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work\SF_BESS_Horsham\test_scenario_definitions\"/>
    </mc:Choice>
  </mc:AlternateContent>
  <xr:revisionPtr revIDLastSave="0" documentId="13_ncr:1_{F49D59A6-7BFC-45E3-A641-589AC7851EC4}" xr6:coauthVersionLast="47" xr6:coauthVersionMax="47" xr10:uidLastSave="{00000000-0000-0000-0000-000000000000}"/>
  <bookViews>
    <workbookView xWindow="-15135" yWindow="-18120" windowWidth="29040" windowHeight="17520" tabRatio="902" firstSheet="7" activeTab="16"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ModelDetailsPF" sheetId="25" r:id="rId6"/>
    <sheet name="LargeDist" sheetId="6" r:id="rId7"/>
    <sheet name="SmallDist" sheetId="5" r:id="rId8"/>
    <sheet name="ORT" sheetId="7" r:id="rId9"/>
    <sheet name="TOV" sheetId="12" r:id="rId10"/>
    <sheet name="NetworkFaults" sheetId="14" r:id="rId11"/>
    <sheet name="FaultCurrents" sheetId="19" r:id="rId12"/>
    <sheet name="PowerCapability" sheetId="20" r:id="rId13"/>
    <sheet name="Profiles" sheetId="9" r:id="rId14"/>
    <sheet name="Setpoints" sheetId="4" r:id="rId15"/>
    <sheet name="SteadyStateStudies" sheetId="24" r:id="rId16"/>
    <sheet name="PowerQuality" sheetId="26" r:id="rId17"/>
    <sheet name="PQ Limits" sheetId="27" r:id="rId18"/>
    <sheet name="TestTypes" sheetId="3" r:id="rId19"/>
    <sheet name="Bus Lib" sheetId="15" r:id="rId20"/>
    <sheet name="MonitorBuses" sheetId="23" r:id="rId21"/>
    <sheet name="MonitorBranches" sheetId="17" r:id="rId22"/>
  </sheets>
  <definedNames>
    <definedName name="_xlnm._FilterDatabase" localSheetId="7" hidden="1">SmallDist!$A$2:$U$527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6" i="26" l="1"/>
  <c r="K67" i="26"/>
  <c r="K68" i="26"/>
  <c r="K69" i="26"/>
  <c r="K70" i="26"/>
  <c r="K71" i="26"/>
  <c r="K72" i="26"/>
  <c r="K73" i="26"/>
  <c r="K74" i="26"/>
  <c r="K75" i="26"/>
  <c r="K76" i="26"/>
  <c r="K77" i="26"/>
  <c r="K78" i="26"/>
  <c r="K51" i="26"/>
  <c r="K52" i="26"/>
  <c r="K53" i="26"/>
  <c r="K54" i="26"/>
  <c r="K55" i="26"/>
  <c r="K56" i="26"/>
  <c r="K57" i="26"/>
  <c r="K58" i="26"/>
  <c r="K59" i="26"/>
  <c r="K60" i="26"/>
  <c r="K61" i="26"/>
  <c r="K62" i="26"/>
  <c r="K63" i="26"/>
  <c r="K64" i="26"/>
  <c r="K65" i="26"/>
  <c r="K42" i="26"/>
  <c r="K43" i="26"/>
  <c r="K44" i="26"/>
  <c r="K45" i="26"/>
  <c r="K46" i="26"/>
  <c r="K47" i="26"/>
  <c r="K48" i="26"/>
  <c r="K49" i="26"/>
  <c r="K50" i="26"/>
  <c r="K41" i="26"/>
  <c r="K31" i="26"/>
  <c r="K40" i="26"/>
  <c r="J40" i="26"/>
  <c r="K39" i="26"/>
  <c r="J39" i="26"/>
  <c r="K38" i="26"/>
  <c r="J38" i="26"/>
  <c r="K37" i="26"/>
  <c r="J37" i="26"/>
  <c r="K36" i="26"/>
  <c r="J36" i="26"/>
  <c r="K35" i="26"/>
  <c r="J35" i="26"/>
  <c r="K34" i="26"/>
  <c r="J34" i="26"/>
  <c r="K33" i="26"/>
  <c r="J33" i="26"/>
  <c r="K32" i="26"/>
  <c r="J32" i="26"/>
  <c r="J31" i="26"/>
  <c r="K30" i="26"/>
  <c r="J30" i="26"/>
  <c r="K29" i="26"/>
  <c r="J29" i="26"/>
  <c r="K28" i="26"/>
  <c r="J28" i="26"/>
  <c r="K27" i="26"/>
  <c r="J27" i="26"/>
  <c r="K26" i="26"/>
  <c r="J26" i="26"/>
  <c r="K25" i="26"/>
  <c r="J25" i="26"/>
  <c r="K24" i="26"/>
  <c r="J24" i="26"/>
  <c r="K23" i="26"/>
  <c r="J23" i="26"/>
  <c r="K22" i="26"/>
  <c r="J22" i="26"/>
  <c r="K21" i="26"/>
  <c r="J21" i="26"/>
  <c r="K20" i="26"/>
  <c r="J20" i="26"/>
  <c r="K19" i="26"/>
  <c r="J19" i="26"/>
  <c r="K18" i="26"/>
  <c r="J18" i="26"/>
  <c r="K17" i="26"/>
  <c r="J17" i="26"/>
  <c r="K16" i="26"/>
  <c r="J16" i="26"/>
  <c r="K15" i="26"/>
  <c r="J15" i="26"/>
  <c r="K14" i="26"/>
  <c r="J14" i="26"/>
  <c r="K13" i="26"/>
  <c r="J13" i="26"/>
  <c r="K12" i="26"/>
  <c r="J12" i="26"/>
  <c r="K11" i="26"/>
  <c r="J11" i="26"/>
  <c r="K10" i="26"/>
  <c r="J10" i="26"/>
  <c r="K9" i="26"/>
  <c r="J9" i="26"/>
  <c r="K8" i="26"/>
  <c r="J8" i="26"/>
  <c r="K7" i="26"/>
  <c r="J7" i="26"/>
  <c r="K6" i="26"/>
  <c r="J6" i="26"/>
  <c r="K5" i="26"/>
  <c r="J5" i="26"/>
  <c r="K4" i="26"/>
  <c r="J4" i="26"/>
  <c r="K3" i="26"/>
  <c r="J3" i="26"/>
  <c r="N44" i="24"/>
  <c r="N26" i="24"/>
  <c r="N25" i="24"/>
  <c r="M90" i="24"/>
  <c r="M91" i="24"/>
  <c r="M92" i="24"/>
  <c r="M93" i="24"/>
  <c r="M94" i="24"/>
  <c r="M95" i="24"/>
  <c r="M96" i="24"/>
  <c r="M97" i="24"/>
  <c r="M98" i="24"/>
  <c r="M99" i="24"/>
  <c r="M79" i="24"/>
  <c r="M80" i="24"/>
  <c r="M81" i="24"/>
  <c r="M82" i="24"/>
  <c r="M83" i="24"/>
  <c r="M84" i="24"/>
  <c r="M85" i="24"/>
  <c r="M86" i="24"/>
  <c r="M87" i="24"/>
  <c r="M88" i="24"/>
  <c r="M89" i="24"/>
  <c r="M71" i="24"/>
  <c r="M72" i="24"/>
  <c r="M73" i="24"/>
  <c r="M74" i="24"/>
  <c r="M75" i="24"/>
  <c r="M76" i="24"/>
  <c r="M77" i="24"/>
  <c r="M78" i="24"/>
  <c r="M65" i="24"/>
  <c r="M66" i="24"/>
  <c r="M67" i="24"/>
  <c r="M68" i="24"/>
  <c r="M69" i="24"/>
  <c r="M70" i="24"/>
  <c r="M48" i="24"/>
  <c r="M49" i="24"/>
  <c r="M50" i="24"/>
  <c r="M51" i="24"/>
  <c r="M52" i="24"/>
  <c r="M53" i="24"/>
  <c r="M54" i="24"/>
  <c r="M55" i="24"/>
  <c r="M56" i="24"/>
  <c r="M57" i="24"/>
  <c r="M58" i="24"/>
  <c r="M59" i="24"/>
  <c r="M60" i="24"/>
  <c r="M61" i="24"/>
  <c r="M62" i="24"/>
  <c r="M63" i="24"/>
  <c r="M64" i="24"/>
  <c r="M47" i="24"/>
  <c r="M46" i="24"/>
  <c r="J95" i="24"/>
  <c r="J89" i="24"/>
  <c r="J77" i="24"/>
  <c r="J76" i="24"/>
  <c r="J71" i="24"/>
  <c r="J70" i="24"/>
  <c r="J65" i="24"/>
  <c r="J64" i="24"/>
  <c r="K57" i="24"/>
  <c r="K55" i="24"/>
  <c r="K53" i="24"/>
  <c r="K51" i="24"/>
  <c r="K50" i="24"/>
  <c r="K49" i="24"/>
  <c r="K48" i="24"/>
  <c r="K47" i="24"/>
  <c r="K46" i="24"/>
  <c r="M101" i="24" l="1"/>
  <c r="M106" i="24"/>
  <c r="M105" i="24"/>
  <c r="M104" i="24"/>
  <c r="M103" i="24"/>
  <c r="M102" i="24"/>
  <c r="M100" i="24"/>
  <c r="N3" i="24" l="1"/>
  <c r="N45" i="24" l="1"/>
  <c r="N10" i="24"/>
  <c r="N9" i="24"/>
  <c r="N8" i="24"/>
  <c r="N4" i="24"/>
  <c r="A48" i="24" l="1"/>
  <c r="G3" i="17"/>
  <c r="G4" i="17"/>
  <c r="G5" i="17"/>
  <c r="G6" i="17"/>
  <c r="G7" i="17"/>
  <c r="G8" i="17"/>
  <c r="G9" i="17"/>
  <c r="G10" i="17"/>
  <c r="G11" i="17"/>
  <c r="G2" i="17"/>
  <c r="F3" i="17"/>
  <c r="F4" i="17"/>
  <c r="F5" i="17"/>
  <c r="F6" i="17"/>
  <c r="F7" i="17"/>
  <c r="F8" i="17"/>
  <c r="F9" i="17"/>
  <c r="F10" i="17"/>
  <c r="F11" i="17"/>
  <c r="F2" i="17"/>
  <c r="E7" i="17"/>
  <c r="E3" i="17"/>
  <c r="E4" i="17"/>
  <c r="E5" i="17"/>
  <c r="E6" i="17"/>
  <c r="E8" i="17"/>
  <c r="E9" i="17"/>
  <c r="E10" i="17"/>
  <c r="E11" i="17"/>
  <c r="E2" i="17"/>
  <c r="C3" i="23"/>
  <c r="G3" i="23" s="1"/>
  <c r="C4" i="23"/>
  <c r="G4" i="23" s="1"/>
  <c r="C5" i="23"/>
  <c r="G5" i="23" s="1"/>
  <c r="C6" i="23"/>
  <c r="G6" i="23" s="1"/>
  <c r="C7" i="23"/>
  <c r="G7" i="23" s="1"/>
  <c r="C8" i="23"/>
  <c r="G8" i="23" s="1"/>
  <c r="C9" i="23"/>
  <c r="G9" i="23" s="1"/>
  <c r="C10" i="23"/>
  <c r="G10" i="23" s="1"/>
  <c r="C11" i="23"/>
  <c r="G11" i="23" s="1"/>
  <c r="C12" i="23"/>
  <c r="G12" i="23" s="1"/>
  <c r="C2" i="23"/>
  <c r="G2" i="23" s="1"/>
  <c r="H28" i="4"/>
  <c r="HE30" i="4"/>
  <c r="HF30" i="4"/>
  <c r="HG30" i="4"/>
  <c r="HH30" i="4"/>
  <c r="HI30" i="4"/>
  <c r="HJ30" i="4"/>
  <c r="HK30" i="4"/>
  <c r="HL30" i="4"/>
  <c r="HM30" i="4"/>
  <c r="FE30" i="4"/>
  <c r="FF30" i="4"/>
  <c r="FG30" i="4"/>
  <c r="FH30" i="4"/>
  <c r="FI30" i="4"/>
  <c r="FJ30" i="4"/>
  <c r="FK30" i="4"/>
  <c r="FL30" i="4"/>
  <c r="FM30" i="4"/>
  <c r="FN30" i="4"/>
  <c r="FO30" i="4"/>
  <c r="FP30" i="4"/>
  <c r="FQ30" i="4"/>
  <c r="FR30" i="4"/>
  <c r="FS30" i="4"/>
  <c r="FT30" i="4"/>
  <c r="FZ30" i="4"/>
  <c r="GE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G30" i="4"/>
  <c r="EO30" i="4"/>
  <c r="EP30" i="4"/>
  <c r="EQ30" i="4"/>
  <c r="ER30" i="4"/>
  <c r="ES30" i="4"/>
  <c r="ET30" i="4"/>
  <c r="EU30" i="4"/>
  <c r="EV30" i="4"/>
  <c r="EW30" i="4"/>
  <c r="EX30" i="4"/>
  <c r="EY30" i="4"/>
  <c r="EZ30" i="4"/>
  <c r="FA30" i="4"/>
  <c r="FB30" i="4"/>
  <c r="FC30" i="4"/>
  <c r="FD30" i="4"/>
  <c r="CN30" i="4"/>
  <c r="CS30" i="4"/>
  <c r="CV30" i="4"/>
  <c r="CW30" i="4"/>
  <c r="CX30" i="4"/>
  <c r="BQ30" i="4"/>
  <c r="BR30" i="4"/>
  <c r="BS30" i="4"/>
  <c r="BT30" i="4"/>
  <c r="BU30" i="4"/>
  <c r="BV30" i="4"/>
  <c r="BW30" i="4"/>
  <c r="BX30" i="4"/>
  <c r="BY30" i="4"/>
  <c r="BZ30" i="4"/>
  <c r="CA30" i="4"/>
  <c r="CB30" i="4"/>
  <c r="CC30" i="4"/>
  <c r="CD30" i="4"/>
  <c r="CE30" i="4"/>
  <c r="CF30" i="4"/>
  <c r="CG30" i="4"/>
  <c r="CH30" i="4"/>
  <c r="AZ30" i="4"/>
  <c r="BC30" i="4"/>
  <c r="BD30" i="4"/>
  <c r="BE30" i="4"/>
  <c r="BF30" i="4"/>
  <c r="BG30" i="4"/>
  <c r="BH30" i="4"/>
  <c r="BI30" i="4"/>
  <c r="BJ30" i="4"/>
  <c r="BK30" i="4"/>
  <c r="BL30" i="4"/>
  <c r="BM30" i="4"/>
  <c r="BN30" i="4"/>
  <c r="BO30" i="4"/>
  <c r="BP30" i="4"/>
  <c r="AN30" i="4"/>
  <c r="AO30" i="4"/>
  <c r="AU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G30" i="4"/>
  <c r="PQ30" i="4"/>
  <c r="PP30" i="4"/>
  <c r="PO30" i="4"/>
  <c r="PN30" i="4"/>
  <c r="PM30" i="4"/>
  <c r="PL30" i="4"/>
  <c r="PK30" i="4"/>
  <c r="PJ30" i="4"/>
  <c r="PI30" i="4"/>
  <c r="PH30" i="4"/>
  <c r="PG30" i="4"/>
  <c r="PF30" i="4"/>
  <c r="PE30" i="4"/>
  <c r="PD30" i="4"/>
  <c r="PC30" i="4"/>
  <c r="PB30" i="4"/>
  <c r="PA30" i="4"/>
  <c r="OZ30" i="4"/>
  <c r="OY30" i="4"/>
  <c r="OW30" i="4"/>
  <c r="OV30" i="4"/>
  <c r="OQ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C30" i="4"/>
  <c r="MX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J30" i="4"/>
  <c r="LE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Q30" i="4"/>
  <c r="JL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X30" i="4"/>
  <c r="HS30" i="4"/>
  <c r="A59" i="12"/>
  <c r="A60" i="12"/>
  <c r="A61" i="12"/>
  <c r="A62" i="12"/>
  <c r="A58" i="12"/>
  <c r="A57" i="12"/>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A50" i="24" l="1"/>
  <c r="A52" i="24" s="1"/>
  <c r="A54" i="24" s="1"/>
  <c r="A56" i="24" s="1"/>
  <c r="A58" i="24" s="1"/>
  <c r="A64" i="24" s="1"/>
  <c r="A70" i="24" s="1"/>
  <c r="A76" i="24" s="1"/>
  <c r="A82" i="24" s="1"/>
  <c r="A88" i="24" s="1"/>
  <c r="A94" i="24" s="1"/>
  <c r="A100" i="24" s="1"/>
  <c r="OL22" i="4"/>
  <c r="OL21" i="4"/>
  <c r="MS22" i="4"/>
  <c r="MS21" i="4"/>
  <c r="KZ22" i="4"/>
  <c r="KZ21" i="4"/>
  <c r="JG22" i="4"/>
  <c r="JG21" i="4"/>
  <c r="HN22" i="4"/>
  <c r="HN21" i="4"/>
  <c r="FU22" i="4"/>
  <c r="FU21" i="4"/>
  <c r="EB22" i="4"/>
  <c r="EB21" i="4"/>
  <c r="CI22" i="4"/>
  <c r="CI21" i="4"/>
  <c r="AP22" i="4"/>
  <c r="AP21" i="4"/>
  <c r="PS22" i="4"/>
  <c r="PR22" i="4"/>
  <c r="PS21" i="4"/>
  <c r="PR21" i="4"/>
  <c r="PS38" i="4"/>
  <c r="PS35" i="4"/>
  <c r="PS34" i="4"/>
  <c r="PS33" i="4"/>
  <c r="PS32" i="4"/>
  <c r="PS31" i="4"/>
  <c r="PS28" i="4"/>
  <c r="PS27" i="4"/>
  <c r="PS26" i="4"/>
  <c r="PS23" i="4"/>
  <c r="PS6" i="4"/>
  <c r="PS7" i="4"/>
  <c r="PS8" i="4"/>
  <c r="PS9" i="4"/>
  <c r="PS10" i="4"/>
  <c r="PS11" i="4"/>
  <c r="PS12"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5" i="4"/>
  <c r="PR34" i="4"/>
  <c r="PR33" i="4"/>
  <c r="PR32" i="4"/>
  <c r="PR31" i="4"/>
  <c r="PR28" i="4"/>
  <c r="PR27" i="4"/>
  <c r="PR26" i="4"/>
  <c r="PR23" i="4"/>
  <c r="PR18" i="4"/>
  <c r="PR17" i="4"/>
  <c r="PR12" i="4"/>
  <c r="PR11" i="4"/>
  <c r="PR10" i="4"/>
  <c r="PR9" i="4"/>
  <c r="PR8" i="4"/>
  <c r="PR7" i="4"/>
  <c r="PR6"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33" i="4"/>
  <c r="PI32" i="4"/>
  <c r="PI31" i="4"/>
  <c r="PH31" i="4"/>
  <c r="PI29" i="4"/>
  <c r="PI27" i="4"/>
  <c r="PH27" i="4"/>
  <c r="PI23" i="4"/>
  <c r="PH23" i="4"/>
  <c r="PI13" i="4"/>
  <c r="PH13" i="4"/>
  <c r="PH15" i="4" s="1"/>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S18" i="9"/>
  <c r="CS17" i="9"/>
  <c r="CS16" i="9"/>
  <c r="CS15" i="9"/>
  <c r="CS14" i="9"/>
  <c r="CS13" i="9"/>
  <c r="CQ13" i="9"/>
  <c r="CQ14" i="9" s="1"/>
  <c r="CS12" i="9"/>
  <c r="CS11" i="9"/>
  <c r="CQ11" i="9"/>
  <c r="CQ12" i="9" s="1"/>
  <c r="CW10" i="9"/>
  <c r="CU10" i="9"/>
  <c r="CS10" i="9"/>
  <c r="CQ10" i="9"/>
  <c r="CW9" i="9"/>
  <c r="CU9" i="9"/>
  <c r="CS9" i="9"/>
  <c r="CQ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O10" i="9"/>
  <c r="CO9" i="9"/>
  <c r="CM10" i="9"/>
  <c r="CM9" i="9"/>
  <c r="CK18" i="9"/>
  <c r="CK17" i="9"/>
  <c r="CK16" i="9"/>
  <c r="CK15" i="9"/>
  <c r="CK14" i="9"/>
  <c r="CK13" i="9"/>
  <c r="CK12" i="9"/>
  <c r="CK11" i="9"/>
  <c r="CK10" i="9"/>
  <c r="CK9" i="9"/>
  <c r="CI13" i="9"/>
  <c r="CI14" i="9" s="1"/>
  <c r="CI11" i="9"/>
  <c r="CI12" i="9" s="1"/>
  <c r="CI10" i="9"/>
  <c r="CI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CM14" i="4"/>
  <c r="CL14" i="4"/>
  <c r="CK14" i="4"/>
  <c r="CJ14" i="4"/>
  <c r="CI14" i="4"/>
  <c r="PS14" i="4" s="1"/>
  <c r="CC14" i="4"/>
  <c r="CC36" i="4" s="1"/>
  <c r="CA14" i="4"/>
  <c r="CA36" i="4" s="1"/>
  <c r="BY14" i="4"/>
  <c r="BY36" i="4" s="1"/>
  <c r="BI14" i="4"/>
  <c r="BI36" i="4" s="1"/>
  <c r="BH14" i="4"/>
  <c r="BH36" i="4" s="1"/>
  <c r="BG14" i="4"/>
  <c r="BG36" i="4" s="1"/>
  <c r="BF14" i="4"/>
  <c r="BF36" i="4" s="1"/>
  <c r="BE14" i="4"/>
  <c r="BE36" i="4" s="1"/>
  <c r="CN13" i="4"/>
  <c r="CN15" i="4" s="1"/>
  <c r="CN37" i="4" s="1"/>
  <c r="CI13" i="4"/>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HY37" i="4" l="1"/>
  <c r="HY30" i="4"/>
  <c r="EL37" i="4"/>
  <c r="EL30" i="4"/>
  <c r="OX37" i="4"/>
  <c r="OX30" i="4"/>
  <c r="GF37" i="4"/>
  <c r="GF30" i="4"/>
  <c r="ND37" i="4"/>
  <c r="ND30" i="4"/>
  <c r="LK37" i="4"/>
  <c r="LK30" i="4"/>
  <c r="JR37" i="4"/>
  <c r="JR30" i="4"/>
  <c r="CT37" i="4"/>
  <c r="CT30" i="4"/>
  <c r="BA37" i="4"/>
  <c r="BA30" i="4"/>
  <c r="CI15" i="4"/>
  <c r="PS13" i="4"/>
  <c r="FU16" i="4"/>
  <c r="FU30" i="4" s="1"/>
  <c r="FU36" i="4"/>
  <c r="FV16" i="4"/>
  <c r="FV36" i="4"/>
  <c r="FW16" i="4"/>
  <c r="FW36" i="4"/>
  <c r="CJ16" i="4"/>
  <c r="CJ29" i="4" s="1"/>
  <c r="CJ36" i="4"/>
  <c r="FX16" i="4"/>
  <c r="FX36" i="4"/>
  <c r="FY16" i="4"/>
  <c r="FY36" i="4"/>
  <c r="OL16" i="4"/>
  <c r="OL30" i="4" s="1"/>
  <c r="OL36" i="4"/>
  <c r="OM16" i="4"/>
  <c r="OM36" i="4"/>
  <c r="KZ16" i="4"/>
  <c r="KZ30" i="4" s="1"/>
  <c r="KZ36" i="4"/>
  <c r="ON16" i="4"/>
  <c r="ON36" i="4"/>
  <c r="HN16" i="4"/>
  <c r="HN30" i="4" s="1"/>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PS36" i="4" s="1"/>
  <c r="CI16" i="4"/>
  <c r="HR36" i="4"/>
  <c r="HR16" i="4"/>
  <c r="EB16" i="4"/>
  <c r="EB30" i="4" s="1"/>
  <c r="EB36" i="4"/>
  <c r="EC16" i="4"/>
  <c r="EC36" i="4"/>
  <c r="ED36" i="4"/>
  <c r="ED16" i="4"/>
  <c r="EE36" i="4"/>
  <c r="EE16" i="4"/>
  <c r="EF36" i="4"/>
  <c r="EF16" i="4"/>
  <c r="MS36" i="4"/>
  <c r="MS16" i="4"/>
  <c r="MS30" i="4" s="1"/>
  <c r="JG16" i="4"/>
  <c r="JG30" i="4" s="1"/>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HZ15" i="4"/>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JS15" i="4"/>
  <c r="LL15" i="4"/>
  <c r="NE15" i="4"/>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PS29" i="4" s="1"/>
  <c r="DC29" i="4"/>
  <c r="DD29" i="4"/>
  <c r="BA29" i="4"/>
  <c r="BC29" i="4"/>
  <c r="BJ29" i="4"/>
  <c r="BK29" i="4"/>
  <c r="EM16" i="4"/>
  <c r="EM29" i="4" s="1"/>
  <c r="CT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NX32" i="4"/>
  <c r="OT8" i="4"/>
  <c r="OT32" i="4" s="1"/>
  <c r="PE4" i="4"/>
  <c r="OC32" i="4"/>
  <c r="MP8" i="4"/>
  <c r="NE6" i="4"/>
  <c r="NF6" i="4" s="1"/>
  <c r="OR32" i="4"/>
  <c r="NN13" i="4"/>
  <c r="OS32" i="4"/>
  <c r="LA13" i="4"/>
  <c r="LA15" i="4" s="1"/>
  <c r="LB7" i="4"/>
  <c r="LC7" i="4" s="1"/>
  <c r="LD7" i="4" s="1"/>
  <c r="NX13" i="4"/>
  <c r="NX14" i="4" s="1"/>
  <c r="NX36" i="4" s="1"/>
  <c r="NE11" i="4"/>
  <c r="NE33" i="4" s="1"/>
  <c r="NH4" i="4"/>
  <c r="NF4" i="4"/>
  <c r="NE26" i="4"/>
  <c r="NF7" i="4"/>
  <c r="NJ15" i="4"/>
  <c r="NJ37" i="4" s="1"/>
  <c r="NJ31" i="4"/>
  <c r="NK7" i="4"/>
  <c r="NN11" i="4"/>
  <c r="NM33" i="4"/>
  <c r="OT7" i="4"/>
  <c r="OS13" i="4"/>
  <c r="OS15"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KM8" i="4"/>
  <c r="OM32" i="4"/>
  <c r="MO13" i="4"/>
  <c r="NU31" i="4"/>
  <c r="ME32" i="4"/>
  <c r="OQ14" i="4"/>
  <c r="MY13" i="4"/>
  <c r="MY15" i="4" s="1"/>
  <c r="OR14" i="4"/>
  <c r="OS14" i="4"/>
  <c r="NX31" i="4"/>
  <c r="LG8" i="4"/>
  <c r="LG32" i="4" s="1"/>
  <c r="NS13" i="4"/>
  <c r="OT14" i="4"/>
  <c r="OU14" i="4"/>
  <c r="MY32" i="4"/>
  <c r="ON8" i="4"/>
  <c r="NI15" i="4"/>
  <c r="NI37" i="4" s="1"/>
  <c r="LK5" i="4"/>
  <c r="LL5" i="4" s="1"/>
  <c r="LM5" i="4" s="1"/>
  <c r="LN5" i="4" s="1"/>
  <c r="LL6" i="4"/>
  <c r="KV31" i="4"/>
  <c r="MQ7" i="4"/>
  <c r="MP31" i="4"/>
  <c r="NA7" i="4"/>
  <c r="MZ13" i="4"/>
  <c r="MZ15"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LF13" i="4"/>
  <c r="LF15"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II31" i="4"/>
  <c r="JC32" i="4"/>
  <c r="HJ31" i="4"/>
  <c r="ID13" i="4"/>
  <c r="HE13" i="4"/>
  <c r="EM13" i="4"/>
  <c r="HO31" i="4"/>
  <c r="IY7" i="4"/>
  <c r="IT8" i="4"/>
  <c r="HJ13" i="4"/>
  <c r="GV8" i="4"/>
  <c r="GV32" i="4" s="1"/>
  <c r="HZ6" i="4"/>
  <c r="JH32" i="4"/>
  <c r="HO13" i="4"/>
  <c r="HO15"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1" i="4"/>
  <c r="GK13" i="4"/>
  <c r="GQ7" i="4"/>
  <c r="GA13" i="4"/>
  <c r="GA15" i="4" s="1"/>
  <c r="GA31" i="4"/>
  <c r="CU8" i="4"/>
  <c r="HT13" i="4"/>
  <c r="HT15"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DN32" i="4"/>
  <c r="DD15" i="4"/>
  <c r="DD37" i="4" s="1"/>
  <c r="EI8" i="4"/>
  <c r="EI13" i="4" s="1"/>
  <c r="EI15"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ED8" i="4"/>
  <c r="ED13" i="4" s="1"/>
  <c r="ED15" i="4" s="1"/>
  <c r="CA8" i="4"/>
  <c r="CF7" i="4"/>
  <c r="CG7" i="4" s="1"/>
  <c r="CH7" i="4" s="1"/>
  <c r="BF13" i="4"/>
  <c r="BB6" i="4"/>
  <c r="BC6" i="4" s="1"/>
  <c r="BC8" i="4"/>
  <c r="CQ7" i="4"/>
  <c r="CP13" i="4"/>
  <c r="CP15"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J32" i="4"/>
  <c r="BV8" i="4"/>
  <c r="CN14" i="4"/>
  <c r="CP14" i="4"/>
  <c r="BU31" i="4"/>
  <c r="CF8" i="4"/>
  <c r="CR14" i="4"/>
  <c r="CK8" i="4"/>
  <c r="JM37" i="4" l="1"/>
  <c r="JM30" i="4"/>
  <c r="EI37" i="4"/>
  <c r="EI30" i="4"/>
  <c r="GG37" i="4"/>
  <c r="GG30" i="4"/>
  <c r="GA37" i="4"/>
  <c r="GA30" i="4"/>
  <c r="CJ37" i="4"/>
  <c r="CJ30" i="4"/>
  <c r="OM37" i="4"/>
  <c r="OM30" i="4"/>
  <c r="FV37" i="4"/>
  <c r="FV30" i="4"/>
  <c r="HO37" i="4"/>
  <c r="HO30" i="4"/>
  <c r="HU37" i="4"/>
  <c r="HU30" i="4"/>
  <c r="HT37" i="4"/>
  <c r="HT30" i="4"/>
  <c r="OS37" i="4"/>
  <c r="OS30" i="4"/>
  <c r="CO37" i="4"/>
  <c r="CO30" i="4"/>
  <c r="MY37" i="4"/>
  <c r="MY30" i="4"/>
  <c r="LA37" i="4"/>
  <c r="LA30" i="4"/>
  <c r="LL37" i="4"/>
  <c r="LL30" i="4"/>
  <c r="CP37" i="4"/>
  <c r="CP30" i="4"/>
  <c r="JH37" i="4"/>
  <c r="JH30" i="4"/>
  <c r="BB37" i="4"/>
  <c r="BB30" i="4"/>
  <c r="HZ37" i="4"/>
  <c r="HZ30" i="4"/>
  <c r="EH37" i="4"/>
  <c r="EH30" i="4"/>
  <c r="EC37" i="4"/>
  <c r="EC30" i="4"/>
  <c r="LF37" i="4"/>
  <c r="LF30" i="4"/>
  <c r="CI30" i="4"/>
  <c r="PS16" i="4"/>
  <c r="PS30" i="4" s="1"/>
  <c r="MT37" i="4"/>
  <c r="MT30" i="4"/>
  <c r="MZ37" i="4"/>
  <c r="MZ30" i="4"/>
  <c r="OR37" i="4"/>
  <c r="OR30" i="4"/>
  <c r="FU29" i="4"/>
  <c r="CU37" i="4"/>
  <c r="CU30" i="4"/>
  <c r="CI37" i="4"/>
  <c r="PS37" i="4" s="1"/>
  <c r="PS15" i="4"/>
  <c r="ED37" i="4"/>
  <c r="ED30" i="4"/>
  <c r="NE37" i="4"/>
  <c r="NE30" i="4"/>
  <c r="JS37" i="4"/>
  <c r="JS30" i="4"/>
  <c r="EG36" i="4"/>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KM13" i="4"/>
  <c r="NE27" i="4"/>
  <c r="NH6" i="4"/>
  <c r="LH31" i="4"/>
  <c r="PE26" i="4"/>
  <c r="PF4" i="4"/>
  <c r="LC31" i="4"/>
  <c r="NY32" i="4"/>
  <c r="LG13" i="4"/>
  <c r="LG15"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U7" i="4"/>
  <c r="OT13" i="4"/>
  <c r="OT15"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LN4" i="4"/>
  <c r="LN26" i="4" s="1"/>
  <c r="LM26" i="4"/>
  <c r="LP4" i="4"/>
  <c r="LO26" i="4"/>
  <c r="LO5" i="4"/>
  <c r="NA32" i="4"/>
  <c r="NB8" i="4"/>
  <c r="NB32" i="4" s="1"/>
  <c r="MA32" i="4"/>
  <c r="MA13" i="4"/>
  <c r="MB8" i="4"/>
  <c r="JV6" i="4"/>
  <c r="JW6" i="4" s="1"/>
  <c r="MF13" i="4"/>
  <c r="MF31" i="4"/>
  <c r="MG7" i="4"/>
  <c r="JI31" i="4"/>
  <c r="LN8" i="4"/>
  <c r="MC31" i="4"/>
  <c r="NB7" i="4"/>
  <c r="NA13" i="4"/>
  <c r="NA15"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JN13" i="4"/>
  <c r="JN15" i="4" s="1"/>
  <c r="HK32" i="4"/>
  <c r="HQ31" i="4"/>
  <c r="JP8" i="4"/>
  <c r="JP32" i="4" s="1"/>
  <c r="BC11" i="4"/>
  <c r="BC33" i="4" s="1"/>
  <c r="JD13" i="4"/>
  <c r="HP31" i="4"/>
  <c r="GC8" i="4"/>
  <c r="GC32" i="4" s="1"/>
  <c r="IA8" i="4"/>
  <c r="IA13" i="4" s="1"/>
  <c r="HP13" i="4"/>
  <c r="HP15"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1" i="4"/>
  <c r="GQ32" i="4"/>
  <c r="GR8" i="4"/>
  <c r="BB13" i="4"/>
  <c r="GI8" i="4"/>
  <c r="GG33" i="4"/>
  <c r="GH11" i="4"/>
  <c r="EO8" i="4"/>
  <c r="HR31" i="4"/>
  <c r="ET32" i="4"/>
  <c r="EU8" i="4"/>
  <c r="GD7" i="4"/>
  <c r="GC31" i="4"/>
  <c r="FE31" i="4"/>
  <c r="FS8" i="4"/>
  <c r="FR32" i="4"/>
  <c r="FX8" i="4"/>
  <c r="FX13" i="4" s="1"/>
  <c r="FX15" i="4" s="1"/>
  <c r="FW32" i="4"/>
  <c r="FY7" i="4"/>
  <c r="FX31" i="4"/>
  <c r="EN33" i="4"/>
  <c r="EO11" i="4"/>
  <c r="FW13" i="4"/>
  <c r="FW15"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1" i="4"/>
  <c r="BF4" i="4"/>
  <c r="BE26" i="4"/>
  <c r="BE5" i="4"/>
  <c r="BG32" i="4"/>
  <c r="BH8" i="4"/>
  <c r="BV13" i="4"/>
  <c r="BV31" i="4"/>
  <c r="BW7" i="4"/>
  <c r="BC13" i="4"/>
  <c r="BD8" i="4"/>
  <c r="CQ32" i="4"/>
  <c r="CR8" i="4"/>
  <c r="CR32" i="4" s="1"/>
  <c r="BD4" i="4"/>
  <c r="BD26" i="4" s="1"/>
  <c r="BC26" i="4"/>
  <c r="CR7" i="4"/>
  <c r="CQ13" i="4"/>
  <c r="CQ15" i="4" s="1"/>
  <c r="CQ31" i="4"/>
  <c r="CH31" i="4"/>
  <c r="CG8" i="4"/>
  <c r="CF32" i="4"/>
  <c r="CL8" i="4"/>
  <c r="CK32" i="4"/>
  <c r="BG15" i="4"/>
  <c r="BG37" i="4" s="1"/>
  <c r="BG31" i="4"/>
  <c r="BG13" i="4"/>
  <c r="BH7" i="4"/>
  <c r="AT14" i="4"/>
  <c r="AS14" i="4"/>
  <c r="AR14" i="4"/>
  <c r="AQ14" i="4"/>
  <c r="AP14" i="4"/>
  <c r="PR14" i="4" s="1"/>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W12" i="9"/>
  <c r="AW11" i="9"/>
  <c r="AW9" i="9"/>
  <c r="AW10" i="9" s="1"/>
  <c r="AW8" i="9"/>
  <c r="HV37" i="4" l="1"/>
  <c r="HV30" i="4"/>
  <c r="JI37" i="4"/>
  <c r="JI30" i="4"/>
  <c r="OT37" i="4"/>
  <c r="OT30" i="4"/>
  <c r="JO37" i="4"/>
  <c r="JO30" i="4"/>
  <c r="FW37" i="4"/>
  <c r="FW30" i="4"/>
  <c r="MU37" i="4"/>
  <c r="MU30" i="4"/>
  <c r="LB37" i="4"/>
  <c r="LB30" i="4"/>
  <c r="FX37" i="4"/>
  <c r="FX30" i="4"/>
  <c r="CK37" i="4"/>
  <c r="CK30" i="4"/>
  <c r="AP15" i="4"/>
  <c r="PR13" i="4"/>
  <c r="JN37" i="4"/>
  <c r="JN30" i="4"/>
  <c r="HP37" i="4"/>
  <c r="HP30" i="4"/>
  <c r="GB37" i="4"/>
  <c r="GB30" i="4"/>
  <c r="NA37" i="4"/>
  <c r="NA30" i="4"/>
  <c r="LG37" i="4"/>
  <c r="LG30" i="4"/>
  <c r="ON37" i="4"/>
  <c r="ON30" i="4"/>
  <c r="CQ37" i="4"/>
  <c r="CQ30" i="4"/>
  <c r="H37" i="4"/>
  <c r="H30" i="4"/>
  <c r="CN29" i="4"/>
  <c r="AL19" i="4"/>
  <c r="AM19" i="4" s="1"/>
  <c r="PQ19" i="4"/>
  <c r="PM19" i="4"/>
  <c r="PO19" i="4"/>
  <c r="PK19" i="4"/>
  <c r="AL20" i="4"/>
  <c r="AM20" i="4" s="1"/>
  <c r="PQ20" i="4"/>
  <c r="PM20" i="4"/>
  <c r="PO20" i="4"/>
  <c r="PK20" i="4"/>
  <c r="AP16" i="4"/>
  <c r="AP36" i="4"/>
  <c r="PR36" i="4" s="1"/>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EM15" i="4"/>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PF5" i="4"/>
  <c r="PG5" i="4" s="1"/>
  <c r="PF26" i="4"/>
  <c r="PG4" i="4"/>
  <c r="PG26" i="4" s="1"/>
  <c r="NH27" i="4"/>
  <c r="NI6" i="4"/>
  <c r="HB32" i="4"/>
  <c r="HC8" i="4"/>
  <c r="HC13" i="4" s="1"/>
  <c r="NU32" i="4"/>
  <c r="NV8" i="4"/>
  <c r="NU13" i="4"/>
  <c r="OU13" i="4"/>
  <c r="OU15" i="4" s="1"/>
  <c r="OU31" i="4"/>
  <c r="KJ8" i="4"/>
  <c r="KJ32" i="4" s="1"/>
  <c r="NL15" i="4"/>
  <c r="NL37" i="4" s="1"/>
  <c r="NL31" i="4"/>
  <c r="KI32" i="4"/>
  <c r="NK32" i="4"/>
  <c r="NL8" i="4"/>
  <c r="NJ4" i="4"/>
  <c r="NI26" i="4"/>
  <c r="NI5" i="4"/>
  <c r="BD11" i="4"/>
  <c r="BE11" i="4" s="1"/>
  <c r="JV27" i="4"/>
  <c r="OF31" i="4"/>
  <c r="OF13" i="4"/>
  <c r="OP8" i="4"/>
  <c r="OO32" i="4"/>
  <c r="OO13" i="4"/>
  <c r="OO15"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1" i="4"/>
  <c r="MW8" i="4"/>
  <c r="MV32" i="4"/>
  <c r="MV13" i="4"/>
  <c r="MV15"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1" i="4"/>
  <c r="JK8" i="4"/>
  <c r="JJ32" i="4"/>
  <c r="JJ13" i="4"/>
  <c r="JJ15"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1" i="4"/>
  <c r="HR8" i="4"/>
  <c r="HQ32" i="4"/>
  <c r="HQ13" i="4"/>
  <c r="HQ15" i="4" s="1"/>
  <c r="GN8" i="4"/>
  <c r="GM32" i="4"/>
  <c r="GI13" i="4"/>
  <c r="HH8" i="4"/>
  <c r="HG32" i="4"/>
  <c r="HG13" i="4"/>
  <c r="HH31" i="4"/>
  <c r="EO13" i="4"/>
  <c r="EP8" i="4"/>
  <c r="GH27" i="4"/>
  <c r="GI6" i="4"/>
  <c r="GI27" i="4" s="1"/>
  <c r="CW8" i="4"/>
  <c r="GJ27" i="4"/>
  <c r="GK6" i="4"/>
  <c r="GM15" i="4"/>
  <c r="GM37" i="4" s="1"/>
  <c r="GM13" i="4"/>
  <c r="GM31" i="4"/>
  <c r="GN7" i="4"/>
  <c r="GR11" i="4"/>
  <c r="GQ33" i="4"/>
  <c r="AV13" i="4"/>
  <c r="AV15"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1" i="4"/>
  <c r="R13" i="4"/>
  <c r="BM32" i="4"/>
  <c r="BN8" i="4"/>
  <c r="BR32" i="4"/>
  <c r="BS8" i="4"/>
  <c r="BR13" i="4"/>
  <c r="AB13" i="4"/>
  <c r="AB14" i="4" s="1"/>
  <c r="AB36" i="4" s="1"/>
  <c r="AU14" i="4"/>
  <c r="CR31" i="4"/>
  <c r="CR13" i="4"/>
  <c r="CR15" i="4" s="1"/>
  <c r="AV14" i="4"/>
  <c r="AW14" i="4"/>
  <c r="AX14" i="4"/>
  <c r="CB31" i="4"/>
  <c r="CC7" i="4"/>
  <c r="CB13" i="4"/>
  <c r="Y31" i="4"/>
  <c r="AQ13" i="4"/>
  <c r="AQ15"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U12" i="9"/>
  <c r="AU11" i="9"/>
  <c r="AU13" i="9" s="1"/>
  <c r="AU14" i="9" s="1"/>
  <c r="AU9" i="9"/>
  <c r="AU10" i="9" s="1"/>
  <c r="AU8" i="9"/>
  <c r="LI37" i="4" l="1"/>
  <c r="LI30" i="4"/>
  <c r="HQ37" i="4"/>
  <c r="HQ30" i="4"/>
  <c r="LH37" i="4"/>
  <c r="LH30" i="4"/>
  <c r="EM37" i="4"/>
  <c r="EM30" i="4"/>
  <c r="CR37" i="4"/>
  <c r="CR30" i="4"/>
  <c r="AP29" i="4"/>
  <c r="PR29" i="4" s="1"/>
  <c r="AP30" i="4"/>
  <c r="PR16" i="4"/>
  <c r="PR30" i="4" s="1"/>
  <c r="EE37" i="4"/>
  <c r="EE30" i="4"/>
  <c r="GC37" i="4"/>
  <c r="GC30" i="4"/>
  <c r="JJ37" i="4"/>
  <c r="JJ30" i="4"/>
  <c r="AV37" i="4"/>
  <c r="AV30" i="4"/>
  <c r="LD37" i="4"/>
  <c r="LD30" i="4"/>
  <c r="AQ37" i="4"/>
  <c r="AQ30" i="4"/>
  <c r="JP37" i="4"/>
  <c r="JP30" i="4"/>
  <c r="NB37" i="4"/>
  <c r="NB30" i="4"/>
  <c r="LC37" i="4"/>
  <c r="LC30" i="4"/>
  <c r="I37" i="4"/>
  <c r="I30" i="4"/>
  <c r="AP37" i="4"/>
  <c r="PR37" i="4" s="1"/>
  <c r="PR15" i="4"/>
  <c r="EJ37" i="4"/>
  <c r="EJ30" i="4"/>
  <c r="OU37" i="4"/>
  <c r="OU30" i="4"/>
  <c r="MV37" i="4"/>
  <c r="MV30" i="4"/>
  <c r="HW37" i="4"/>
  <c r="HW30" i="4"/>
  <c r="CL37" i="4"/>
  <c r="CL30" i="4"/>
  <c r="OO37" i="4"/>
  <c r="OO30" i="4"/>
  <c r="AW16" i="4"/>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U15" i="9"/>
  <c r="AU16" i="9"/>
  <c r="OP32" i="4"/>
  <c r="OP13" i="4"/>
  <c r="OP15"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LS32" i="4"/>
  <c r="BN13" i="4"/>
  <c r="JF13" i="4"/>
  <c r="GD13" i="4"/>
  <c r="GD15"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ID27" i="4"/>
  <c r="IE6" i="4"/>
  <c r="IQ32" i="4"/>
  <c r="IQ13" i="4"/>
  <c r="IB33" i="4"/>
  <c r="IC11" i="4"/>
  <c r="IG32" i="4"/>
  <c r="EK13" i="4"/>
  <c r="EK15" i="4" s="1"/>
  <c r="IL11" i="4"/>
  <c r="IK33" i="4"/>
  <c r="EP13" i="4"/>
  <c r="GN32" i="4"/>
  <c r="HR32" i="4"/>
  <c r="HR13" i="4"/>
  <c r="HR15" i="4" s="1"/>
  <c r="HR30"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DG13" i="4"/>
  <c r="DG31" i="4"/>
  <c r="DG15" i="4"/>
  <c r="DG37" i="4" s="1"/>
  <c r="BG6" i="4"/>
  <c r="BF27" i="4"/>
  <c r="CM13" i="4"/>
  <c r="CM15"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E8" i="4"/>
  <c r="AD32" i="4"/>
  <c r="O7" i="4"/>
  <c r="P7" i="4" s="1"/>
  <c r="P15" i="4" s="1"/>
  <c r="P37" i="4" s="1"/>
  <c r="N13" i="4"/>
  <c r="AS8" i="4"/>
  <c r="AR32" i="4"/>
  <c r="AS7" i="4"/>
  <c r="AR13" i="4"/>
  <c r="AR15"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U73" i="14"/>
  <c r="T73" i="14"/>
  <c r="A73" i="14"/>
  <c r="MW37" i="4" l="1"/>
  <c r="MW30" i="4"/>
  <c r="CM37" i="4"/>
  <c r="CM30" i="4"/>
  <c r="AW37" i="4"/>
  <c r="AW30" i="4"/>
  <c r="EK37" i="4"/>
  <c r="EK30" i="4"/>
  <c r="EF37" i="4"/>
  <c r="EF30" i="4"/>
  <c r="FY37" i="4"/>
  <c r="FY30" i="4"/>
  <c r="GD37" i="4"/>
  <c r="GD30" i="4"/>
  <c r="OP37" i="4"/>
  <c r="OP30" i="4"/>
  <c r="EN37" i="4"/>
  <c r="EN30" i="4"/>
  <c r="AR37" i="4"/>
  <c r="AR30" i="4"/>
  <c r="JK37" i="4"/>
  <c r="JK30" i="4"/>
  <c r="CJ5" i="4"/>
  <c r="CK5" i="4" s="1"/>
  <c r="CL5" i="4" s="1"/>
  <c r="CM5" i="4" s="1"/>
  <c r="CN5" i="4" s="1"/>
  <c r="CO5" i="4" s="1"/>
  <c r="CP5" i="4" s="1"/>
  <c r="CQ5" i="4" s="1"/>
  <c r="CR5" i="4" s="1"/>
  <c r="PS5" i="4"/>
  <c r="AU29" i="4"/>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Y8" i="4"/>
  <c r="AY32" i="4" s="1"/>
  <c r="AX32" i="4"/>
  <c r="AO31" i="4"/>
  <c r="AX37" i="4" l="1"/>
  <c r="AX30" i="4"/>
  <c r="AS37" i="4"/>
  <c r="AS30" i="4"/>
  <c r="NJ11" i="4"/>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T31" i="4"/>
  <c r="AT13" i="4"/>
  <c r="AT15" i="4" s="1"/>
  <c r="AE31" i="4"/>
  <c r="AE13" i="4"/>
  <c r="AJ13" i="4"/>
  <c r="AJ31" i="4"/>
  <c r="K33" i="4"/>
  <c r="L11" i="4"/>
  <c r="AO13" i="4"/>
  <c r="AT37" i="4" l="1"/>
  <c r="AT30" i="4"/>
  <c r="AY37" i="4"/>
  <c r="AY30" i="4"/>
  <c r="AN14" i="4"/>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E61" i="14"/>
  <c r="E59" i="14"/>
  <c r="E57" i="14"/>
  <c r="E55" i="14"/>
  <c r="E38" i="14"/>
  <c r="E34" i="14"/>
  <c r="E36" i="14"/>
  <c r="E32" i="14"/>
  <c r="E25" i="14"/>
  <c r="E20" i="14"/>
  <c r="E18" i="14"/>
  <c r="E14" i="14"/>
  <c r="E10" i="14"/>
  <c r="E4" i="14"/>
  <c r="T3" i="14"/>
  <c r="T4" i="14"/>
  <c r="U61" i="14"/>
  <c r="T61" i="14"/>
  <c r="U59" i="14"/>
  <c r="T59" i="14"/>
  <c r="U57" i="14"/>
  <c r="T57" i="14"/>
  <c r="U55" i="14"/>
  <c r="T55" i="14"/>
  <c r="U38" i="14"/>
  <c r="T38" i="14"/>
  <c r="U36" i="14"/>
  <c r="T36" i="14"/>
  <c r="U34" i="14"/>
  <c r="T34" i="14"/>
  <c r="U32" i="14"/>
  <c r="T32" i="14"/>
  <c r="U25" i="14"/>
  <c r="T25" i="14"/>
  <c r="U20" i="14"/>
  <c r="T20" i="14"/>
  <c r="U18" i="14"/>
  <c r="T18" i="14"/>
  <c r="U14" i="14"/>
  <c r="T14" i="14"/>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T9" i="14"/>
  <c r="U9" i="14"/>
  <c r="T10" i="14"/>
  <c r="U10" i="14"/>
  <c r="T11" i="14"/>
  <c r="U11" i="14"/>
  <c r="T12" i="14"/>
  <c r="U12" i="14"/>
  <c r="T13" i="14"/>
  <c r="U13" i="14"/>
  <c r="T15" i="14"/>
  <c r="U15" i="14"/>
  <c r="T16" i="14"/>
  <c r="U16" i="14"/>
  <c r="T17" i="14"/>
  <c r="U17" i="14"/>
  <c r="T19" i="14"/>
  <c r="U19" i="14"/>
  <c r="T21" i="14"/>
  <c r="U21" i="14"/>
  <c r="T22" i="14"/>
  <c r="U22" i="14"/>
  <c r="T23" i="14"/>
  <c r="U23" i="14"/>
  <c r="T24" i="14"/>
  <c r="U24" i="14"/>
  <c r="T26" i="14"/>
  <c r="U26" i="14"/>
  <c r="T27" i="14"/>
  <c r="U27" i="14"/>
  <c r="T28" i="14"/>
  <c r="U28" i="14"/>
  <c r="T29" i="14"/>
  <c r="U29" i="14"/>
  <c r="T30" i="14"/>
  <c r="U30" i="14"/>
  <c r="T31" i="14"/>
  <c r="U31" i="14"/>
  <c r="T33" i="14"/>
  <c r="U33" i="14"/>
  <c r="T35" i="14"/>
  <c r="U35" i="14"/>
  <c r="T37" i="14"/>
  <c r="U37" i="14"/>
  <c r="T39" i="14"/>
  <c r="U39" i="14"/>
  <c r="T40" i="14"/>
  <c r="U40" i="14"/>
  <c r="T41" i="14"/>
  <c r="U41" i="14"/>
  <c r="T42" i="14"/>
  <c r="U42" i="14"/>
  <c r="T43" i="14"/>
  <c r="U43" i="14"/>
  <c r="T44" i="14"/>
  <c r="U44" i="14"/>
  <c r="T45" i="14"/>
  <c r="U45" i="14"/>
  <c r="T46" i="14"/>
  <c r="U46" i="14"/>
  <c r="T47" i="14"/>
  <c r="U47" i="14"/>
  <c r="T48" i="14"/>
  <c r="U48" i="14"/>
  <c r="T49" i="14"/>
  <c r="U49" i="14"/>
  <c r="T50" i="14"/>
  <c r="U50" i="14"/>
  <c r="T51" i="14"/>
  <c r="U51" i="14"/>
  <c r="T52" i="14"/>
  <c r="U52" i="14"/>
  <c r="T53" i="14"/>
  <c r="U53" i="14"/>
  <c r="T54" i="14"/>
  <c r="U54" i="14"/>
  <c r="T56" i="14"/>
  <c r="U56" i="14"/>
  <c r="T58" i="14"/>
  <c r="U58" i="14"/>
  <c r="T60" i="14"/>
  <c r="U60" i="14"/>
  <c r="T62" i="14"/>
  <c r="U62" i="14"/>
  <c r="T63" i="14"/>
  <c r="U63" i="14"/>
  <c r="T64" i="14"/>
  <c r="U64" i="14"/>
  <c r="T65" i="14"/>
  <c r="U65" i="14"/>
  <c r="T66" i="14"/>
  <c r="U66" i="14"/>
  <c r="T67" i="14"/>
  <c r="U67" i="14"/>
  <c r="T68" i="14"/>
  <c r="U68" i="14"/>
  <c r="T69" i="14"/>
  <c r="U69" i="14"/>
  <c r="T70" i="14"/>
  <c r="U70" i="14"/>
  <c r="T71" i="14"/>
  <c r="U71" i="14"/>
  <c r="T72" i="14"/>
  <c r="U72" i="14"/>
  <c r="A5" i="14"/>
  <c r="A6" i="14" s="1"/>
  <c r="A7" i="14" s="1"/>
  <c r="A8" i="14" s="1"/>
  <c r="A9" i="14" s="1"/>
  <c r="A11" i="14" s="1"/>
  <c r="A12" i="14" s="1"/>
  <c r="A13" i="14" s="1"/>
  <c r="A15" i="14" s="1"/>
  <c r="A16" i="14" s="1"/>
  <c r="A17" i="14" s="1"/>
  <c r="A19" i="14" s="1"/>
  <c r="A21" i="14" s="1"/>
  <c r="A22" i="14" s="1"/>
  <c r="A23" i="14" s="1"/>
  <c r="A24" i="14" s="1"/>
  <c r="A26" i="14" s="1"/>
  <c r="A27" i="14" s="1"/>
  <c r="A28" i="14" s="1"/>
  <c r="A29" i="14" s="1"/>
  <c r="A30" i="14" s="1"/>
  <c r="A31" i="14" s="1"/>
  <c r="A33" i="14" s="1"/>
  <c r="A35" i="14" s="1"/>
  <c r="A37" i="14" s="1"/>
  <c r="A39" i="14" s="1"/>
  <c r="A40" i="14" s="1"/>
  <c r="A41" i="14" s="1"/>
  <c r="A42" i="14" s="1"/>
  <c r="A43" i="14" s="1"/>
  <c r="A44" i="14" s="1"/>
  <c r="A45" i="14" s="1"/>
  <c r="A46" i="14" s="1"/>
  <c r="A47" i="14" s="1"/>
  <c r="A48" i="14" s="1"/>
  <c r="A49" i="14" s="1"/>
  <c r="A50" i="14" s="1"/>
  <c r="A51" i="14" s="1"/>
  <c r="A52" i="14" s="1"/>
  <c r="A53" i="14" s="1"/>
  <c r="A54" i="14" s="1"/>
  <c r="A56" i="14" s="1"/>
  <c r="A58" i="14" s="1"/>
  <c r="A60" i="14" s="1"/>
  <c r="A62" i="14" s="1"/>
  <c r="A63" i="14" s="1"/>
  <c r="A64" i="14" s="1"/>
  <c r="A65" i="14" s="1"/>
  <c r="A66" i="14" s="1"/>
  <c r="A67" i="14" s="1"/>
  <c r="A68" i="14" s="1"/>
  <c r="A69" i="14" s="1"/>
  <c r="A70" i="14" s="1"/>
  <c r="A71" i="14" s="1"/>
  <c r="A72" i="14" s="1"/>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AQ5" i="4" l="1"/>
  <c r="AR5" i="4" s="1"/>
  <c r="AS5" i="4" s="1"/>
  <c r="AT5" i="4" s="1"/>
  <c r="AU5" i="4" s="1"/>
  <c r="AV5" i="4" s="1"/>
  <c r="AW5" i="4" s="1"/>
  <c r="AX5" i="4" s="1"/>
  <c r="AY5" i="4" s="1"/>
  <c r="PR5" i="4"/>
  <c r="OB27" i="4"/>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30" i="1"/>
  <c r="G30"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29" i="12"/>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T5" i="14"/>
  <c r="T6" i="14"/>
  <c r="T7" i="14"/>
  <c r="T8" i="14"/>
  <c r="U4" i="14"/>
  <c r="U5" i="14"/>
  <c r="U6" i="14"/>
  <c r="U7" i="14"/>
  <c r="U8" i="14"/>
  <c r="U3" i="1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Q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S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tc={4F83576C-3E88-447A-BC91-657BA183B531}</author>
    <author>tc={3615D0A6-BA30-452E-B51F-C125CDD40B3A}</author>
    <author>tc={83D855D9-4793-4069-A72E-5E894FED362F}</author>
    <author>tc={6A06D77B-BC39-4F04-A6FA-257CDFB24E80}</author>
  </authors>
  <commentList>
    <comment ref="A2" authorId="0" shapeId="0" xr:uid="{4F83576C-3E88-447A-BC91-657BA183B531}">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615D0A6-BA30-452E-B51F-C125CDD40B3A}">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83D855D9-4793-4069-A72E-5E894FED362F}">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6A06D77B-BC39-4F04-A6FA-257CDFB24E80}">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tc={E4217796-6CCC-497B-B3C9-132B41DE99AF}</author>
    <author>tc={C23D3F7C-6BFD-4FD4-B260-DD77716DF0B9}</author>
    <author>tc={8842DF4E-847B-470C-8F19-286D1BAC1900}</author>
  </authors>
  <commentList>
    <comment ref="C2" authorId="0" shapeId="0" xr:uid="{E4217796-6CCC-497B-B3C9-132B41DE99AF}">
      <text>
        <t>[Threaded comment]
Your version of Excel allows you to read this threaded comment; however, any edits to it will get removed if the file is opened in a newer version of Excel. Learn more: https://go.microsoft.com/fwlink/?linkid=870924
Comment:
    Put exact name as how it is written in operational scenarios in PF</t>
      </text>
    </comment>
    <comment ref="D2" authorId="1" shapeId="0" xr:uid="{C23D3F7C-6BFD-4FD4-B260-DD77716DF0B9}">
      <text>
        <t>[Threaded comment]
Your version of Excel allows you to read this threaded comment; however, any edits to it will get removed if the file is opened in a newer version of Excel. Learn more: https://go.microsoft.com/fwlink/?linkid=870924
Comment:
    Leave blank if no variation to be used</t>
      </text>
    </comment>
    <comment ref="E2" authorId="2" shapeId="0" xr:uid="{8842DF4E-847B-470C-8F19-286D1BAC1900}">
      <text>
        <t>[Threaded comment]
Your version of Excel allows you to read this threaded comment; however, any edits to it will get removed if the file is opened in a newer version of Excel. Learn more: https://go.microsoft.com/fwlink/?linkid=870924
Comment:
    Leave blank if base model version to be used</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6"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9"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10" authorId="8"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9"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0"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1"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2"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3"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4"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5"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6"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tc={B29B33E3-E4E5-410D-B2CD-CA3F40C47B61}</author>
    <author>tc={9B795F92-DD1E-491D-8860-C85C18AA9CE5}</author>
    <author>tc={DD2B5670-BEA8-4D36-917E-0413202BEAE0}</author>
    <author>tc={A9683E54-C524-4795-A46D-50461C657557}</author>
  </authors>
  <commentList>
    <comment ref="A16" authorId="0" shapeId="0" xr:uid="{B29B33E3-E4E5-410D-B2CD-CA3F40C47B61}">
      <text>
        <t>[Threaded comment]
Your version of Excel allows you to read this threaded comment; however, any edits to it will get removed if the file is opened in a newer version of Excel. Learn more: https://go.microsoft.com/fwlink/?linkid=870924
Comment:
    LL: Fault 11: Not applicable in LL - Kiamal not in low demand case -&gt; update: MRT, RCTS
-&gt; update the fault line: 
HL: 11358 - 32610
LL: 32793 - 32610</t>
      </text>
    </comment>
    <comment ref="A62" authorId="1" shapeId="0" xr:uid="{9B795F92-DD1E-491D-8860-C85C18AA9CE5}">
      <text>
        <t>[Threaded comment]
Your version of Excel allows you to read this threaded comment; however, any edits to it will get removed if the file is opened in a newer version of Excel. Learn more: https://go.microsoft.com/fwlink/?linkid=870924
Comment:
    Fault 46: not available: Wunghnu SF tapped in between SHST to NKA</t>
      </text>
    </comment>
    <comment ref="A71" authorId="2" shapeId="0" xr:uid="{DD2B5670-BEA8-4D36-917E-0413202BEAE0}">
      <text>
        <t>[Threaded comment]
Your version of Excel allows you to read this threaded comment; however, any edits to it will get removed if the file is opened in a newer version of Excel. Learn more: https://go.microsoft.com/fwlink/?linkid=870924
Comment:
    Fault 55: Added with consideration of Wunghnu connection</t>
      </text>
    </comment>
    <comment ref="A72" authorId="3" shapeId="0" xr:uid="{A9683E54-C524-4795-A46D-50461C657557}">
      <text>
        <t>[Threaded comment]
Your version of Excel allows you to read this threaded comment; however, any edits to it will get removed if the file is opened in a newer version of Excel. Learn more: https://go.microsoft.com/fwlink/?linkid=870924
Comment:
    Fault 56: Added with consideration of Wunghnu connection</t>
      </text>
    </comment>
  </commentList>
</comments>
</file>

<file path=xl/sharedStrings.xml><?xml version="1.0" encoding="utf-8"?>
<sst xmlns="http://schemas.openxmlformats.org/spreadsheetml/2006/main" count="10347" uniqueCount="1101">
  <si>
    <t>#</t>
  </si>
  <si>
    <t>Date</t>
  </si>
  <si>
    <t>Change</t>
  </si>
  <si>
    <t>Description</t>
  </si>
  <si>
    <t>Adop from Summerville Project</t>
  </si>
  <si>
    <t>Original version for Lancaster SF</t>
  </si>
  <si>
    <t>Update to version 0a</t>
  </si>
  <si>
    <t>Update the setpoint tab: Separate General, PSSE specific and PSCAD specific sections</t>
  </si>
  <si>
    <t>Update to version 1</t>
  </si>
  <si>
    <t>Include more setpoints in the Setpoints Tab</t>
  </si>
  <si>
    <t>Update to version 2</t>
  </si>
  <si>
    <t>Update the setpoint tab and scenarios back to GLW typical</t>
  </si>
  <si>
    <t>ParamIdentifier</t>
  </si>
  <si>
    <t>Value</t>
  </si>
  <si>
    <t>unit</t>
  </si>
  <si>
    <t>Batches</t>
  </si>
  <si>
    <t>test1</t>
  </si>
  <si>
    <t>Name of test run</t>
  </si>
  <si>
    <t>script_upgrade</t>
  </si>
  <si>
    <t>model(s) for PSSE network studies</t>
  </si>
  <si>
    <t>LowLoad</t>
  </si>
  <si>
    <t>folder name and path relative to relative to PSSE_sim\base_model</t>
  </si>
  <si>
    <t>HighLoad, LowLoad</t>
  </si>
  <si>
    <t>PSSE start offset</t>
  </si>
  <si>
    <t>seconds</t>
  </si>
  <si>
    <t>default_sim_duration PSSE</t>
  </si>
  <si>
    <t>default_sim_duration PSCAD</t>
  </si>
  <si>
    <t>HighLevelParamName</t>
  </si>
  <si>
    <t>Project Name</t>
  </si>
  <si>
    <t>Name</t>
  </si>
  <si>
    <t>Horsham Solar Farm</t>
  </si>
  <si>
    <t>Project Name short</t>
  </si>
  <si>
    <t>NameShrt</t>
  </si>
  <si>
    <t>Developer</t>
  </si>
  <si>
    <t>Dev</t>
  </si>
  <si>
    <t>Abbreviation</t>
  </si>
  <si>
    <t>Abbr</t>
  </si>
  <si>
    <t>Type of Test</t>
  </si>
  <si>
    <t>Type</t>
  </si>
  <si>
    <t>Town</t>
  </si>
  <si>
    <t>Horsham</t>
  </si>
  <si>
    <t>State</t>
  </si>
  <si>
    <t>Victoria</t>
  </si>
  <si>
    <t>Network Service Provider</t>
  </si>
  <si>
    <t>NSP</t>
  </si>
  <si>
    <t>AEMO</t>
  </si>
  <si>
    <t>POC Substation</t>
  </si>
  <si>
    <t>Sub</t>
  </si>
  <si>
    <t>Horsham Terminal Station</t>
  </si>
  <si>
    <t>POC circuit</t>
  </si>
  <si>
    <t>CCT</t>
  </si>
  <si>
    <t>Horsham 220 kV</t>
  </si>
  <si>
    <t>Short Circuit Ratios</t>
  </si>
  <si>
    <t>SCRHigh</t>
  </si>
  <si>
    <t>SCRLow</t>
  </si>
  <si>
    <t>SCRMVA</t>
  </si>
  <si>
    <t>Total Plant MW at POC</t>
  </si>
  <si>
    <t>PlantMW</t>
  </si>
  <si>
    <t>Total Plant MW at terminals</t>
  </si>
  <si>
    <t>GenMW</t>
  </si>
  <si>
    <t>Maximum Plant MVAr at terminals</t>
  </si>
  <si>
    <t>GenMVArMax</t>
  </si>
  <si>
    <t>Minimum Plant MVAr at terminal</t>
  </si>
  <si>
    <t>GenMVArMin</t>
  </si>
  <si>
    <t>Total Plant Maximum MVA at POC (base for per-unitisation)</t>
  </si>
  <si>
    <t>TotalMVA</t>
  </si>
  <si>
    <t>Nominal POC voltage (kV)</t>
  </si>
  <si>
    <t>VPOCkv</t>
  </si>
  <si>
    <t>VLL</t>
  </si>
  <si>
    <t>VLN</t>
  </si>
  <si>
    <t>Normal POC voltage (p.u.)</t>
  </si>
  <si>
    <t>VPOCpu</t>
  </si>
  <si>
    <t>Nominal voltage at Bus where test source is connected (optional)</t>
  </si>
  <si>
    <t>VbaseTestSrc</t>
  </si>
  <si>
    <t>Normal frequency at POC</t>
  </si>
  <si>
    <t>Fbase</t>
  </si>
  <si>
    <t>Number of generator aggregates in model</t>
  </si>
  <si>
    <t>Gens</t>
  </si>
  <si>
    <t>Generators Per Site</t>
  </si>
  <si>
    <t>genPerSite1</t>
  </si>
  <si>
    <t>genPerSite2</t>
  </si>
  <si>
    <t>Generator MVA</t>
  </si>
  <si>
    <t>genMVA1</t>
  </si>
  <si>
    <t>genMVA2</t>
  </si>
  <si>
    <t>Generator terminal voltage in kV</t>
  </si>
  <si>
    <t>VTERkv</t>
  </si>
  <si>
    <t>VTERkv2</t>
  </si>
  <si>
    <t>NomMW1</t>
  </si>
  <si>
    <t>NomMW2</t>
  </si>
  <si>
    <t>Pmax</t>
  </si>
  <si>
    <t>Pmax_at_Qmax</t>
  </si>
  <si>
    <t>PmaxQmax</t>
  </si>
  <si>
    <t>Pmax_at_Qmin</t>
  </si>
  <si>
    <t>PmaxQmin</t>
  </si>
  <si>
    <t>Pmin</t>
  </si>
  <si>
    <t>Pmin_at_Qmax</t>
  </si>
  <si>
    <t>PminQmax</t>
  </si>
  <si>
    <t>Pmin_at_Qmin</t>
  </si>
  <si>
    <t>PminQmin</t>
  </si>
  <si>
    <t>workspace_folder_path</t>
  </si>
  <si>
    <t xml:space="preserve">This sheet lists all relevant information about the project file and PSCAD-specific setup </t>
  </si>
  <si>
    <t>workspace_folder_name</t>
  </si>
  <si>
    <t>Workspace File Name</t>
  </si>
  <si>
    <t>HOR_PV.pswx</t>
  </si>
  <si>
    <t>Projects</t>
  </si>
  <si>
    <t>Project1</t>
  </si>
  <si>
    <t>HOR_PV</t>
  </si>
  <si>
    <t>DllPath</t>
  </si>
  <si>
    <t>result_path</t>
  </si>
  <si>
    <t>default_sim_duration</t>
  </si>
  <si>
    <t>disturbance_offset</t>
  </si>
  <si>
    <t>max_processes</t>
  </si>
  <si>
    <t>pscad version</t>
  </si>
  <si>
    <t>PSCAD 5.0.1 (x64)</t>
  </si>
  <si>
    <t>compiler</t>
  </si>
  <si>
    <t>Intel Fortran One API v2021</t>
  </si>
  <si>
    <t>compiler_short</t>
  </si>
  <si>
    <t>if18_x86</t>
  </si>
  <si>
    <t>create example cases</t>
  </si>
  <si>
    <t>no</t>
  </si>
  <si>
    <t>GridSourceID</t>
  </si>
  <si>
    <t>GridSourceCanvas (optional)</t>
  </si>
  <si>
    <t>Fprofile</t>
  </si>
  <si>
    <t>Vprofile</t>
  </si>
  <si>
    <t>PHprofile</t>
  </si>
  <si>
    <t>StpBlockID</t>
  </si>
  <si>
    <t>StpBlockCanvas (optional)</t>
  </si>
  <si>
    <t>Vstp_profile</t>
  </si>
  <si>
    <t>Qstp_profile</t>
  </si>
  <si>
    <t>PFstp_profile</t>
  </si>
  <si>
    <t>Pstp_profile</t>
  </si>
  <si>
    <t>P1stp_profile</t>
  </si>
  <si>
    <t>AUX_profile</t>
  </si>
  <si>
    <t>FaultBlockID</t>
  </si>
  <si>
    <t>FaultBlockCanvas (optional)</t>
  </si>
  <si>
    <t>plotStep_us</t>
  </si>
  <si>
    <t>ChanAdd</t>
  </si>
  <si>
    <t>Bus</t>
  </si>
  <si>
    <t>ID</t>
  </si>
  <si>
    <t>Model</t>
  </si>
  <si>
    <t>Order</t>
  </si>
  <si>
    <t>Label</t>
  </si>
  <si>
    <t>Legend</t>
  </si>
  <si>
    <t>deviation</t>
  </si>
  <si>
    <t>PSSEversion</t>
  </si>
  <si>
    <t>PSS/E v34.5</t>
  </si>
  <si>
    <t>WAUX</t>
  </si>
  <si>
    <t>VAR</t>
  </si>
  <si>
    <t>PPC1_L2</t>
  </si>
  <si>
    <t>f_ref(L+2)</t>
  </si>
  <si>
    <t>INV VAR</t>
  </si>
  <si>
    <t>WGEN</t>
  </si>
  <si>
    <t>Active power reference for voltage control</t>
  </si>
  <si>
    <t>savFileName</t>
  </si>
  <si>
    <t>HOR_v0_8.sav</t>
  </si>
  <si>
    <t>PPC1_HVRT</t>
  </si>
  <si>
    <t>Active power reduction</t>
  </si>
  <si>
    <t>dyrFileName</t>
  </si>
  <si>
    <t>HOR_v0_8.dyr</t>
  </si>
  <si>
    <t>STATE</t>
  </si>
  <si>
    <t>PPC1_K3</t>
  </si>
  <si>
    <t>f_grid(K+3)</t>
  </si>
  <si>
    <t>Reactive power reference</t>
  </si>
  <si>
    <t>dll1</t>
  </si>
  <si>
    <t>SMAHYCF_G13_349_IVF150.dll</t>
  </si>
  <si>
    <t>INV1_L15</t>
  </si>
  <si>
    <t>VDdetection</t>
  </si>
  <si>
    <t>Voltage reference</t>
  </si>
  <si>
    <t>dll2</t>
  </si>
  <si>
    <t>SMASC_G185_349_IVF150.dll</t>
  </si>
  <si>
    <t>INV1_L27</t>
  </si>
  <si>
    <t>Trip signal</t>
  </si>
  <si>
    <t>P command</t>
  </si>
  <si>
    <t>INV1_L28</t>
  </si>
  <si>
    <t>Vol Flag (L+28)</t>
  </si>
  <si>
    <t>Q command</t>
  </si>
  <si>
    <t>INV1_L29</t>
  </si>
  <si>
    <t>Freq Flag (L+29)</t>
  </si>
  <si>
    <t>Id ref</t>
  </si>
  <si>
    <t>INV1_K0</t>
  </si>
  <si>
    <t>Pgrid_measured</t>
  </si>
  <si>
    <t>Iq ref</t>
  </si>
  <si>
    <t>savFileHigh</t>
  </si>
  <si>
    <t>20210720-180037-SubTrans-SystemNormal.sav</t>
  </si>
  <si>
    <t>INV1_K2</t>
  </si>
  <si>
    <t>Vgrid_measured</t>
  </si>
  <si>
    <t>Voltage Disturbance Detection</t>
  </si>
  <si>
    <t>dyrFileHigh</t>
  </si>
  <si>
    <t>Voltage Event Detection Flag</t>
  </si>
  <si>
    <t>savFileLow</t>
  </si>
  <si>
    <t>Frequency Event Detection Flag</t>
  </si>
  <si>
    <t>dyrFileLow</t>
  </si>
  <si>
    <t>Grid side Id</t>
  </si>
  <si>
    <t>Grid side Iq</t>
  </si>
  <si>
    <t>start_offset</t>
  </si>
  <si>
    <t>INV STATE</t>
  </si>
  <si>
    <t>Active power setpoint filtered</t>
  </si>
  <si>
    <t>Reactive power setpoint filtered</t>
  </si>
  <si>
    <t>InfiniteBus</t>
  </si>
  <si>
    <t>FaultBus</t>
  </si>
  <si>
    <t>PPC VAR</t>
  </si>
  <si>
    <t>DummyTxBus</t>
  </si>
  <si>
    <t>P flow1 (MW)</t>
  </si>
  <si>
    <t>POC</t>
  </si>
  <si>
    <t>P PV available</t>
  </si>
  <si>
    <t>Generator1</t>
  </si>
  <si>
    <t>P reference unlimited</t>
  </si>
  <si>
    <t>Memory active power change ramp limit</t>
  </si>
  <si>
    <t>POCfromBus1</t>
  </si>
  <si>
    <t>P reference P Control</t>
  </si>
  <si>
    <t>POCtoBus1</t>
  </si>
  <si>
    <t>POCmeasBus1</t>
  </si>
  <si>
    <t>Pred command</t>
  </si>
  <si>
    <t>HVfromBus1</t>
  </si>
  <si>
    <t>INF bus</t>
  </si>
  <si>
    <t>Q reference unlimited</t>
  </si>
  <si>
    <t>HVtoBus1</t>
  </si>
  <si>
    <t>Q reference Q Control</t>
  </si>
  <si>
    <t>HVmeasBus1</t>
  </si>
  <si>
    <t>MVfromBus1</t>
  </si>
  <si>
    <t>PPC STATE</t>
  </si>
  <si>
    <t>MVtoBus1</t>
  </si>
  <si>
    <t>MVmeasBus1</t>
  </si>
  <si>
    <t>Measured active power (Pgrid)</t>
  </si>
  <si>
    <t>LVfromBus1</t>
  </si>
  <si>
    <t>Measured reactive power (Qgrid)</t>
  </si>
  <si>
    <t>LVtoBus1</t>
  </si>
  <si>
    <t>Measured voltage (Vgrid)</t>
  </si>
  <si>
    <t>LVmeasBus1</t>
  </si>
  <si>
    <t>Measured frequency (Fgrid)</t>
  </si>
  <si>
    <t>Pref filtered</t>
  </si>
  <si>
    <t>Vset1_bus</t>
  </si>
  <si>
    <t>Qref filtered</t>
  </si>
  <si>
    <t>Vset1_mac</t>
  </si>
  <si>
    <t>Vref filtered</t>
  </si>
  <si>
    <t>Vset1_var</t>
  </si>
  <si>
    <t>PvsF Setpoint Filter</t>
  </si>
  <si>
    <t>Vset1_model</t>
  </si>
  <si>
    <t>SMAHYCF13</t>
  </si>
  <si>
    <t>Qmax filtered</t>
  </si>
  <si>
    <t>Vset1_type</t>
  </si>
  <si>
    <t>OTHER</t>
  </si>
  <si>
    <t>Qmin filtered</t>
  </si>
  <si>
    <t>P control PI regulator</t>
  </si>
  <si>
    <t>Pset1_bus</t>
  </si>
  <si>
    <t>THIS SETPOINT IS THE COMBINED SETPOINT AND NOT TRUE PV SETPOINT. NEED TO ACCOUNT FOR THIS.</t>
  </si>
  <si>
    <t>Q control PI regulator</t>
  </si>
  <si>
    <t>Pset1_mac</t>
  </si>
  <si>
    <t>Qcmd command</t>
  </si>
  <si>
    <t>Pset1_var</t>
  </si>
  <si>
    <t>Pset1_model</t>
  </si>
  <si>
    <t>Pset1_type</t>
  </si>
  <si>
    <t>Pprim1_bus</t>
  </si>
  <si>
    <t>Pprim1_mac</t>
  </si>
  <si>
    <t>Pprim1_con</t>
  </si>
  <si>
    <t>Pprim1_model</t>
  </si>
  <si>
    <t>SMASC185</t>
  </si>
  <si>
    <t>Pprim1_type</t>
  </si>
  <si>
    <t>GEN</t>
  </si>
  <si>
    <t>Qset1_bus</t>
  </si>
  <si>
    <t>Qset1_mac</t>
  </si>
  <si>
    <t>Qset1_var</t>
  </si>
  <si>
    <t>Qset1_model</t>
  </si>
  <si>
    <t>Qset1_type</t>
  </si>
  <si>
    <t>PFset1_bus</t>
  </si>
  <si>
    <t>PFset1_mac</t>
  </si>
  <si>
    <t>PFset1_var</t>
  </si>
  <si>
    <t>PFset1_model</t>
  </si>
  <si>
    <t>PFset1_type</t>
  </si>
  <si>
    <t>Plot Channels</t>
  </si>
  <si>
    <t>from bus</t>
  </si>
  <si>
    <t>tobus</t>
  </si>
  <si>
    <t>item</t>
  </si>
  <si>
    <t>label</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</si>
  <si>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</si>
  <si>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PSSE-specific settings</t>
  </si>
  <si>
    <t>CaseNr</t>
  </si>
  <si>
    <t>Test Type</t>
  </si>
  <si>
    <t>Ftype</t>
  </si>
  <si>
    <t>Ftime</t>
  </si>
  <si>
    <t>Fduration</t>
  </si>
  <si>
    <t>F_Impedance</t>
  </si>
  <si>
    <t>Vresidual</t>
  </si>
  <si>
    <t>Fault X_R</t>
  </si>
  <si>
    <t>Vpoc</t>
  </si>
  <si>
    <t>Active Power</t>
  </si>
  <si>
    <t>Reactive Power</t>
  </si>
  <si>
    <t>SCR</t>
  </si>
  <si>
    <t>X_R</t>
  </si>
  <si>
    <t>SCL_post</t>
  </si>
  <si>
    <t>X_R_post</t>
  </si>
  <si>
    <t>setpoint ID</t>
  </si>
  <si>
    <t>init_help</t>
  </si>
  <si>
    <t>TimeStep</t>
  </si>
  <si>
    <t>AccFactor</t>
  </si>
  <si>
    <t>run in PSCAD?</t>
  </si>
  <si>
    <t>run in PSS/E?</t>
  </si>
  <si>
    <t>Comment/Corresponding DMAT case</t>
  </si>
  <si>
    <t>test group</t>
  </si>
  <si>
    <t>simulation batch</t>
  </si>
  <si>
    <t>Fault</t>
  </si>
  <si>
    <t>3PHG</t>
  </si>
  <si>
    <t>Balanced fault – large disturbance test cases [PSS®E and
PSCAD/EMTDC models]</t>
  </si>
  <si>
    <t>DMAT</t>
  </si>
  <si>
    <t>2PHG</t>
  </si>
  <si>
    <t>yes</t>
  </si>
  <si>
    <t>Unbalanced fault – large disturbance test cases [PSCAD/EMTDC models]</t>
  </si>
  <si>
    <t>DMAT_SELF_ALL</t>
  </si>
  <si>
    <t>DMAT_SELF_BESS</t>
  </si>
  <si>
    <t>1PHG</t>
  </si>
  <si>
    <t>L-L</t>
  </si>
  <si>
    <t>Multifault</t>
  </si>
  <si>
    <t>Multiple Fault Ride Through (MFRT) test [PSCAD/EMTDC models]</t>
  </si>
  <si>
    <t>Multifault_random</t>
  </si>
  <si>
    <t>MFRT Test [PSS®E models]</t>
  </si>
  <si>
    <t>POC SCR = 1 FRT Test [PSS®E and PSCAD/EMTDC models]</t>
  </si>
  <si>
    <t>FRT assessment for site-specific SCR and X/R [ PSS®E and PSCAD/EMTDC models]</t>
  </si>
  <si>
    <t>prelim_fault_ALL</t>
  </si>
  <si>
    <t>DMAT_SELF_ALL_DBG</t>
  </si>
  <si>
    <t>prelim_fault_BESS</t>
  </si>
  <si>
    <t>BENCHMARKING_ALL</t>
  </si>
  <si>
    <t>Min SCR Q0</t>
  </si>
  <si>
    <t>Max SCR Q0</t>
  </si>
  <si>
    <t>BENCHMARKING_BESS</t>
  </si>
  <si>
    <t>S5255_MULTI_ALL</t>
  </si>
  <si>
    <t>Iq rise/settling time and P recovery assessment</t>
  </si>
  <si>
    <t>S5255_ALL</t>
  </si>
  <si>
    <t>S5255_BESS</t>
  </si>
  <si>
    <t>S5255_IQ_ALL</t>
  </si>
  <si>
    <t>S5255_IQ_BESS</t>
  </si>
  <si>
    <t>P_DROP_DEBUG_PV</t>
  </si>
  <si>
    <t>P_DROP_DEBUG_BESS</t>
  </si>
  <si>
    <t>P_DROP_DEBUG_ALL</t>
  </si>
  <si>
    <t>S5255_ALL_Qextr</t>
  </si>
  <si>
    <t>S5255_unbalanced</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</si>
  <si>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</si>
  <si>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Test profile</t>
  </si>
  <si>
    <t>ActivePower</t>
  </si>
  <si>
    <t>ReactivePower</t>
  </si>
  <si>
    <t>Secondary SCL time</t>
  </si>
  <si>
    <t>Secondary SCL</t>
  </si>
  <si>
    <t>Secondary X_R</t>
  </si>
  <si>
    <t>comment</t>
  </si>
  <si>
    <t>more comment</t>
  </si>
  <si>
    <t>additional comment</t>
  </si>
  <si>
    <t>framwork changes required</t>
  </si>
  <si>
    <t>V_profile</t>
  </si>
  <si>
    <t>FLAT_RUN_5</t>
  </si>
  <si>
    <t>Pre-requisite tests – single machine infinite bus (SMIB) flat run
[PSCAD/EMTDC models]</t>
  </si>
  <si>
    <t>normally 300s</t>
  </si>
  <si>
    <t>V_stp_profile</t>
  </si>
  <si>
    <t>MAT_VREF_STEP_Fig2</t>
  </si>
  <si>
    <t>Voltage reference step change [PSS®E and PSCAD/EMTDC models]</t>
  </si>
  <si>
    <t>ScriptTest</t>
  </si>
  <si>
    <t>MAT_V_STEP_Fig3</t>
  </si>
  <si>
    <t>Q_stp_profile</t>
  </si>
  <si>
    <t>MAT_QREF_STEP_Fig4</t>
  </si>
  <si>
    <t>Q1_stp_profile</t>
  </si>
  <si>
    <t>MAT_QREF_STEP_Fig4_BESS</t>
  </si>
  <si>
    <t>make sure Q1_stp_profile and other setpoint profiles are available in PSS/E and understood</t>
  </si>
  <si>
    <t>MAT_QREF_STEP_Fig4.1</t>
  </si>
  <si>
    <t>P_stp_profile</t>
  </si>
  <si>
    <t>MAT_P_STEP_Fig5</t>
  </si>
  <si>
    <t>Active Power Controller Reference step change [PSS®E and PSCAD/EMTDC models]</t>
  </si>
  <si>
    <t>P1_stp_profile</t>
  </si>
  <si>
    <t>MAT_P_STEP_Fig5_BESS</t>
  </si>
  <si>
    <t>F_profile</t>
  </si>
  <si>
    <t>F_PROFILE_Fig6_1</t>
  </si>
  <si>
    <t>Grid frequency – controller test [PSS®E and PSCAD/EMTDC models]</t>
  </si>
  <si>
    <t>F_PROFILE_Fig6_2</t>
  </si>
  <si>
    <t>F_PROFILE_Fig6_3</t>
  </si>
  <si>
    <t>F_PROFILE_Fig6_4</t>
  </si>
  <si>
    <t>F_PROFILE_Fig7_1</t>
  </si>
  <si>
    <t>F_PROFILE_Fig7_2</t>
  </si>
  <si>
    <t>P=0.5</t>
  </si>
  <si>
    <t>Need to initialise with High P, then reduce to low level before applying Frequency Disturbance</t>
  </si>
  <si>
    <t>MAT_V_STEP_Fig8</t>
  </si>
  <si>
    <t>Grid voltage change – response test [PSS®E and PSCAD/EMTDC models]</t>
  </si>
  <si>
    <t>MAT_V_STEP_Fig9</t>
  </si>
  <si>
    <t>MAT_V_STEP_Fig10.1</t>
  </si>
  <si>
    <t>MAT_V_STEP_Fig10.2</t>
  </si>
  <si>
    <t>MAT_V_STEP_Fig10.3</t>
  </si>
  <si>
    <t>ANG_profile</t>
  </si>
  <si>
    <t>MAT_ANG_STEP+/-40deg</t>
  </si>
  <si>
    <t>Grid voltage phase angle change – response test [PSS®E and PSCAD/EMTDC models]</t>
  </si>
  <si>
    <t>MAT_ANG_STEP+/-60deg</t>
  </si>
  <si>
    <t>MAT_P_STEP_Fig12</t>
  </si>
  <si>
    <t>POC SCR = 1 Active Power reference change test [PSS®E and PSCAD/EMTDC models]</t>
  </si>
  <si>
    <t>MAT_P_STEP_Fig12_BESS</t>
  </si>
  <si>
    <t>Auxiliary_profile</t>
  </si>
  <si>
    <t>AVAIL_P_-20%</t>
  </si>
  <si>
    <t>Input power source step change test</t>
  </si>
  <si>
    <t>no relevance for BESS alone, because no limit</t>
  </si>
  <si>
    <t>AVAIL_P_+20%</t>
  </si>
  <si>
    <t>no relevance for BESS alone, because no limit. Increase Pavail and show that no increase.</t>
  </si>
  <si>
    <t>S52513_V0+/-5%</t>
  </si>
  <si>
    <t>S52513_Q0+/-15</t>
  </si>
  <si>
    <t>PF_stp_profile</t>
  </si>
  <si>
    <t>S52513_PF0+/-1%</t>
  </si>
  <si>
    <t>V_STEP_+/-5%</t>
  </si>
  <si>
    <t>S52514_-/+50%</t>
  </si>
  <si>
    <t>S52511_+/-1Hz</t>
  </si>
  <si>
    <t>MAT_ANG_STEP</t>
  </si>
  <si>
    <t>S52513_Q0+/-15BM</t>
  </si>
  <si>
    <t>S52513_PF0+/-2%</t>
  </si>
  <si>
    <t>S5253_UF_short</t>
  </si>
  <si>
    <t>V control mode</t>
  </si>
  <si>
    <t>S5253_ALL</t>
  </si>
  <si>
    <t>Min SCR PmaxQ0 _BESS=0</t>
  </si>
  <si>
    <t>S5253_OF_short</t>
  </si>
  <si>
    <t>Min SCR PmaxQ0_BESS=0</t>
  </si>
  <si>
    <t>Max SCR PmaxQ0 _BESS=0</t>
  </si>
  <si>
    <t>Max SCR PmaxQ0_BESS=0</t>
  </si>
  <si>
    <t>Min SCR PmaxQ0_BESS=50</t>
  </si>
  <si>
    <t>Max SCR PmaxQ0_BESS=50</t>
  </si>
  <si>
    <t>S5253_UF</t>
  </si>
  <si>
    <t>Q control mode</t>
  </si>
  <si>
    <t>S5253_OF</t>
  </si>
  <si>
    <t>PF control mode</t>
  </si>
  <si>
    <t>S5253_BESS</t>
  </si>
  <si>
    <t>Min SCR, PmaxQ0</t>
  </si>
  <si>
    <t>Max SCR, PmaxQ0</t>
  </si>
  <si>
    <t>Min SCR, PminQ0, charging</t>
  </si>
  <si>
    <t>Max SCR, PminQ0, charging</t>
  </si>
  <si>
    <t>S5254_LVRT</t>
  </si>
  <si>
    <t>S5254_ALL</t>
  </si>
  <si>
    <t>inf Grid PmaxQmin; Bes=0</t>
  </si>
  <si>
    <t>S5254_HVRT</t>
  </si>
  <si>
    <t>inf Grid PmaxQmax Bes=0</t>
  </si>
  <si>
    <t>inf Grid PmaxQmin; Bes=50</t>
  </si>
  <si>
    <t>inf Grid PmaxQmax Bes=50</t>
  </si>
  <si>
    <t>S5254_LVRT_REL</t>
  </si>
  <si>
    <t>S5254_ALLdbg</t>
  </si>
  <si>
    <t>min SCR PmaxQmin; Bes=0</t>
  </si>
  <si>
    <t>S5254_HVRT_REL</t>
  </si>
  <si>
    <t>min SCR Grid PmaxQmax Bes=0</t>
  </si>
  <si>
    <t>min Grid PmaxQmin; Bes=50</t>
  </si>
  <si>
    <t>min Grid PmaxQmax Bes=50</t>
  </si>
  <si>
    <t>S5254_110_CUO</t>
  </si>
  <si>
    <t>inf Grid PmaxQmax; Bes=0</t>
  </si>
  <si>
    <t>S5254_090_CUO</t>
  </si>
  <si>
    <t>inf Grid PmaxQmin Bes=0</t>
  </si>
  <si>
    <t>inf Grid PmaxQmax; Bes=50</t>
  </si>
  <si>
    <t>inf Grid PmaxQmin Bes=50</t>
  </si>
  <si>
    <t>S5254_BESS</t>
  </si>
  <si>
    <t>inf Grid PmaxQmin</t>
  </si>
  <si>
    <t>inf Grid PmaxQmax</t>
  </si>
  <si>
    <t>S5254_BESS_DBG</t>
  </si>
  <si>
    <t>min SCR PmaxQmin</t>
  </si>
  <si>
    <t>min SCR PmaxQmax</t>
  </si>
  <si>
    <t>inf Grid PminQmin, charging</t>
  </si>
  <si>
    <t>inf Grid PminQmax, charging</t>
  </si>
  <si>
    <t>min SCR PminQmin, charging</t>
  </si>
  <si>
    <t>min SCR PminQmax, charging</t>
  </si>
  <si>
    <t>S5257_OF_ShedLoad</t>
  </si>
  <si>
    <t>V control mode.</t>
  </si>
  <si>
    <t>S5257_ALL</t>
  </si>
  <si>
    <t>nom SCR PmaxQ0 Bes=0</t>
  </si>
  <si>
    <t>min SCR PmaxQ0 Bes=0</t>
  </si>
  <si>
    <t>nom SCR PmaxQ0 Bes=50</t>
  </si>
  <si>
    <t>min SCR PmqxQ0 Bes=50</t>
  </si>
  <si>
    <t>S5257_BESS</t>
  </si>
  <si>
    <t>nom SCR PmaxQ0</t>
  </si>
  <si>
    <t>This is about reducing output, so no need to test in load mode</t>
  </si>
  <si>
    <t>min SCR PmaxQ0</t>
  </si>
  <si>
    <t>nom SCR PmaxQ0 Bes=-50, charging</t>
  </si>
  <si>
    <t>min SCR PmqxQ0 Bes=-50, charging</t>
  </si>
  <si>
    <t>UF_TRIP</t>
  </si>
  <si>
    <t>S5258_ALL</t>
  </si>
  <si>
    <t>INF grid PmaxQ0, bes=0</t>
  </si>
  <si>
    <t>OF_TRIP</t>
  </si>
  <si>
    <t>LV_TRIP</t>
  </si>
  <si>
    <t>HV_TRIP</t>
  </si>
  <si>
    <t>S5258_BESS</t>
  </si>
  <si>
    <t>INF grid, PmaxQ0, bes only</t>
  </si>
  <si>
    <t>S52511_F_db</t>
  </si>
  <si>
    <t>S52511_ALL</t>
  </si>
  <si>
    <t>Min SCR, pmaxQ0, Bes=0</t>
  </si>
  <si>
    <t>Because we are not messing with voltage the control mode is not that important</t>
  </si>
  <si>
    <t>Min SCR, PmaxQ0, Bes=50</t>
  </si>
  <si>
    <t>Min SCR, P0Q0, Bes=0</t>
  </si>
  <si>
    <t>Min SCR, PminQ0, Bes=-50</t>
  </si>
  <si>
    <t>Max SCR, pmaxQ0, Bes=0</t>
  </si>
  <si>
    <t>Max SCR, PmaxQ0, Bes=50</t>
  </si>
  <si>
    <t>Max SCR, P0Q0, Bes=0</t>
  </si>
  <si>
    <t>Max SCR, PminQ0, Bes=-50</t>
  </si>
  <si>
    <t>S52511_BESS</t>
  </si>
  <si>
    <t>Min SCR, pmaxQ0, Bes=50</t>
  </si>
  <si>
    <t>Max SCR, pmaxQ0, Bes=50</t>
  </si>
  <si>
    <t>S52513_ALL</t>
  </si>
  <si>
    <t>Min SCR, PmaxQ0, Bes=0</t>
  </si>
  <si>
    <t>S52513_Vmax-2.5%/+5%</t>
  </si>
  <si>
    <t>reducing setpoint and then driving plant into upper Q limit</t>
  </si>
  <si>
    <t>Min SCR, PmaxQmax, bes=0</t>
  </si>
  <si>
    <t>S52513_Vmin+2.5%/-5%</t>
  </si>
  <si>
    <t>increasing setpoitn and then stepping down, driving plant into lower limit</t>
  </si>
  <si>
    <t>Min SCR, PmaxQmin, bes=0</t>
  </si>
  <si>
    <t>Min SCR, PmaxQmax, bes=50</t>
  </si>
  <si>
    <t>Min SCR, PmaxQmin, bes=50</t>
  </si>
  <si>
    <t>Max SCR, PmaxQ0, Bes=0</t>
  </si>
  <si>
    <t>Max SCR, PmaxQmax, bes=0</t>
  </si>
  <si>
    <t>Max SCR, PmaxQmin, bes=0</t>
  </si>
  <si>
    <t>Max SCR, PmaxQmax, bes=50</t>
  </si>
  <si>
    <t>Max SCR, PmaxQmin, bes=50</t>
  </si>
  <si>
    <t>Qctrl</t>
  </si>
  <si>
    <t>step only PV profiles</t>
  </si>
  <si>
    <t>S52513_Qmax-10/+20</t>
  </si>
  <si>
    <t>S52513_Qmin+10/-20</t>
  </si>
  <si>
    <t>PfCtrl</t>
  </si>
  <si>
    <t>S52513_PFMax-0.5%/+1.5%</t>
  </si>
  <si>
    <t>S52513_PFMin+0.5%/-1.5%</t>
  </si>
  <si>
    <t>S52513_V_STEP_+/-5%</t>
  </si>
  <si>
    <t>Min SCR, PmaxQ0, bes=0</t>
  </si>
  <si>
    <t>Min SCR, PmaxQ0, bes=50</t>
  </si>
  <si>
    <t>Max SCR, PmaxQ0, bes=0</t>
  </si>
  <si>
    <t>Max SCR, PmaxQ0, bes=50</t>
  </si>
  <si>
    <t>Min SCR, P0Q0, bes=0</t>
  </si>
  <si>
    <t>Max SCR, P0Q0, bes=0</t>
  </si>
  <si>
    <t>S52513_BESS</t>
  </si>
  <si>
    <t>Ability to make a single voltage profile apply to two variables in PSS/E</t>
  </si>
  <si>
    <t>Min SCR, PmminQmax, bes=-50</t>
  </si>
  <si>
    <t>Min SCR, PminQmin, bes=-50</t>
  </si>
  <si>
    <t>Max SCR, PmminQmax, bes=-50</t>
  </si>
  <si>
    <t>Max SCR, PminQmin, bes=-50</t>
  </si>
  <si>
    <t>S52513_Q0+/-5</t>
  </si>
  <si>
    <t>PF1_stp_profile</t>
  </si>
  <si>
    <t>Min SCR, PminQ0, bes=-50</t>
  </si>
  <si>
    <t>Max SCR, PminQ0, bes=-50</t>
  </si>
  <si>
    <t>S52514_ALL</t>
  </si>
  <si>
    <t>Inf Grid, PmaxQ0, bes=0</t>
  </si>
  <si>
    <t>focus here is on Solar farm, Bess ability to follow setpoints is sufficiently demonstrated in BESS only test.</t>
  </si>
  <si>
    <t>Inf Grid, PmaxQmax, bes=0</t>
  </si>
  <si>
    <t>Inf Grid, PmaxQmin, bes=0</t>
  </si>
  <si>
    <t>S52514_BESS</t>
  </si>
  <si>
    <t>Inf Grid, PmaxQ0, bes=50</t>
  </si>
  <si>
    <t>Inf Grid, PmaxQmax, bes=50</t>
  </si>
  <si>
    <t>Inf Grid, PmaxQmin, bes=50</t>
  </si>
  <si>
    <t>S5255_85</t>
  </si>
  <si>
    <t>S5255_IQ_ALL_INF</t>
  </si>
  <si>
    <t>S5255_80</t>
  </si>
  <si>
    <t>S5255_75</t>
  </si>
  <si>
    <t>S5255_70</t>
  </si>
  <si>
    <t>S5255_60</t>
  </si>
  <si>
    <t>S5255_50</t>
  </si>
  <si>
    <t>S5255_40</t>
  </si>
  <si>
    <t>S5255_30</t>
  </si>
  <si>
    <t>S5255_115</t>
  </si>
  <si>
    <t>S5255_120</t>
  </si>
  <si>
    <t>S5255_125</t>
  </si>
  <si>
    <t>S5255_130</t>
  </si>
  <si>
    <t>S5255_135</t>
  </si>
  <si>
    <t>S5255_140</t>
  </si>
  <si>
    <t>FLAT_RUN_20</t>
  </si>
  <si>
    <t>CORNER_CASES</t>
  </si>
  <si>
    <t>INIT</t>
  </si>
  <si>
    <t>S52513_ALL_dbg</t>
  </si>
  <si>
    <t>time</t>
  </si>
  <si>
    <t>Disturbance Frequency</t>
  </si>
  <si>
    <t>Disturbance Magnitude</t>
  </si>
  <si>
    <t>Vbase</t>
  </si>
  <si>
    <t>PhaseOsc Magnitude</t>
  </si>
  <si>
    <t>Grid SCR</t>
  </si>
  <si>
    <t>Grid X_R</t>
  </si>
  <si>
    <t>ORT</t>
  </si>
  <si>
    <t>Grid Oscillation rejection test [PSCAD/EMTDC models]</t>
  </si>
  <si>
    <t>Overvoltage tests. Overvoltage condition is created by connecting  a suitably-sized capacitor at the Connection point. The calculation is designed to take into account the power flows at POC</t>
  </si>
  <si>
    <t>Capacity(F)</t>
  </si>
  <si>
    <t>TOV</t>
  </si>
  <si>
    <t>Temporary Over-Voltage (TOV) Test [PSS®E and PSCAD/EMTDC
models]</t>
  </si>
  <si>
    <t>Benchmarking-5.3.9</t>
  </si>
  <si>
    <t>S5254_DBG</t>
  </si>
  <si>
    <t>For the contingency comes along with the runback scheme: 
+ Define the contingency with the CaseNr as normal
+ In the following row, change the option Runback? To 1</t>
  </si>
  <si>
    <t>TestType</t>
  </si>
  <si>
    <t>Runback?</t>
  </si>
  <si>
    <t>Fault_Element</t>
  </si>
  <si>
    <t>F resistance</t>
  </si>
  <si>
    <t>F reactance</t>
  </si>
  <si>
    <t>i_bus</t>
  </si>
  <si>
    <t>j_bus</t>
  </si>
  <si>
    <t>k_bus</t>
  </si>
  <si>
    <t>id</t>
  </si>
  <si>
    <t>location</t>
  </si>
  <si>
    <t>trip_near</t>
  </si>
  <si>
    <t>trip_far</t>
  </si>
  <si>
    <t>arc_time</t>
  </si>
  <si>
    <t>arc_success</t>
  </si>
  <si>
    <t>base_kV</t>
  </si>
  <si>
    <t>CaseDescription</t>
  </si>
  <si>
    <t>Case_Code</t>
  </si>
  <si>
    <t>Line</t>
  </si>
  <si>
    <t>Element</t>
  </si>
  <si>
    <t>Machine</t>
  </si>
  <si>
    <t>Shunt</t>
  </si>
  <si>
    <t>category</t>
  </si>
  <si>
    <t>profile name</t>
  </si>
  <si>
    <t>MAT_F_RAMP_4Hzs</t>
  </si>
  <si>
    <t>MAT_F_RAMP_2Hzs</t>
  </si>
  <si>
    <t>MAT_P_STEP</t>
  </si>
  <si>
    <t>V_STP_STEP_+/-5%</t>
  </si>
  <si>
    <t>V_STP_STEP_-/+5%</t>
  </si>
  <si>
    <t>V_STEP_-/+5%</t>
  </si>
  <si>
    <t>P_STEP_+25%</t>
  </si>
  <si>
    <t>P_STEP_+75%</t>
  </si>
  <si>
    <t>P_STEP_-25%</t>
  </si>
  <si>
    <t>P_STEP_-75%</t>
  </si>
  <si>
    <t>F_RAMP_+/-1Hz_4Hzs</t>
  </si>
  <si>
    <t>S5.2.5.3_47Hz</t>
  </si>
  <si>
    <t>S5254_110_CUO_REL</t>
  </si>
  <si>
    <t>S5254_090_CUO_REL</t>
  </si>
  <si>
    <r>
      <t>S52513_PF0+/-1</t>
    </r>
    <r>
      <rPr>
        <strike/>
        <sz val="11"/>
        <color theme="1"/>
        <rFont val="Calibri"/>
        <family val="2"/>
        <scheme val="minor"/>
      </rPr>
      <t>%</t>
    </r>
  </si>
  <si>
    <t>FLAT_RUN_300</t>
  </si>
  <si>
    <t>FLAT_RUN_10</t>
  </si>
  <si>
    <t>F_PROFILE_TestFChange</t>
  </si>
  <si>
    <t>S5.2.5.4_HVRT_temp</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</si>
  <si>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</si>
  <si>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relative</t>
  </si>
  <si>
    <t>absolute</t>
  </si>
  <si>
    <t>scaling factor (PSCAD / PSSE)</t>
  </si>
  <si>
    <t>offset (PSCAD / PSSE)</t>
  </si>
  <si>
    <t>Y</t>
  </si>
  <si>
    <t>point 1</t>
  </si>
  <si>
    <t>point 2</t>
  </si>
  <si>
    <t>.</t>
  </si>
  <si>
    <t>point n</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</si>
  <si>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</si>
  <si>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AEMo min SCR</t>
  </si>
  <si>
    <t>AemoSCR</t>
  </si>
  <si>
    <t>Inf Grid</t>
  </si>
  <si>
    <t>AemoSCR Q-CTRL</t>
  </si>
  <si>
    <t>AEMO SCR Pf-Ctrl</t>
  </si>
  <si>
    <t>Inf Grid Q-Ctrl</t>
  </si>
  <si>
    <t>AEMOMin Q-Ctrl</t>
  </si>
  <si>
    <t>AemoSCR Q-Ctrl</t>
  </si>
  <si>
    <t>Aemo Min SCR Pf-Ctrl</t>
  </si>
  <si>
    <t>SCR=1</t>
  </si>
  <si>
    <t>SCR=3</t>
  </si>
  <si>
    <t>IniSchemeFlag=0; min SCR</t>
  </si>
  <si>
    <t>IniFlag =0 AEMO SCR</t>
  </si>
  <si>
    <t>ParameterName</t>
  </si>
  <si>
    <t>Combined- Pmax1</t>
  </si>
  <si>
    <t>Combined - Pmax2</t>
  </si>
  <si>
    <t>Combined - P0</t>
  </si>
  <si>
    <t>Combined - Pmin</t>
  </si>
  <si>
    <t>BESS only - Pmax</t>
  </si>
  <si>
    <t>BESS only - P0</t>
  </si>
  <si>
    <t>BESS only - Pmin</t>
  </si>
  <si>
    <t>PV only - Pmax</t>
  </si>
  <si>
    <t>PV only - Pmin</t>
  </si>
  <si>
    <t>AemoSCR PV+BESS</t>
  </si>
  <si>
    <t>AEMo SCR BESS</t>
  </si>
  <si>
    <t>AemoSCR PV+BESS
avail_P_50</t>
  </si>
  <si>
    <t>AEMo SCR BESS 
Avail_P_50</t>
  </si>
  <si>
    <t>X/R=14, PV+BESS</t>
  </si>
  <si>
    <t>X/R=14, BESS</t>
  </si>
  <si>
    <t>X/R=3, PV+BESS</t>
  </si>
  <si>
    <t>X/R=3, BESS</t>
  </si>
  <si>
    <t>AemoSCR PV</t>
  </si>
  <si>
    <t>X/R=14, PV</t>
  </si>
  <si>
    <t>X/R=3, PV</t>
  </si>
  <si>
    <t>GENERAL</t>
  </si>
  <si>
    <t>Setpoint ID</t>
  </si>
  <si>
    <t>GridMVA</t>
  </si>
  <si>
    <t>system normal voltage</t>
  </si>
  <si>
    <t>droop</t>
  </si>
  <si>
    <t>droop basis</t>
  </si>
  <si>
    <t>Pini</t>
  </si>
  <si>
    <t>P1ini</t>
  </si>
  <si>
    <t>Qini</t>
  </si>
  <si>
    <t>Q1ini</t>
  </si>
  <si>
    <t>Pavai</t>
  </si>
  <si>
    <t>V_POC</t>
  </si>
  <si>
    <t>P</t>
  </si>
  <si>
    <t>Q</t>
  </si>
  <si>
    <t>PSSE-specific</t>
  </si>
  <si>
    <t>P_PV1</t>
  </si>
  <si>
    <t>Q_PV1</t>
  </si>
  <si>
    <t>LOC_PV1</t>
  </si>
  <si>
    <t>MV1</t>
  </si>
  <si>
    <t>HV1</t>
  </si>
  <si>
    <t>BUS_PV1</t>
  </si>
  <si>
    <t>c</t>
  </si>
  <si>
    <t>offline_machines</t>
  </si>
  <si>
    <t>[334095]</t>
  </si>
  <si>
    <t>disconnect_buses</t>
  </si>
  <si>
    <t>[334092, 334093, 334094, 334095]</t>
  </si>
  <si>
    <t>TR1_from</t>
  </si>
  <si>
    <t>TR1_to</t>
  </si>
  <si>
    <t>TR1_tap</t>
  </si>
  <si>
    <t>dyr</t>
  </si>
  <si>
    <t>HOR_v0_8_Q.dyr</t>
  </si>
  <si>
    <t>HOR_v0_8_PF.dyr</t>
  </si>
  <si>
    <t>HOR_v0_8_INI.dyr</t>
  </si>
  <si>
    <t>PSCAD-specific</t>
  </si>
  <si>
    <t>ProjectNo</t>
  </si>
  <si>
    <t>Module</t>
  </si>
  <si>
    <t>PSCAD ID</t>
  </si>
  <si>
    <t>Symbol</t>
  </si>
  <si>
    <t>GridSource</t>
  </si>
  <si>
    <t>Main</t>
  </si>
  <si>
    <t>SCL</t>
  </si>
  <si>
    <t>V setpoint</t>
  </si>
  <si>
    <t>VstpDefault</t>
  </si>
  <si>
    <t>Q setpoint</t>
  </si>
  <si>
    <t>QstpDefault</t>
  </si>
  <si>
    <t>PF setpoint</t>
  </si>
  <si>
    <t>PFstpDefault</t>
  </si>
  <si>
    <t>P setpoint</t>
  </si>
  <si>
    <t>PstpDefault</t>
  </si>
  <si>
    <t>P1 setpoint</t>
  </si>
  <si>
    <t>P1stpDefault</t>
  </si>
  <si>
    <t>Irradiance</t>
  </si>
  <si>
    <t>AUXstpDefault</t>
  </si>
  <si>
    <t>HV_tap</t>
  </si>
  <si>
    <t>Pos0</t>
  </si>
  <si>
    <t>Confilg File Number</t>
  </si>
  <si>
    <t>FileNum</t>
  </si>
  <si>
    <t>Initial PV React Pwr</t>
  </si>
  <si>
    <t>PvPwrRtInit</t>
  </si>
  <si>
    <t>Initial PV Pwr</t>
  </si>
  <si>
    <t>PvPwrAtInit</t>
  </si>
  <si>
    <t>Q ctrl mode</t>
  </si>
  <si>
    <t>layers (optional)</t>
  </si>
  <si>
    <t>Layer 1</t>
  </si>
  <si>
    <t>Layer 2</t>
  </si>
  <si>
    <t>Steady_State</t>
  </si>
  <si>
    <t>Fault_TOV</t>
  </si>
  <si>
    <t>P_prim_lim_profile</t>
  </si>
  <si>
    <t>Num</t>
  </si>
  <si>
    <t>Bus_num</t>
  </si>
  <si>
    <t>Bus_name_full</t>
  </si>
  <si>
    <t>N/A</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</si>
  <si>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</si>
  <si>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</si>
  <si>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</si>
  <si>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</si>
  <si>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</si>
  <si>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</si>
  <si>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</si>
  <si>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</si>
  <si>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</si>
  <si>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</si>
  <si>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</si>
  <si>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</si>
  <si>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</si>
  <si>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</si>
  <si>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</si>
  <si>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</si>
  <si>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</si>
  <si>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</si>
  <si>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</si>
  <si>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</si>
  <si>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</si>
  <si>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</si>
  <si>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</si>
  <si>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</si>
  <si>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</si>
  <si>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</si>
  <si>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</si>
  <si>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</si>
  <si>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</si>
  <si>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</si>
  <si>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</si>
  <si>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</si>
  <si>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</si>
  <si>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</si>
  <si>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</si>
  <si>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</si>
  <si>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</si>
  <si>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</si>
  <si>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</si>
  <si>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</si>
  <si>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</si>
  <si>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</si>
  <si>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bus_number</t>
  </si>
  <si>
    <t>bus_name</t>
  </si>
  <si>
    <t>bus_code</t>
  </si>
  <si>
    <t>brch_from</t>
  </si>
  <si>
    <t>brch_to</t>
  </si>
  <si>
    <t>brch_id</t>
  </si>
  <si>
    <t>brch_name</t>
  </si>
  <si>
    <t>brch_code</t>
  </si>
  <si>
    <t>3ARAR_T_220A</t>
  </si>
  <si>
    <t>3ARAR_T_220F</t>
  </si>
  <si>
    <t>3BULGTS_220A</t>
  </si>
  <si>
    <t>HOTS 220 KV_POC</t>
  </si>
  <si>
    <t>3KIAMAL_220A</t>
  </si>
  <si>
    <t>3ARAR_T_220B</t>
  </si>
  <si>
    <t>3CROWLA_220A</t>
  </si>
  <si>
    <t>3MURRAW_220A</t>
  </si>
  <si>
    <t>3REDCLF_220A</t>
  </si>
  <si>
    <t>3BALRAT_220A</t>
  </si>
  <si>
    <t>3WAUBRA_220A</t>
  </si>
  <si>
    <t>Bus_name_PSSE</t>
  </si>
  <si>
    <t>ARART 220 kV</t>
  </si>
  <si>
    <t>BULGANA 220 kV</t>
  </si>
  <si>
    <t>KIAMAL 220 kV</t>
  </si>
  <si>
    <t>CROWNLANDS 220 KV</t>
  </si>
  <si>
    <t>MURRA WARRA 220 kV</t>
  </si>
  <si>
    <t>RED CLIFF 220 kV</t>
  </si>
  <si>
    <t>BALARAT 220 kV</t>
  </si>
  <si>
    <t>WAUBRA 220 kV</t>
  </si>
  <si>
    <t>3ARAR_T_220A = 306580 # ARART 220 kV</t>
  </si>
  <si>
    <t>3ARAR_T_220F = 306585 # ARART 220 kV</t>
  </si>
  <si>
    <t>3BULGTS_220A = 316580 # BULGANA 220 kV</t>
  </si>
  <si>
    <t>HOTS 220 KV_POC = 334081 # HORSHAM 220 kV</t>
  </si>
  <si>
    <t>3KIAMAL_220A = 342280 # KIAMAL 220 kV</t>
  </si>
  <si>
    <t>3ARAR_T_220B = 306581 # ARART 220 kV</t>
  </si>
  <si>
    <t>3CROWLA_220A = 321580 # CROWNLANDS 220 KV</t>
  </si>
  <si>
    <t>3MURRAW_220A = 355880 # MURRA WARRA 220 kV</t>
  </si>
  <si>
    <t>3REDCLF_220A = 364080 # RED CLIFF 220 kV</t>
  </si>
  <si>
    <t>3BALRAT_220A = 309080 # BALARAT 220 kV</t>
  </si>
  <si>
    <t>3WAUBRA_220A = 384080 # WAUBRA 220 kV</t>
  </si>
  <si>
    <t>3BALRAT_220A - 3WAUBRA_220A</t>
  </si>
  <si>
    <t>3ARAR_T_220B - 3WAUBRA_220A</t>
  </si>
  <si>
    <t>3ARAR_T_220F - 3CROWLA_220A</t>
  </si>
  <si>
    <t>3BULGTS_220A - 3CROWLA_220A</t>
  </si>
  <si>
    <t>3BULGTS_220A - HOTS 220 KV</t>
  </si>
  <si>
    <t>3HORSHM__66A - HOTS 220 KV</t>
  </si>
  <si>
    <t>HOTS 220 KV - 3MURRAW_220A</t>
  </si>
  <si>
    <t>3KIAMAL_220A -3MURRAW_220A</t>
  </si>
  <si>
    <t>3KIAMAL_220A - 3REDCLF_220A</t>
  </si>
  <si>
    <t>3HORSHM__66A</t>
  </si>
  <si>
    <t>HORSHAM 66 kV</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</si>
  <si>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</si>
  <si>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ini_status</t>
  </si>
  <si>
    <t>end_status</t>
  </si>
  <si>
    <t>ini_value</t>
  </si>
  <si>
    <t>end_value</t>
  </si>
  <si>
    <t>Trip</t>
  </si>
  <si>
    <t>trip a line</t>
  </si>
  <si>
    <t>S52512</t>
  </si>
  <si>
    <t>ChgMW</t>
  </si>
  <si>
    <t>Tx_2w</t>
  </si>
  <si>
    <t>trip a Tx</t>
  </si>
  <si>
    <t>GenChange (100% to 75%)</t>
  </si>
  <si>
    <t>change generation output</t>
  </si>
  <si>
    <t>GenChange (100% to 50%)</t>
  </si>
  <si>
    <t>GenChange (100% to 25%)</t>
  </si>
  <si>
    <t>GenChange (-100% to -75%)</t>
  </si>
  <si>
    <t>GenChange (-100% to -50%)</t>
  </si>
  <si>
    <t>GenChange (-100% to -25%)</t>
  </si>
  <si>
    <t>GenTrip (100% to 0%)</t>
  </si>
  <si>
    <t>Trip a generator</t>
  </si>
  <si>
    <t>runback</t>
  </si>
  <si>
    <t>GenTrip (75% to 0%)</t>
  </si>
  <si>
    <t>GenTrip (50% to 0%)</t>
  </si>
  <si>
    <t>GenTrip (25% to 0%)</t>
  </si>
  <si>
    <t>GenTrip (-100% to 0%)</t>
  </si>
  <si>
    <t>FaultCal</t>
  </si>
  <si>
    <t>Fault Level calculations</t>
  </si>
  <si>
    <t>S528</t>
  </si>
  <si>
    <t>ARTS-WBTS-BATS (ARARAT to WAUBRA to BALLARAT) 220kV line OOS</t>
  </si>
  <si>
    <t>ARTS-CWTS (ARARAT to CROWNLANDS) 220kV line OOS</t>
  </si>
  <si>
    <t>CWTS-BGTS-HOTS (CROWNLANDS to BULGANA to HORSHAM) 220kV line OOS</t>
  </si>
  <si>
    <t>KMTS-RCTS (KIAMAL to REDCLIFF) 220kV line OOS</t>
  </si>
  <si>
    <t>HOR_POC</t>
  </si>
  <si>
    <t>HOR_HV</t>
  </si>
  <si>
    <t>HOR_MV</t>
  </si>
  <si>
    <t>HOR_MV_PV</t>
  </si>
  <si>
    <t>HOR_LV_PV</t>
  </si>
  <si>
    <t>HOR_MV_BESS</t>
  </si>
  <si>
    <t>HOR_LV_BESS</t>
  </si>
  <si>
    <t>GenTrip (-50% to 0%)</t>
  </si>
  <si>
    <t>GenTrip (-25% to 0%)</t>
  </si>
  <si>
    <t>MVfromBus2</t>
  </si>
  <si>
    <t>MVtoBus2</t>
  </si>
  <si>
    <t>MVmeasBus2</t>
  </si>
  <si>
    <t>LVfromBus2</t>
  </si>
  <si>
    <t>LVtoBus2</t>
  </si>
  <si>
    <t>LVmeasBus2</t>
  </si>
  <si>
    <t>HORSFBESS</t>
  </si>
  <si>
    <t>OX2 Australia</t>
  </si>
  <si>
    <t>HOTS-MRTS-KMTS (HORSHAM to MURRAWARRA to KIAMAL) 220kV line OOS</t>
  </si>
  <si>
    <t>HSFBESS_high_genon.sav</t>
  </si>
  <si>
    <t>Connection type</t>
  </si>
  <si>
    <t>contyp</t>
  </si>
  <si>
    <t>direct</t>
  </si>
  <si>
    <t>POC Feeder</t>
  </si>
  <si>
    <t>poc_fdr</t>
  </si>
  <si>
    <t>Lot/DP</t>
  </si>
  <si>
    <t>lot_dp</t>
  </si>
  <si>
    <t>Multiple Lots</t>
  </si>
  <si>
    <t>Address</t>
  </si>
  <si>
    <t>addrs</t>
  </si>
  <si>
    <t>Horsham-Lubeck Road, Riverside, VIC 3401</t>
  </si>
  <si>
    <t>LGA</t>
  </si>
  <si>
    <t>lga</t>
  </si>
  <si>
    <t>Horsham Rural City Council</t>
  </si>
  <si>
    <t>Inverter/Plant Model</t>
  </si>
  <si>
    <t>plnt_mdl</t>
  </si>
  <si>
    <t>PF Version</t>
  </si>
  <si>
    <t>DigSILENT PowerFactory 2023</t>
  </si>
  <si>
    <t>DPL_Z Loci</t>
  </si>
  <si>
    <t>Study Case</t>
  </si>
  <si>
    <t>Base Model</t>
  </si>
  <si>
    <t>Grid ID</t>
  </si>
  <si>
    <t>PoC ID</t>
  </si>
  <si>
    <t>POC Feeder ID</t>
  </si>
  <si>
    <t>DPL_Switch off Grid</t>
  </si>
  <si>
    <t>SwitchOff_Grid</t>
  </si>
  <si>
    <t>DPL_Switch on Grid</t>
  </si>
  <si>
    <t>SwitchOn_Grid</t>
  </si>
  <si>
    <t>DPL_Switch off PoC Feeder</t>
  </si>
  <si>
    <t>SwitchOff_PoC Feeder</t>
  </si>
  <si>
    <t>DPL_Switch on PoC Feeder</t>
  </si>
  <si>
    <t>SwitchOn_PoC Feeder</t>
  </si>
  <si>
    <t>DPL_BESS Charge Characteristic</t>
  </si>
  <si>
    <t>BESS Charge Characteristic</t>
  </si>
  <si>
    <t>DPL_BESS Discharge Characteristic</t>
  </si>
  <si>
    <t>BESS Discharge Characteristic</t>
  </si>
  <si>
    <t>DPL_+10%BoP</t>
  </si>
  <si>
    <t>plus10_BoP</t>
  </si>
  <si>
    <t>DPL_-10%BoP</t>
  </si>
  <si>
    <t>minus10_BoP</t>
  </si>
  <si>
    <t>DPL_Emissions off</t>
  </si>
  <si>
    <t>Inverter Emissions off</t>
  </si>
  <si>
    <t>DPL_Reset Variations</t>
  </si>
  <si>
    <t>Reset Variations</t>
  </si>
  <si>
    <t xml:space="preserve">This sheet lists the operational scenarios to be considered in Power Quality studies.
+ CaseNr: name of the operational scenarios; 
+ Variation Name: This is the name for a variation from the base model quantities (e.g. +/- 10% BoP)
+ Inverter Characteristic: This is a change from the base model (e.g. BESS Charging, BESS Discharging, Q at Night, etc.)
</t>
  </si>
  <si>
    <t>Run?</t>
  </si>
  <si>
    <t>Scenario Name</t>
  </si>
  <si>
    <t>Variation Name</t>
  </si>
  <si>
    <t>Inverter Characteristic</t>
  </si>
  <si>
    <t>Fault Level</t>
  </si>
  <si>
    <t>PV MW</t>
  </si>
  <si>
    <t>PV Mvar</t>
  </si>
  <si>
    <t>Filters in service?</t>
  </si>
  <si>
    <t>01a</t>
  </si>
  <si>
    <t>01a_Pmax Qmax_100%P PV_100%Q BESS</t>
  </si>
  <si>
    <t>BESS Discharging</t>
  </si>
  <si>
    <t>Maximum</t>
  </si>
  <si>
    <t>No</t>
  </si>
  <si>
    <t>02a</t>
  </si>
  <si>
    <t>02a_Pmax Qmin_100%P PV_100%Q BESS</t>
  </si>
  <si>
    <t>03a</t>
  </si>
  <si>
    <t>03a_Pmax Qmax_50%P PV_50%Q BESS</t>
  </si>
  <si>
    <t>04a</t>
  </si>
  <si>
    <t>04a_Pmax Qmin_50%P PV_50%Q BESS</t>
  </si>
  <si>
    <t>05a</t>
  </si>
  <si>
    <t>05a_Pmin Qmax_100%P BESS_100%Q PV</t>
  </si>
  <si>
    <t>BESS Charging</t>
  </si>
  <si>
    <t>06a</t>
  </si>
  <si>
    <t>06a_Pmin Qmin_100%P BESS_100%Q PV</t>
  </si>
  <si>
    <t>07a</t>
  </si>
  <si>
    <t>07a_01a+BESS Coll Fdr1 Outage</t>
  </si>
  <si>
    <t>08a</t>
  </si>
  <si>
    <t>08a_02a+BESS Coll Fdr1 Outage</t>
  </si>
  <si>
    <t>09a</t>
  </si>
  <si>
    <t>09a_03a+BESS Coll Fdr1 Outage</t>
  </si>
  <si>
    <t>10a</t>
  </si>
  <si>
    <t>10a_04a+BESS Coll Fdr1 Outage</t>
  </si>
  <si>
    <t>11a</t>
  </si>
  <si>
    <t>11a_05a+BESS Coll Fdr1 Outage</t>
  </si>
  <si>
    <t>12a</t>
  </si>
  <si>
    <t>12a_06a+BESS Coll Fdr1 Outage</t>
  </si>
  <si>
    <t>13a</t>
  </si>
  <si>
    <t>14a</t>
  </si>
  <si>
    <t>15a</t>
  </si>
  <si>
    <t>16a</t>
  </si>
  <si>
    <t>17a</t>
  </si>
  <si>
    <t>18a</t>
  </si>
  <si>
    <t>19a</t>
  </si>
  <si>
    <t>+10%BoP</t>
  </si>
  <si>
    <t>20a</t>
  </si>
  <si>
    <t>21a</t>
  </si>
  <si>
    <t>22a</t>
  </si>
  <si>
    <t>23a</t>
  </si>
  <si>
    <t>24a</t>
  </si>
  <si>
    <t>25a</t>
  </si>
  <si>
    <t>-10%BoP</t>
  </si>
  <si>
    <t>26a</t>
  </si>
  <si>
    <t>27a</t>
  </si>
  <si>
    <t>28a</t>
  </si>
  <si>
    <t>29a</t>
  </si>
  <si>
    <t>30a</t>
  </si>
  <si>
    <t>Notes: All limits are in percent</t>
  </si>
  <si>
    <t>Harmonic_Order</t>
  </si>
  <si>
    <t>Planning_Limits</t>
  </si>
  <si>
    <t>Allocation_Limits_AAS</t>
  </si>
  <si>
    <t>Allocation_Limits_MAS</t>
  </si>
  <si>
    <t>Background_Harmonic_Distortion</t>
  </si>
  <si>
    <t>Alpha_Factors</t>
  </si>
  <si>
    <t>THD</t>
  </si>
  <si>
    <t>220kV_PoC</t>
  </si>
  <si>
    <t>220kV Feeder</t>
  </si>
  <si>
    <t>HSFBESS_Z_Loci</t>
  </si>
  <si>
    <t>HSFBESS PQ Model</t>
  </si>
  <si>
    <t>DPL_Q at Night Characteristic</t>
  </si>
  <si>
    <t>PV Q at Night Characteristic</t>
  </si>
  <si>
    <t>220kV_EQ</t>
  </si>
  <si>
    <t>13a_01a+PV Coll Fdr2 Outage</t>
  </si>
  <si>
    <t>14a_02a+PV Coll Fdr2 Outage</t>
  </si>
  <si>
    <t>15a_03a+PV Coll Fdr2 Outage</t>
  </si>
  <si>
    <t>16a_04a+PV Coll Fdr2 Outage</t>
  </si>
  <si>
    <t>17a_05a+PV Coll Fdr2 Outage</t>
  </si>
  <si>
    <t>18a_06a+PV Coll Fdr2 Outage</t>
  </si>
  <si>
    <t>19a_01a_+10%TX_Z</t>
  </si>
  <si>
    <t>20a_02a_+10%TX_Z</t>
  </si>
  <si>
    <t>21a_03a_+10%TX_Z</t>
  </si>
  <si>
    <t>22a_04a_+10%TX_Z</t>
  </si>
  <si>
    <t>23a_05a_+10%TX_Z</t>
  </si>
  <si>
    <t>24a_06a_+10%TX_Z</t>
  </si>
  <si>
    <t>25a_01a_-10%TX_Z</t>
  </si>
  <si>
    <t>26a_02a_-10%TX_Z</t>
  </si>
  <si>
    <t>27a_03a_-10%TX_Z</t>
  </si>
  <si>
    <t>28a_04a_-10%TX_Z</t>
  </si>
  <si>
    <t>29a_05a_-10%TX_Z</t>
  </si>
  <si>
    <t>30a_06a_-10%TX_Z</t>
  </si>
  <si>
    <t>31a_Pmax_Qmax_PV Only</t>
  </si>
  <si>
    <t>32a_Pmax_Qmin_PV Only</t>
  </si>
  <si>
    <t>33a_Pmax_Qmax_BESS Only</t>
  </si>
  <si>
    <t>34a_Pmax_Qmin_BESS Only</t>
  </si>
  <si>
    <t>35a_Pmin_Qmax_BESS Only</t>
  </si>
  <si>
    <t>36a_Pmin_Qmin_BESS Only</t>
  </si>
  <si>
    <t>37a_Qmax_Night</t>
  </si>
  <si>
    <t>38a_Qmin_Night</t>
  </si>
  <si>
    <t>31a</t>
  </si>
  <si>
    <t>32a</t>
  </si>
  <si>
    <t>33a</t>
  </si>
  <si>
    <t>34a</t>
  </si>
  <si>
    <t>35a</t>
  </si>
  <si>
    <t>36a</t>
  </si>
  <si>
    <t>37a</t>
  </si>
  <si>
    <t>38a</t>
  </si>
  <si>
    <t>Q at Night</t>
  </si>
  <si>
    <t>07b_07a with HF</t>
  </si>
  <si>
    <t>01b_01a with HF</t>
  </si>
  <si>
    <t>19b_19a with HF</t>
  </si>
  <si>
    <t>23b_23a with HF</t>
  </si>
  <si>
    <t>25b_25a with HF</t>
  </si>
  <si>
    <t>29b_29a with HF</t>
  </si>
  <si>
    <t>31b_31a with HF</t>
  </si>
  <si>
    <t>33b_33a with HF</t>
  </si>
  <si>
    <t>01b</t>
  </si>
  <si>
    <t>07b</t>
  </si>
  <si>
    <t>13b</t>
  </si>
  <si>
    <t>19b</t>
  </si>
  <si>
    <t>23b</t>
  </si>
  <si>
    <t>25b</t>
  </si>
  <si>
    <t>29b</t>
  </si>
  <si>
    <t>31b</t>
  </si>
  <si>
    <t>33b</t>
  </si>
  <si>
    <t>13b_13a with HF</t>
  </si>
  <si>
    <t>02b</t>
  </si>
  <si>
    <t>03b</t>
  </si>
  <si>
    <t>04b</t>
  </si>
  <si>
    <t>05b</t>
  </si>
  <si>
    <t>06b</t>
  </si>
  <si>
    <t>08b</t>
  </si>
  <si>
    <t>09b</t>
  </si>
  <si>
    <t>10b</t>
  </si>
  <si>
    <t>11b</t>
  </si>
  <si>
    <t>12b</t>
  </si>
  <si>
    <t>14b</t>
  </si>
  <si>
    <t>15b</t>
  </si>
  <si>
    <t>16b</t>
  </si>
  <si>
    <t>17b</t>
  </si>
  <si>
    <t>18b</t>
  </si>
  <si>
    <t>20b</t>
  </si>
  <si>
    <t>21b</t>
  </si>
  <si>
    <t>22b</t>
  </si>
  <si>
    <t>24b</t>
  </si>
  <si>
    <t>26b</t>
  </si>
  <si>
    <t>27b</t>
  </si>
  <si>
    <t>28b</t>
  </si>
  <si>
    <t>30b</t>
  </si>
  <si>
    <t>32b</t>
  </si>
  <si>
    <t>34b</t>
  </si>
  <si>
    <t>35b</t>
  </si>
  <si>
    <t>36b</t>
  </si>
  <si>
    <t>37b</t>
  </si>
  <si>
    <t>38b</t>
  </si>
  <si>
    <t>02b_02a with HF</t>
  </si>
  <si>
    <t>03b_03a with HF</t>
  </si>
  <si>
    <t>04b_04a with HF</t>
  </si>
  <si>
    <t>05b_05a with HF</t>
  </si>
  <si>
    <t>06b_06a with HF</t>
  </si>
  <si>
    <t>08b_08a with HF</t>
  </si>
  <si>
    <t>09b_09a with HF</t>
  </si>
  <si>
    <t>10b_10a with HF</t>
  </si>
  <si>
    <t>11b_11a with HF</t>
  </si>
  <si>
    <t>12b_12a with HF</t>
  </si>
  <si>
    <t>14b_14a with HF</t>
  </si>
  <si>
    <t>15b_15a with HF</t>
  </si>
  <si>
    <t>16b_16a with HF</t>
  </si>
  <si>
    <t>17b_17a with HF</t>
  </si>
  <si>
    <t>18b_18a with HF</t>
  </si>
  <si>
    <t>20b_20a with HF</t>
  </si>
  <si>
    <t>21b_21a with HF</t>
  </si>
  <si>
    <t>22b_22a with HF</t>
  </si>
  <si>
    <t>24b_24a with HF</t>
  </si>
  <si>
    <t>26b_26a with HF</t>
  </si>
  <si>
    <t>27b_27a with HF</t>
  </si>
  <si>
    <t>28b_28a with HF</t>
  </si>
  <si>
    <t>30b_30a with HF</t>
  </si>
  <si>
    <t>32b_32a with HF</t>
  </si>
  <si>
    <t>34b_34a with HF</t>
  </si>
  <si>
    <t>35b_35a with HF</t>
  </si>
  <si>
    <t>36b_36a with HF</t>
  </si>
  <si>
    <t>37b_37a with HF</t>
  </si>
  <si>
    <t>38b_38a with HF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</si>
</sst>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theme="0" tint="-0.14999847407452621"/>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s>
  <cellStyleXfs count="2">
    <xf numFmtId="0" fontId="0" fillId="0" borderId="0"/>
    <xf numFmtId="0" fontId="6" fillId="0" borderId="0"/>
  </cellStyleXfs>
  <cellXfs count="289">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2" fillId="0" borderId="0" xfId="1" applyFont="1" applyAlignment="1">
      <alignment vertic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3"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3" fillId="8" borderId="0" xfId="0" applyFont="1" applyFill="1"/>
    <xf numFmtId="0" fontId="13" fillId="8" borderId="7" xfId="0" applyFont="1" applyFill="1" applyBorder="1"/>
    <xf numFmtId="0" fontId="13" fillId="8" borderId="8" xfId="0" applyFont="1" applyFill="1" applyBorder="1"/>
    <xf numFmtId="0" fontId="13" fillId="8" borderId="2" xfId="0" applyFont="1" applyFill="1" applyBorder="1"/>
    <xf numFmtId="0" fontId="13"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0" borderId="3" xfId="0" applyFont="1" applyBorder="1" applyAlignment="1">
      <alignment vertical="top"/>
    </xf>
    <xf numFmtId="0" fontId="14" fillId="0" borderId="0" xfId="0" applyFont="1"/>
    <xf numFmtId="0" fontId="4" fillId="8" borderId="1" xfId="0" applyFont="1" applyFill="1" applyBorder="1"/>
    <xf numFmtId="0" fontId="4" fillId="0" borderId="0" xfId="0" applyFont="1"/>
    <xf numFmtId="0" fontId="14" fillId="0" borderId="1" xfId="0" applyFont="1" applyBorder="1"/>
    <xf numFmtId="0" fontId="13" fillId="8" borderId="3" xfId="0" applyFont="1" applyFill="1" applyBorder="1"/>
    <xf numFmtId="0" fontId="4" fillId="10" borderId="1" xfId="0" applyFont="1" applyFill="1" applyBorder="1"/>
    <xf numFmtId="0" fontId="15" fillId="10" borderId="1" xfId="0" applyFont="1" applyFill="1" applyBorder="1"/>
    <xf numFmtId="0" fontId="12" fillId="10" borderId="1" xfId="1" applyFont="1" applyFill="1" applyBorder="1" applyAlignment="1">
      <alignment horizontal="left" vertical="center" wrapText="1"/>
    </xf>
    <xf numFmtId="0" fontId="12" fillId="10" borderId="1" xfId="1" applyFont="1" applyFill="1" applyBorder="1" applyAlignment="1">
      <alignment horizontal="center" vertical="center"/>
    </xf>
    <xf numFmtId="0" fontId="15" fillId="10" borderId="1" xfId="1" applyFont="1" applyFill="1" applyBorder="1" applyAlignment="1">
      <alignment horizontal="center"/>
    </xf>
    <xf numFmtId="0" fontId="12" fillId="10" borderId="1" xfId="1" applyFont="1" applyFill="1" applyBorder="1" applyAlignment="1">
      <alignment horizontal="center" vertical="center" wrapText="1"/>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0" borderId="12" xfId="0" applyBorder="1" applyAlignment="1">
      <alignment horizontal="center" vertical="center"/>
    </xf>
    <xf numFmtId="0" fontId="6" fillId="6" borderId="1" xfId="1" applyFill="1" applyBorder="1" applyAlignment="1">
      <alignment horizont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4" borderId="1" xfId="1" applyFont="1" applyFill="1" applyBorder="1" applyAlignment="1">
      <alignment horizontal="left" vertical="center"/>
    </xf>
    <xf numFmtId="0" fontId="12" fillId="4" borderId="1" xfId="1" applyFont="1" applyFill="1" applyBorder="1" applyAlignment="1">
      <alignment horizontal="center" vertical="center"/>
    </xf>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16" fillId="7" borderId="12" xfId="0" applyFont="1" applyFill="1" applyBorder="1"/>
    <xf numFmtId="0" fontId="17" fillId="10" borderId="1" xfId="1" applyFont="1" applyFill="1" applyBorder="1" applyAlignment="1">
      <alignment horizontal="left" vertical="center"/>
    </xf>
    <xf numFmtId="0" fontId="17" fillId="10" borderId="1" xfId="1" applyFont="1" applyFill="1" applyBorder="1" applyAlignment="1">
      <alignment horizontal="center" vertical="center"/>
    </xf>
    <xf numFmtId="0" fontId="17" fillId="10" borderId="1" xfId="1" applyFont="1" applyFill="1" applyBorder="1" applyAlignment="1">
      <alignment horizontal="center" vertical="center" wrapText="1"/>
    </xf>
    <xf numFmtId="0" fontId="17" fillId="10" borderId="1" xfId="1" applyFont="1" applyFill="1" applyBorder="1" applyAlignment="1">
      <alignment horizontal="left" vertical="center" wrapText="1"/>
    </xf>
    <xf numFmtId="0" fontId="18" fillId="10" borderId="1" xfId="1" applyFont="1" applyFill="1" applyBorder="1" applyAlignment="1">
      <alignment horizontal="center"/>
    </xf>
    <xf numFmtId="0" fontId="17" fillId="7" borderId="1" xfId="1" applyFont="1" applyFill="1" applyBorder="1" applyAlignment="1">
      <alignment horizontal="left" vertical="center"/>
    </xf>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3" fillId="0" borderId="2" xfId="0" applyFont="1" applyBorder="1"/>
    <xf numFmtId="0" fontId="13" fillId="5" borderId="2" xfId="0" applyFont="1" applyFill="1" applyBorder="1"/>
    <xf numFmtId="0" fontId="13" fillId="5" borderId="9" xfId="0" applyFont="1" applyFill="1" applyBorder="1"/>
    <xf numFmtId="0" fontId="13" fillId="0" borderId="0" xfId="0" applyFont="1"/>
    <xf numFmtId="0" fontId="13" fillId="0" borderId="7" xfId="0" applyFont="1" applyBorder="1"/>
    <xf numFmtId="0" fontId="16"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9" fillId="0" borderId="1" xfId="0" applyFont="1" applyBorder="1"/>
    <xf numFmtId="0" fontId="19" fillId="0" borderId="14" xfId="0" applyFont="1" applyBorder="1"/>
    <xf numFmtId="0" fontId="19"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3" fillId="7" borderId="0" xfId="0" applyFont="1" applyFill="1"/>
    <xf numFmtId="0" fontId="13" fillId="7" borderId="2" xfId="0" applyFont="1" applyFill="1" applyBorder="1"/>
    <xf numFmtId="0" fontId="0" fillId="7" borderId="2" xfId="0" applyFill="1" applyBorder="1"/>
    <xf numFmtId="0" fontId="13" fillId="0" borderId="1" xfId="0" applyFont="1" applyBorder="1"/>
    <xf numFmtId="0" fontId="0" fillId="14" borderId="4" xfId="0" applyFill="1" applyBorder="1"/>
    <xf numFmtId="0" fontId="0" fillId="14" borderId="13" xfId="0" applyFill="1" applyBorder="1"/>
    <xf numFmtId="0" fontId="0" fillId="14" borderId="5" xfId="0" applyFill="1" applyBorder="1"/>
    <xf numFmtId="0" fontId="21" fillId="8" borderId="12" xfId="0" applyFont="1" applyFill="1" applyBorder="1"/>
    <xf numFmtId="0" fontId="21" fillId="0" borderId="12" xfId="0" applyFont="1" applyBorder="1"/>
    <xf numFmtId="0" fontId="21" fillId="0" borderId="1" xfId="0" applyFont="1" applyBorder="1"/>
    <xf numFmtId="0" fontId="21" fillId="7" borderId="12" xfId="0" applyFont="1" applyFill="1" applyBorder="1"/>
    <xf numFmtId="0" fontId="21" fillId="5" borderId="12" xfId="0" applyFont="1" applyFill="1" applyBorder="1" applyAlignment="1">
      <alignment horizontal="right" wrapText="1"/>
    </xf>
    <xf numFmtId="0" fontId="21" fillId="7" borderId="1" xfId="0" applyFont="1" applyFill="1" applyBorder="1"/>
    <xf numFmtId="0" fontId="21" fillId="0" borderId="15" xfId="0" applyFont="1" applyBorder="1"/>
    <xf numFmtId="0" fontId="21" fillId="0" borderId="11" xfId="0" applyFont="1" applyBorder="1"/>
    <xf numFmtId="0" fontId="21" fillId="7" borderId="11" xfId="0" applyFont="1" applyFill="1" applyBorder="1"/>
    <xf numFmtId="0" fontId="21" fillId="5" borderId="11" xfId="0" applyFont="1" applyFill="1" applyBorder="1" applyAlignment="1">
      <alignment horizontal="right" wrapText="1"/>
    </xf>
    <xf numFmtId="0" fontId="21" fillId="0" borderId="14" xfId="0" applyFont="1" applyBorder="1"/>
    <xf numFmtId="0" fontId="21" fillId="7" borderId="14" xfId="0" applyFont="1" applyFill="1" applyBorder="1"/>
    <xf numFmtId="0" fontId="21" fillId="5" borderId="14" xfId="0" applyFont="1" applyFill="1" applyBorder="1" applyAlignment="1">
      <alignment horizontal="right" wrapText="1"/>
    </xf>
    <xf numFmtId="0" fontId="21" fillId="5" borderId="1" xfId="0" applyFont="1" applyFill="1" applyBorder="1" applyAlignment="1">
      <alignment horizontal="right" wrapText="1"/>
    </xf>
    <xf numFmtId="0" fontId="0" fillId="13" borderId="1" xfId="0" applyFill="1" applyBorder="1"/>
    <xf numFmtId="0" fontId="13"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3"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21"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1" fillId="3" borderId="0" xfId="0" applyFont="1" applyFill="1" applyAlignment="1">
      <alignment wrapText="1"/>
    </xf>
    <xf numFmtId="0" fontId="13" fillId="7" borderId="12" xfId="0" applyFont="1" applyFill="1" applyBorder="1"/>
    <xf numFmtId="0" fontId="0" fillId="0" borderId="0" xfId="0" applyAlignment="1">
      <alignment horizontal="left" vertical="top" wrapText="1"/>
    </xf>
    <xf numFmtId="0" fontId="1" fillId="3" borderId="1" xfId="0" applyFont="1" applyFill="1" applyBorder="1" applyAlignment="1">
      <alignment horizontal="center" wrapText="1"/>
    </xf>
    <xf numFmtId="49" fontId="1" fillId="3" borderId="1" xfId="0" applyNumberFormat="1" applyFont="1" applyFill="1" applyBorder="1" applyAlignment="1">
      <alignment horizontal="center" wrapText="1"/>
    </xf>
    <xf numFmtId="0" fontId="0" fillId="0" borderId="0" xfId="0" applyAlignment="1">
      <alignment horizontal="center"/>
    </xf>
    <xf numFmtId="0" fontId="0" fillId="7" borderId="12" xfId="0" applyFill="1" applyBorder="1" applyAlignment="1">
      <alignment horizontal="center"/>
    </xf>
    <xf numFmtId="49" fontId="0" fillId="7" borderId="12" xfId="0" applyNumberFormat="1" applyFill="1" applyBorder="1"/>
    <xf numFmtId="49" fontId="13" fillId="7" borderId="12" xfId="0" applyNumberFormat="1" applyFont="1" applyFill="1" applyBorder="1"/>
    <xf numFmtId="49" fontId="0" fillId="0" borderId="0" xfId="0" applyNumberFormat="1"/>
    <xf numFmtId="0" fontId="1" fillId="0" borderId="0" xfId="0" applyFon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0" fillId="0" borderId="0" xfId="0" applyAlignment="1">
      <alignment horizontal="left"/>
    </xf>
  </cellXfs>
  <cellStyles count="2">
    <cellStyle name="Normal" xfId="0" builtinId="0"/>
    <cellStyle name="Normal 2" xfId="1" xr:uid="{6152A989-9CD1-4617-AAB2-0714DE658022}"/>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0.95</c:v>
                </c:pt>
                <c:pt idx="5">
                  <c:v>0.95</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xdr:colOff>
      <xdr:row>13</xdr:row>
      <xdr:rowOff>66858</xdr:rowOff>
    </xdr:from>
    <xdr:to>
      <xdr:col>15</xdr:col>
      <xdr:colOff>397493</xdr:colOff>
      <xdr:row>28</xdr:row>
      <xdr:rowOff>129540</xdr:rowOff>
    </xdr:to>
    <xdr:pic>
      <xdr:nvPicPr>
        <xdr:cNvPr id="3" name="Picture 2">
          <a:extLst>
            <a:ext uri="{FF2B5EF4-FFF2-40B4-BE49-F238E27FC236}">
              <a16:creationId xmlns:a16="http://schemas.microsoft.com/office/drawing/2014/main" id="{FC8D4960-15EA-E2E0-DD4C-DBB512BD9BB7}"/>
            </a:ext>
          </a:extLst>
        </xdr:cNvPr>
        <xdr:cNvPicPr>
          <a:picLocks noChangeAspect="1"/>
        </xdr:cNvPicPr>
      </xdr:nvPicPr>
      <xdr:blipFill>
        <a:blip xmlns:r="http://schemas.openxmlformats.org/officeDocument/2006/relationships" r:embed="rId1"/>
        <a:stretch>
          <a:fillRect/>
        </a:stretch>
      </xdr:blipFill>
      <xdr:spPr>
        <a:xfrm>
          <a:off x="3979544" y="2419533"/>
          <a:ext cx="10086324" cy="277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10</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ichael Magpantay" id="{C824A8EF-916E-4B10-9EA1-5F20996E0D12}" userId="S::michael.magpantay@ox2.com::499e906a-f93c-47d5-b6e2-3ef04e3ef3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Q4" dT="2022-04-28T05:02:46.63" personId="{6AD314CE-9A80-4F7F-9D7F-FA9C8409C29C}" id="{1E66CF96-8627-4447-82AB-77B552ECFDAB}">
    <text>Q should change to 0.3pu = 24MVAr with base being Pmax = 80MW. New actuall Q command should be 24MVAr base on 94.94MVAr = 0.2528pu</text>
  </threadedComment>
  <threadedComment ref="S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4F83576C-3E88-447A-BC91-657BA183B531}">
    <text>Consecutive cases. leave empty if it belong to / associated with previous contingency case</text>
  </threadedComment>
  <threadedComment ref="C2" dT="2022-02-15T04:24:32.79" personId="{6AD314CE-9A80-4F7F-9D7F-FA9C8409C29C}" id="{3615D0A6-BA30-452E-B51F-C125CDD40B3A}">
    <text>if Element is a Machine, shunt or Bus, then J_bus = empty</text>
  </threadedComment>
  <threadedComment ref="J2" dT="2022-03-10T02:46:14.69" personId="{6AD314CE-9A80-4F7F-9D7F-FA9C8409C29C}" id="{83D855D9-4793-4069-A72E-5E894FED362F}">
    <text>dedicated for generation output before contingency occurs</text>
  </threadedComment>
  <threadedComment ref="K2" dT="2022-03-10T02:46:26.16" personId="{6AD314CE-9A80-4F7F-9D7F-FA9C8409C29C}" id="{6A06D77B-BC39-4F04-A6FA-257CDFB24E80}">
    <text>dedicated for generation output after contingency occurs</text>
  </threadedComment>
</ThreadedComments>
</file>

<file path=xl/threadedComments/threadedComment13.xml><?xml version="1.0" encoding="utf-8"?>
<ThreadedComments xmlns="http://schemas.microsoft.com/office/spreadsheetml/2018/threadedcomments" xmlns:x="http://schemas.openxmlformats.org/spreadsheetml/2006/main">
  <threadedComment ref="C2" dT="2023-11-20T00:52:06.85" personId="{C824A8EF-916E-4B10-9EA1-5F20996E0D12}" id="{E4217796-6CCC-497B-B3C9-132B41DE99AF}">
    <text>Put exact name as how it is written in operational scenarios in PF</text>
  </threadedComment>
  <threadedComment ref="D2" dT="2023-11-20T02:56:43.42" personId="{C824A8EF-916E-4B10-9EA1-5F20996E0D12}" id="{C23D3F7C-6BFD-4FD4-B260-DD77716DF0B9}">
    <text>Leave blank if no variation to be used</text>
  </threadedComment>
  <threadedComment ref="E2" dT="2023-11-20T02:57:10.61" personId="{C824A8EF-916E-4B10-9EA1-5F20996E0D12}" id="{8842DF4E-847B-470C-8F19-286D1BAC1900}">
    <text>Leave blank if base model version to be used</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9"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6" dT="2022-05-11T05:05:15.00" personId="{6AD314CE-9A80-4F7F-9D7F-FA9C8409C29C}" id="{B29B33E3-E4E5-410D-B2CD-CA3F40C47B61}">
    <text>LL: Fault 11: Not applicable in LL - Kiamal not in low demand case -&gt; update: MRT, RCTS
-&gt; update the fault line: 
HL: 11358 - 32610
LL: 32793 - 32610</text>
  </threadedComment>
  <threadedComment ref="A62" dT="2022-05-11T05:05:45.98" personId="{6AD314CE-9A80-4F7F-9D7F-FA9C8409C29C}" id="{9B795F92-DD1E-491D-8860-C85C18AA9CE5}">
    <text>Fault 46: not available: Wunghnu SF tapped in between SHST to NKA</text>
  </threadedComment>
  <threadedComment ref="A71" dT="2022-05-11T05:06:07.43" personId="{6AD314CE-9A80-4F7F-9D7F-FA9C8409C29C}" id="{DD2B5670-BEA8-4D36-917E-0413202BEAE0}">
    <text>Fault 55: Added with consideration of Wunghnu connection</text>
  </threadedComment>
  <threadedComment ref="A72" dT="2022-05-11T05:06:24.54" personId="{6AD314CE-9A80-4F7F-9D7F-FA9C8409C29C}" id="{A9683E54-C524-4795-A46D-50461C657557}">
    <text>Fault 56: Added with consideration of Wunghnu connection</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4.4" x14ac:dyDescent="0.3"/>
  <cols>
    <col min="2" max="2" width="13.109375" customWidth="1"/>
    <col min="3" max="3" width="28" customWidth="1"/>
  </cols>
  <sheetData>
    <row r="2" spans="1:4" x14ac:dyDescent="0.3">
      <c r="A2" t="s">
        <v>0</v>
      </c>
      <c r="B2" t="s">
        <v>1</v>
      </c>
      <c r="C2" t="s">
        <v>2</v>
      </c>
      <c r="D2" t="s">
        <v>3</v>
      </c>
    </row>
    <row r="3" spans="1:4" x14ac:dyDescent="0.3">
      <c r="A3">
        <v>1</v>
      </c>
      <c r="B3" s="61">
        <v>44643</v>
      </c>
      <c r="C3" t="s">
        <v>4</v>
      </c>
      <c r="D3" t="s">
        <v>5</v>
      </c>
    </row>
    <row r="4" spans="1:4" x14ac:dyDescent="0.3">
      <c r="A4">
        <v>2</v>
      </c>
      <c r="B4" s="61">
        <v>44644</v>
      </c>
      <c r="C4" t="s">
        <v>6</v>
      </c>
      <c r="D4" t="s">
        <v>7</v>
      </c>
    </row>
    <row r="5" spans="1:4" x14ac:dyDescent="0.3">
      <c r="A5">
        <v>3</v>
      </c>
      <c r="B5" s="61">
        <v>44650</v>
      </c>
      <c r="C5" t="s">
        <v>8</v>
      </c>
      <c r="D5" t="s">
        <v>9</v>
      </c>
    </row>
    <row r="6" spans="1:4" x14ac:dyDescent="0.3">
      <c r="A6">
        <v>4</v>
      </c>
      <c r="B6" s="61">
        <v>44655</v>
      </c>
      <c r="C6" t="s">
        <v>10</v>
      </c>
      <c r="D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66"/>
  <sheetViews>
    <sheetView topLeftCell="A45" zoomScaleNormal="100" workbookViewId="0">
      <selection activeCell="J76" sqref="J76"/>
    </sheetView>
  </sheetViews>
  <sheetFormatPr defaultRowHeight="14.4" x14ac:dyDescent="0.3"/>
  <cols>
    <col min="4" max="4" width="10.33203125" customWidth="1"/>
    <col min="5" max="5" width="11.109375" customWidth="1"/>
    <col min="8" max="8" width="11.109375" customWidth="1"/>
    <col min="9" max="10" width="11.5546875" customWidth="1"/>
    <col min="11" max="11" width="5.6640625" customWidth="1"/>
    <col min="12" max="12" width="7.5546875" customWidth="1"/>
    <col min="15" max="15" width="26.5546875" customWidth="1"/>
    <col min="16" max="16" width="65.33203125" customWidth="1"/>
    <col min="17" max="17" width="20.6640625" customWidth="1"/>
  </cols>
  <sheetData>
    <row r="1" spans="1:17" x14ac:dyDescent="0.3">
      <c r="A1" s="280" t="s">
        <v>565</v>
      </c>
      <c r="B1" s="280"/>
      <c r="C1" s="280"/>
      <c r="D1" s="280"/>
      <c r="E1" s="280"/>
      <c r="F1" s="280"/>
    </row>
    <row r="2" spans="1:17" x14ac:dyDescent="0.3">
      <c r="A2" s="280"/>
      <c r="B2" s="280"/>
      <c r="C2" s="280"/>
      <c r="D2" s="280"/>
      <c r="E2" s="280"/>
      <c r="F2" s="280"/>
    </row>
    <row r="3" spans="1:17" x14ac:dyDescent="0.3">
      <c r="A3" s="280"/>
      <c r="B3" s="280"/>
      <c r="C3" s="280"/>
      <c r="D3" s="280"/>
      <c r="E3" s="280"/>
      <c r="F3" s="280"/>
    </row>
    <row r="4" spans="1:17" x14ac:dyDescent="0.3">
      <c r="A4" s="280"/>
      <c r="B4" s="280"/>
      <c r="C4" s="280"/>
      <c r="D4" s="280"/>
      <c r="E4" s="280"/>
      <c r="F4" s="280"/>
    </row>
    <row r="5" spans="1:17" ht="50.1" customHeight="1" x14ac:dyDescent="0.3">
      <c r="A5" s="281"/>
      <c r="B5" s="281"/>
      <c r="C5" s="281"/>
      <c r="D5" s="281"/>
      <c r="E5" s="281"/>
      <c r="F5" s="281"/>
      <c r="G5" s="1"/>
      <c r="H5" s="1"/>
      <c r="K5" t="s">
        <v>275</v>
      </c>
    </row>
    <row r="6" spans="1:17" ht="28.8" x14ac:dyDescent="0.3">
      <c r="A6" s="9" t="s">
        <v>276</v>
      </c>
      <c r="B6" s="9" t="s">
        <v>277</v>
      </c>
      <c r="C6" s="9" t="s">
        <v>556</v>
      </c>
      <c r="D6" s="9" t="s">
        <v>280</v>
      </c>
      <c r="E6" s="9" t="s">
        <v>566</v>
      </c>
      <c r="F6" s="9" t="s">
        <v>282</v>
      </c>
      <c r="G6" s="9" t="s">
        <v>289</v>
      </c>
      <c r="H6" s="9" t="s">
        <v>290</v>
      </c>
      <c r="I6" s="9" t="s">
        <v>291</v>
      </c>
      <c r="J6" s="9" t="s">
        <v>292</v>
      </c>
      <c r="K6" s="9" t="s">
        <v>293</v>
      </c>
      <c r="L6" s="9" t="s">
        <v>294</v>
      </c>
      <c r="M6" s="9" t="s">
        <v>295</v>
      </c>
      <c r="N6" s="9" t="s">
        <v>296</v>
      </c>
      <c r="O6" s="9" t="s">
        <v>297</v>
      </c>
      <c r="P6" s="9" t="s">
        <v>298</v>
      </c>
      <c r="Q6" s="9" t="s">
        <v>299</v>
      </c>
    </row>
    <row r="7" spans="1:17" x14ac:dyDescent="0.3">
      <c r="A7" s="31">
        <v>1</v>
      </c>
      <c r="B7" s="2" t="s">
        <v>567</v>
      </c>
      <c r="C7" s="31">
        <v>5</v>
      </c>
      <c r="D7" s="31">
        <v>0.9</v>
      </c>
      <c r="E7" s="31"/>
      <c r="F7" s="31">
        <v>1.1499999999999999</v>
      </c>
      <c r="G7" s="2"/>
      <c r="H7" s="2"/>
      <c r="I7" s="56">
        <v>25</v>
      </c>
      <c r="J7" s="56">
        <v>0</v>
      </c>
      <c r="K7" s="2">
        <v>1</v>
      </c>
      <c r="L7" s="2">
        <v>0.2</v>
      </c>
      <c r="M7" s="2" t="s">
        <v>119</v>
      </c>
      <c r="N7" s="2" t="s">
        <v>119</v>
      </c>
      <c r="O7" s="59">
        <v>131</v>
      </c>
      <c r="P7" s="2" t="s">
        <v>568</v>
      </c>
      <c r="Q7" s="2" t="s">
        <v>303</v>
      </c>
    </row>
    <row r="8" spans="1:17" x14ac:dyDescent="0.3">
      <c r="A8" s="31">
        <f>A7+1</f>
        <v>2</v>
      </c>
      <c r="B8" s="2" t="s">
        <v>567</v>
      </c>
      <c r="C8" s="31">
        <v>5</v>
      </c>
      <c r="D8" s="31">
        <v>0.9</v>
      </c>
      <c r="E8" s="31"/>
      <c r="F8" s="31">
        <v>1.1499999999999999</v>
      </c>
      <c r="G8" s="2"/>
      <c r="H8" s="2"/>
      <c r="I8" s="56">
        <v>27</v>
      </c>
      <c r="J8" s="56">
        <v>0</v>
      </c>
      <c r="K8" s="2">
        <v>1</v>
      </c>
      <c r="L8" s="2">
        <v>0.2</v>
      </c>
      <c r="M8" s="2" t="s">
        <v>119</v>
      </c>
      <c r="N8" s="2" t="s">
        <v>119</v>
      </c>
      <c r="O8" s="59">
        <v>132</v>
      </c>
      <c r="P8" s="2" t="s">
        <v>568</v>
      </c>
      <c r="Q8" s="2" t="s">
        <v>303</v>
      </c>
    </row>
    <row r="9" spans="1:17" x14ac:dyDescent="0.3">
      <c r="A9" s="31">
        <f t="shared" ref="A9:A56" si="0">A8+1</f>
        <v>3</v>
      </c>
      <c r="B9" s="2" t="s">
        <v>567</v>
      </c>
      <c r="C9" s="31">
        <v>5</v>
      </c>
      <c r="D9" s="31">
        <v>0.9</v>
      </c>
      <c r="E9" s="31"/>
      <c r="F9" s="31">
        <v>1.1499999999999999</v>
      </c>
      <c r="G9" s="2"/>
      <c r="H9" s="2"/>
      <c r="I9" s="56">
        <v>26</v>
      </c>
      <c r="J9" s="56">
        <v>0</v>
      </c>
      <c r="K9" s="2">
        <v>1</v>
      </c>
      <c r="L9" s="2">
        <v>0.2</v>
      </c>
      <c r="M9" s="2" t="s">
        <v>119</v>
      </c>
      <c r="N9" s="2" t="s">
        <v>119</v>
      </c>
      <c r="O9" s="59">
        <f>O8+1</f>
        <v>133</v>
      </c>
      <c r="P9" s="2" t="s">
        <v>568</v>
      </c>
      <c r="Q9" s="2" t="s">
        <v>303</v>
      </c>
    </row>
    <row r="10" spans="1:17" x14ac:dyDescent="0.3">
      <c r="A10" s="31">
        <f t="shared" si="0"/>
        <v>4</v>
      </c>
      <c r="B10" s="2" t="s">
        <v>567</v>
      </c>
      <c r="C10" s="31">
        <v>5</v>
      </c>
      <c r="D10" s="31">
        <v>0.9</v>
      </c>
      <c r="E10" s="31"/>
      <c r="F10" s="31">
        <v>1.1499999999999999</v>
      </c>
      <c r="G10" s="2"/>
      <c r="H10" s="2"/>
      <c r="I10" s="56">
        <v>13</v>
      </c>
      <c r="J10" s="56">
        <v>0</v>
      </c>
      <c r="K10" s="2">
        <v>1</v>
      </c>
      <c r="L10" s="2">
        <v>0.2</v>
      </c>
      <c r="M10" s="2" t="s">
        <v>119</v>
      </c>
      <c r="N10" s="2" t="s">
        <v>119</v>
      </c>
      <c r="O10" s="59">
        <f t="shared" ref="O10:O16" si="1">O9+1</f>
        <v>134</v>
      </c>
      <c r="P10" s="2" t="s">
        <v>568</v>
      </c>
      <c r="Q10" s="2" t="s">
        <v>303</v>
      </c>
    </row>
    <row r="11" spans="1:17" x14ac:dyDescent="0.3">
      <c r="A11" s="31">
        <f t="shared" si="0"/>
        <v>5</v>
      </c>
      <c r="B11" s="2" t="s">
        <v>567</v>
      </c>
      <c r="C11" s="31">
        <v>5</v>
      </c>
      <c r="D11" s="31">
        <v>0.9</v>
      </c>
      <c r="E11" s="31"/>
      <c r="F11" s="31">
        <v>1.1499999999999999</v>
      </c>
      <c r="G11" s="2"/>
      <c r="H11" s="2"/>
      <c r="I11" s="56">
        <v>21</v>
      </c>
      <c r="J11" s="56">
        <v>0</v>
      </c>
      <c r="K11" s="2">
        <v>1</v>
      </c>
      <c r="L11" s="2">
        <v>0.2</v>
      </c>
      <c r="M11" s="2" t="s">
        <v>119</v>
      </c>
      <c r="N11" s="2" t="s">
        <v>119</v>
      </c>
      <c r="O11" s="59">
        <f t="shared" si="1"/>
        <v>135</v>
      </c>
      <c r="P11" s="2" t="s">
        <v>568</v>
      </c>
      <c r="Q11" s="2" t="s">
        <v>303</v>
      </c>
    </row>
    <row r="12" spans="1:17" x14ac:dyDescent="0.3">
      <c r="A12" s="31">
        <f t="shared" si="0"/>
        <v>6</v>
      </c>
      <c r="B12" s="2" t="s">
        <v>567</v>
      </c>
      <c r="C12" s="31">
        <v>5</v>
      </c>
      <c r="D12" s="31">
        <v>0.9</v>
      </c>
      <c r="E12" s="31"/>
      <c r="F12" s="31">
        <v>1.1499999999999999</v>
      </c>
      <c r="G12" s="2"/>
      <c r="H12" s="2"/>
      <c r="I12" s="56">
        <v>20</v>
      </c>
      <c r="J12" s="56">
        <v>0</v>
      </c>
      <c r="K12" s="2">
        <v>1</v>
      </c>
      <c r="L12" s="2">
        <v>0.2</v>
      </c>
      <c r="M12" s="2" t="s">
        <v>119</v>
      </c>
      <c r="N12" s="2" t="s">
        <v>119</v>
      </c>
      <c r="O12" s="59">
        <f t="shared" si="1"/>
        <v>136</v>
      </c>
      <c r="P12" s="2" t="s">
        <v>568</v>
      </c>
      <c r="Q12" s="2" t="s">
        <v>303</v>
      </c>
    </row>
    <row r="13" spans="1:17" x14ac:dyDescent="0.3">
      <c r="A13" s="31">
        <f>A12+1</f>
        <v>7</v>
      </c>
      <c r="B13" s="2" t="s">
        <v>567</v>
      </c>
      <c r="C13" s="31">
        <v>5</v>
      </c>
      <c r="D13" s="31">
        <v>0.9</v>
      </c>
      <c r="E13" s="31"/>
      <c r="F13" s="31">
        <v>1.1499999999999999</v>
      </c>
      <c r="G13" s="2"/>
      <c r="H13" s="2"/>
      <c r="I13" s="254">
        <v>36</v>
      </c>
      <c r="J13" s="56">
        <v>0</v>
      </c>
      <c r="K13" s="2">
        <v>1</v>
      </c>
      <c r="L13" s="2">
        <v>0.2</v>
      </c>
      <c r="M13" s="2" t="s">
        <v>305</v>
      </c>
      <c r="N13" s="2" t="s">
        <v>305</v>
      </c>
      <c r="O13" s="59">
        <v>137</v>
      </c>
      <c r="P13" s="2" t="s">
        <v>568</v>
      </c>
      <c r="Q13" s="2" t="s">
        <v>307</v>
      </c>
    </row>
    <row r="14" spans="1:17" x14ac:dyDescent="0.3">
      <c r="A14" s="197">
        <f>A13+1</f>
        <v>8</v>
      </c>
      <c r="B14" s="2" t="s">
        <v>567</v>
      </c>
      <c r="C14" s="31">
        <v>5</v>
      </c>
      <c r="D14" s="31">
        <v>0.9</v>
      </c>
      <c r="E14" s="31"/>
      <c r="F14" s="31">
        <v>1.1499999999999999</v>
      </c>
      <c r="G14" s="2"/>
      <c r="H14" s="2"/>
      <c r="I14" s="2">
        <v>66</v>
      </c>
      <c r="J14" s="56">
        <v>0</v>
      </c>
      <c r="K14" s="2">
        <v>1</v>
      </c>
      <c r="L14" s="2">
        <v>0.2</v>
      </c>
      <c r="M14" s="2" t="s">
        <v>119</v>
      </c>
      <c r="N14" s="2" t="s">
        <v>119</v>
      </c>
      <c r="O14" s="59">
        <v>137</v>
      </c>
      <c r="P14" s="2" t="s">
        <v>568</v>
      </c>
      <c r="Q14" s="2" t="s">
        <v>308</v>
      </c>
    </row>
    <row r="15" spans="1:17" x14ac:dyDescent="0.3">
      <c r="A15" s="31">
        <f t="shared" si="0"/>
        <v>9</v>
      </c>
      <c r="B15" s="2" t="s">
        <v>567</v>
      </c>
      <c r="C15" s="31">
        <v>5</v>
      </c>
      <c r="D15" s="31">
        <v>0.9</v>
      </c>
      <c r="E15" s="31"/>
      <c r="F15" s="31">
        <v>1.1499999999999999</v>
      </c>
      <c r="G15" s="2"/>
      <c r="H15" s="2"/>
      <c r="I15" s="56">
        <v>9</v>
      </c>
      <c r="J15" s="56">
        <v>0</v>
      </c>
      <c r="K15" s="2">
        <v>1</v>
      </c>
      <c r="L15" s="2">
        <v>0.2</v>
      </c>
      <c r="M15" s="2" t="s">
        <v>119</v>
      </c>
      <c r="N15" s="2" t="s">
        <v>119</v>
      </c>
      <c r="O15" s="59">
        <f t="shared" si="1"/>
        <v>138</v>
      </c>
      <c r="P15" s="2" t="s">
        <v>568</v>
      </c>
      <c r="Q15" s="2" t="s">
        <v>303</v>
      </c>
    </row>
    <row r="16" spans="1:17" x14ac:dyDescent="0.3">
      <c r="A16" s="31">
        <f t="shared" si="0"/>
        <v>10</v>
      </c>
      <c r="B16" s="2" t="s">
        <v>567</v>
      </c>
      <c r="C16" s="31">
        <v>5</v>
      </c>
      <c r="D16" s="31">
        <v>0.9</v>
      </c>
      <c r="E16" s="31"/>
      <c r="F16" s="31">
        <v>1.1499999999999999</v>
      </c>
      <c r="G16" s="2"/>
      <c r="H16" s="2"/>
      <c r="I16" s="56">
        <v>8</v>
      </c>
      <c r="J16" s="56">
        <v>0</v>
      </c>
      <c r="K16" s="2">
        <v>1</v>
      </c>
      <c r="L16" s="2">
        <v>0.2</v>
      </c>
      <c r="M16" s="2" t="s">
        <v>119</v>
      </c>
      <c r="N16" s="2" t="s">
        <v>119</v>
      </c>
      <c r="O16" s="59">
        <f t="shared" si="1"/>
        <v>139</v>
      </c>
      <c r="P16" s="2" t="s">
        <v>568</v>
      </c>
      <c r="Q16" s="2" t="s">
        <v>303</v>
      </c>
    </row>
    <row r="17" spans="1:17" x14ac:dyDescent="0.3">
      <c r="A17" s="31">
        <f t="shared" si="0"/>
        <v>11</v>
      </c>
      <c r="B17" s="2" t="s">
        <v>567</v>
      </c>
      <c r="C17" s="31">
        <v>5</v>
      </c>
      <c r="D17" s="31">
        <v>0.9</v>
      </c>
      <c r="E17" s="31"/>
      <c r="F17" s="31">
        <v>1.1499999999999999</v>
      </c>
      <c r="G17" s="2"/>
      <c r="H17" s="2"/>
      <c r="I17" s="56">
        <v>1</v>
      </c>
      <c r="J17" s="56">
        <v>0</v>
      </c>
      <c r="K17" s="2">
        <v>1</v>
      </c>
      <c r="L17" s="2">
        <v>0.2</v>
      </c>
      <c r="M17" s="2" t="s">
        <v>119</v>
      </c>
      <c r="N17" s="2" t="s">
        <v>119</v>
      </c>
      <c r="O17" s="59">
        <f>O14</f>
        <v>137</v>
      </c>
      <c r="P17" s="2" t="s">
        <v>568</v>
      </c>
      <c r="Q17" s="2" t="s">
        <v>303</v>
      </c>
    </row>
    <row r="18" spans="1:17" x14ac:dyDescent="0.3">
      <c r="A18" s="31">
        <f t="shared" si="0"/>
        <v>12</v>
      </c>
      <c r="B18" s="2" t="s">
        <v>567</v>
      </c>
      <c r="C18" s="31">
        <v>5</v>
      </c>
      <c r="D18" s="31">
        <v>0.9</v>
      </c>
      <c r="E18" s="31"/>
      <c r="F18" s="31">
        <v>1.1499999999999999</v>
      </c>
      <c r="G18" s="2"/>
      <c r="H18" s="2"/>
      <c r="I18" s="56">
        <v>3</v>
      </c>
      <c r="J18" s="56">
        <v>0</v>
      </c>
      <c r="K18" s="2">
        <v>1</v>
      </c>
      <c r="L18" s="2">
        <v>0.2</v>
      </c>
      <c r="M18" s="2" t="s">
        <v>119</v>
      </c>
      <c r="N18" s="2" t="s">
        <v>119</v>
      </c>
      <c r="O18" s="59">
        <f>O15</f>
        <v>138</v>
      </c>
      <c r="P18" s="2" t="s">
        <v>568</v>
      </c>
      <c r="Q18" s="2" t="s">
        <v>303</v>
      </c>
    </row>
    <row r="19" spans="1:17" x14ac:dyDescent="0.3">
      <c r="A19" s="31">
        <f t="shared" si="0"/>
        <v>13</v>
      </c>
      <c r="B19" s="2" t="s">
        <v>567</v>
      </c>
      <c r="C19" s="31">
        <v>5</v>
      </c>
      <c r="D19" s="31">
        <v>0.9</v>
      </c>
      <c r="E19" s="31"/>
      <c r="F19" s="31">
        <v>1.1499999999999999</v>
      </c>
      <c r="G19" s="2"/>
      <c r="H19" s="2"/>
      <c r="I19" s="56">
        <v>2</v>
      </c>
      <c r="J19" s="56">
        <v>0</v>
      </c>
      <c r="K19" s="2">
        <v>1</v>
      </c>
      <c r="L19" s="2">
        <v>0.2</v>
      </c>
      <c r="M19" s="2" t="s">
        <v>119</v>
      </c>
      <c r="N19" s="2" t="s">
        <v>119</v>
      </c>
      <c r="O19" s="59">
        <f>O16</f>
        <v>139</v>
      </c>
      <c r="P19" s="2" t="s">
        <v>568</v>
      </c>
      <c r="Q19" s="2" t="s">
        <v>303</v>
      </c>
    </row>
    <row r="20" spans="1:17" x14ac:dyDescent="0.3">
      <c r="A20" s="31">
        <f t="shared" si="0"/>
        <v>14</v>
      </c>
      <c r="B20" s="2" t="s">
        <v>567</v>
      </c>
      <c r="C20" s="31">
        <v>5</v>
      </c>
      <c r="D20" s="31">
        <v>0.1</v>
      </c>
      <c r="E20" s="31"/>
      <c r="F20" s="31">
        <v>1.2</v>
      </c>
      <c r="G20" s="2"/>
      <c r="H20" s="2"/>
      <c r="I20" s="56">
        <v>25</v>
      </c>
      <c r="J20" s="56">
        <v>0</v>
      </c>
      <c r="K20" s="2">
        <v>1</v>
      </c>
      <c r="L20" s="2">
        <v>0.2</v>
      </c>
      <c r="M20" s="2" t="s">
        <v>119</v>
      </c>
      <c r="N20" s="2" t="s">
        <v>119</v>
      </c>
      <c r="O20" s="59">
        <v>140</v>
      </c>
      <c r="P20" s="2" t="s">
        <v>568</v>
      </c>
      <c r="Q20" s="2" t="s">
        <v>303</v>
      </c>
    </row>
    <row r="21" spans="1:17" x14ac:dyDescent="0.3">
      <c r="A21" s="31">
        <f t="shared" si="0"/>
        <v>15</v>
      </c>
      <c r="B21" s="2" t="s">
        <v>567</v>
      </c>
      <c r="C21" s="31">
        <v>5</v>
      </c>
      <c r="D21" s="31">
        <v>0.1</v>
      </c>
      <c r="E21" s="31"/>
      <c r="F21" s="31">
        <v>1.2</v>
      </c>
      <c r="G21" s="2"/>
      <c r="H21" s="2"/>
      <c r="I21" s="56">
        <v>27</v>
      </c>
      <c r="J21" s="56">
        <v>0</v>
      </c>
      <c r="K21" s="2">
        <v>1</v>
      </c>
      <c r="L21" s="2">
        <v>0.2</v>
      </c>
      <c r="M21" s="2" t="s">
        <v>119</v>
      </c>
      <c r="N21" s="2" t="s">
        <v>119</v>
      </c>
      <c r="O21" s="59">
        <f>O20+1</f>
        <v>141</v>
      </c>
      <c r="P21" s="2" t="s">
        <v>568</v>
      </c>
      <c r="Q21" s="2" t="s">
        <v>303</v>
      </c>
    </row>
    <row r="22" spans="1:17" x14ac:dyDescent="0.3">
      <c r="A22" s="31">
        <f t="shared" si="0"/>
        <v>16</v>
      </c>
      <c r="B22" s="2" t="s">
        <v>567</v>
      </c>
      <c r="C22" s="31">
        <v>5</v>
      </c>
      <c r="D22" s="31">
        <v>0.1</v>
      </c>
      <c r="E22" s="31"/>
      <c r="F22" s="31">
        <v>1.2</v>
      </c>
      <c r="G22" s="2"/>
      <c r="H22" s="2"/>
      <c r="I22" s="56">
        <v>26</v>
      </c>
      <c r="J22" s="56">
        <v>0</v>
      </c>
      <c r="K22" s="2">
        <v>1</v>
      </c>
      <c r="L22" s="2">
        <v>0.2</v>
      </c>
      <c r="M22" s="2" t="s">
        <v>119</v>
      </c>
      <c r="N22" s="2" t="s">
        <v>119</v>
      </c>
      <c r="O22" s="59">
        <f t="shared" ref="O22:O28" si="2">O21+1</f>
        <v>142</v>
      </c>
      <c r="P22" s="2" t="s">
        <v>568</v>
      </c>
      <c r="Q22" s="2" t="s">
        <v>303</v>
      </c>
    </row>
    <row r="23" spans="1:17" x14ac:dyDescent="0.3">
      <c r="A23" s="31">
        <f t="shared" si="0"/>
        <v>17</v>
      </c>
      <c r="B23" s="2" t="s">
        <v>567</v>
      </c>
      <c r="C23" s="31">
        <v>5</v>
      </c>
      <c r="D23" s="31">
        <v>0.1</v>
      </c>
      <c r="E23" s="31"/>
      <c r="F23" s="31">
        <v>1.2</v>
      </c>
      <c r="G23" s="2"/>
      <c r="H23" s="2"/>
      <c r="I23" s="56">
        <v>13</v>
      </c>
      <c r="J23" s="56">
        <v>0</v>
      </c>
      <c r="K23" s="2">
        <v>1</v>
      </c>
      <c r="L23" s="2">
        <v>0.2</v>
      </c>
      <c r="M23" s="2" t="s">
        <v>119</v>
      </c>
      <c r="N23" s="2" t="s">
        <v>119</v>
      </c>
      <c r="O23" s="59">
        <f t="shared" si="2"/>
        <v>143</v>
      </c>
      <c r="P23" s="2" t="s">
        <v>568</v>
      </c>
      <c r="Q23" s="2" t="s">
        <v>303</v>
      </c>
    </row>
    <row r="24" spans="1:17" x14ac:dyDescent="0.3">
      <c r="A24" s="31">
        <f t="shared" si="0"/>
        <v>18</v>
      </c>
      <c r="B24" s="2" t="s">
        <v>567</v>
      </c>
      <c r="C24" s="31">
        <v>5</v>
      </c>
      <c r="D24" s="31">
        <v>0.1</v>
      </c>
      <c r="E24" s="31"/>
      <c r="F24" s="31">
        <v>1.2</v>
      </c>
      <c r="G24" s="2"/>
      <c r="H24" s="2"/>
      <c r="I24" s="56">
        <v>21</v>
      </c>
      <c r="J24" s="56">
        <v>0</v>
      </c>
      <c r="K24" s="2">
        <v>1</v>
      </c>
      <c r="L24" s="2">
        <v>0.2</v>
      </c>
      <c r="M24" s="2" t="s">
        <v>119</v>
      </c>
      <c r="N24" s="2" t="s">
        <v>119</v>
      </c>
      <c r="O24" s="59">
        <f t="shared" si="2"/>
        <v>144</v>
      </c>
      <c r="P24" s="2" t="s">
        <v>568</v>
      </c>
      <c r="Q24" s="2" t="s">
        <v>303</v>
      </c>
    </row>
    <row r="25" spans="1:17" x14ac:dyDescent="0.3">
      <c r="A25" s="31">
        <f t="shared" si="0"/>
        <v>19</v>
      </c>
      <c r="B25" s="2" t="s">
        <v>567</v>
      </c>
      <c r="C25" s="31">
        <v>5</v>
      </c>
      <c r="D25" s="31">
        <v>0.1</v>
      </c>
      <c r="E25" s="31"/>
      <c r="F25" s="31">
        <v>1.2</v>
      </c>
      <c r="G25" s="2"/>
      <c r="H25" s="2"/>
      <c r="I25" s="56">
        <v>20</v>
      </c>
      <c r="J25" s="56">
        <v>0</v>
      </c>
      <c r="K25" s="2">
        <v>1</v>
      </c>
      <c r="L25" s="2">
        <v>0.2</v>
      </c>
      <c r="M25" s="2" t="s">
        <v>119</v>
      </c>
      <c r="N25" s="2" t="s">
        <v>119</v>
      </c>
      <c r="O25" s="59">
        <f t="shared" si="2"/>
        <v>145</v>
      </c>
      <c r="P25" s="2" t="s">
        <v>568</v>
      </c>
      <c r="Q25" s="2" t="s">
        <v>303</v>
      </c>
    </row>
    <row r="26" spans="1:17" x14ac:dyDescent="0.3">
      <c r="A26" s="31">
        <f t="shared" si="0"/>
        <v>20</v>
      </c>
      <c r="B26" s="2" t="s">
        <v>567</v>
      </c>
      <c r="C26" s="31">
        <v>5</v>
      </c>
      <c r="D26" s="31">
        <v>0.1</v>
      </c>
      <c r="E26" s="31"/>
      <c r="F26" s="31">
        <v>1.2</v>
      </c>
      <c r="G26" s="2"/>
      <c r="H26" s="2"/>
      <c r="I26" s="56">
        <v>7</v>
      </c>
      <c r="J26" s="56">
        <v>0</v>
      </c>
      <c r="K26" s="2">
        <v>1</v>
      </c>
      <c r="L26" s="2">
        <v>0.2</v>
      </c>
      <c r="M26" s="2" t="s">
        <v>119</v>
      </c>
      <c r="N26" s="2" t="s">
        <v>119</v>
      </c>
      <c r="O26" s="59">
        <f t="shared" si="2"/>
        <v>146</v>
      </c>
      <c r="P26" s="2" t="s">
        <v>568</v>
      </c>
      <c r="Q26" s="2" t="s">
        <v>303</v>
      </c>
    </row>
    <row r="27" spans="1:17" x14ac:dyDescent="0.3">
      <c r="A27" s="31">
        <f t="shared" si="0"/>
        <v>21</v>
      </c>
      <c r="B27" s="2" t="s">
        <v>567</v>
      </c>
      <c r="C27" s="31">
        <v>5</v>
      </c>
      <c r="D27" s="31">
        <v>0.1</v>
      </c>
      <c r="E27" s="31"/>
      <c r="F27" s="31">
        <v>1.2</v>
      </c>
      <c r="G27" s="2"/>
      <c r="H27" s="2"/>
      <c r="I27" s="56">
        <v>9</v>
      </c>
      <c r="J27" s="56">
        <v>0</v>
      </c>
      <c r="K27" s="2">
        <v>1</v>
      </c>
      <c r="L27" s="2">
        <v>0.2</v>
      </c>
      <c r="M27" s="2" t="s">
        <v>119</v>
      </c>
      <c r="N27" s="2" t="s">
        <v>119</v>
      </c>
      <c r="O27" s="59">
        <f t="shared" si="2"/>
        <v>147</v>
      </c>
      <c r="P27" s="2" t="s">
        <v>568</v>
      </c>
      <c r="Q27" s="2" t="s">
        <v>303</v>
      </c>
    </row>
    <row r="28" spans="1:17" x14ac:dyDescent="0.3">
      <c r="A28" s="31">
        <f t="shared" si="0"/>
        <v>22</v>
      </c>
      <c r="B28" s="2" t="s">
        <v>567</v>
      </c>
      <c r="C28" s="31">
        <v>5</v>
      </c>
      <c r="D28" s="31">
        <v>0.1</v>
      </c>
      <c r="E28" s="31"/>
      <c r="F28" s="31">
        <v>1.2</v>
      </c>
      <c r="G28" s="2"/>
      <c r="H28" s="2"/>
      <c r="I28" s="56">
        <v>8</v>
      </c>
      <c r="J28" s="56">
        <v>0</v>
      </c>
      <c r="K28" s="2">
        <v>1</v>
      </c>
      <c r="L28" s="2">
        <v>0.2</v>
      </c>
      <c r="M28" s="2" t="s">
        <v>119</v>
      </c>
      <c r="N28" s="2" t="s">
        <v>119</v>
      </c>
      <c r="O28" s="59">
        <f t="shared" si="2"/>
        <v>148</v>
      </c>
      <c r="P28" s="2" t="s">
        <v>568</v>
      </c>
      <c r="Q28" s="2" t="s">
        <v>303</v>
      </c>
    </row>
    <row r="29" spans="1:17" x14ac:dyDescent="0.3">
      <c r="A29" s="31">
        <f>A27+1</f>
        <v>22</v>
      </c>
      <c r="B29" s="2" t="s">
        <v>567</v>
      </c>
      <c r="C29" s="31">
        <v>5</v>
      </c>
      <c r="D29" s="31">
        <v>0.1</v>
      </c>
      <c r="E29" s="31"/>
      <c r="F29" s="31">
        <v>1.2</v>
      </c>
      <c r="G29" s="2"/>
      <c r="H29" s="2"/>
      <c r="I29" s="254">
        <v>36</v>
      </c>
      <c r="J29" s="56">
        <v>0</v>
      </c>
      <c r="K29" s="2">
        <v>1</v>
      </c>
      <c r="L29" s="2">
        <v>0.2</v>
      </c>
      <c r="M29" s="2" t="s">
        <v>305</v>
      </c>
      <c r="N29" s="2" t="s">
        <v>305</v>
      </c>
      <c r="O29" s="59">
        <f>O30</f>
        <v>146</v>
      </c>
      <c r="P29" s="2" t="s">
        <v>568</v>
      </c>
      <c r="Q29" s="2" t="s">
        <v>307</v>
      </c>
    </row>
    <row r="30" spans="1:17" x14ac:dyDescent="0.3">
      <c r="A30" s="197">
        <f>A28+1</f>
        <v>23</v>
      </c>
      <c r="B30" s="2" t="s">
        <v>567</v>
      </c>
      <c r="C30" s="31">
        <v>5</v>
      </c>
      <c r="D30" s="31">
        <v>0.1</v>
      </c>
      <c r="E30" s="31"/>
      <c r="F30" s="31">
        <v>1.2</v>
      </c>
      <c r="G30" s="2"/>
      <c r="H30" s="2"/>
      <c r="I30" s="2">
        <v>66</v>
      </c>
      <c r="J30" s="56">
        <v>0</v>
      </c>
      <c r="K30" s="2">
        <v>1</v>
      </c>
      <c r="L30" s="2">
        <v>0.2</v>
      </c>
      <c r="M30" s="2" t="s">
        <v>119</v>
      </c>
      <c r="N30" s="2" t="s">
        <v>119</v>
      </c>
      <c r="O30" s="59">
        <f>O26</f>
        <v>146</v>
      </c>
      <c r="P30" s="2" t="s">
        <v>568</v>
      </c>
      <c r="Q30" s="2" t="s">
        <v>308</v>
      </c>
    </row>
    <row r="31" spans="1:17" x14ac:dyDescent="0.3">
      <c r="A31" s="31">
        <f t="shared" si="0"/>
        <v>24</v>
      </c>
      <c r="B31" s="2" t="s">
        <v>567</v>
      </c>
      <c r="C31" s="31">
        <v>5</v>
      </c>
      <c r="D31" s="31">
        <v>0.1</v>
      </c>
      <c r="E31" s="31"/>
      <c r="F31" s="31">
        <v>1.2</v>
      </c>
      <c r="G31" s="2"/>
      <c r="H31" s="2"/>
      <c r="I31" s="56">
        <v>3</v>
      </c>
      <c r="J31" s="56">
        <v>0</v>
      </c>
      <c r="K31" s="2">
        <v>1</v>
      </c>
      <c r="L31" s="2">
        <v>0.2</v>
      </c>
      <c r="M31" s="2" t="s">
        <v>119</v>
      </c>
      <c r="N31" s="2" t="s">
        <v>119</v>
      </c>
      <c r="O31" s="59">
        <f>O27</f>
        <v>147</v>
      </c>
      <c r="P31" s="2" t="s">
        <v>568</v>
      </c>
      <c r="Q31" s="2" t="s">
        <v>303</v>
      </c>
    </row>
    <row r="32" spans="1:17" ht="15" thickBot="1" x14ac:dyDescent="0.35">
      <c r="A32" s="40">
        <f t="shared" si="0"/>
        <v>25</v>
      </c>
      <c r="B32" s="34" t="s">
        <v>567</v>
      </c>
      <c r="C32" s="40">
        <v>5</v>
      </c>
      <c r="D32" s="40">
        <v>0.1</v>
      </c>
      <c r="E32" s="40"/>
      <c r="F32" s="40">
        <v>1.2</v>
      </c>
      <c r="G32" s="34"/>
      <c r="H32" s="34"/>
      <c r="I32" s="171">
        <v>2</v>
      </c>
      <c r="J32" s="171">
        <v>0</v>
      </c>
      <c r="K32" s="34">
        <v>1</v>
      </c>
      <c r="L32" s="34">
        <v>0.2</v>
      </c>
      <c r="M32" s="2" t="s">
        <v>119</v>
      </c>
      <c r="N32" s="2" t="s">
        <v>119</v>
      </c>
      <c r="O32" s="59">
        <f>O28</f>
        <v>148</v>
      </c>
      <c r="P32" s="34" t="s">
        <v>568</v>
      </c>
      <c r="Q32" s="2" t="s">
        <v>303</v>
      </c>
    </row>
    <row r="33" spans="1:17" x14ac:dyDescent="0.3">
      <c r="A33" s="39">
        <f t="shared" si="0"/>
        <v>26</v>
      </c>
      <c r="B33" s="35" t="s">
        <v>567</v>
      </c>
      <c r="C33" s="39">
        <v>5</v>
      </c>
      <c r="D33" s="39">
        <v>20</v>
      </c>
      <c r="E33" s="39"/>
      <c r="F33" s="39">
        <v>1.2</v>
      </c>
      <c r="G33" s="35"/>
      <c r="H33" s="35"/>
      <c r="I33" s="57">
        <v>1</v>
      </c>
      <c r="J33" s="57">
        <v>0</v>
      </c>
      <c r="K33" s="35">
        <v>1</v>
      </c>
      <c r="L33" s="35">
        <v>0.2</v>
      </c>
      <c r="M33" s="2" t="s">
        <v>119</v>
      </c>
      <c r="N33" s="2" t="s">
        <v>119</v>
      </c>
      <c r="O33" s="59">
        <v>137</v>
      </c>
      <c r="P33" s="35" t="s">
        <v>568</v>
      </c>
      <c r="Q33" s="35" t="s">
        <v>569</v>
      </c>
    </row>
    <row r="34" spans="1:17" ht="15" thickBot="1" x14ac:dyDescent="0.35">
      <c r="A34" s="40">
        <f t="shared" si="0"/>
        <v>27</v>
      </c>
      <c r="B34" s="34" t="s">
        <v>567</v>
      </c>
      <c r="C34" s="40">
        <v>5</v>
      </c>
      <c r="D34" s="40">
        <v>2</v>
      </c>
      <c r="E34" s="40"/>
      <c r="F34" s="40">
        <v>1.25</v>
      </c>
      <c r="G34" s="34"/>
      <c r="H34" s="34"/>
      <c r="I34" s="171">
        <v>1</v>
      </c>
      <c r="J34" s="171">
        <v>0</v>
      </c>
      <c r="K34" s="34">
        <v>1</v>
      </c>
      <c r="L34" s="34">
        <v>0.2</v>
      </c>
      <c r="M34" s="34" t="s">
        <v>119</v>
      </c>
      <c r="N34" s="34" t="s">
        <v>119</v>
      </c>
      <c r="O34" s="193">
        <v>136</v>
      </c>
      <c r="P34" s="34" t="s">
        <v>568</v>
      </c>
      <c r="Q34" s="34" t="s">
        <v>569</v>
      </c>
    </row>
    <row r="35" spans="1:17" x14ac:dyDescent="0.3">
      <c r="A35" s="39">
        <f t="shared" si="0"/>
        <v>28</v>
      </c>
      <c r="B35" s="35" t="s">
        <v>567</v>
      </c>
      <c r="C35" s="39">
        <v>5</v>
      </c>
      <c r="D35" s="39">
        <v>0.5</v>
      </c>
      <c r="E35" s="39"/>
      <c r="F35" s="39">
        <v>1.2</v>
      </c>
      <c r="G35" s="35"/>
      <c r="H35" s="35"/>
      <c r="I35" s="255">
        <v>85</v>
      </c>
      <c r="J35" s="57">
        <v>1</v>
      </c>
      <c r="K35" s="35">
        <v>1</v>
      </c>
      <c r="L35" s="35">
        <v>0.2</v>
      </c>
      <c r="M35" s="35" t="s">
        <v>305</v>
      </c>
      <c r="N35" s="35" t="s">
        <v>305</v>
      </c>
      <c r="O35" s="192"/>
      <c r="P35" s="35"/>
      <c r="Q35" s="135" t="s">
        <v>328</v>
      </c>
    </row>
    <row r="36" spans="1:17" x14ac:dyDescent="0.3">
      <c r="A36" s="31">
        <f t="shared" si="0"/>
        <v>29</v>
      </c>
      <c r="B36" s="2" t="s">
        <v>567</v>
      </c>
      <c r="C36" s="31">
        <v>5</v>
      </c>
      <c r="D36" s="31">
        <v>0.5</v>
      </c>
      <c r="E36" s="31"/>
      <c r="F36" s="31">
        <v>1.25</v>
      </c>
      <c r="G36" s="2"/>
      <c r="H36" s="2"/>
      <c r="I36" s="254">
        <v>85</v>
      </c>
      <c r="J36" s="56">
        <v>1</v>
      </c>
      <c r="K36" s="2">
        <v>1</v>
      </c>
      <c r="L36" s="2">
        <v>0.2</v>
      </c>
      <c r="M36" s="2" t="s">
        <v>305</v>
      </c>
      <c r="N36" s="2" t="s">
        <v>305</v>
      </c>
      <c r="O36" s="59"/>
      <c r="P36" s="2"/>
      <c r="Q36" s="35" t="s">
        <v>328</v>
      </c>
    </row>
    <row r="37" spans="1:17" x14ac:dyDescent="0.3">
      <c r="A37" s="31">
        <f t="shared" si="0"/>
        <v>30</v>
      </c>
      <c r="B37" s="2" t="s">
        <v>567</v>
      </c>
      <c r="C37" s="31">
        <v>5</v>
      </c>
      <c r="D37" s="31">
        <v>0.5</v>
      </c>
      <c r="E37" s="31"/>
      <c r="F37" s="31">
        <v>1.3</v>
      </c>
      <c r="G37" s="2"/>
      <c r="H37" s="2"/>
      <c r="I37" s="254">
        <v>85</v>
      </c>
      <c r="J37" s="56">
        <v>1</v>
      </c>
      <c r="K37" s="2">
        <v>1</v>
      </c>
      <c r="L37" s="2">
        <v>0.2</v>
      </c>
      <c r="M37" s="2" t="s">
        <v>305</v>
      </c>
      <c r="N37" s="2" t="s">
        <v>305</v>
      </c>
      <c r="O37" s="59"/>
      <c r="P37" s="2"/>
      <c r="Q37" s="35" t="s">
        <v>328</v>
      </c>
    </row>
    <row r="38" spans="1:17" x14ac:dyDescent="0.3">
      <c r="A38" s="31">
        <f t="shared" si="0"/>
        <v>31</v>
      </c>
      <c r="B38" s="2" t="s">
        <v>567</v>
      </c>
      <c r="C38" s="31">
        <v>5</v>
      </c>
      <c r="D38" s="31">
        <v>0.5</v>
      </c>
      <c r="E38" s="31"/>
      <c r="F38" s="31">
        <v>1.35</v>
      </c>
      <c r="G38" s="2"/>
      <c r="H38" s="2"/>
      <c r="I38" s="254">
        <v>85</v>
      </c>
      <c r="J38" s="56">
        <v>1</v>
      </c>
      <c r="K38" s="2">
        <v>1</v>
      </c>
      <c r="L38" s="2">
        <v>0.2</v>
      </c>
      <c r="M38" s="2" t="s">
        <v>305</v>
      </c>
      <c r="N38" s="2" t="s">
        <v>305</v>
      </c>
      <c r="O38" s="59"/>
      <c r="P38" s="2"/>
      <c r="Q38" s="35" t="s">
        <v>328</v>
      </c>
    </row>
    <row r="39" spans="1:17" x14ac:dyDescent="0.3">
      <c r="A39" s="31">
        <f t="shared" si="0"/>
        <v>32</v>
      </c>
      <c r="B39" s="2" t="s">
        <v>567</v>
      </c>
      <c r="C39" s="31">
        <v>5</v>
      </c>
      <c r="D39" s="31">
        <v>0.5</v>
      </c>
      <c r="E39" s="31"/>
      <c r="F39" s="31">
        <v>1.4</v>
      </c>
      <c r="G39" s="2"/>
      <c r="H39" s="2"/>
      <c r="I39" s="254">
        <v>85</v>
      </c>
      <c r="J39" s="56">
        <v>1</v>
      </c>
      <c r="K39" s="2">
        <v>1</v>
      </c>
      <c r="L39" s="2">
        <v>0.2</v>
      </c>
      <c r="M39" s="2" t="s">
        <v>305</v>
      </c>
      <c r="N39" s="2" t="s">
        <v>305</v>
      </c>
      <c r="O39" s="59"/>
      <c r="P39" s="2"/>
      <c r="Q39" s="35" t="s">
        <v>328</v>
      </c>
    </row>
    <row r="40" spans="1:17" x14ac:dyDescent="0.3">
      <c r="A40" s="31">
        <f t="shared" si="0"/>
        <v>33</v>
      </c>
      <c r="B40" s="2" t="s">
        <v>567</v>
      </c>
      <c r="C40" s="31">
        <v>5</v>
      </c>
      <c r="D40" s="31">
        <v>0.5</v>
      </c>
      <c r="E40" s="31"/>
      <c r="F40" s="31">
        <v>1.45</v>
      </c>
      <c r="G40" s="2"/>
      <c r="H40" s="2"/>
      <c r="I40" s="254">
        <v>85</v>
      </c>
      <c r="J40" s="56">
        <v>1</v>
      </c>
      <c r="K40" s="2">
        <v>1</v>
      </c>
      <c r="L40" s="2">
        <v>0.2</v>
      </c>
      <c r="M40" s="2" t="s">
        <v>305</v>
      </c>
      <c r="N40" s="2" t="s">
        <v>305</v>
      </c>
      <c r="O40" s="59"/>
      <c r="P40" s="2"/>
      <c r="Q40" s="35" t="s">
        <v>328</v>
      </c>
    </row>
    <row r="41" spans="1:17" x14ac:dyDescent="0.3">
      <c r="A41" s="31">
        <f t="shared" si="0"/>
        <v>34</v>
      </c>
      <c r="B41" s="2" t="s">
        <v>567</v>
      </c>
      <c r="C41" s="31">
        <v>5</v>
      </c>
      <c r="D41" s="31">
        <v>0.5</v>
      </c>
      <c r="E41" s="31"/>
      <c r="F41" s="31">
        <v>1.5</v>
      </c>
      <c r="G41" s="2"/>
      <c r="H41" s="2"/>
      <c r="I41" s="254">
        <v>85</v>
      </c>
      <c r="J41" s="56">
        <v>1</v>
      </c>
      <c r="K41" s="2">
        <v>1</v>
      </c>
      <c r="L41" s="2">
        <v>0.2</v>
      </c>
      <c r="M41" s="2" t="s">
        <v>305</v>
      </c>
      <c r="N41" s="2" t="s">
        <v>305</v>
      </c>
      <c r="O41" s="59"/>
      <c r="P41" s="2"/>
      <c r="Q41" s="35" t="s">
        <v>328</v>
      </c>
    </row>
    <row r="42" spans="1:17" x14ac:dyDescent="0.3">
      <c r="A42" s="31">
        <f t="shared" si="0"/>
        <v>35</v>
      </c>
      <c r="B42" s="2" t="s">
        <v>567</v>
      </c>
      <c r="C42" s="31">
        <v>5</v>
      </c>
      <c r="D42" s="31">
        <v>0.5</v>
      </c>
      <c r="E42" s="31"/>
      <c r="F42" s="31">
        <v>1.55</v>
      </c>
      <c r="G42" s="2"/>
      <c r="H42" s="2"/>
      <c r="I42" s="254">
        <v>85</v>
      </c>
      <c r="J42" s="56">
        <v>1</v>
      </c>
      <c r="K42" s="2">
        <v>1</v>
      </c>
      <c r="L42" s="2">
        <v>0.2</v>
      </c>
      <c r="M42" s="2" t="s">
        <v>305</v>
      </c>
      <c r="N42" s="2" t="s">
        <v>305</v>
      </c>
      <c r="O42" s="59"/>
      <c r="P42" s="2"/>
      <c r="Q42" s="2" t="s">
        <v>328</v>
      </c>
    </row>
    <row r="43" spans="1:17" x14ac:dyDescent="0.3">
      <c r="A43" s="31">
        <f t="shared" si="0"/>
        <v>36</v>
      </c>
      <c r="B43" s="2" t="s">
        <v>567</v>
      </c>
      <c r="C43" s="31">
        <v>5</v>
      </c>
      <c r="D43" s="31">
        <v>0.5</v>
      </c>
      <c r="E43" s="31"/>
      <c r="F43" s="31">
        <v>1.6</v>
      </c>
      <c r="G43" s="2"/>
      <c r="H43" s="2"/>
      <c r="I43" s="254">
        <v>85</v>
      </c>
      <c r="J43" s="56">
        <v>1</v>
      </c>
      <c r="K43" s="2">
        <v>1</v>
      </c>
      <c r="L43" s="2">
        <v>0.2</v>
      </c>
      <c r="M43" s="2" t="s">
        <v>305</v>
      </c>
      <c r="N43" s="2" t="s">
        <v>305</v>
      </c>
      <c r="O43" s="59"/>
      <c r="P43" s="2"/>
      <c r="Q43" s="2" t="s">
        <v>328</v>
      </c>
    </row>
    <row r="44" spans="1:17" x14ac:dyDescent="0.3">
      <c r="A44" s="31">
        <f t="shared" si="0"/>
        <v>37</v>
      </c>
      <c r="B44" s="2" t="s">
        <v>567</v>
      </c>
      <c r="C44" s="31">
        <v>5</v>
      </c>
      <c r="D44" s="31">
        <v>0.5</v>
      </c>
      <c r="E44" s="31"/>
      <c r="F44" s="31">
        <v>1.65</v>
      </c>
      <c r="G44" s="2"/>
      <c r="H44" s="2"/>
      <c r="I44" s="254">
        <v>85</v>
      </c>
      <c r="J44" s="56">
        <v>1</v>
      </c>
      <c r="K44" s="2">
        <v>1</v>
      </c>
      <c r="L44" s="2">
        <v>0.2</v>
      </c>
      <c r="M44" s="2" t="s">
        <v>305</v>
      </c>
      <c r="N44" s="2" t="s">
        <v>305</v>
      </c>
      <c r="O44" s="59"/>
      <c r="P44" s="2"/>
      <c r="Q44" s="2" t="s">
        <v>328</v>
      </c>
    </row>
    <row r="45" spans="1:17" ht="15" thickBot="1" x14ac:dyDescent="0.35">
      <c r="A45" s="40">
        <f t="shared" si="0"/>
        <v>38</v>
      </c>
      <c r="B45" s="201" t="s">
        <v>567</v>
      </c>
      <c r="C45" s="248">
        <v>5</v>
      </c>
      <c r="D45" s="248">
        <v>0.5</v>
      </c>
      <c r="E45" s="248"/>
      <c r="F45" s="248">
        <v>1.7</v>
      </c>
      <c r="G45" s="201"/>
      <c r="H45" s="201"/>
      <c r="I45" s="257">
        <v>85</v>
      </c>
      <c r="J45" s="171">
        <v>1</v>
      </c>
      <c r="K45" s="201">
        <v>1</v>
      </c>
      <c r="L45" s="201">
        <v>0.2</v>
      </c>
      <c r="M45" s="201" t="s">
        <v>305</v>
      </c>
      <c r="N45" s="201" t="s">
        <v>305</v>
      </c>
      <c r="O45" s="249"/>
      <c r="P45" s="201"/>
      <c r="Q45" s="201" t="s">
        <v>328</v>
      </c>
    </row>
    <row r="46" spans="1:17" x14ac:dyDescent="0.3">
      <c r="A46" s="39">
        <f t="shared" si="0"/>
        <v>39</v>
      </c>
      <c r="B46" s="35" t="s">
        <v>567</v>
      </c>
      <c r="C46" s="39">
        <v>5</v>
      </c>
      <c r="D46" s="39">
        <v>0.5</v>
      </c>
      <c r="E46" s="39"/>
      <c r="F46" s="39">
        <v>1.2</v>
      </c>
      <c r="G46" s="35"/>
      <c r="H46" s="35"/>
      <c r="I46" s="57">
        <v>70</v>
      </c>
      <c r="J46" s="57">
        <v>0</v>
      </c>
      <c r="K46" s="35">
        <v>1</v>
      </c>
      <c r="L46" s="35">
        <v>0.2</v>
      </c>
      <c r="M46" s="35" t="s">
        <v>119</v>
      </c>
      <c r="N46" s="35" t="s">
        <v>119</v>
      </c>
      <c r="O46" s="192"/>
      <c r="P46" s="35"/>
      <c r="Q46" s="135" t="s">
        <v>329</v>
      </c>
    </row>
    <row r="47" spans="1:17" x14ac:dyDescent="0.3">
      <c r="A47" s="31">
        <f t="shared" si="0"/>
        <v>40</v>
      </c>
      <c r="B47" s="2" t="s">
        <v>567</v>
      </c>
      <c r="C47" s="31">
        <v>5</v>
      </c>
      <c r="D47" s="31">
        <v>0.5</v>
      </c>
      <c r="E47" s="31"/>
      <c r="F47" s="31">
        <v>1.25</v>
      </c>
      <c r="G47" s="2"/>
      <c r="H47" s="2"/>
      <c r="I47" s="57">
        <v>70</v>
      </c>
      <c r="J47" s="56">
        <v>0</v>
      </c>
      <c r="K47" s="2">
        <v>1</v>
      </c>
      <c r="L47" s="2">
        <v>0.2</v>
      </c>
      <c r="M47" s="2" t="s">
        <v>119</v>
      </c>
      <c r="N47" s="2" t="s">
        <v>119</v>
      </c>
      <c r="O47" s="59"/>
      <c r="P47" s="2"/>
      <c r="Q47" s="135" t="s">
        <v>329</v>
      </c>
    </row>
    <row r="48" spans="1:17" x14ac:dyDescent="0.3">
      <c r="A48" s="31">
        <f t="shared" si="0"/>
        <v>41</v>
      </c>
      <c r="B48" s="2" t="s">
        <v>567</v>
      </c>
      <c r="C48" s="31">
        <v>5</v>
      </c>
      <c r="D48" s="31">
        <v>0.5</v>
      </c>
      <c r="E48" s="31"/>
      <c r="F48" s="31">
        <v>1.3</v>
      </c>
      <c r="G48" s="2"/>
      <c r="H48" s="2"/>
      <c r="I48" s="57">
        <v>70</v>
      </c>
      <c r="J48" s="56">
        <v>0</v>
      </c>
      <c r="K48" s="2">
        <v>1</v>
      </c>
      <c r="L48" s="2">
        <v>0.2</v>
      </c>
      <c r="M48" s="2" t="s">
        <v>119</v>
      </c>
      <c r="N48" s="2" t="s">
        <v>119</v>
      </c>
      <c r="O48" s="59"/>
      <c r="P48" s="2"/>
      <c r="Q48" s="135" t="s">
        <v>329</v>
      </c>
    </row>
    <row r="49" spans="1:17" x14ac:dyDescent="0.3">
      <c r="A49" s="31">
        <f t="shared" si="0"/>
        <v>42</v>
      </c>
      <c r="B49" s="2" t="s">
        <v>567</v>
      </c>
      <c r="C49" s="31">
        <v>5</v>
      </c>
      <c r="D49" s="31">
        <v>0.5</v>
      </c>
      <c r="E49" s="31"/>
      <c r="F49" s="31">
        <v>1.35</v>
      </c>
      <c r="G49" s="2"/>
      <c r="H49" s="2"/>
      <c r="I49" s="57">
        <v>70</v>
      </c>
      <c r="J49" s="56">
        <v>0</v>
      </c>
      <c r="K49" s="2">
        <v>1</v>
      </c>
      <c r="L49" s="2">
        <v>0.2</v>
      </c>
      <c r="M49" s="2" t="s">
        <v>119</v>
      </c>
      <c r="N49" s="2" t="s">
        <v>119</v>
      </c>
      <c r="O49" s="59"/>
      <c r="P49" s="2"/>
      <c r="Q49" s="135" t="s">
        <v>329</v>
      </c>
    </row>
    <row r="50" spans="1:17" x14ac:dyDescent="0.3">
      <c r="A50" s="31">
        <f t="shared" si="0"/>
        <v>43</v>
      </c>
      <c r="B50" s="2" t="s">
        <v>567</v>
      </c>
      <c r="C50" s="31">
        <v>5</v>
      </c>
      <c r="D50" s="31">
        <v>0.5</v>
      </c>
      <c r="E50" s="31"/>
      <c r="F50" s="31">
        <v>1.4</v>
      </c>
      <c r="G50" s="2"/>
      <c r="H50" s="2"/>
      <c r="I50" s="57">
        <v>70</v>
      </c>
      <c r="J50" s="56">
        <v>0</v>
      </c>
      <c r="K50" s="2">
        <v>1</v>
      </c>
      <c r="L50" s="2">
        <v>0.2</v>
      </c>
      <c r="M50" s="2" t="s">
        <v>119</v>
      </c>
      <c r="N50" s="2" t="s">
        <v>119</v>
      </c>
      <c r="O50" s="59"/>
      <c r="P50" s="2"/>
      <c r="Q50" s="135" t="s">
        <v>329</v>
      </c>
    </row>
    <row r="51" spans="1:17" x14ac:dyDescent="0.3">
      <c r="A51" s="31">
        <f t="shared" si="0"/>
        <v>44</v>
      </c>
      <c r="B51" s="2" t="s">
        <v>567</v>
      </c>
      <c r="C51" s="31">
        <v>5</v>
      </c>
      <c r="D51" s="31">
        <v>0.5</v>
      </c>
      <c r="E51" s="31"/>
      <c r="F51" s="31">
        <v>1.45</v>
      </c>
      <c r="G51" s="2"/>
      <c r="H51" s="2"/>
      <c r="I51" s="57">
        <v>70</v>
      </c>
      <c r="J51" s="56">
        <v>0</v>
      </c>
      <c r="K51" s="2">
        <v>1</v>
      </c>
      <c r="L51" s="2">
        <v>0.2</v>
      </c>
      <c r="M51" s="2" t="s">
        <v>119</v>
      </c>
      <c r="N51" s="2" t="s">
        <v>119</v>
      </c>
      <c r="O51" s="59"/>
      <c r="P51" s="2"/>
      <c r="Q51" s="135" t="s">
        <v>329</v>
      </c>
    </row>
    <row r="52" spans="1:17" x14ac:dyDescent="0.3">
      <c r="A52" s="31">
        <f t="shared" si="0"/>
        <v>45</v>
      </c>
      <c r="B52" s="2" t="s">
        <v>567</v>
      </c>
      <c r="C52" s="31">
        <v>5</v>
      </c>
      <c r="D52" s="31">
        <v>0.5</v>
      </c>
      <c r="E52" s="31"/>
      <c r="F52" s="31">
        <f>F51+0.05</f>
        <v>1.5</v>
      </c>
      <c r="G52" s="2"/>
      <c r="H52" s="2"/>
      <c r="I52" s="57">
        <v>70</v>
      </c>
      <c r="J52" s="56">
        <v>0</v>
      </c>
      <c r="K52" s="2">
        <v>1</v>
      </c>
      <c r="L52" s="2">
        <v>0.2</v>
      </c>
      <c r="M52" s="2" t="s">
        <v>119</v>
      </c>
      <c r="N52" s="2" t="s">
        <v>119</v>
      </c>
      <c r="O52" s="59"/>
      <c r="P52" s="2"/>
      <c r="Q52" s="135" t="s">
        <v>329</v>
      </c>
    </row>
    <row r="53" spans="1:17" x14ac:dyDescent="0.3">
      <c r="A53" s="31">
        <f t="shared" si="0"/>
        <v>46</v>
      </c>
      <c r="B53" s="2" t="s">
        <v>567</v>
      </c>
      <c r="C53" s="31">
        <v>5</v>
      </c>
      <c r="D53" s="31">
        <v>0.5</v>
      </c>
      <c r="E53" s="31"/>
      <c r="F53" s="31">
        <f t="shared" ref="F53:F56" si="3">F52+0.05</f>
        <v>1.55</v>
      </c>
      <c r="G53" s="2"/>
      <c r="H53" s="2"/>
      <c r="I53" s="57">
        <v>70</v>
      </c>
      <c r="J53" s="56">
        <v>0</v>
      </c>
      <c r="K53" s="2">
        <v>1</v>
      </c>
      <c r="L53" s="2">
        <v>0.2</v>
      </c>
      <c r="M53" s="2" t="s">
        <v>119</v>
      </c>
      <c r="N53" s="2" t="s">
        <v>119</v>
      </c>
      <c r="O53" s="59"/>
      <c r="P53" s="2"/>
      <c r="Q53" s="135" t="s">
        <v>329</v>
      </c>
    </row>
    <row r="54" spans="1:17" x14ac:dyDescent="0.3">
      <c r="A54" s="31">
        <f t="shared" si="0"/>
        <v>47</v>
      </c>
      <c r="B54" s="2" t="s">
        <v>567</v>
      </c>
      <c r="C54" s="31">
        <v>5</v>
      </c>
      <c r="D54" s="31">
        <v>0.5</v>
      </c>
      <c r="E54" s="31"/>
      <c r="F54" s="31">
        <f t="shared" si="3"/>
        <v>1.6</v>
      </c>
      <c r="G54" s="2"/>
      <c r="H54" s="2"/>
      <c r="I54" s="57">
        <v>70</v>
      </c>
      <c r="J54" s="56">
        <v>0</v>
      </c>
      <c r="K54" s="2">
        <v>1</v>
      </c>
      <c r="L54" s="2">
        <v>0.2</v>
      </c>
      <c r="M54" s="2" t="s">
        <v>119</v>
      </c>
      <c r="N54" s="2" t="s">
        <v>119</v>
      </c>
      <c r="O54" s="59"/>
      <c r="P54" s="2"/>
      <c r="Q54" s="135" t="s">
        <v>329</v>
      </c>
    </row>
    <row r="55" spans="1:17" x14ac:dyDescent="0.3">
      <c r="A55" s="31">
        <f t="shared" si="0"/>
        <v>48</v>
      </c>
      <c r="B55" s="2" t="s">
        <v>567</v>
      </c>
      <c r="C55" s="31">
        <v>5</v>
      </c>
      <c r="D55" s="31">
        <v>0.5</v>
      </c>
      <c r="E55" s="31"/>
      <c r="F55" s="31">
        <f t="shared" si="3"/>
        <v>1.6500000000000001</v>
      </c>
      <c r="G55" s="2"/>
      <c r="H55" s="2"/>
      <c r="I55" s="57">
        <v>70</v>
      </c>
      <c r="J55" s="56">
        <v>0</v>
      </c>
      <c r="K55" s="2">
        <v>1</v>
      </c>
      <c r="L55" s="2">
        <v>0.2</v>
      </c>
      <c r="M55" s="2" t="s">
        <v>119</v>
      </c>
      <c r="N55" s="2" t="s">
        <v>119</v>
      </c>
      <c r="O55" s="59"/>
      <c r="P55" s="2"/>
      <c r="Q55" s="135" t="s">
        <v>329</v>
      </c>
    </row>
    <row r="56" spans="1:17" ht="15" thickBot="1" x14ac:dyDescent="0.35">
      <c r="A56" s="40">
        <f t="shared" si="0"/>
        <v>49</v>
      </c>
      <c r="B56" s="34" t="s">
        <v>567</v>
      </c>
      <c r="C56" s="40">
        <v>5</v>
      </c>
      <c r="D56" s="40">
        <v>0.5</v>
      </c>
      <c r="E56" s="40"/>
      <c r="F56" s="40">
        <f t="shared" si="3"/>
        <v>1.7000000000000002</v>
      </c>
      <c r="G56" s="34"/>
      <c r="H56" s="34"/>
      <c r="I56" s="171">
        <v>70</v>
      </c>
      <c r="J56" s="171">
        <v>0</v>
      </c>
      <c r="K56" s="34">
        <v>1</v>
      </c>
      <c r="L56" s="34">
        <v>0.2</v>
      </c>
      <c r="M56" s="34" t="s">
        <v>119</v>
      </c>
      <c r="N56" s="34" t="s">
        <v>119</v>
      </c>
      <c r="O56" s="193"/>
      <c r="P56" s="34"/>
      <c r="Q56" s="143" t="s">
        <v>329</v>
      </c>
    </row>
    <row r="57" spans="1:17" x14ac:dyDescent="0.3">
      <c r="A57" s="262">
        <f>50</f>
        <v>50</v>
      </c>
      <c r="B57" s="28" t="s">
        <v>567</v>
      </c>
      <c r="C57" s="262">
        <v>5</v>
      </c>
      <c r="D57" s="262">
        <v>2</v>
      </c>
      <c r="E57" s="262"/>
      <c r="F57" s="262">
        <v>1.25</v>
      </c>
      <c r="G57" s="28"/>
      <c r="H57" s="28"/>
      <c r="I57" s="263">
        <v>36</v>
      </c>
      <c r="J57" s="263">
        <v>0</v>
      </c>
      <c r="K57" s="28">
        <v>1</v>
      </c>
      <c r="L57" s="28">
        <v>0.2</v>
      </c>
      <c r="M57" s="28" t="s">
        <v>305</v>
      </c>
      <c r="N57" s="28" t="s">
        <v>305</v>
      </c>
      <c r="O57" s="264">
        <v>136</v>
      </c>
      <c r="P57" s="28" t="s">
        <v>568</v>
      </c>
      <c r="Q57" s="28" t="s">
        <v>570</v>
      </c>
    </row>
    <row r="58" spans="1:17" x14ac:dyDescent="0.3">
      <c r="A58" s="31">
        <f>A57+1</f>
        <v>51</v>
      </c>
      <c r="B58" s="2" t="s">
        <v>567</v>
      </c>
      <c r="C58" s="31">
        <v>5</v>
      </c>
      <c r="D58" s="31">
        <v>2</v>
      </c>
      <c r="E58" s="31"/>
      <c r="F58" s="31">
        <v>1.25</v>
      </c>
      <c r="G58" s="2"/>
      <c r="H58" s="2"/>
      <c r="I58" s="56">
        <v>39</v>
      </c>
      <c r="J58" s="56">
        <v>1</v>
      </c>
      <c r="K58" s="2">
        <v>1</v>
      </c>
      <c r="L58" s="2">
        <v>0.2</v>
      </c>
      <c r="M58" s="2" t="s">
        <v>305</v>
      </c>
      <c r="N58" s="2" t="s">
        <v>305</v>
      </c>
      <c r="O58" s="59">
        <v>136</v>
      </c>
      <c r="P58" s="2" t="s">
        <v>568</v>
      </c>
      <c r="Q58" s="2" t="s">
        <v>570</v>
      </c>
    </row>
    <row r="59" spans="1:17" x14ac:dyDescent="0.3">
      <c r="A59" s="31">
        <f t="shared" ref="A59:A62" si="4">A58+1</f>
        <v>52</v>
      </c>
      <c r="B59" s="2" t="s">
        <v>567</v>
      </c>
      <c r="C59" s="31">
        <v>5</v>
      </c>
      <c r="D59" s="31">
        <v>2</v>
      </c>
      <c r="E59" s="31"/>
      <c r="F59" s="31">
        <v>1.25</v>
      </c>
      <c r="G59" s="2"/>
      <c r="H59" s="2"/>
      <c r="I59" s="56">
        <v>40</v>
      </c>
      <c r="J59" s="56">
        <v>1</v>
      </c>
      <c r="K59" s="2">
        <v>1</v>
      </c>
      <c r="L59" s="2">
        <v>0.2</v>
      </c>
      <c r="M59" s="2" t="s">
        <v>305</v>
      </c>
      <c r="N59" s="2" t="s">
        <v>305</v>
      </c>
      <c r="O59" s="59">
        <v>136</v>
      </c>
      <c r="P59" s="2" t="s">
        <v>568</v>
      </c>
      <c r="Q59" s="2" t="s">
        <v>570</v>
      </c>
    </row>
    <row r="60" spans="1:17" x14ac:dyDescent="0.3">
      <c r="A60" s="31">
        <f t="shared" si="4"/>
        <v>53</v>
      </c>
      <c r="B60" s="2" t="s">
        <v>567</v>
      </c>
      <c r="C60" s="31">
        <v>5</v>
      </c>
      <c r="D60" s="31">
        <v>2</v>
      </c>
      <c r="E60" s="31"/>
      <c r="F60" s="31">
        <v>1.25</v>
      </c>
      <c r="G60" s="2"/>
      <c r="H60" s="2"/>
      <c r="I60" s="56">
        <v>81</v>
      </c>
      <c r="J60" s="56">
        <v>0</v>
      </c>
      <c r="K60" s="2">
        <v>1</v>
      </c>
      <c r="L60" s="2">
        <v>0.2</v>
      </c>
      <c r="M60" s="2" t="s">
        <v>305</v>
      </c>
      <c r="N60" s="2" t="s">
        <v>305</v>
      </c>
      <c r="O60" s="59">
        <v>136</v>
      </c>
      <c r="P60" s="2" t="s">
        <v>568</v>
      </c>
      <c r="Q60" s="2" t="s">
        <v>570</v>
      </c>
    </row>
    <row r="61" spans="1:17" x14ac:dyDescent="0.3">
      <c r="A61" s="31">
        <f t="shared" si="4"/>
        <v>54</v>
      </c>
      <c r="B61" s="2" t="s">
        <v>567</v>
      </c>
      <c r="C61" s="31">
        <v>5</v>
      </c>
      <c r="D61" s="31">
        <v>2</v>
      </c>
      <c r="E61" s="31"/>
      <c r="F61" s="31">
        <v>1.25</v>
      </c>
      <c r="G61" s="2"/>
      <c r="H61" s="2"/>
      <c r="I61" s="56">
        <v>84</v>
      </c>
      <c r="J61" s="56">
        <v>1</v>
      </c>
      <c r="K61" s="2">
        <v>1</v>
      </c>
      <c r="L61" s="2">
        <v>0.2</v>
      </c>
      <c r="M61" s="2" t="s">
        <v>305</v>
      </c>
      <c r="N61" s="2" t="s">
        <v>305</v>
      </c>
      <c r="O61" s="59">
        <v>136</v>
      </c>
      <c r="P61" s="2" t="s">
        <v>568</v>
      </c>
      <c r="Q61" s="2" t="s">
        <v>570</v>
      </c>
    </row>
    <row r="62" spans="1:17" x14ac:dyDescent="0.3">
      <c r="A62" s="31">
        <f t="shared" si="4"/>
        <v>55</v>
      </c>
      <c r="B62" s="2" t="s">
        <v>567</v>
      </c>
      <c r="C62" s="31">
        <v>5</v>
      </c>
      <c r="D62" s="31">
        <v>2</v>
      </c>
      <c r="E62" s="31"/>
      <c r="F62" s="31">
        <v>1.25</v>
      </c>
      <c r="G62" s="2"/>
      <c r="H62" s="2"/>
      <c r="I62" s="56">
        <v>85</v>
      </c>
      <c r="J62" s="56">
        <v>1</v>
      </c>
      <c r="K62" s="2">
        <v>1</v>
      </c>
      <c r="L62" s="2">
        <v>0.2</v>
      </c>
      <c r="M62" s="2" t="s">
        <v>305</v>
      </c>
      <c r="N62" s="2" t="s">
        <v>305</v>
      </c>
      <c r="O62" s="59">
        <v>136</v>
      </c>
      <c r="P62" s="2" t="s">
        <v>568</v>
      </c>
      <c r="Q62" s="2" t="s">
        <v>570</v>
      </c>
    </row>
    <row r="63" spans="1:17" x14ac:dyDescent="0.3">
      <c r="A63" s="31"/>
      <c r="B63" s="2"/>
      <c r="C63" s="31"/>
      <c r="D63" s="31"/>
      <c r="E63" s="31"/>
      <c r="F63" s="31"/>
      <c r="G63" s="2"/>
      <c r="H63" s="2"/>
      <c r="I63" s="56"/>
      <c r="J63" s="56"/>
      <c r="K63" s="2"/>
      <c r="L63" s="2"/>
      <c r="M63" s="2"/>
      <c r="N63" s="2"/>
      <c r="O63" s="59"/>
      <c r="P63" s="2"/>
      <c r="Q63" s="2"/>
    </row>
    <row r="64" spans="1:17" x14ac:dyDescent="0.3">
      <c r="A64" s="31"/>
      <c r="B64" s="2"/>
      <c r="C64" s="31"/>
      <c r="D64" s="31"/>
      <c r="E64" s="31"/>
      <c r="F64" s="31"/>
      <c r="G64" s="2"/>
      <c r="H64" s="2"/>
      <c r="I64" s="56"/>
      <c r="J64" s="56"/>
      <c r="K64" s="2"/>
      <c r="L64" s="2"/>
      <c r="M64" s="2"/>
      <c r="N64" s="2"/>
      <c r="O64" s="59"/>
      <c r="P64" s="2"/>
      <c r="Q64" s="2"/>
    </row>
    <row r="65" spans="1:17" x14ac:dyDescent="0.3">
      <c r="A65" s="31"/>
      <c r="B65" s="2"/>
      <c r="C65" s="31"/>
      <c r="D65" s="31"/>
      <c r="E65" s="31"/>
      <c r="F65" s="31"/>
      <c r="G65" s="2"/>
      <c r="H65" s="2"/>
      <c r="I65" s="56"/>
      <c r="J65" s="56"/>
      <c r="K65" s="2"/>
      <c r="L65" s="2"/>
      <c r="M65" s="2"/>
      <c r="N65" s="2"/>
      <c r="O65" s="59"/>
      <c r="P65" s="2"/>
      <c r="Q65" s="2"/>
    </row>
    <row r="66" spans="1:17" x14ac:dyDescent="0.3">
      <c r="A66" s="31"/>
      <c r="B66" s="2"/>
      <c r="C66" s="31"/>
      <c r="D66" s="31"/>
      <c r="E66" s="31"/>
      <c r="F66" s="31"/>
      <c r="G66" s="2"/>
      <c r="H66" s="2"/>
      <c r="I66" s="56"/>
      <c r="J66" s="56"/>
      <c r="K66" s="2"/>
      <c r="L66" s="2"/>
      <c r="M66" s="2"/>
      <c r="N66" s="2"/>
      <c r="O66" s="59"/>
      <c r="P66" s="2"/>
      <c r="Q66" s="2"/>
    </row>
  </sheetData>
  <mergeCells count="1">
    <mergeCell ref="A1:F5"/>
  </mergeCells>
  <conditionalFormatting sqref="M1:N1048576">
    <cfRule type="containsText" dxfId="16"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Z76"/>
  <sheetViews>
    <sheetView workbookViewId="0">
      <selection activeCell="J30" sqref="J30"/>
    </sheetView>
  </sheetViews>
  <sheetFormatPr defaultColWidth="8.33203125" defaultRowHeight="14.4" x14ac:dyDescent="0.3"/>
  <cols>
    <col min="1" max="1" width="7.88671875" style="69" customWidth="1"/>
    <col min="2" max="2" width="9.6640625" style="69" customWidth="1"/>
    <col min="3" max="3" width="9" style="69" bestFit="1" customWidth="1"/>
    <col min="4" max="5" width="5.88671875" style="69" bestFit="1" customWidth="1"/>
    <col min="6" max="6" width="13" style="69" bestFit="1" customWidth="1"/>
    <col min="7" max="7" width="11.88671875" style="69" customWidth="1"/>
    <col min="8" max="8" width="13" style="69" customWidth="1"/>
    <col min="9" max="9" width="7.5546875" style="69" customWidth="1"/>
    <col min="10" max="11" width="7.44140625" style="69" customWidth="1"/>
    <col min="12" max="12" width="2.5546875" style="69" customWidth="1"/>
    <col min="13" max="13" width="9.6640625" style="69" customWidth="1"/>
    <col min="14" max="14" width="10.5546875" style="63" bestFit="1" customWidth="1"/>
    <col min="15" max="15" width="9.109375" style="63" bestFit="1" customWidth="1"/>
    <col min="17" max="17" width="11.5546875" customWidth="1"/>
    <col min="18" max="18" width="9" style="63" customWidth="1"/>
    <col min="19" max="19" width="6.44140625" style="63" customWidth="1"/>
    <col min="20" max="20" width="36.33203125" style="69" customWidth="1"/>
    <col min="21" max="21" width="26.5546875" style="69" customWidth="1"/>
    <col min="22" max="22" width="8.33203125" style="63"/>
    <col min="24" max="16384" width="8.33203125" style="63"/>
  </cols>
  <sheetData>
    <row r="1" spans="1:24" ht="54.6" customHeight="1" x14ac:dyDescent="0.3">
      <c r="A1" s="283" t="s">
        <v>571</v>
      </c>
      <c r="B1" s="283"/>
      <c r="C1" s="283"/>
      <c r="D1" s="283"/>
      <c r="E1" s="283"/>
      <c r="F1" s="283"/>
      <c r="G1" s="283"/>
      <c r="H1" s="283"/>
      <c r="I1" s="283"/>
      <c r="J1" s="283"/>
      <c r="K1" s="283"/>
      <c r="L1" s="283"/>
      <c r="M1" s="283"/>
      <c r="N1" s="283"/>
      <c r="O1" s="283"/>
      <c r="P1" s="283"/>
      <c r="Q1" s="283"/>
      <c r="R1" s="283"/>
      <c r="S1" s="283"/>
    </row>
    <row r="2" spans="1:24" ht="43.2" x14ac:dyDescent="0.3">
      <c r="A2" s="9" t="s">
        <v>276</v>
      </c>
      <c r="B2" s="9" t="s">
        <v>572</v>
      </c>
      <c r="C2" s="9" t="s">
        <v>573</v>
      </c>
      <c r="D2" s="9" t="s">
        <v>278</v>
      </c>
      <c r="E2" s="9" t="s">
        <v>279</v>
      </c>
      <c r="F2" s="9" t="s">
        <v>574</v>
      </c>
      <c r="G2" s="9" t="s">
        <v>575</v>
      </c>
      <c r="H2" s="9" t="s">
        <v>576</v>
      </c>
      <c r="I2" s="9" t="s">
        <v>577</v>
      </c>
      <c r="J2" s="9" t="s">
        <v>578</v>
      </c>
      <c r="K2" s="9" t="s">
        <v>579</v>
      </c>
      <c r="L2" s="9" t="s">
        <v>580</v>
      </c>
      <c r="M2" s="9" t="s">
        <v>581</v>
      </c>
      <c r="N2" s="9" t="s">
        <v>582</v>
      </c>
      <c r="O2" s="9" t="s">
        <v>583</v>
      </c>
      <c r="P2" s="9" t="s">
        <v>584</v>
      </c>
      <c r="Q2" s="9" t="s">
        <v>585</v>
      </c>
      <c r="R2" s="9" t="s">
        <v>586</v>
      </c>
      <c r="S2" s="9" t="s">
        <v>296</v>
      </c>
      <c r="T2" s="9" t="s">
        <v>587</v>
      </c>
      <c r="U2" s="9" t="s">
        <v>588</v>
      </c>
    </row>
    <row r="3" spans="1:24" x14ac:dyDescent="0.3">
      <c r="A3" s="57">
        <v>1</v>
      </c>
      <c r="B3" s="57" t="s">
        <v>300</v>
      </c>
      <c r="C3" s="70"/>
      <c r="D3" s="71" t="s">
        <v>301</v>
      </c>
      <c r="E3" s="72">
        <v>3</v>
      </c>
      <c r="F3" s="73" t="s">
        <v>589</v>
      </c>
      <c r="G3" s="72"/>
      <c r="H3" s="72"/>
      <c r="I3" s="65">
        <v>32700</v>
      </c>
      <c r="J3" s="65">
        <v>32230</v>
      </c>
      <c r="K3" s="65"/>
      <c r="L3" s="66">
        <v>1</v>
      </c>
      <c r="M3" s="66"/>
      <c r="N3" s="72">
        <v>0.12</v>
      </c>
      <c r="O3" s="72">
        <v>0.22</v>
      </c>
      <c r="P3" s="72">
        <v>3</v>
      </c>
      <c r="Q3" s="72">
        <v>-1</v>
      </c>
      <c r="R3" s="72">
        <v>220</v>
      </c>
      <c r="S3" s="144" t="s">
        <v>305</v>
      </c>
      <c r="T3" s="64" t="str">
        <f>IF(C3=1,IF(J3&gt;0," - Runback Trip "&amp;VLOOKUP(I3,'Bus Lib'!$B:$D,2,FALSE)&amp;" - "&amp;VLOOKUP(J3,'Bus Lib'!$B:$D,2,FALSE)&amp;" -- "&amp;D3,(F3&amp;" fault "&amp;VLOOKUP(I3,'Bus Lib'!$B:$D,2,FALSE))&amp;" -- "&amp;D3),IF(J3&gt;0,F3&amp;" fault "&amp;VLOOKUP(I3,'Bus Lib'!$B:$D,2,FALSE)&amp;" - "&amp;VLOOKUP(J3,'Bus Lib'!$B:$D,2,FALSE)&amp;" -- "&amp;D3,(F3&amp;" fault "&amp;VLOOKUP(I3,'Bus Lib'!$B:$D,2,FALSE))&amp;" -- "&amp;D3))</f>
        <v>Line fault SHTS - FVTS -- 3PHG</v>
      </c>
      <c r="U3" s="64" t="str">
        <f>IF(J3&gt;0,VLOOKUP(I3,'Bus Lib'!$B:$D,3,FALSE)&amp;"_"&amp;VLOOKUP(J3,'Bus Lib'!$B:$D,3,FALSE),VLOOKUP(I3,'Bus Lib'!$B:$D,3,FALSE))</f>
        <v>SHTS_FVTS</v>
      </c>
    </row>
    <row r="4" spans="1:24" x14ac:dyDescent="0.3">
      <c r="A4" s="57"/>
      <c r="B4" s="57"/>
      <c r="C4" s="146">
        <v>1</v>
      </c>
      <c r="D4" s="147" t="s">
        <v>301</v>
      </c>
      <c r="E4" s="148">
        <f>E3+0.22</f>
        <v>3.22</v>
      </c>
      <c r="F4" s="149" t="s">
        <v>589</v>
      </c>
      <c r="G4" s="148"/>
      <c r="H4" s="148"/>
      <c r="I4" s="150">
        <v>32230</v>
      </c>
      <c r="J4" s="150">
        <v>32080</v>
      </c>
      <c r="K4" s="150"/>
      <c r="L4" s="151">
        <v>1</v>
      </c>
      <c r="M4" s="151"/>
      <c r="N4" s="148">
        <v>0</v>
      </c>
      <c r="O4" s="148">
        <v>0</v>
      </c>
      <c r="P4" s="148"/>
      <c r="Q4" s="148"/>
      <c r="R4" s="148">
        <v>220</v>
      </c>
      <c r="S4" s="144" t="s">
        <v>305</v>
      </c>
      <c r="T4" s="152" t="str">
        <f>IF(C4=1,IF(J4&gt;0," - Runback Trip "&amp;VLOOKUP(I4,'Bus Lib'!$B:$D,2,FALSE)&amp;" - "&amp;VLOOKUP(J4,'Bus Lib'!$B:$D,2,FALSE)&amp;" -- "&amp;D4,(F4&amp;" fault "&amp;VLOOKUP(I4,'Bus Lib'!$B:$D,2,FALSE))&amp;" -- "&amp;D4),IF(J4&gt;0,F4&amp;" fault "&amp;VLOOKUP(I4,'Bus Lib'!$B:$D,2,FALSE)&amp;" - "&amp;VLOOKUP(J4,'Bus Lib'!$B:$D,2,FALSE)&amp;" -- "&amp;D4,(F4&amp;" fault "&amp;VLOOKUP(I4,'Bus Lib'!$B:$D,2,FALSE))&amp;" -- "&amp;D4))</f>
        <v xml:space="preserve"> - Runback Trip FVTS - BETS -- 3PHG</v>
      </c>
      <c r="U4" s="152" t="str">
        <f>IF(J4&gt;0,VLOOKUP(I4,'Bus Lib'!$B:$D,3,FALSE)&amp;"_"&amp;VLOOKUP(J4,'Bus Lib'!$B:$D,3,FALSE),VLOOKUP(I4,'Bus Lib'!$B:$D,3,FALSE))</f>
        <v>FVTS_BETS</v>
      </c>
    </row>
    <row r="5" spans="1:24" x14ac:dyDescent="0.3">
      <c r="A5" s="57">
        <f>A3+1</f>
        <v>2</v>
      </c>
      <c r="B5" s="57" t="s">
        <v>300</v>
      </c>
      <c r="C5" s="70"/>
      <c r="D5" s="71" t="s">
        <v>301</v>
      </c>
      <c r="E5" s="72">
        <v>3</v>
      </c>
      <c r="F5" s="73" t="s">
        <v>589</v>
      </c>
      <c r="G5" s="72"/>
      <c r="H5" s="72"/>
      <c r="I5" s="65">
        <v>32700</v>
      </c>
      <c r="J5" s="65">
        <v>32240</v>
      </c>
      <c r="K5" s="65"/>
      <c r="L5" s="66">
        <v>1</v>
      </c>
      <c r="M5" s="66"/>
      <c r="N5" s="72">
        <v>0.12</v>
      </c>
      <c r="O5" s="72">
        <v>0.22</v>
      </c>
      <c r="P5" s="72">
        <v>3</v>
      </c>
      <c r="Q5" s="72">
        <v>-1</v>
      </c>
      <c r="R5" s="72">
        <v>220</v>
      </c>
      <c r="S5" s="144" t="s">
        <v>305</v>
      </c>
      <c r="T5" s="64" t="str">
        <f>IF(C5=1,IF(J5&gt;0," - Runback Trip "&amp;VLOOKUP(I5,'Bus Lib'!$B:$D,2,FALSE)&amp;" - "&amp;VLOOKUP(J5,'Bus Lib'!$B:$D,2,FALSE)&amp;" -- "&amp;D5,(F5&amp;" fault "&amp;VLOOKUP(I5,'Bus Lib'!$B:$D,2,FALSE))&amp;" -- "&amp;D5),IF(J5&gt;0,F5&amp;" fault "&amp;VLOOKUP(I5,'Bus Lib'!$B:$D,2,FALSE)&amp;" - "&amp;VLOOKUP(J5,'Bus Lib'!$B:$D,2,FALSE)&amp;" -- "&amp;D5,(F5&amp;" fault "&amp;VLOOKUP(I5,'Bus Lib'!$B:$D,2,FALSE))&amp;" -- "&amp;D5))</f>
        <v>Line fault SHTS - GNTS1 -- 3PHG</v>
      </c>
      <c r="U5" s="64" t="str">
        <f>IF(J5&gt;0,VLOOKUP(I5,'Bus Lib'!$B:$D,3,FALSE)&amp;"_"&amp;VLOOKUP(J5,'Bus Lib'!$B:$D,3,FALSE),VLOOKUP(I5,'Bus Lib'!$B:$D,3,FALSE))</f>
        <v>SHTS_GNTS1</v>
      </c>
    </row>
    <row r="6" spans="1:24" x14ac:dyDescent="0.3">
      <c r="A6" s="57">
        <f t="shared" ref="A6:A73" si="0">A5+1</f>
        <v>3</v>
      </c>
      <c r="B6" s="57" t="s">
        <v>300</v>
      </c>
      <c r="C6" s="70"/>
      <c r="D6" s="71" t="s">
        <v>301</v>
      </c>
      <c r="E6" s="72">
        <v>3</v>
      </c>
      <c r="F6" s="73" t="s">
        <v>589</v>
      </c>
      <c r="G6" s="72"/>
      <c r="H6" s="72"/>
      <c r="I6" s="65">
        <v>32700</v>
      </c>
      <c r="J6" s="65">
        <v>32180</v>
      </c>
      <c r="K6" s="65"/>
      <c r="L6" s="66">
        <v>1</v>
      </c>
      <c r="M6" s="66"/>
      <c r="N6" s="72">
        <v>0.12</v>
      </c>
      <c r="O6" s="72">
        <v>0.22</v>
      </c>
      <c r="P6" s="72">
        <v>3</v>
      </c>
      <c r="Q6" s="72">
        <v>-1</v>
      </c>
      <c r="R6" s="72">
        <v>220</v>
      </c>
      <c r="S6" s="144" t="s">
        <v>305</v>
      </c>
      <c r="T6" s="64" t="str">
        <f>IF(C6=1,IF(J6&gt;0," - Runback Trip "&amp;VLOOKUP(I6,'Bus Lib'!$B:$D,2,FALSE)&amp;" - "&amp;VLOOKUP(J6,'Bus Lib'!$B:$D,2,FALSE)&amp;" -- "&amp;D6,(F6&amp;" fault "&amp;VLOOKUP(I6,'Bus Lib'!$B:$D,2,FALSE))&amp;" -- "&amp;D6),IF(J6&gt;0,F6&amp;" fault "&amp;VLOOKUP(I6,'Bus Lib'!$B:$D,2,FALSE)&amp;" - "&amp;VLOOKUP(J6,'Bus Lib'!$B:$D,2,FALSE)&amp;" -- "&amp;D6,(F6&amp;" fault "&amp;VLOOKUP(I6,'Bus Lib'!$B:$D,2,FALSE))&amp;" -- "&amp;D6))</f>
        <v>Line fault SHTS - DDTS -- 3PHG</v>
      </c>
      <c r="U6" s="64" t="str">
        <f>IF(J6&gt;0,VLOOKUP(I6,'Bus Lib'!$B:$D,3,FALSE)&amp;"_"&amp;VLOOKUP(J6,'Bus Lib'!$B:$D,3,FALSE),VLOOKUP(I6,'Bus Lib'!$B:$D,3,FALSE))</f>
        <v>SHTS_DDTS</v>
      </c>
    </row>
    <row r="7" spans="1:24" x14ac:dyDescent="0.3">
      <c r="A7" s="57">
        <f t="shared" si="0"/>
        <v>4</v>
      </c>
      <c r="B7" s="57" t="s">
        <v>300</v>
      </c>
      <c r="C7" s="70"/>
      <c r="D7" s="71" t="s">
        <v>304</v>
      </c>
      <c r="E7" s="72">
        <v>3</v>
      </c>
      <c r="F7" s="73" t="s">
        <v>589</v>
      </c>
      <c r="G7" s="72"/>
      <c r="H7" s="72"/>
      <c r="I7" s="65">
        <v>32940</v>
      </c>
      <c r="J7" s="65">
        <v>32641</v>
      </c>
      <c r="K7" s="65"/>
      <c r="L7" s="66">
        <v>1</v>
      </c>
      <c r="M7" s="66"/>
      <c r="N7" s="72">
        <v>0.12</v>
      </c>
      <c r="O7" s="72">
        <v>0.22</v>
      </c>
      <c r="P7" s="72">
        <v>3</v>
      </c>
      <c r="Q7" s="72">
        <v>-1</v>
      </c>
      <c r="R7" s="72">
        <v>220</v>
      </c>
      <c r="S7" s="144" t="s">
        <v>119</v>
      </c>
      <c r="T7" s="64" t="str">
        <f>IF(C7=1,IF(J7&gt;0," - Runback Trip "&amp;VLOOKUP(I7,'Bus Lib'!$B:$D,2,FALSE)&amp;" - "&amp;VLOOKUP(J7,'Bus Lib'!$B:$D,2,FALSE)&amp;" -- "&amp;D7,(F7&amp;" fault "&amp;VLOOKUP(I7,'Bus Lib'!$B:$D,2,FALSE))&amp;" -- "&amp;D7),IF(J7&gt;0,F7&amp;" fault "&amp;VLOOKUP(I7,'Bus Lib'!$B:$D,2,FALSE)&amp;" - "&amp;VLOOKUP(J7,'Bus Lib'!$B:$D,2,FALSE)&amp;" -- "&amp;D7,(F7&amp;" fault "&amp;VLOOKUP(I7,'Bus Lib'!$B:$D,2,FALSE))&amp;" -- "&amp;D7))</f>
        <v>Line fault YPS - ROTS_A -- 2PHG</v>
      </c>
      <c r="U7" s="64" t="str">
        <f>IF(J7&gt;0,VLOOKUP(I7,'Bus Lib'!$B:$D,3,FALSE)&amp;"_"&amp;VLOOKUP(J7,'Bus Lib'!$B:$D,3,FALSE),VLOOKUP(I7,'Bus Lib'!$B:$D,3,FALSE))</f>
        <v>YPS_ROTS_A</v>
      </c>
    </row>
    <row r="8" spans="1:24" x14ac:dyDescent="0.3">
      <c r="A8" s="57">
        <f t="shared" si="0"/>
        <v>5</v>
      </c>
      <c r="B8" s="57" t="s">
        <v>300</v>
      </c>
      <c r="C8" s="70"/>
      <c r="D8" s="71" t="s">
        <v>304</v>
      </c>
      <c r="E8" s="72">
        <v>3</v>
      </c>
      <c r="F8" s="73" t="s">
        <v>589</v>
      </c>
      <c r="G8" s="72"/>
      <c r="H8" s="72"/>
      <c r="I8" s="65">
        <v>32851</v>
      </c>
      <c r="J8" s="65">
        <v>32680</v>
      </c>
      <c r="K8" s="65"/>
      <c r="L8" s="66">
        <v>1</v>
      </c>
      <c r="M8" s="66"/>
      <c r="N8" s="72">
        <v>0.12</v>
      </c>
      <c r="O8" s="72">
        <v>0.22</v>
      </c>
      <c r="P8" s="72">
        <v>3</v>
      </c>
      <c r="Q8" s="72">
        <v>-1</v>
      </c>
      <c r="R8" s="72">
        <v>220</v>
      </c>
      <c r="S8" s="144" t="s">
        <v>119</v>
      </c>
      <c r="T8" s="64" t="str">
        <f>IF(C8=1,IF(J8&gt;0," - Runback Trip "&amp;VLOOKUP(I8,'Bus Lib'!$B:$D,2,FALSE)&amp;" - "&amp;VLOOKUP(J8,'Bus Lib'!$B:$D,2,FALSE)&amp;" -- "&amp;D8,(F8&amp;" fault "&amp;VLOOKUP(I8,'Bus Lib'!$B:$D,2,FALSE))&amp;" -- "&amp;D8),IF(J8&gt;0,F8&amp;" fault "&amp;VLOOKUP(I8,'Bus Lib'!$B:$D,2,FALSE)&amp;" - "&amp;VLOOKUP(J8,'Bus Lib'!$B:$D,2,FALSE)&amp;" -- "&amp;D8,(F8&amp;" fault "&amp;VLOOKUP(I8,'Bus Lib'!$B:$D,2,FALSE))&amp;" -- "&amp;D8))</f>
        <v>Line fault TTS - RWTS -- 2PHG</v>
      </c>
      <c r="U8" s="64" t="str">
        <f>IF(J8&gt;0,VLOOKUP(I8,'Bus Lib'!$B:$D,3,FALSE)&amp;"_"&amp;VLOOKUP(J8,'Bus Lib'!$B:$D,3,FALSE),VLOOKUP(I8,'Bus Lib'!$B:$D,3,FALSE))</f>
        <v>TTS_RWTS</v>
      </c>
    </row>
    <row r="9" spans="1:24" s="67" customFormat="1" x14ac:dyDescent="0.3">
      <c r="A9" s="57">
        <f t="shared" si="0"/>
        <v>6</v>
      </c>
      <c r="B9" s="57" t="s">
        <v>300</v>
      </c>
      <c r="C9" s="70"/>
      <c r="D9" s="71" t="s">
        <v>304</v>
      </c>
      <c r="E9" s="72">
        <v>3</v>
      </c>
      <c r="F9" s="130" t="s">
        <v>589</v>
      </c>
      <c r="G9" s="72"/>
      <c r="H9" s="72"/>
      <c r="I9" s="131">
        <v>32090</v>
      </c>
      <c r="J9" s="131">
        <v>32040</v>
      </c>
      <c r="K9" s="131"/>
      <c r="L9" s="132">
        <v>1</v>
      </c>
      <c r="M9" s="132"/>
      <c r="N9" s="133">
        <v>0.12</v>
      </c>
      <c r="O9" s="133">
        <v>0.22</v>
      </c>
      <c r="P9" s="72">
        <v>3</v>
      </c>
      <c r="Q9" s="72">
        <v>-1</v>
      </c>
      <c r="R9" s="72">
        <v>220</v>
      </c>
      <c r="S9" s="144" t="s">
        <v>119</v>
      </c>
      <c r="T9" s="64" t="str">
        <f>IF(C9=1,IF(J9&gt;0," - Runback Trip "&amp;VLOOKUP(I9,'Bus Lib'!$B:$D,2,FALSE)&amp;" - "&amp;VLOOKUP(J9,'Bus Lib'!$B:$D,2,FALSE)&amp;" -- "&amp;D9,(F9&amp;" fault "&amp;VLOOKUP(I9,'Bus Lib'!$B:$D,2,FALSE))&amp;" -- "&amp;D9),IF(J9&gt;0,F9&amp;" fault "&amp;VLOOKUP(I9,'Bus Lib'!$B:$D,2,FALSE)&amp;" - "&amp;VLOOKUP(J9,'Bus Lib'!$B:$D,2,FALSE)&amp;" -- "&amp;D9,(F9&amp;" fault "&amp;VLOOKUP(I9,'Bus Lib'!$B:$D,2,FALSE))&amp;" -- "&amp;D9))</f>
        <v>Line fault ELTS - BATS -- 2PHG</v>
      </c>
      <c r="U9" s="64" t="str">
        <f>IF(J9&gt;0,VLOOKUP(I9,'Bus Lib'!$B:$D,3,FALSE)&amp;"_"&amp;VLOOKUP(J9,'Bus Lib'!$B:$D,3,FALSE),VLOOKUP(I9,'Bus Lib'!$B:$D,3,FALSE))</f>
        <v>ELTS_BATS</v>
      </c>
      <c r="V9" s="63"/>
      <c r="W9" s="63"/>
      <c r="X9" s="63"/>
    </row>
    <row r="10" spans="1:24" x14ac:dyDescent="0.3">
      <c r="A10" s="57"/>
      <c r="B10" s="57"/>
      <c r="C10" s="146">
        <v>1</v>
      </c>
      <c r="D10" s="147" t="s">
        <v>304</v>
      </c>
      <c r="E10" s="148">
        <f>E9+0.12</f>
        <v>3.12</v>
      </c>
      <c r="F10" s="149" t="s">
        <v>589</v>
      </c>
      <c r="G10" s="148"/>
      <c r="H10" s="148"/>
      <c r="I10" s="153">
        <v>32090</v>
      </c>
      <c r="J10" s="153">
        <v>32480</v>
      </c>
      <c r="K10" s="153"/>
      <c r="L10" s="151">
        <v>1</v>
      </c>
      <c r="M10" s="151"/>
      <c r="N10" s="148">
        <v>0</v>
      </c>
      <c r="O10" s="148">
        <v>0</v>
      </c>
      <c r="P10" s="148"/>
      <c r="Q10" s="148"/>
      <c r="R10" s="148">
        <v>220</v>
      </c>
      <c r="S10" s="144" t="s">
        <v>119</v>
      </c>
      <c r="T10" s="152" t="str">
        <f>IF(C10=1,IF(J10&gt;0," - Runback Trip "&amp;VLOOKUP(I10,'Bus Lib'!$B:$D,2,FALSE)&amp;" - "&amp;VLOOKUP(J10,'Bus Lib'!$B:$D,2,FALSE)&amp;" -- "&amp;D10,(F10&amp;" fault "&amp;VLOOKUP(I10,'Bus Lib'!$B:$D,2,FALSE))&amp;" -- "&amp;D10),IF(J10&gt;0,F10&amp;" fault "&amp;VLOOKUP(I10,'Bus Lib'!$B:$D,2,FALSE)&amp;" - "&amp;VLOOKUP(J10,'Bus Lib'!$B:$D,2,FALSE)&amp;" -- "&amp;D10,(F10&amp;" fault "&amp;VLOOKUP(I10,'Bus Lib'!$B:$D,2,FALSE))&amp;" -- "&amp;D10))</f>
        <v xml:space="preserve"> - Runback Trip ELTS - MLTS -- 2PHG</v>
      </c>
      <c r="U10" s="152" t="str">
        <f>IF(J10&gt;0,VLOOKUP(I10,'Bus Lib'!$B:$D,3,FALSE)&amp;"_"&amp;VLOOKUP(J10,'Bus Lib'!$B:$D,3,FALSE),VLOOKUP(I10,'Bus Lib'!$B:$D,3,FALSE))</f>
        <v>ELTS_MLTS</v>
      </c>
      <c r="W10" s="63"/>
    </row>
    <row r="11" spans="1:24" x14ac:dyDescent="0.3">
      <c r="A11" s="57">
        <f>A9+1</f>
        <v>7</v>
      </c>
      <c r="B11" s="57" t="s">
        <v>300</v>
      </c>
      <c r="C11" s="70"/>
      <c r="D11" s="71" t="s">
        <v>304</v>
      </c>
      <c r="E11" s="72">
        <v>3</v>
      </c>
      <c r="F11" s="73" t="s">
        <v>589</v>
      </c>
      <c r="G11" s="72"/>
      <c r="H11" s="72"/>
      <c r="I11" s="65">
        <v>32040</v>
      </c>
      <c r="J11" s="65">
        <v>32080</v>
      </c>
      <c r="K11" s="65"/>
      <c r="L11" s="66">
        <v>1</v>
      </c>
      <c r="M11" s="66"/>
      <c r="N11" s="72">
        <v>0.12</v>
      </c>
      <c r="O11" s="72">
        <v>0.22</v>
      </c>
      <c r="P11" s="72">
        <v>3</v>
      </c>
      <c r="Q11" s="72">
        <v>-1</v>
      </c>
      <c r="R11" s="72">
        <v>220</v>
      </c>
      <c r="S11" s="144" t="s">
        <v>119</v>
      </c>
      <c r="T11" s="64" t="str">
        <f>IF(C11=1,IF(J11&gt;0," - Runback Trip "&amp;VLOOKUP(I11,'Bus Lib'!$B:$D,2,FALSE)&amp;" - "&amp;VLOOKUP(J11,'Bus Lib'!$B:$D,2,FALSE)&amp;" -- "&amp;D11,(F11&amp;" fault "&amp;VLOOKUP(I11,'Bus Lib'!$B:$D,2,FALSE))&amp;" -- "&amp;D11),IF(J11&gt;0,F11&amp;" fault "&amp;VLOOKUP(I11,'Bus Lib'!$B:$D,2,FALSE)&amp;" - "&amp;VLOOKUP(J11,'Bus Lib'!$B:$D,2,FALSE)&amp;" -- "&amp;D11,(F11&amp;" fault "&amp;VLOOKUP(I11,'Bus Lib'!$B:$D,2,FALSE))&amp;" -- "&amp;D11))</f>
        <v>Line fault BATS - BETS -- 2PHG</v>
      </c>
      <c r="U11" s="64" t="str">
        <f>IF(J11&gt;0,VLOOKUP(I11,'Bus Lib'!$B:$D,3,FALSE)&amp;"_"&amp;VLOOKUP(J11,'Bus Lib'!$B:$D,3,FALSE),VLOOKUP(I11,'Bus Lib'!$B:$D,3,FALSE))</f>
        <v>BATS_BETS</v>
      </c>
      <c r="W11" s="63"/>
    </row>
    <row r="12" spans="1:24" x14ac:dyDescent="0.3">
      <c r="A12" s="57">
        <f t="shared" si="0"/>
        <v>8</v>
      </c>
      <c r="B12" s="57" t="s">
        <v>300</v>
      </c>
      <c r="C12" s="70"/>
      <c r="D12" s="71" t="s">
        <v>304</v>
      </c>
      <c r="E12" s="72">
        <v>3</v>
      </c>
      <c r="F12" s="73" t="s">
        <v>589</v>
      </c>
      <c r="G12" s="72"/>
      <c r="H12" s="72"/>
      <c r="I12" s="65">
        <v>32040</v>
      </c>
      <c r="J12" s="65">
        <v>32480</v>
      </c>
      <c r="K12" s="65"/>
      <c r="L12" s="66">
        <v>1</v>
      </c>
      <c r="M12" s="66"/>
      <c r="N12" s="72">
        <v>0.12</v>
      </c>
      <c r="O12" s="72">
        <v>0.22</v>
      </c>
      <c r="P12" s="72">
        <v>3</v>
      </c>
      <c r="Q12" s="72">
        <v>-1</v>
      </c>
      <c r="R12" s="72">
        <v>220</v>
      </c>
      <c r="S12" s="144" t="s">
        <v>119</v>
      </c>
      <c r="T12" s="64" t="str">
        <f>IF(C12=1,IF(J12&gt;0," - Runback Trip "&amp;VLOOKUP(I12,'Bus Lib'!$B:$D,2,FALSE)&amp;" - "&amp;VLOOKUP(J12,'Bus Lib'!$B:$D,2,FALSE)&amp;" -- "&amp;D12,(F12&amp;" fault "&amp;VLOOKUP(I12,'Bus Lib'!$B:$D,2,FALSE))&amp;" -- "&amp;D12),IF(J12&gt;0,F12&amp;" fault "&amp;VLOOKUP(I12,'Bus Lib'!$B:$D,2,FALSE)&amp;" - "&amp;VLOOKUP(J12,'Bus Lib'!$B:$D,2,FALSE)&amp;" -- "&amp;D12,(F12&amp;" fault "&amp;VLOOKUP(I12,'Bus Lib'!$B:$D,2,FALSE))&amp;" -- "&amp;D12))</f>
        <v>Line fault BATS - MLTS -- 2PHG</v>
      </c>
      <c r="U12" s="64" t="str">
        <f>IF(J12&gt;0,VLOOKUP(I12,'Bus Lib'!$B:$D,3,FALSE)&amp;"_"&amp;VLOOKUP(J12,'Bus Lib'!$B:$D,3,FALSE),VLOOKUP(I12,'Bus Lib'!$B:$D,3,FALSE))</f>
        <v>BATS_MLTS</v>
      </c>
      <c r="W12" s="63"/>
    </row>
    <row r="13" spans="1:24" s="67" customFormat="1" x14ac:dyDescent="0.3">
      <c r="A13" s="57">
        <f t="shared" si="0"/>
        <v>9</v>
      </c>
      <c r="B13" s="57" t="s">
        <v>300</v>
      </c>
      <c r="C13" s="70"/>
      <c r="D13" s="71" t="s">
        <v>304</v>
      </c>
      <c r="E13" s="72">
        <v>3</v>
      </c>
      <c r="F13" s="130" t="s">
        <v>589</v>
      </c>
      <c r="G13" s="72"/>
      <c r="H13" s="72"/>
      <c r="I13" s="131">
        <v>32831</v>
      </c>
      <c r="J13" s="131">
        <v>32610</v>
      </c>
      <c r="K13" s="131"/>
      <c r="L13" s="132">
        <v>1</v>
      </c>
      <c r="M13" s="132"/>
      <c r="N13" s="133">
        <v>0.12</v>
      </c>
      <c r="O13" s="133">
        <v>0.22</v>
      </c>
      <c r="P13" s="72">
        <v>3</v>
      </c>
      <c r="Q13" s="72">
        <v>-1</v>
      </c>
      <c r="R13" s="72">
        <v>220</v>
      </c>
      <c r="S13" s="144" t="s">
        <v>119</v>
      </c>
      <c r="T13" s="64" t="str">
        <f>IF(C13=1,IF(J13&gt;0," - Runback Trip "&amp;VLOOKUP(I13,'Bus Lib'!$B:$D,2,FALSE)&amp;" - "&amp;VLOOKUP(J13,'Bus Lib'!$B:$D,2,FALSE)&amp;" -- "&amp;D13,(F13&amp;" fault "&amp;VLOOKUP(I13,'Bus Lib'!$B:$D,2,FALSE))&amp;" -- "&amp;D13),IF(J13&gt;0,F13&amp;" fault "&amp;VLOOKUP(I13,'Bus Lib'!$B:$D,2,FALSE)&amp;" - "&amp;VLOOKUP(J13,'Bus Lib'!$B:$D,2,FALSE)&amp;" -- "&amp;D13,(F13&amp;" fault "&amp;VLOOKUP(I13,'Bus Lib'!$B:$D,2,FALSE))&amp;" -- "&amp;D13))</f>
        <v>Line fault WETS - RCTS -- 2PHG</v>
      </c>
      <c r="U13" s="64" t="str">
        <f>IF(J13&gt;0,VLOOKUP(I13,'Bus Lib'!$B:$D,3,FALSE)&amp;"_"&amp;VLOOKUP(J13,'Bus Lib'!$B:$D,3,FALSE),VLOOKUP(I13,'Bus Lib'!$B:$D,3,FALSE))</f>
        <v>WETS_RCTS</v>
      </c>
      <c r="V13" s="63"/>
      <c r="W13" s="63"/>
      <c r="X13" s="63"/>
    </row>
    <row r="14" spans="1:24" s="67" customFormat="1" x14ac:dyDescent="0.3">
      <c r="A14" s="57"/>
      <c r="B14" s="57"/>
      <c r="C14" s="146">
        <v>1</v>
      </c>
      <c r="D14" s="147" t="s">
        <v>304</v>
      </c>
      <c r="E14" s="148">
        <f>E13+0.12</f>
        <v>3.12</v>
      </c>
      <c r="F14" s="149" t="s">
        <v>589</v>
      </c>
      <c r="G14" s="148"/>
      <c r="H14" s="148"/>
      <c r="I14" s="153">
        <v>32831</v>
      </c>
      <c r="J14" s="153">
        <v>32380</v>
      </c>
      <c r="K14" s="153"/>
      <c r="L14" s="151">
        <v>1</v>
      </c>
      <c r="M14" s="151"/>
      <c r="N14" s="148">
        <v>0</v>
      </c>
      <c r="O14" s="148">
        <v>0</v>
      </c>
      <c r="P14" s="148"/>
      <c r="Q14" s="148"/>
      <c r="R14" s="148">
        <v>220</v>
      </c>
      <c r="S14" s="144" t="s">
        <v>119</v>
      </c>
      <c r="T14" s="152" t="str">
        <f>IF(C14=1,IF(J14&gt;0," - Runback Trip "&amp;VLOOKUP(I14,'Bus Lib'!$B:$D,2,FALSE)&amp;" - "&amp;VLOOKUP(J14,'Bus Lib'!$B:$D,2,FALSE)&amp;" -- "&amp;D14,(F14&amp;" fault "&amp;VLOOKUP(I14,'Bus Lib'!$B:$D,2,FALSE))&amp;" -- "&amp;D14),IF(J14&gt;0,F14&amp;" fault "&amp;VLOOKUP(I14,'Bus Lib'!$B:$D,2,FALSE)&amp;" - "&amp;VLOOKUP(J14,'Bus Lib'!$B:$D,2,FALSE)&amp;" -- "&amp;D14,(F14&amp;" fault "&amp;VLOOKUP(I14,'Bus Lib'!$B:$D,2,FALSE))&amp;" -- "&amp;D14))</f>
        <v xml:space="preserve"> - Runback Trip WETS - KGTS -- 2PHG</v>
      </c>
      <c r="U14" s="152" t="str">
        <f>IF(J14&gt;0,VLOOKUP(I14,'Bus Lib'!$B:$D,3,FALSE)&amp;"_"&amp;VLOOKUP(J14,'Bus Lib'!$B:$D,3,FALSE),VLOOKUP(I14,'Bus Lib'!$B:$D,3,FALSE))</f>
        <v>WETS_KGTS</v>
      </c>
      <c r="V14" s="63"/>
      <c r="W14" s="63"/>
      <c r="X14" s="63"/>
    </row>
    <row r="15" spans="1:24" x14ac:dyDescent="0.3">
      <c r="A15" s="57">
        <f>A13+1</f>
        <v>10</v>
      </c>
      <c r="B15" s="57" t="s">
        <v>300</v>
      </c>
      <c r="C15" s="70"/>
      <c r="D15" s="71" t="s">
        <v>304</v>
      </c>
      <c r="E15" s="72">
        <v>3</v>
      </c>
      <c r="F15" s="73" t="s">
        <v>589</v>
      </c>
      <c r="G15" s="72"/>
      <c r="H15" s="72"/>
      <c r="I15" s="65">
        <v>22201</v>
      </c>
      <c r="J15" s="65">
        <v>23010</v>
      </c>
      <c r="K15" s="65"/>
      <c r="L15" s="66">
        <v>1</v>
      </c>
      <c r="M15" s="66"/>
      <c r="N15" s="72">
        <v>0.12</v>
      </c>
      <c r="O15" s="72">
        <v>0.22</v>
      </c>
      <c r="P15" s="72">
        <v>3</v>
      </c>
      <c r="Q15" s="72">
        <v>-1</v>
      </c>
      <c r="R15" s="72">
        <v>220</v>
      </c>
      <c r="S15" s="144" t="s">
        <v>119</v>
      </c>
      <c r="T15" s="64" t="str">
        <f>IF(C15=1,IF(J15&gt;0," - Runback Trip "&amp;VLOOKUP(I15,'Bus Lib'!$B:$D,2,FALSE)&amp;" - "&amp;VLOOKUP(J15,'Bus Lib'!$B:$D,2,FALSE)&amp;" -- "&amp;D15,(F15&amp;" fault "&amp;VLOOKUP(I15,'Bus Lib'!$B:$D,2,FALSE))&amp;" -- "&amp;D15),IF(J15&gt;0,F15&amp;" fault "&amp;VLOOKUP(I15,'Bus Lib'!$B:$D,2,FALSE)&amp;" - "&amp;VLOOKUP(J15,'Bus Lib'!$B:$D,2,FALSE)&amp;" -- "&amp;D15,(F15&amp;" fault "&amp;VLOOKUP(I15,'Bus Lib'!$B:$D,2,FALSE))&amp;" -- "&amp;D15))</f>
        <v>Line fault DLP220 - BLRD -- 2PHG</v>
      </c>
      <c r="U15" s="64" t="str">
        <f>IF(J15&gt;0,VLOOKUP(I15,'Bus Lib'!$B:$D,3,FALSE)&amp;"_"&amp;VLOOKUP(J15,'Bus Lib'!$B:$D,3,FALSE),VLOOKUP(I15,'Bus Lib'!$B:$D,3,FALSE))</f>
        <v>DLP220_BLRD</v>
      </c>
      <c r="W15" s="63"/>
    </row>
    <row r="16" spans="1:24" x14ac:dyDescent="0.3">
      <c r="A16" s="57">
        <f t="shared" si="0"/>
        <v>11</v>
      </c>
      <c r="B16" s="57" t="s">
        <v>300</v>
      </c>
      <c r="C16" s="70"/>
      <c r="D16" s="71" t="s">
        <v>304</v>
      </c>
      <c r="E16" s="72">
        <v>3</v>
      </c>
      <c r="F16" s="73" t="s">
        <v>589</v>
      </c>
      <c r="G16" s="72"/>
      <c r="H16" s="72"/>
      <c r="I16" s="65">
        <v>11358</v>
      </c>
      <c r="J16" s="65">
        <v>32610</v>
      </c>
      <c r="K16" s="65"/>
      <c r="L16" s="66">
        <v>1</v>
      </c>
      <c r="M16" s="66"/>
      <c r="N16" s="72">
        <v>0.12</v>
      </c>
      <c r="O16" s="72">
        <v>0.22</v>
      </c>
      <c r="P16" s="72">
        <v>3</v>
      </c>
      <c r="Q16" s="72">
        <v>-1</v>
      </c>
      <c r="R16" s="72">
        <v>220</v>
      </c>
      <c r="S16" s="144" t="s">
        <v>119</v>
      </c>
      <c r="T16" s="64" t="str">
        <f>IF(C16=1,IF(J16&gt;0," - Runback Trip "&amp;VLOOKUP(I16,'Bus Lib'!$B:$D,2,FALSE)&amp;" - "&amp;VLOOKUP(J16,'Bus Lib'!$B:$D,2,FALSE)&amp;" -- "&amp;D16,(F16&amp;" fault "&amp;VLOOKUP(I16,'Bus Lib'!$B:$D,2,FALSE))&amp;" -- "&amp;D16),IF(J16&gt;0,F16&amp;" fault "&amp;VLOOKUP(I16,'Bus Lib'!$B:$D,2,FALSE)&amp;" - "&amp;VLOOKUP(J16,'Bus Lib'!$B:$D,2,FALSE)&amp;" -- "&amp;D16,(F16&amp;" fault "&amp;VLOOKUP(I16,'Bus Lib'!$B:$D,2,FALSE))&amp;" -- "&amp;D16))</f>
        <v>Line fault KMTS - RCTS -- 2PHG</v>
      </c>
      <c r="U16" s="64" t="str">
        <f>IF(J16&gt;0,VLOOKUP(I16,'Bus Lib'!$B:$D,3,FALSE)&amp;"_"&amp;VLOOKUP(J16,'Bus Lib'!$B:$D,3,FALSE),VLOOKUP(I16,'Bus Lib'!$B:$D,3,FALSE))</f>
        <v>KMTS_RCTS</v>
      </c>
      <c r="W16" s="63"/>
    </row>
    <row r="17" spans="1:24" s="67" customFormat="1" x14ac:dyDescent="0.3">
      <c r="A17" s="57">
        <f t="shared" si="0"/>
        <v>12</v>
      </c>
      <c r="B17" s="57" t="s">
        <v>300</v>
      </c>
      <c r="C17" s="70"/>
      <c r="D17" s="71" t="s">
        <v>304</v>
      </c>
      <c r="E17" s="72">
        <v>3</v>
      </c>
      <c r="F17" s="130" t="s">
        <v>589</v>
      </c>
      <c r="G17" s="72"/>
      <c r="H17" s="72"/>
      <c r="I17" s="131">
        <v>32280</v>
      </c>
      <c r="J17" s="131">
        <v>32793</v>
      </c>
      <c r="K17" s="131"/>
      <c r="L17" s="132">
        <v>1</v>
      </c>
      <c r="M17" s="132"/>
      <c r="N17" s="133">
        <v>0.12</v>
      </c>
      <c r="O17" s="133">
        <v>0.22</v>
      </c>
      <c r="P17" s="72">
        <v>3</v>
      </c>
      <c r="Q17" s="72">
        <v>-1</v>
      </c>
      <c r="R17" s="72">
        <v>220</v>
      </c>
      <c r="S17" s="144" t="s">
        <v>119</v>
      </c>
      <c r="T17" s="64" t="str">
        <f>IF(C17=1,IF(J17&gt;0," - Runback Trip "&amp;VLOOKUP(I17,'Bus Lib'!$B:$D,2,FALSE)&amp;" - "&amp;VLOOKUP(J17,'Bus Lib'!$B:$D,2,FALSE)&amp;" -- "&amp;D17,(F17&amp;" fault "&amp;VLOOKUP(I17,'Bus Lib'!$B:$D,2,FALSE))&amp;" -- "&amp;D17),IF(J17&gt;0,F17&amp;" fault "&amp;VLOOKUP(I17,'Bus Lib'!$B:$D,2,FALSE)&amp;" - "&amp;VLOOKUP(J17,'Bus Lib'!$B:$D,2,FALSE)&amp;" -- "&amp;D17,(F17&amp;" fault "&amp;VLOOKUP(I17,'Bus Lib'!$B:$D,2,FALSE))&amp;" -- "&amp;D17))</f>
        <v>Line fault HOTS - MRT -- 2PHG</v>
      </c>
      <c r="U17" s="64" t="str">
        <f>IF(J17&gt;0,VLOOKUP(I17,'Bus Lib'!$B:$D,3,FALSE)&amp;"_"&amp;VLOOKUP(J17,'Bus Lib'!$B:$D,3,FALSE),VLOOKUP(I17,'Bus Lib'!$B:$D,3,FALSE))</f>
        <v>HOTS_MRT</v>
      </c>
      <c r="V17" s="63"/>
      <c r="W17" s="63"/>
      <c r="X17" s="63"/>
    </row>
    <row r="18" spans="1:24" s="67" customFormat="1" x14ac:dyDescent="0.3">
      <c r="A18" s="57"/>
      <c r="B18" s="57"/>
      <c r="C18" s="146">
        <v>1</v>
      </c>
      <c r="D18" s="147" t="s">
        <v>304</v>
      </c>
      <c r="E18" s="148">
        <f>E17+0.12</f>
        <v>3.12</v>
      </c>
      <c r="F18" s="149" t="s">
        <v>589</v>
      </c>
      <c r="G18" s="148"/>
      <c r="H18" s="148"/>
      <c r="I18" s="153">
        <v>32793</v>
      </c>
      <c r="J18" s="153">
        <v>11358</v>
      </c>
      <c r="K18" s="153"/>
      <c r="L18" s="151">
        <v>1</v>
      </c>
      <c r="M18" s="151"/>
      <c r="N18" s="148">
        <v>0</v>
      </c>
      <c r="O18" s="148">
        <v>0</v>
      </c>
      <c r="P18" s="148"/>
      <c r="Q18" s="148"/>
      <c r="R18" s="148">
        <v>220</v>
      </c>
      <c r="S18" s="144" t="s">
        <v>119</v>
      </c>
      <c r="T18" s="152" t="str">
        <f>IF(C18=1,IF(J18&gt;0," - Runback Trip "&amp;VLOOKUP(I18,'Bus Lib'!$B:$D,2,FALSE)&amp;" - "&amp;VLOOKUP(J18,'Bus Lib'!$B:$D,2,FALSE)&amp;" -- "&amp;D18,(F18&amp;" fault "&amp;VLOOKUP(I18,'Bus Lib'!$B:$D,2,FALSE))&amp;" -- "&amp;D18),IF(J18&gt;0,F18&amp;" fault "&amp;VLOOKUP(I18,'Bus Lib'!$B:$D,2,FALSE)&amp;" - "&amp;VLOOKUP(J18,'Bus Lib'!$B:$D,2,FALSE)&amp;" -- "&amp;D18,(F18&amp;" fault "&amp;VLOOKUP(I18,'Bus Lib'!$B:$D,2,FALSE))&amp;" -- "&amp;D18))</f>
        <v xml:space="preserve"> - Runback Trip MRT - KMTS -- 2PHG</v>
      </c>
      <c r="U18" s="152" t="str">
        <f>IF(J18&gt;0,VLOOKUP(I18,'Bus Lib'!$B:$D,3,FALSE)&amp;"_"&amp;VLOOKUP(J18,'Bus Lib'!$B:$D,3,FALSE),VLOOKUP(I18,'Bus Lib'!$B:$D,3,FALSE))</f>
        <v>MRT_KMTS</v>
      </c>
      <c r="V18" s="63"/>
      <c r="W18" s="63"/>
      <c r="X18" s="63"/>
    </row>
    <row r="19" spans="1:24" s="67" customFormat="1" x14ac:dyDescent="0.3">
      <c r="A19" s="57">
        <f>A17+1</f>
        <v>13</v>
      </c>
      <c r="B19" s="57" t="s">
        <v>300</v>
      </c>
      <c r="C19" s="70"/>
      <c r="D19" s="71" t="s">
        <v>304</v>
      </c>
      <c r="E19" s="72">
        <v>3</v>
      </c>
      <c r="F19" s="130" t="s">
        <v>589</v>
      </c>
      <c r="G19" s="72"/>
      <c r="H19" s="72"/>
      <c r="I19" s="131">
        <v>32040</v>
      </c>
      <c r="J19" s="131">
        <v>32816</v>
      </c>
      <c r="K19" s="131"/>
      <c r="L19" s="132">
        <v>1</v>
      </c>
      <c r="M19" s="132"/>
      <c r="N19" s="133">
        <v>0.12</v>
      </c>
      <c r="O19" s="133">
        <v>0.22</v>
      </c>
      <c r="P19" s="72">
        <v>3</v>
      </c>
      <c r="Q19" s="72">
        <v>-1</v>
      </c>
      <c r="R19" s="72">
        <v>220</v>
      </c>
      <c r="S19" s="144" t="s">
        <v>119</v>
      </c>
      <c r="T19" s="64" t="str">
        <f>IF(C19=1,IF(J19&gt;0," - Runback Trip "&amp;VLOOKUP(I19,'Bus Lib'!$B:$D,2,FALSE)&amp;" - "&amp;VLOOKUP(J19,'Bus Lib'!$B:$D,2,FALSE)&amp;" -- "&amp;D19,(F19&amp;" fault "&amp;VLOOKUP(I19,'Bus Lib'!$B:$D,2,FALSE))&amp;" -- "&amp;D19),IF(J19&gt;0,F19&amp;" fault "&amp;VLOOKUP(I19,'Bus Lib'!$B:$D,2,FALSE)&amp;" - "&amp;VLOOKUP(J19,'Bus Lib'!$B:$D,2,FALSE)&amp;" -- "&amp;D19,(F19&amp;" fault "&amp;VLOOKUP(I19,'Bus Lib'!$B:$D,2,FALSE))&amp;" -- "&amp;D19))</f>
        <v>Line fault BATS - WBTS -- 2PHG</v>
      </c>
      <c r="U19" s="64" t="str">
        <f>IF(J19&gt;0,VLOOKUP(I19,'Bus Lib'!$B:$D,3,FALSE)&amp;"_"&amp;VLOOKUP(J19,'Bus Lib'!$B:$D,3,FALSE),VLOOKUP(I19,'Bus Lib'!$B:$D,3,FALSE))</f>
        <v>BATS_WBTS</v>
      </c>
      <c r="V19" s="63"/>
      <c r="W19" s="63"/>
      <c r="X19" s="63"/>
    </row>
    <row r="20" spans="1:24" s="67" customFormat="1" x14ac:dyDescent="0.3">
      <c r="A20" s="57"/>
      <c r="B20" s="57"/>
      <c r="C20" s="146">
        <v>1</v>
      </c>
      <c r="D20" s="147" t="s">
        <v>304</v>
      </c>
      <c r="E20" s="148">
        <f>E19+0.12</f>
        <v>3.12</v>
      </c>
      <c r="F20" s="149" t="s">
        <v>589</v>
      </c>
      <c r="G20" s="148"/>
      <c r="H20" s="148"/>
      <c r="I20" s="153">
        <v>32816</v>
      </c>
      <c r="J20" s="153">
        <v>32050</v>
      </c>
      <c r="K20" s="153"/>
      <c r="L20" s="151">
        <v>1</v>
      </c>
      <c r="M20" s="151"/>
      <c r="N20" s="148">
        <v>0</v>
      </c>
      <c r="O20" s="148">
        <v>0</v>
      </c>
      <c r="P20" s="148"/>
      <c r="Q20" s="148"/>
      <c r="R20" s="148">
        <v>220</v>
      </c>
      <c r="S20" s="144" t="s">
        <v>119</v>
      </c>
      <c r="T20" s="152" t="str">
        <f>IF(C20=1,IF(J20&gt;0," - Runback Trip "&amp;VLOOKUP(I20,'Bus Lib'!$B:$D,2,FALSE)&amp;" - "&amp;VLOOKUP(J20,'Bus Lib'!$B:$D,2,FALSE)&amp;" -- "&amp;D20,(F20&amp;" fault "&amp;VLOOKUP(I20,'Bus Lib'!$B:$D,2,FALSE))&amp;" -- "&amp;D20),IF(J20&gt;0,F20&amp;" fault "&amp;VLOOKUP(I20,'Bus Lib'!$B:$D,2,FALSE)&amp;" - "&amp;VLOOKUP(J20,'Bus Lib'!$B:$D,2,FALSE)&amp;" -- "&amp;D20,(F20&amp;" fault "&amp;VLOOKUP(I20,'Bus Lib'!$B:$D,2,FALSE))&amp;" -- "&amp;D20))</f>
        <v xml:space="preserve"> - Runback Trip WBTS - ARTS -- 2PHG</v>
      </c>
      <c r="U20" s="152" t="str">
        <f>IF(J20&gt;0,VLOOKUP(I20,'Bus Lib'!$B:$D,3,FALSE)&amp;"_"&amp;VLOOKUP(J20,'Bus Lib'!$B:$D,3,FALSE),VLOOKUP(I20,'Bus Lib'!$B:$D,3,FALSE))</f>
        <v>WBTS_ARTS</v>
      </c>
      <c r="V20" s="63"/>
      <c r="W20" s="63"/>
      <c r="X20" s="63"/>
    </row>
    <row r="21" spans="1:24" x14ac:dyDescent="0.3">
      <c r="A21" s="57">
        <f>A19+1</f>
        <v>14</v>
      </c>
      <c r="B21" s="57" t="s">
        <v>300</v>
      </c>
      <c r="C21" s="70"/>
      <c r="D21" s="71" t="s">
        <v>304</v>
      </c>
      <c r="E21" s="72">
        <v>3</v>
      </c>
      <c r="F21" s="73" t="s">
        <v>589</v>
      </c>
      <c r="G21" s="72"/>
      <c r="H21" s="72"/>
      <c r="I21" s="65">
        <v>32380</v>
      </c>
      <c r="J21" s="65">
        <v>32080</v>
      </c>
      <c r="K21" s="65"/>
      <c r="L21" s="66">
        <v>1</v>
      </c>
      <c r="M21" s="66"/>
      <c r="N21" s="72">
        <v>0.12</v>
      </c>
      <c r="O21" s="72">
        <v>0.22</v>
      </c>
      <c r="P21" s="72">
        <v>3</v>
      </c>
      <c r="Q21" s="72">
        <v>-1</v>
      </c>
      <c r="R21" s="72">
        <v>220</v>
      </c>
      <c r="S21" s="144" t="s">
        <v>119</v>
      </c>
      <c r="T21" s="64" t="str">
        <f>IF(C21=1,IF(J21&gt;0," - Runback Trip "&amp;VLOOKUP(I21,'Bus Lib'!$B:$D,2,FALSE)&amp;" - "&amp;VLOOKUP(J21,'Bus Lib'!$B:$D,2,FALSE)&amp;" -- "&amp;D21,(F21&amp;" fault "&amp;VLOOKUP(I21,'Bus Lib'!$B:$D,2,FALSE))&amp;" -- "&amp;D21),IF(J21&gt;0,F21&amp;" fault "&amp;VLOOKUP(I21,'Bus Lib'!$B:$D,2,FALSE)&amp;" - "&amp;VLOOKUP(J21,'Bus Lib'!$B:$D,2,FALSE)&amp;" -- "&amp;D21,(F21&amp;" fault "&amp;VLOOKUP(I21,'Bus Lib'!$B:$D,2,FALSE))&amp;" -- "&amp;D21))</f>
        <v>Line fault KGTS - BETS -- 2PHG</v>
      </c>
      <c r="U21" s="64" t="str">
        <f>IF(J21&gt;0,VLOOKUP(I21,'Bus Lib'!$B:$D,3,FALSE)&amp;"_"&amp;VLOOKUP(J21,'Bus Lib'!$B:$D,3,FALSE),VLOOKUP(I21,'Bus Lib'!$B:$D,3,FALSE))</f>
        <v>KGTS_BETS</v>
      </c>
      <c r="W21" s="63"/>
    </row>
    <row r="22" spans="1:24" x14ac:dyDescent="0.3">
      <c r="A22" s="57">
        <f t="shared" si="0"/>
        <v>15</v>
      </c>
      <c r="B22" s="57" t="s">
        <v>300</v>
      </c>
      <c r="C22" s="70"/>
      <c r="D22" s="71" t="s">
        <v>304</v>
      </c>
      <c r="E22" s="72">
        <v>3</v>
      </c>
      <c r="F22" s="73" t="s">
        <v>589</v>
      </c>
      <c r="G22" s="72"/>
      <c r="H22" s="72"/>
      <c r="I22" s="65">
        <v>21200</v>
      </c>
      <c r="J22" s="65">
        <v>21893</v>
      </c>
      <c r="K22" s="65"/>
      <c r="L22" s="66">
        <v>1</v>
      </c>
      <c r="M22" s="66"/>
      <c r="N22" s="72">
        <v>0.1</v>
      </c>
      <c r="O22" s="72">
        <v>0.12</v>
      </c>
      <c r="P22" s="72">
        <v>3</v>
      </c>
      <c r="Q22" s="72">
        <v>-1</v>
      </c>
      <c r="R22" s="72">
        <v>220</v>
      </c>
      <c r="S22" s="144" t="s">
        <v>119</v>
      </c>
      <c r="T22" s="64" t="str">
        <f>IF(C22=1,IF(J22&gt;0," - Runback Trip "&amp;VLOOKUP(I22,'Bus Lib'!$B:$D,2,FALSE)&amp;" - "&amp;VLOOKUP(J22,'Bus Lib'!$B:$D,2,FALSE)&amp;" -- "&amp;D22,(F22&amp;" fault "&amp;VLOOKUP(I22,'Bus Lib'!$B:$D,2,FALSE))&amp;" -- "&amp;D22),IF(J22&gt;0,F22&amp;" fault "&amp;VLOOKUP(I22,'Bus Lib'!$B:$D,2,FALSE)&amp;" - "&amp;VLOOKUP(J22,'Bus Lib'!$B:$D,2,FALSE)&amp;" -- "&amp;D22,(F22&amp;" fault "&amp;VLOOKUP(I22,'Bus Lib'!$B:$D,2,FALSE))&amp;" -- "&amp;D22))</f>
        <v>Line fault DLP330 - WAG -- 2PHG</v>
      </c>
      <c r="U22" s="64" t="str">
        <f>IF(J22&gt;0,VLOOKUP(I22,'Bus Lib'!$B:$D,3,FALSE)&amp;"_"&amp;VLOOKUP(J22,'Bus Lib'!$B:$D,3,FALSE),VLOOKUP(I22,'Bus Lib'!$B:$D,3,FALSE))</f>
        <v>DLP330_WAG</v>
      </c>
      <c r="W22" s="63"/>
    </row>
    <row r="23" spans="1:24" x14ac:dyDescent="0.3">
      <c r="A23" s="57">
        <f t="shared" si="0"/>
        <v>16</v>
      </c>
      <c r="B23" s="57" t="s">
        <v>300</v>
      </c>
      <c r="C23" s="70"/>
      <c r="D23" s="71" t="s">
        <v>304</v>
      </c>
      <c r="E23" s="72">
        <v>3</v>
      </c>
      <c r="F23" s="73" t="s">
        <v>589</v>
      </c>
      <c r="G23" s="72"/>
      <c r="H23" s="72"/>
      <c r="I23" s="65">
        <v>11190</v>
      </c>
      <c r="J23" s="65">
        <v>32610</v>
      </c>
      <c r="K23" s="65"/>
      <c r="L23" s="66">
        <v>1</v>
      </c>
      <c r="M23" s="66"/>
      <c r="N23" s="72">
        <v>0.12</v>
      </c>
      <c r="O23" s="72">
        <v>0.52</v>
      </c>
      <c r="P23" s="72">
        <v>3</v>
      </c>
      <c r="Q23" s="72">
        <v>-1</v>
      </c>
      <c r="R23" s="72">
        <v>220</v>
      </c>
      <c r="S23" s="144" t="s">
        <v>119</v>
      </c>
      <c r="T23" s="64" t="str">
        <f>IF(C23=1,IF(J23&gt;0," - Runback Trip "&amp;VLOOKUP(I23,'Bus Lib'!$B:$D,2,FALSE)&amp;" - "&amp;VLOOKUP(J23,'Bus Lib'!$B:$D,2,FALSE)&amp;" -- "&amp;D23,(F23&amp;" fault "&amp;VLOOKUP(I23,'Bus Lib'!$B:$D,2,FALSE))&amp;" -- "&amp;D23),IF(J23&gt;0,F23&amp;" fault "&amp;VLOOKUP(I23,'Bus Lib'!$B:$D,2,FALSE)&amp;" - "&amp;VLOOKUP(J23,'Bus Lib'!$B:$D,2,FALSE)&amp;" -- "&amp;D23,(F23&amp;" fault "&amp;VLOOKUP(I23,'Bus Lib'!$B:$D,2,FALSE))&amp;" -- "&amp;D23))</f>
        <v>Line fault BRG - RCTS -- 2PHG</v>
      </c>
      <c r="U23" s="64" t="str">
        <f>IF(J23&gt;0,VLOOKUP(I23,'Bus Lib'!$B:$D,3,FALSE)&amp;"_"&amp;VLOOKUP(J23,'Bus Lib'!$B:$D,3,FALSE),VLOOKUP(I23,'Bus Lib'!$B:$D,3,FALSE))</f>
        <v>BRG_RCTS</v>
      </c>
      <c r="W23" s="63"/>
    </row>
    <row r="24" spans="1:24" s="67" customFormat="1" x14ac:dyDescent="0.3">
      <c r="A24" s="57">
        <f t="shared" si="0"/>
        <v>17</v>
      </c>
      <c r="B24" s="57" t="s">
        <v>300</v>
      </c>
      <c r="C24" s="70"/>
      <c r="D24" s="71" t="s">
        <v>304</v>
      </c>
      <c r="E24" s="72">
        <v>3</v>
      </c>
      <c r="F24" s="130" t="s">
        <v>589</v>
      </c>
      <c r="G24" s="72"/>
      <c r="H24" s="72"/>
      <c r="I24" s="131">
        <v>32080</v>
      </c>
      <c r="J24" s="131">
        <v>32230</v>
      </c>
      <c r="K24" s="131"/>
      <c r="L24" s="132">
        <v>1</v>
      </c>
      <c r="M24" s="132"/>
      <c r="N24" s="133">
        <v>0.12</v>
      </c>
      <c r="O24" s="133">
        <v>0.22</v>
      </c>
      <c r="P24" s="72">
        <v>3</v>
      </c>
      <c r="Q24" s="72">
        <v>-1</v>
      </c>
      <c r="R24" s="72">
        <v>220</v>
      </c>
      <c r="S24" s="144" t="s">
        <v>119</v>
      </c>
      <c r="T24" s="64" t="str">
        <f>IF(C24=1,IF(J24&gt;0," - Runback Trip "&amp;VLOOKUP(I24,'Bus Lib'!$B:$D,2,FALSE)&amp;" - "&amp;VLOOKUP(J24,'Bus Lib'!$B:$D,2,FALSE)&amp;" -- "&amp;D24,(F24&amp;" fault "&amp;VLOOKUP(I24,'Bus Lib'!$B:$D,2,FALSE))&amp;" -- "&amp;D24),IF(J24&gt;0,F24&amp;" fault "&amp;VLOOKUP(I24,'Bus Lib'!$B:$D,2,FALSE)&amp;" - "&amp;VLOOKUP(J24,'Bus Lib'!$B:$D,2,FALSE)&amp;" -- "&amp;D24,(F24&amp;" fault "&amp;VLOOKUP(I24,'Bus Lib'!$B:$D,2,FALSE))&amp;" -- "&amp;D24))</f>
        <v>Line fault BETS - FVTS -- 2PHG</v>
      </c>
      <c r="U24" s="64" t="str">
        <f>IF(J24&gt;0,VLOOKUP(I24,'Bus Lib'!$B:$D,3,FALSE)&amp;"_"&amp;VLOOKUP(J24,'Bus Lib'!$B:$D,3,FALSE),VLOOKUP(I24,'Bus Lib'!$B:$D,3,FALSE))</f>
        <v>BETS_FVTS</v>
      </c>
      <c r="V24" s="63"/>
      <c r="W24" s="63"/>
      <c r="X24" s="63"/>
    </row>
    <row r="25" spans="1:24" s="67" customFormat="1" x14ac:dyDescent="0.3">
      <c r="A25" s="57"/>
      <c r="B25" s="57"/>
      <c r="C25" s="146">
        <v>1</v>
      </c>
      <c r="D25" s="147" t="s">
        <v>304</v>
      </c>
      <c r="E25" s="148">
        <f>E24+0.22</f>
        <v>3.22</v>
      </c>
      <c r="F25" s="149" t="s">
        <v>589</v>
      </c>
      <c r="G25" s="148"/>
      <c r="H25" s="148"/>
      <c r="I25" s="153">
        <v>32230</v>
      </c>
      <c r="J25" s="153">
        <v>32700</v>
      </c>
      <c r="K25" s="153"/>
      <c r="L25" s="151">
        <v>1</v>
      </c>
      <c r="M25" s="151"/>
      <c r="N25" s="148">
        <v>0</v>
      </c>
      <c r="O25" s="148">
        <v>0</v>
      </c>
      <c r="P25" s="148"/>
      <c r="Q25" s="148"/>
      <c r="R25" s="148">
        <v>220</v>
      </c>
      <c r="S25" s="144" t="s">
        <v>119</v>
      </c>
      <c r="T25" s="152" t="str">
        <f>IF(C25=1,IF(J25&gt;0," - Runback Trip "&amp;VLOOKUP(I25,'Bus Lib'!$B:$D,2,FALSE)&amp;" - "&amp;VLOOKUP(J25,'Bus Lib'!$B:$D,2,FALSE)&amp;" -- "&amp;D25,(F25&amp;" fault "&amp;VLOOKUP(I25,'Bus Lib'!$B:$D,2,FALSE))&amp;" -- "&amp;D25),IF(J25&gt;0,F25&amp;" fault "&amp;VLOOKUP(I25,'Bus Lib'!$B:$D,2,FALSE)&amp;" - "&amp;VLOOKUP(J25,'Bus Lib'!$B:$D,2,FALSE)&amp;" -- "&amp;D25,(F25&amp;" fault "&amp;VLOOKUP(I25,'Bus Lib'!$B:$D,2,FALSE))&amp;" -- "&amp;D25))</f>
        <v xml:space="preserve"> - Runback Trip FVTS - SHTS -- 2PHG</v>
      </c>
      <c r="U25" s="152" t="str">
        <f>IF(J25&gt;0,VLOOKUP(I25,'Bus Lib'!$B:$D,3,FALSE)&amp;"_"&amp;VLOOKUP(J25,'Bus Lib'!$B:$D,3,FALSE),VLOOKUP(I25,'Bus Lib'!$B:$D,3,FALSE))</f>
        <v>FVTS_SHTS</v>
      </c>
      <c r="V25" s="63"/>
      <c r="W25" s="63"/>
      <c r="X25" s="63"/>
    </row>
    <row r="26" spans="1:24" x14ac:dyDescent="0.3">
      <c r="A26" s="57">
        <f>A24+1</f>
        <v>18</v>
      </c>
      <c r="B26" s="57" t="s">
        <v>300</v>
      </c>
      <c r="C26" s="70"/>
      <c r="D26" s="71" t="s">
        <v>301</v>
      </c>
      <c r="E26" s="72">
        <v>3</v>
      </c>
      <c r="F26" s="73" t="s">
        <v>589</v>
      </c>
      <c r="G26" s="72"/>
      <c r="H26" s="72"/>
      <c r="I26" s="65">
        <v>36700</v>
      </c>
      <c r="J26" s="65">
        <v>36716</v>
      </c>
      <c r="K26" s="65"/>
      <c r="L26" s="66">
        <v>1</v>
      </c>
      <c r="M26" s="66"/>
      <c r="N26" s="72">
        <v>0.14000000000000001</v>
      </c>
      <c r="O26" s="72">
        <v>3.64</v>
      </c>
      <c r="P26" s="72">
        <v>3</v>
      </c>
      <c r="Q26" s="72">
        <v>0</v>
      </c>
      <c r="R26" s="72">
        <v>66</v>
      </c>
      <c r="S26" s="144" t="s">
        <v>119</v>
      </c>
      <c r="T26" s="64" t="str">
        <f>IF(C26=1,IF(J26&gt;0," - Runback Trip "&amp;VLOOKUP(I26,'Bus Lib'!$B:$D,2,FALSE)&amp;" - "&amp;VLOOKUP(J26,'Bus Lib'!$B:$D,2,FALSE)&amp;" -- "&amp;D26,(F26&amp;" fault "&amp;VLOOKUP(I26,'Bus Lib'!$B:$D,2,FALSE))&amp;" -- "&amp;D26),IF(J26&gt;0,F26&amp;" fault "&amp;VLOOKUP(I26,'Bus Lib'!$B:$D,2,FALSE)&amp;" - "&amp;VLOOKUP(J26,'Bus Lib'!$B:$D,2,FALSE)&amp;" -- "&amp;D26,(F26&amp;" fault "&amp;VLOOKUP(I26,'Bus Lib'!$B:$D,2,FALSE))&amp;" -- "&amp;D26))</f>
        <v>Line fault SHTS66 - NSF -- 3PHG</v>
      </c>
      <c r="U26" s="64" t="str">
        <f>IF(J26&gt;0,VLOOKUP(I26,'Bus Lib'!$B:$D,3,FALSE)&amp;"_"&amp;VLOOKUP(J26,'Bus Lib'!$B:$D,3,FALSE),VLOOKUP(I26,'Bus Lib'!$B:$D,3,FALSE))</f>
        <v>SHTS66_NSF</v>
      </c>
      <c r="W26" s="63"/>
    </row>
    <row r="27" spans="1:24" x14ac:dyDescent="0.3">
      <c r="A27" s="57">
        <f t="shared" si="0"/>
        <v>19</v>
      </c>
      <c r="B27" s="57" t="s">
        <v>300</v>
      </c>
      <c r="C27" s="70"/>
      <c r="D27" s="71" t="s">
        <v>301</v>
      </c>
      <c r="E27" s="72">
        <v>3</v>
      </c>
      <c r="F27" s="73" t="s">
        <v>589</v>
      </c>
      <c r="G27" s="72"/>
      <c r="H27" s="72"/>
      <c r="I27" s="65">
        <v>36716</v>
      </c>
      <c r="J27" s="65">
        <v>36700</v>
      </c>
      <c r="K27" s="65"/>
      <c r="L27" s="66">
        <v>1</v>
      </c>
      <c r="M27" s="66"/>
      <c r="N27" s="72">
        <v>0.54</v>
      </c>
      <c r="O27" s="72">
        <v>0.54</v>
      </c>
      <c r="P27" s="72">
        <v>3</v>
      </c>
      <c r="Q27" s="72">
        <v>0</v>
      </c>
      <c r="R27" s="72">
        <v>66</v>
      </c>
      <c r="S27" s="144" t="s">
        <v>119</v>
      </c>
      <c r="T27" s="64" t="str">
        <f>IF(C27=1,IF(J27&gt;0," - Runback Trip "&amp;VLOOKUP(I27,'Bus Lib'!$B:$D,2,FALSE)&amp;" - "&amp;VLOOKUP(J27,'Bus Lib'!$B:$D,2,FALSE)&amp;" -- "&amp;D27,(F27&amp;" fault "&amp;VLOOKUP(I27,'Bus Lib'!$B:$D,2,FALSE))&amp;" -- "&amp;D27),IF(J27&gt;0,F27&amp;" fault "&amp;VLOOKUP(I27,'Bus Lib'!$B:$D,2,FALSE)&amp;" - "&amp;VLOOKUP(J27,'Bus Lib'!$B:$D,2,FALSE)&amp;" -- "&amp;D27,(F27&amp;" fault "&amp;VLOOKUP(I27,'Bus Lib'!$B:$D,2,FALSE))&amp;" -- "&amp;D27))</f>
        <v>Line fault NSF - SHTS66 -- 3PHG</v>
      </c>
      <c r="U27" s="64" t="str">
        <f>IF(J27&gt;0,VLOOKUP(I27,'Bus Lib'!$B:$D,3,FALSE)&amp;"_"&amp;VLOOKUP(J27,'Bus Lib'!$B:$D,3,FALSE),VLOOKUP(I27,'Bus Lib'!$B:$D,3,FALSE))</f>
        <v>NSF_SHTS66</v>
      </c>
      <c r="W27" s="63"/>
    </row>
    <row r="28" spans="1:24" x14ac:dyDescent="0.3">
      <c r="A28" s="57">
        <f t="shared" si="0"/>
        <v>20</v>
      </c>
      <c r="B28" s="57" t="s">
        <v>300</v>
      </c>
      <c r="C28" s="70"/>
      <c r="D28" s="71" t="s">
        <v>301</v>
      </c>
      <c r="E28" s="72">
        <v>3</v>
      </c>
      <c r="F28" s="73" t="s">
        <v>589</v>
      </c>
      <c r="G28" s="72"/>
      <c r="H28" s="72"/>
      <c r="I28" s="65">
        <v>36716</v>
      </c>
      <c r="J28" s="65">
        <v>36706</v>
      </c>
      <c r="K28" s="65"/>
      <c r="L28" s="66">
        <v>1</v>
      </c>
      <c r="M28" s="66"/>
      <c r="N28" s="72">
        <v>0.14000000000000001</v>
      </c>
      <c r="O28" s="72">
        <v>3.64</v>
      </c>
      <c r="P28" s="72">
        <v>3</v>
      </c>
      <c r="Q28" s="72">
        <v>0</v>
      </c>
      <c r="R28" s="72">
        <v>66</v>
      </c>
      <c r="S28" s="144" t="s">
        <v>119</v>
      </c>
      <c r="T28" s="64" t="str">
        <f>IF(C28=1,IF(J28&gt;0," - Runback Trip "&amp;VLOOKUP(I28,'Bus Lib'!$B:$D,2,FALSE)&amp;" - "&amp;VLOOKUP(J28,'Bus Lib'!$B:$D,2,FALSE)&amp;" -- "&amp;D28,(F28&amp;" fault "&amp;VLOOKUP(I28,'Bus Lib'!$B:$D,2,FALSE))&amp;" -- "&amp;D28),IF(J28&gt;0,F28&amp;" fault "&amp;VLOOKUP(I28,'Bus Lib'!$B:$D,2,FALSE)&amp;" - "&amp;VLOOKUP(J28,'Bus Lib'!$B:$D,2,FALSE)&amp;" -- "&amp;D28,(F28&amp;" fault "&amp;VLOOKUP(I28,'Bus Lib'!$B:$D,2,FALSE))&amp;" -- "&amp;D28))</f>
        <v>Line fault NSF - NKA -- 3PHG</v>
      </c>
      <c r="U28" s="64" t="str">
        <f>IF(J28&gt;0,VLOOKUP(I28,'Bus Lib'!$B:$D,3,FALSE)&amp;"_"&amp;VLOOKUP(J28,'Bus Lib'!$B:$D,3,FALSE),VLOOKUP(I28,'Bus Lib'!$B:$D,3,FALSE))</f>
        <v>NSF_NKA</v>
      </c>
      <c r="W28" s="63"/>
    </row>
    <row r="29" spans="1:24" x14ac:dyDescent="0.3">
      <c r="A29" s="57">
        <f t="shared" si="0"/>
        <v>21</v>
      </c>
      <c r="B29" s="57" t="s">
        <v>300</v>
      </c>
      <c r="C29" s="70"/>
      <c r="D29" s="71" t="s">
        <v>301</v>
      </c>
      <c r="E29" s="72">
        <v>3</v>
      </c>
      <c r="F29" s="73" t="s">
        <v>589</v>
      </c>
      <c r="G29" s="72"/>
      <c r="H29" s="72"/>
      <c r="I29" s="65">
        <v>36706</v>
      </c>
      <c r="J29" s="65">
        <v>36716</v>
      </c>
      <c r="K29" s="65"/>
      <c r="L29" s="66">
        <v>1</v>
      </c>
      <c r="M29" s="66"/>
      <c r="N29" s="72">
        <v>0.14000000000000001</v>
      </c>
      <c r="O29" s="72">
        <v>3.64</v>
      </c>
      <c r="P29" s="72">
        <v>3</v>
      </c>
      <c r="Q29" s="72">
        <v>0</v>
      </c>
      <c r="R29" s="72">
        <v>66</v>
      </c>
      <c r="S29" s="144" t="s">
        <v>119</v>
      </c>
      <c r="T29" s="64" t="str">
        <f>IF(C29=1,IF(J29&gt;0," - Runback Trip "&amp;VLOOKUP(I29,'Bus Lib'!$B:$D,2,FALSE)&amp;" - "&amp;VLOOKUP(J29,'Bus Lib'!$B:$D,2,FALSE)&amp;" -- "&amp;D29,(F29&amp;" fault "&amp;VLOOKUP(I29,'Bus Lib'!$B:$D,2,FALSE))&amp;" -- "&amp;D29),IF(J29&gt;0,F29&amp;" fault "&amp;VLOOKUP(I29,'Bus Lib'!$B:$D,2,FALSE)&amp;" - "&amp;VLOOKUP(J29,'Bus Lib'!$B:$D,2,FALSE)&amp;" -- "&amp;D29,(F29&amp;" fault "&amp;VLOOKUP(I29,'Bus Lib'!$B:$D,2,FALSE))&amp;" -- "&amp;D29))</f>
        <v>Line fault NKA - NSF -- 3PHG</v>
      </c>
      <c r="U29" s="64" t="str">
        <f>IF(J29&gt;0,VLOOKUP(I29,'Bus Lib'!$B:$D,3,FALSE)&amp;"_"&amp;VLOOKUP(J29,'Bus Lib'!$B:$D,3,FALSE),VLOOKUP(I29,'Bus Lib'!$B:$D,3,FALSE))</f>
        <v>NKA_NSF</v>
      </c>
      <c r="W29" s="63"/>
    </row>
    <row r="30" spans="1:24" x14ac:dyDescent="0.3">
      <c r="A30" s="57">
        <f t="shared" si="0"/>
        <v>22</v>
      </c>
      <c r="B30" s="57" t="s">
        <v>300</v>
      </c>
      <c r="C30" s="70"/>
      <c r="D30" s="71" t="s">
        <v>301</v>
      </c>
      <c r="E30" s="72">
        <v>3</v>
      </c>
      <c r="F30" s="73" t="s">
        <v>589</v>
      </c>
      <c r="G30" s="72"/>
      <c r="H30" s="72"/>
      <c r="I30" s="65">
        <v>36700</v>
      </c>
      <c r="J30" s="65">
        <v>367170</v>
      </c>
      <c r="K30" s="65"/>
      <c r="L30" s="66">
        <v>1</v>
      </c>
      <c r="M30" s="66"/>
      <c r="N30" s="72">
        <v>0.14000000000000001</v>
      </c>
      <c r="O30" s="72">
        <v>3.84</v>
      </c>
      <c r="P30" s="72">
        <v>3</v>
      </c>
      <c r="Q30" s="72">
        <v>0</v>
      </c>
      <c r="R30" s="72">
        <v>66</v>
      </c>
      <c r="S30" s="144" t="s">
        <v>119</v>
      </c>
      <c r="T30" s="64" t="str">
        <f>IF(C30=1,IF(J30&gt;0," - Runback Trip "&amp;VLOOKUP(I30,'Bus Lib'!$B:$D,2,FALSE)&amp;" - "&amp;VLOOKUP(J30,'Bus Lib'!$B:$D,2,FALSE)&amp;" -- "&amp;D30,(F30&amp;" fault "&amp;VLOOKUP(I30,'Bus Lib'!$B:$D,2,FALSE))&amp;" -- "&amp;D30),IF(J30&gt;0,F30&amp;" fault "&amp;VLOOKUP(I30,'Bus Lib'!$B:$D,2,FALSE)&amp;" - "&amp;VLOOKUP(J30,'Bus Lib'!$B:$D,2,FALSE)&amp;" -- "&amp;D30,(F30&amp;" fault "&amp;VLOOKUP(I30,'Bus Lib'!$B:$D,2,FALSE))&amp;" -- "&amp;D30))</f>
        <v>Line fault SHTS66 - LSF -- 3PHG</v>
      </c>
      <c r="U30" s="64" t="str">
        <f>IF(J30&gt;0,VLOOKUP(I30,'Bus Lib'!$B:$D,3,FALSE)&amp;"_"&amp;VLOOKUP(J30,'Bus Lib'!$B:$D,3,FALSE),VLOOKUP(I30,'Bus Lib'!$B:$D,3,FALSE))</f>
        <v>SHTS66_LSF</v>
      </c>
      <c r="W30" s="63"/>
    </row>
    <row r="31" spans="1:24" s="67" customFormat="1" x14ac:dyDescent="0.3">
      <c r="A31" s="57">
        <f t="shared" si="0"/>
        <v>23</v>
      </c>
      <c r="B31" s="57" t="s">
        <v>300</v>
      </c>
      <c r="C31" s="70"/>
      <c r="D31" s="71" t="s">
        <v>301</v>
      </c>
      <c r="E31" s="72">
        <v>3</v>
      </c>
      <c r="F31" s="130" t="s">
        <v>589</v>
      </c>
      <c r="G31" s="72"/>
      <c r="H31" s="72"/>
      <c r="I31" s="131">
        <v>367170</v>
      </c>
      <c r="J31" s="131">
        <v>36700</v>
      </c>
      <c r="K31" s="131"/>
      <c r="L31" s="132">
        <v>1</v>
      </c>
      <c r="M31" s="132"/>
      <c r="N31" s="133">
        <v>0.54</v>
      </c>
      <c r="O31" s="133">
        <v>0.54</v>
      </c>
      <c r="P31" s="72">
        <v>3</v>
      </c>
      <c r="Q31" s="72">
        <v>0</v>
      </c>
      <c r="R31" s="133">
        <v>66</v>
      </c>
      <c r="S31" s="144" t="s">
        <v>119</v>
      </c>
      <c r="T31" s="64" t="str">
        <f>IF(C31=1,IF(J31&gt;0," - Runback Trip "&amp;VLOOKUP(I31,'Bus Lib'!$B:$D,2,FALSE)&amp;" - "&amp;VLOOKUP(J31,'Bus Lib'!$B:$D,2,FALSE)&amp;" -- "&amp;D31,(F31&amp;" fault "&amp;VLOOKUP(I31,'Bus Lib'!$B:$D,2,FALSE))&amp;" -- "&amp;D31),IF(J31&gt;0,F31&amp;" fault "&amp;VLOOKUP(I31,'Bus Lib'!$B:$D,2,FALSE)&amp;" - "&amp;VLOOKUP(J31,'Bus Lib'!$B:$D,2,FALSE)&amp;" -- "&amp;D31,(F31&amp;" fault "&amp;VLOOKUP(I31,'Bus Lib'!$B:$D,2,FALSE))&amp;" -- "&amp;D31))</f>
        <v>Line fault LSF - SHTS66 -- 3PHG</v>
      </c>
      <c r="U31" s="64" t="str">
        <f>IF(J31&gt;0,VLOOKUP(I31,'Bus Lib'!$B:$D,3,FALSE)&amp;"_"&amp;VLOOKUP(J31,'Bus Lib'!$B:$D,3,FALSE),VLOOKUP(I31,'Bus Lib'!$B:$D,3,FALSE))</f>
        <v>LSF_SHTS66</v>
      </c>
      <c r="V31" s="63"/>
      <c r="W31" s="63"/>
      <c r="X31" s="63"/>
    </row>
    <row r="32" spans="1:24" s="67" customFormat="1" x14ac:dyDescent="0.3">
      <c r="A32" s="57"/>
      <c r="B32" s="57"/>
      <c r="C32" s="146">
        <v>1</v>
      </c>
      <c r="D32" s="147" t="s">
        <v>304</v>
      </c>
      <c r="E32" s="148">
        <f>E31+0.54</f>
        <v>3.54</v>
      </c>
      <c r="F32" s="149" t="s">
        <v>589</v>
      </c>
      <c r="G32" s="148"/>
      <c r="H32" s="148"/>
      <c r="I32" s="153">
        <v>36717</v>
      </c>
      <c r="J32" s="153">
        <v>367172</v>
      </c>
      <c r="K32" s="153"/>
      <c r="L32" s="151">
        <v>1</v>
      </c>
      <c r="M32" s="151"/>
      <c r="N32" s="148">
        <v>0</v>
      </c>
      <c r="O32" s="148">
        <v>0</v>
      </c>
      <c r="P32" s="148"/>
      <c r="Q32" s="148"/>
      <c r="R32" s="148">
        <v>66</v>
      </c>
      <c r="S32" s="144" t="s">
        <v>119</v>
      </c>
      <c r="T32" s="152" t="str">
        <f>IF(C32=1,IF(J32&gt;0," - Runback Trip "&amp;VLOOKUP(I32,'Bus Lib'!$B:$D,2,FALSE)&amp;" - "&amp;VLOOKUP(J32,'Bus Lib'!$B:$D,2,FALSE)&amp;" -- "&amp;D32,(F32&amp;" fault "&amp;VLOOKUP(I32,'Bus Lib'!$B:$D,2,FALSE))&amp;" -- "&amp;D32),IF(J32&gt;0,F32&amp;" fault "&amp;VLOOKUP(I32,'Bus Lib'!$B:$D,2,FALSE)&amp;" - "&amp;VLOOKUP(J32,'Bus Lib'!$B:$D,2,FALSE)&amp;" -- "&amp;D32,(F32&amp;" fault "&amp;VLOOKUP(I32,'Bus Lib'!$B:$D,2,FALSE))&amp;" -- "&amp;D32))</f>
        <v xml:space="preserve"> - Runback Trip LSF - LSF2 -- 2PHG</v>
      </c>
      <c r="U32" s="152" t="str">
        <f>IF(J32&gt;0,VLOOKUP(I32,'Bus Lib'!$B:$D,3,FALSE)&amp;"_"&amp;VLOOKUP(J32,'Bus Lib'!$B:$D,3,FALSE),VLOOKUP(I32,'Bus Lib'!$B:$D,3,FALSE))</f>
        <v>LSF_LSF2</v>
      </c>
      <c r="V32" s="63"/>
      <c r="W32" s="63"/>
      <c r="X32" s="63"/>
    </row>
    <row r="33" spans="1:24" s="67" customFormat="1" x14ac:dyDescent="0.3">
      <c r="A33" s="57">
        <f>A31+1</f>
        <v>24</v>
      </c>
      <c r="B33" s="57" t="s">
        <v>300</v>
      </c>
      <c r="C33" s="70"/>
      <c r="D33" s="71" t="s">
        <v>301</v>
      </c>
      <c r="E33" s="72">
        <v>3</v>
      </c>
      <c r="F33" s="130" t="s">
        <v>589</v>
      </c>
      <c r="G33" s="72"/>
      <c r="H33" s="72"/>
      <c r="I33" s="131">
        <v>36704</v>
      </c>
      <c r="J33" s="131">
        <v>367170</v>
      </c>
      <c r="K33" s="131"/>
      <c r="L33" s="132">
        <v>1</v>
      </c>
      <c r="M33" s="132"/>
      <c r="N33" s="133">
        <v>0.14000000000000001</v>
      </c>
      <c r="O33" s="133">
        <v>4.6399999999999997</v>
      </c>
      <c r="P33" s="72">
        <v>3</v>
      </c>
      <c r="Q33" s="72">
        <v>0</v>
      </c>
      <c r="R33" s="133">
        <v>66</v>
      </c>
      <c r="S33" s="144" t="s">
        <v>119</v>
      </c>
      <c r="T33" s="64" t="str">
        <f>IF(C33=1,IF(J33&gt;0," - Runback Trip "&amp;VLOOKUP(I33,'Bus Lib'!$B:$D,2,FALSE)&amp;" - "&amp;VLOOKUP(J33,'Bus Lib'!$B:$D,2,FALSE)&amp;" -- "&amp;D33,(F33&amp;" fault "&amp;VLOOKUP(I33,'Bus Lib'!$B:$D,2,FALSE))&amp;" -- "&amp;D33),IF(J33&gt;0,F33&amp;" fault "&amp;VLOOKUP(I33,'Bus Lib'!$B:$D,2,FALSE)&amp;" - "&amp;VLOOKUP(J33,'Bus Lib'!$B:$D,2,FALSE)&amp;" -- "&amp;D33,(F33&amp;" fault "&amp;VLOOKUP(I33,'Bus Lib'!$B:$D,2,FALSE))&amp;" -- "&amp;D33))</f>
        <v>Line fault KYM1 - LSF -- 3PHG</v>
      </c>
      <c r="U33" s="64" t="str">
        <f>IF(J33&gt;0,VLOOKUP(I33,'Bus Lib'!$B:$D,3,FALSE)&amp;"_"&amp;VLOOKUP(J33,'Bus Lib'!$B:$D,3,FALSE),VLOOKUP(I33,'Bus Lib'!$B:$D,3,FALSE))</f>
        <v>KYM1_LSF</v>
      </c>
      <c r="V33" s="63"/>
      <c r="W33" s="63"/>
      <c r="X33" s="63"/>
    </row>
    <row r="34" spans="1:24" s="67" customFormat="1" x14ac:dyDescent="0.3">
      <c r="A34" s="57"/>
      <c r="B34" s="57"/>
      <c r="C34" s="146">
        <v>1</v>
      </c>
      <c r="D34" s="147" t="s">
        <v>304</v>
      </c>
      <c r="E34" s="148">
        <f>E33+0.14</f>
        <v>3.14</v>
      </c>
      <c r="F34" s="149" t="s">
        <v>589</v>
      </c>
      <c r="G34" s="148"/>
      <c r="H34" s="148"/>
      <c r="I34" s="153">
        <v>36717</v>
      </c>
      <c r="J34" s="153">
        <v>367172</v>
      </c>
      <c r="K34" s="153"/>
      <c r="L34" s="151">
        <v>1</v>
      </c>
      <c r="M34" s="151"/>
      <c r="N34" s="148">
        <v>0</v>
      </c>
      <c r="O34" s="148">
        <v>0</v>
      </c>
      <c r="P34" s="148"/>
      <c r="Q34" s="148"/>
      <c r="R34" s="148">
        <v>66</v>
      </c>
      <c r="S34" s="144" t="s">
        <v>119</v>
      </c>
      <c r="T34" s="152" t="str">
        <f>IF(C34=1,IF(J34&gt;0," - Runback Trip "&amp;VLOOKUP(I34,'Bus Lib'!$B:$D,2,FALSE)&amp;" - "&amp;VLOOKUP(J34,'Bus Lib'!$B:$D,2,FALSE)&amp;" -- "&amp;D34,(F34&amp;" fault "&amp;VLOOKUP(I34,'Bus Lib'!$B:$D,2,FALSE))&amp;" -- "&amp;D34),IF(J34&gt;0,F34&amp;" fault "&amp;VLOOKUP(I34,'Bus Lib'!$B:$D,2,FALSE)&amp;" - "&amp;VLOOKUP(J34,'Bus Lib'!$B:$D,2,FALSE)&amp;" -- "&amp;D34,(F34&amp;" fault "&amp;VLOOKUP(I34,'Bus Lib'!$B:$D,2,FALSE))&amp;" -- "&amp;D34))</f>
        <v xml:space="preserve"> - Runback Trip LSF - LSF2 -- 2PHG</v>
      </c>
      <c r="U34" s="152" t="str">
        <f>IF(J34&gt;0,VLOOKUP(I34,'Bus Lib'!$B:$D,3,FALSE)&amp;"_"&amp;VLOOKUP(J34,'Bus Lib'!$B:$D,3,FALSE),VLOOKUP(I34,'Bus Lib'!$B:$D,3,FALSE))</f>
        <v>LSF_LSF2</v>
      </c>
      <c r="V34" s="63"/>
      <c r="W34" s="63"/>
      <c r="X34" s="63"/>
    </row>
    <row r="35" spans="1:24" s="67" customFormat="1" x14ac:dyDescent="0.3">
      <c r="A35" s="57">
        <f>A33+1</f>
        <v>25</v>
      </c>
      <c r="B35" s="57" t="s">
        <v>300</v>
      </c>
      <c r="C35" s="70"/>
      <c r="D35" s="71" t="s">
        <v>301</v>
      </c>
      <c r="E35" s="72">
        <v>3</v>
      </c>
      <c r="F35" s="130" t="s">
        <v>589</v>
      </c>
      <c r="G35" s="72"/>
      <c r="H35" s="72"/>
      <c r="I35" s="131">
        <v>367170</v>
      </c>
      <c r="J35" s="131">
        <v>36704</v>
      </c>
      <c r="K35" s="131"/>
      <c r="L35" s="132">
        <v>1</v>
      </c>
      <c r="M35" s="132"/>
      <c r="N35" s="133">
        <v>0.54</v>
      </c>
      <c r="O35" s="133">
        <v>0.54</v>
      </c>
      <c r="P35" s="72">
        <v>3</v>
      </c>
      <c r="Q35" s="72">
        <v>0</v>
      </c>
      <c r="R35" s="133">
        <v>66</v>
      </c>
      <c r="S35" s="144" t="s">
        <v>119</v>
      </c>
      <c r="T35" s="64" t="str">
        <f>IF(C35=1,IF(J35&gt;0," - Runback Trip "&amp;VLOOKUP(I35,'Bus Lib'!$B:$D,2,FALSE)&amp;" - "&amp;VLOOKUP(J35,'Bus Lib'!$B:$D,2,FALSE)&amp;" -- "&amp;D35,(F35&amp;" fault "&amp;VLOOKUP(I35,'Bus Lib'!$B:$D,2,FALSE))&amp;" -- "&amp;D35),IF(J35&gt;0,F35&amp;" fault "&amp;VLOOKUP(I35,'Bus Lib'!$B:$D,2,FALSE)&amp;" - "&amp;VLOOKUP(J35,'Bus Lib'!$B:$D,2,FALSE)&amp;" -- "&amp;D35,(F35&amp;" fault "&amp;VLOOKUP(I35,'Bus Lib'!$B:$D,2,FALSE))&amp;" -- "&amp;D35))</f>
        <v>Line fault LSF - KYM1 -- 3PHG</v>
      </c>
      <c r="U35" s="64" t="str">
        <f>IF(J35&gt;0,VLOOKUP(I35,'Bus Lib'!$B:$D,3,FALSE)&amp;"_"&amp;VLOOKUP(J35,'Bus Lib'!$B:$D,3,FALSE),VLOOKUP(I35,'Bus Lib'!$B:$D,3,FALSE))</f>
        <v>LSF_KYM1</v>
      </c>
      <c r="V35" s="63"/>
      <c r="W35" s="63"/>
      <c r="X35" s="63"/>
    </row>
    <row r="36" spans="1:24" s="67" customFormat="1" x14ac:dyDescent="0.3">
      <c r="A36" s="57"/>
      <c r="B36" s="57"/>
      <c r="C36" s="146">
        <v>1</v>
      </c>
      <c r="D36" s="147" t="s">
        <v>304</v>
      </c>
      <c r="E36" s="148">
        <f>E35+0.54</f>
        <v>3.54</v>
      </c>
      <c r="F36" s="149" t="s">
        <v>589</v>
      </c>
      <c r="G36" s="148"/>
      <c r="H36" s="148"/>
      <c r="I36" s="153">
        <v>36717</v>
      </c>
      <c r="J36" s="153">
        <v>367172</v>
      </c>
      <c r="K36" s="153"/>
      <c r="L36" s="151">
        <v>1</v>
      </c>
      <c r="M36" s="151"/>
      <c r="N36" s="148">
        <v>0</v>
      </c>
      <c r="O36" s="148">
        <v>0</v>
      </c>
      <c r="P36" s="148"/>
      <c r="Q36" s="148"/>
      <c r="R36" s="148">
        <v>66</v>
      </c>
      <c r="S36" s="144" t="s">
        <v>119</v>
      </c>
      <c r="T36" s="152" t="str">
        <f>IF(C36=1,IF(J36&gt;0," - Runback Trip "&amp;VLOOKUP(I36,'Bus Lib'!$B:$D,2,FALSE)&amp;" - "&amp;VLOOKUP(J36,'Bus Lib'!$B:$D,2,FALSE)&amp;" -- "&amp;D36,(F36&amp;" fault "&amp;VLOOKUP(I36,'Bus Lib'!$B:$D,2,FALSE))&amp;" -- "&amp;D36),IF(J36&gt;0,F36&amp;" fault "&amp;VLOOKUP(I36,'Bus Lib'!$B:$D,2,FALSE)&amp;" - "&amp;VLOOKUP(J36,'Bus Lib'!$B:$D,2,FALSE)&amp;" -- "&amp;D36,(F36&amp;" fault "&amp;VLOOKUP(I36,'Bus Lib'!$B:$D,2,FALSE))&amp;" -- "&amp;D36))</f>
        <v xml:space="preserve"> - Runback Trip LSF - LSF2 -- 2PHG</v>
      </c>
      <c r="U36" s="152" t="str">
        <f>IF(J36&gt;0,VLOOKUP(I36,'Bus Lib'!$B:$D,3,FALSE)&amp;"_"&amp;VLOOKUP(J36,'Bus Lib'!$B:$D,3,FALSE),VLOOKUP(I36,'Bus Lib'!$B:$D,3,FALSE))</f>
        <v>LSF_LSF2</v>
      </c>
      <c r="V36" s="63"/>
      <c r="W36" s="63"/>
      <c r="X36" s="63"/>
    </row>
    <row r="37" spans="1:24" s="67" customFormat="1" x14ac:dyDescent="0.3">
      <c r="A37" s="57">
        <f>A35+1</f>
        <v>26</v>
      </c>
      <c r="B37" s="57" t="s">
        <v>300</v>
      </c>
      <c r="C37" s="70"/>
      <c r="D37" s="71" t="s">
        <v>301</v>
      </c>
      <c r="E37" s="72">
        <v>3</v>
      </c>
      <c r="F37" s="130" t="s">
        <v>589</v>
      </c>
      <c r="G37" s="72"/>
      <c r="H37" s="72"/>
      <c r="I37" s="131">
        <v>36700</v>
      </c>
      <c r="J37" s="131">
        <v>36704</v>
      </c>
      <c r="K37" s="131"/>
      <c r="L37" s="132">
        <v>1</v>
      </c>
      <c r="M37" s="132"/>
      <c r="N37" s="133">
        <v>0.14000000000000001</v>
      </c>
      <c r="O37" s="133">
        <v>2.54</v>
      </c>
      <c r="P37" s="72">
        <v>3</v>
      </c>
      <c r="Q37" s="72">
        <v>0</v>
      </c>
      <c r="R37" s="133">
        <v>66</v>
      </c>
      <c r="S37" s="144" t="s">
        <v>119</v>
      </c>
      <c r="T37" s="64" t="str">
        <f>IF(C37=1,IF(J37&gt;0," - Runback Trip "&amp;VLOOKUP(I37,'Bus Lib'!$B:$D,2,FALSE)&amp;" - "&amp;VLOOKUP(J37,'Bus Lib'!$B:$D,2,FALSE)&amp;" -- "&amp;D37,(F37&amp;" fault "&amp;VLOOKUP(I37,'Bus Lib'!$B:$D,2,FALSE))&amp;" -- "&amp;D37),IF(J37&gt;0,F37&amp;" fault "&amp;VLOOKUP(I37,'Bus Lib'!$B:$D,2,FALSE)&amp;" - "&amp;VLOOKUP(J37,'Bus Lib'!$B:$D,2,FALSE)&amp;" -- "&amp;D37,(F37&amp;" fault "&amp;VLOOKUP(I37,'Bus Lib'!$B:$D,2,FALSE))&amp;" -- "&amp;D37))</f>
        <v>Line fault SHTS66 - KYM1 -- 3PHG</v>
      </c>
      <c r="U37" s="64" t="str">
        <f>IF(J37&gt;0,VLOOKUP(I37,'Bus Lib'!$B:$D,3,FALSE)&amp;"_"&amp;VLOOKUP(J37,'Bus Lib'!$B:$D,3,FALSE),VLOOKUP(I37,'Bus Lib'!$B:$D,3,FALSE))</f>
        <v>SHTS66_KYM1</v>
      </c>
      <c r="V37" s="63"/>
      <c r="W37" s="63"/>
      <c r="X37" s="63"/>
    </row>
    <row r="38" spans="1:24" s="67" customFormat="1" x14ac:dyDescent="0.3">
      <c r="A38" s="57"/>
      <c r="B38" s="57"/>
      <c r="C38" s="146">
        <v>1</v>
      </c>
      <c r="D38" s="147" t="s">
        <v>304</v>
      </c>
      <c r="E38" s="148">
        <f>E37+0.14</f>
        <v>3.14</v>
      </c>
      <c r="F38" s="149" t="s">
        <v>589</v>
      </c>
      <c r="G38" s="148"/>
      <c r="H38" s="148"/>
      <c r="I38" s="153">
        <v>36717</v>
      </c>
      <c r="J38" s="153">
        <v>367172</v>
      </c>
      <c r="K38" s="153"/>
      <c r="L38" s="151">
        <v>1</v>
      </c>
      <c r="M38" s="151"/>
      <c r="N38" s="148">
        <v>0</v>
      </c>
      <c r="O38" s="148">
        <v>0</v>
      </c>
      <c r="P38" s="148"/>
      <c r="Q38" s="148"/>
      <c r="R38" s="148">
        <v>66</v>
      </c>
      <c r="S38" s="144" t="s">
        <v>119</v>
      </c>
      <c r="T38" s="152" t="str">
        <f>IF(C38=1,IF(J38&gt;0," - Runback Trip "&amp;VLOOKUP(I38,'Bus Lib'!$B:$D,2,FALSE)&amp;" - "&amp;VLOOKUP(J38,'Bus Lib'!$B:$D,2,FALSE)&amp;" -- "&amp;D38,(F38&amp;" fault "&amp;VLOOKUP(I38,'Bus Lib'!$B:$D,2,FALSE))&amp;" -- "&amp;D38),IF(J38&gt;0,F38&amp;" fault "&amp;VLOOKUP(I38,'Bus Lib'!$B:$D,2,FALSE)&amp;" - "&amp;VLOOKUP(J38,'Bus Lib'!$B:$D,2,FALSE)&amp;" -- "&amp;D38,(F38&amp;" fault "&amp;VLOOKUP(I38,'Bus Lib'!$B:$D,2,FALSE))&amp;" -- "&amp;D38))</f>
        <v xml:space="preserve"> - Runback Trip LSF - LSF2 -- 2PHG</v>
      </c>
      <c r="U38" s="152" t="str">
        <f>IF(J38&gt;0,VLOOKUP(I38,'Bus Lib'!$B:$D,3,FALSE)&amp;"_"&amp;VLOOKUP(J38,'Bus Lib'!$B:$D,3,FALSE),VLOOKUP(I38,'Bus Lib'!$B:$D,3,FALSE))</f>
        <v>LSF_LSF2</v>
      </c>
      <c r="V38" s="63"/>
      <c r="W38" s="63"/>
      <c r="X38" s="63"/>
    </row>
    <row r="39" spans="1:24" x14ac:dyDescent="0.3">
      <c r="A39" s="57">
        <f>A37+1</f>
        <v>27</v>
      </c>
      <c r="B39" s="57" t="s">
        <v>300</v>
      </c>
      <c r="C39" s="70"/>
      <c r="D39" s="71" t="s">
        <v>301</v>
      </c>
      <c r="E39" s="72">
        <v>3</v>
      </c>
      <c r="F39" s="73" t="s">
        <v>589</v>
      </c>
      <c r="G39" s="72"/>
      <c r="H39" s="72"/>
      <c r="I39" s="65">
        <v>36704</v>
      </c>
      <c r="J39" s="65">
        <v>36700</v>
      </c>
      <c r="K39" s="65"/>
      <c r="L39" s="66">
        <v>1</v>
      </c>
      <c r="M39" s="66"/>
      <c r="N39" s="72">
        <v>0.54</v>
      </c>
      <c r="O39" s="72">
        <v>0.54</v>
      </c>
      <c r="P39" s="72">
        <v>3</v>
      </c>
      <c r="Q39" s="72">
        <v>0</v>
      </c>
      <c r="R39" s="72">
        <v>66</v>
      </c>
      <c r="S39" s="144" t="s">
        <v>119</v>
      </c>
      <c r="T39" s="64" t="str">
        <f>IF(C39=1,IF(J39&gt;0," - Runback Trip "&amp;VLOOKUP(I39,'Bus Lib'!$B:$D,2,FALSE)&amp;" - "&amp;VLOOKUP(J39,'Bus Lib'!$B:$D,2,FALSE)&amp;" -- "&amp;D39,(F39&amp;" fault "&amp;VLOOKUP(I39,'Bus Lib'!$B:$D,2,FALSE))&amp;" -- "&amp;D39),IF(J39&gt;0,F39&amp;" fault "&amp;VLOOKUP(I39,'Bus Lib'!$B:$D,2,FALSE)&amp;" - "&amp;VLOOKUP(J39,'Bus Lib'!$B:$D,2,FALSE)&amp;" -- "&amp;D39,(F39&amp;" fault "&amp;VLOOKUP(I39,'Bus Lib'!$B:$D,2,FALSE))&amp;" -- "&amp;D39))</f>
        <v>Line fault KYM1 - SHTS66 -- 3PHG</v>
      </c>
      <c r="U39" s="64" t="str">
        <f>IF(J39&gt;0,VLOOKUP(I39,'Bus Lib'!$B:$D,3,FALSE)&amp;"_"&amp;VLOOKUP(J39,'Bus Lib'!$B:$D,3,FALSE),VLOOKUP(I39,'Bus Lib'!$B:$D,3,FALSE))</f>
        <v>KYM1_SHTS66</v>
      </c>
      <c r="W39" s="63"/>
    </row>
    <row r="40" spans="1:24" x14ac:dyDescent="0.3">
      <c r="A40" s="57">
        <f t="shared" si="0"/>
        <v>28</v>
      </c>
      <c r="B40" s="57" t="s">
        <v>300</v>
      </c>
      <c r="C40" s="70"/>
      <c r="D40" s="71" t="s">
        <v>301</v>
      </c>
      <c r="E40" s="72">
        <v>3</v>
      </c>
      <c r="F40" s="73" t="s">
        <v>589</v>
      </c>
      <c r="G40" s="72"/>
      <c r="H40" s="72"/>
      <c r="I40" s="65">
        <v>36700</v>
      </c>
      <c r="J40" s="65">
        <v>36707</v>
      </c>
      <c r="K40" s="65"/>
      <c r="L40" s="66">
        <v>1</v>
      </c>
      <c r="M40" s="66"/>
      <c r="N40" s="72">
        <v>0.17</v>
      </c>
      <c r="O40" s="72">
        <v>0.37</v>
      </c>
      <c r="P40" s="72">
        <v>3</v>
      </c>
      <c r="Q40" s="72">
        <v>0</v>
      </c>
      <c r="R40" s="72">
        <v>66</v>
      </c>
      <c r="S40" s="144" t="s">
        <v>119</v>
      </c>
      <c r="T40" s="64" t="str">
        <f>IF(C40=1,IF(J40&gt;0," - Runback Trip "&amp;VLOOKUP(I40,'Bus Lib'!$B:$D,2,FALSE)&amp;" - "&amp;VLOOKUP(J40,'Bus Lib'!$B:$D,2,FALSE)&amp;" -- "&amp;D40,(F40&amp;" fault "&amp;VLOOKUP(I40,'Bus Lib'!$B:$D,2,FALSE))&amp;" -- "&amp;D40),IF(J40&gt;0,F40&amp;" fault "&amp;VLOOKUP(I40,'Bus Lib'!$B:$D,2,FALSE)&amp;" - "&amp;VLOOKUP(J40,'Bus Lib'!$B:$D,2,FALSE)&amp;" -- "&amp;D40,(F40&amp;" fault "&amp;VLOOKUP(I40,'Bus Lib'!$B:$D,2,FALSE))&amp;" -- "&amp;D40))</f>
        <v>Line fault SHTS66 - SHN1 -- 3PHG</v>
      </c>
      <c r="U40" s="64" t="str">
        <f>IF(J40&gt;0,VLOOKUP(I40,'Bus Lib'!$B:$D,3,FALSE)&amp;"_"&amp;VLOOKUP(J40,'Bus Lib'!$B:$D,3,FALSE),VLOOKUP(I40,'Bus Lib'!$B:$D,3,FALSE))</f>
        <v>SHTS66_SHN1</v>
      </c>
      <c r="W40" s="63"/>
    </row>
    <row r="41" spans="1:24" x14ac:dyDescent="0.3">
      <c r="A41" s="57">
        <f t="shared" si="0"/>
        <v>29</v>
      </c>
      <c r="B41" s="57" t="s">
        <v>300</v>
      </c>
      <c r="C41" s="70"/>
      <c r="D41" s="71" t="s">
        <v>301</v>
      </c>
      <c r="E41" s="72">
        <v>3</v>
      </c>
      <c r="F41" s="73" t="s">
        <v>589</v>
      </c>
      <c r="G41" s="72"/>
      <c r="H41" s="72"/>
      <c r="I41" s="65">
        <v>36700</v>
      </c>
      <c r="J41" s="65">
        <v>36708</v>
      </c>
      <c r="K41" s="65"/>
      <c r="L41" s="66">
        <v>1</v>
      </c>
      <c r="M41" s="66"/>
      <c r="N41" s="72">
        <v>0.14000000000000001</v>
      </c>
      <c r="O41" s="72">
        <v>0.74</v>
      </c>
      <c r="P41" s="72">
        <v>3</v>
      </c>
      <c r="Q41" s="72">
        <v>0</v>
      </c>
      <c r="R41" s="72">
        <v>66</v>
      </c>
      <c r="S41" s="144" t="s">
        <v>119</v>
      </c>
      <c r="T41" s="64" t="str">
        <f>IF(C41=1,IF(J41&gt;0," - Runback Trip "&amp;VLOOKUP(I41,'Bus Lib'!$B:$D,2,FALSE)&amp;" - "&amp;VLOOKUP(J41,'Bus Lib'!$B:$D,2,FALSE)&amp;" -- "&amp;D41,(F41&amp;" fault "&amp;VLOOKUP(I41,'Bus Lib'!$B:$D,2,FALSE))&amp;" -- "&amp;D41),IF(J41&gt;0,F41&amp;" fault "&amp;VLOOKUP(I41,'Bus Lib'!$B:$D,2,FALSE)&amp;" - "&amp;VLOOKUP(J41,'Bus Lib'!$B:$D,2,FALSE)&amp;" -- "&amp;D41,(F41&amp;" fault "&amp;VLOOKUP(I41,'Bus Lib'!$B:$D,2,FALSE))&amp;" -- "&amp;D41))</f>
        <v>Line fault SHTS66 - STN -- 3PHG</v>
      </c>
      <c r="U41" s="64" t="str">
        <f>IF(J41&gt;0,VLOOKUP(I41,'Bus Lib'!$B:$D,3,FALSE)&amp;"_"&amp;VLOOKUP(J41,'Bus Lib'!$B:$D,3,FALSE),VLOOKUP(I41,'Bus Lib'!$B:$D,3,FALSE))</f>
        <v>SHTS66_STN</v>
      </c>
      <c r="W41" s="63"/>
    </row>
    <row r="42" spans="1:24" x14ac:dyDescent="0.3">
      <c r="A42" s="57">
        <f t="shared" si="0"/>
        <v>30</v>
      </c>
      <c r="B42" s="57" t="s">
        <v>300</v>
      </c>
      <c r="C42" s="70"/>
      <c r="D42" s="71" t="s">
        <v>301</v>
      </c>
      <c r="E42" s="72">
        <v>3</v>
      </c>
      <c r="F42" s="73" t="s">
        <v>589</v>
      </c>
      <c r="G42" s="72"/>
      <c r="H42" s="72"/>
      <c r="I42" s="65">
        <v>36700</v>
      </c>
      <c r="J42" s="65">
        <v>36705</v>
      </c>
      <c r="K42" s="65"/>
      <c r="L42" s="66">
        <v>1</v>
      </c>
      <c r="M42" s="66"/>
      <c r="N42" s="72">
        <v>0.14000000000000001</v>
      </c>
      <c r="O42" s="72">
        <v>2.54</v>
      </c>
      <c r="P42" s="72">
        <v>3</v>
      </c>
      <c r="Q42" s="72">
        <v>0</v>
      </c>
      <c r="R42" s="72">
        <v>66</v>
      </c>
      <c r="S42" s="144" t="s">
        <v>119</v>
      </c>
      <c r="T42" s="64" t="str">
        <f>IF(C42=1,IF(J42&gt;0," - Runback Trip "&amp;VLOOKUP(I42,'Bus Lib'!$B:$D,2,FALSE)&amp;" - "&amp;VLOOKUP(J42,'Bus Lib'!$B:$D,2,FALSE)&amp;" -- "&amp;D42,(F42&amp;" fault "&amp;VLOOKUP(I42,'Bus Lib'!$B:$D,2,FALSE))&amp;" -- "&amp;D42),IF(J42&gt;0,F42&amp;" fault "&amp;VLOOKUP(I42,'Bus Lib'!$B:$D,2,FALSE)&amp;" - "&amp;VLOOKUP(J42,'Bus Lib'!$B:$D,2,FALSE)&amp;" -- "&amp;D42,(F42&amp;" fault "&amp;VLOOKUP(I42,'Bus Lib'!$B:$D,2,FALSE))&amp;" -- "&amp;D42))</f>
        <v>Line fault SHTS66 - MNA -- 3PHG</v>
      </c>
      <c r="U42" s="64" t="str">
        <f>IF(J42&gt;0,VLOOKUP(I42,'Bus Lib'!$B:$D,3,FALSE)&amp;"_"&amp;VLOOKUP(J42,'Bus Lib'!$B:$D,3,FALSE),VLOOKUP(I42,'Bus Lib'!$B:$D,3,FALSE))</f>
        <v>SHTS66_MNA</v>
      </c>
      <c r="W42" s="63"/>
    </row>
    <row r="43" spans="1:24" x14ac:dyDescent="0.3">
      <c r="A43" s="57">
        <f t="shared" si="0"/>
        <v>31</v>
      </c>
      <c r="B43" s="57" t="s">
        <v>300</v>
      </c>
      <c r="C43" s="70"/>
      <c r="D43" s="71" t="s">
        <v>301</v>
      </c>
      <c r="E43" s="72">
        <v>3</v>
      </c>
      <c r="F43" s="73" t="s">
        <v>589</v>
      </c>
      <c r="G43" s="72"/>
      <c r="H43" s="72"/>
      <c r="I43" s="65">
        <v>36700</v>
      </c>
      <c r="J43" s="65">
        <v>36715</v>
      </c>
      <c r="K43" s="65"/>
      <c r="L43" s="66">
        <v>1</v>
      </c>
      <c r="M43" s="66"/>
      <c r="N43" s="72">
        <v>0.14000000000000001</v>
      </c>
      <c r="O43" s="72">
        <v>0.74</v>
      </c>
      <c r="P43" s="72">
        <v>3</v>
      </c>
      <c r="Q43" s="72">
        <v>0</v>
      </c>
      <c r="R43" s="72">
        <v>66</v>
      </c>
      <c r="S43" s="144" t="s">
        <v>119</v>
      </c>
      <c r="T43" s="64" t="str">
        <f>IF(C43=1,IF(J43&gt;0," - Runback Trip "&amp;VLOOKUP(I43,'Bus Lib'!$B:$D,2,FALSE)&amp;" - "&amp;VLOOKUP(J43,'Bus Lib'!$B:$D,2,FALSE)&amp;" -- "&amp;D43,(F43&amp;" fault "&amp;VLOOKUP(I43,'Bus Lib'!$B:$D,2,FALSE))&amp;" -- "&amp;D43),IF(J43&gt;0,F43&amp;" fault "&amp;VLOOKUP(I43,'Bus Lib'!$B:$D,2,FALSE)&amp;" - "&amp;VLOOKUP(J43,'Bus Lib'!$B:$D,2,FALSE)&amp;" -- "&amp;D43,(F43&amp;" fault "&amp;VLOOKUP(I43,'Bus Lib'!$B:$D,2,FALSE))&amp;" -- "&amp;D43))</f>
        <v>Line fault SHTS66 - SHP -- 3PHG</v>
      </c>
      <c r="U43" s="64" t="str">
        <f>IF(J43&gt;0,VLOOKUP(I43,'Bus Lib'!$B:$D,3,FALSE)&amp;"_"&amp;VLOOKUP(J43,'Bus Lib'!$B:$D,3,FALSE),VLOOKUP(I43,'Bus Lib'!$B:$D,3,FALSE))</f>
        <v>SHTS66_SHP</v>
      </c>
      <c r="W43" s="63"/>
    </row>
    <row r="44" spans="1:24" x14ac:dyDescent="0.3">
      <c r="A44" s="57">
        <f t="shared" si="0"/>
        <v>32</v>
      </c>
      <c r="B44" s="57" t="s">
        <v>300</v>
      </c>
      <c r="C44" s="70"/>
      <c r="D44" s="71" t="s">
        <v>301</v>
      </c>
      <c r="E44" s="72">
        <v>3</v>
      </c>
      <c r="F44" s="73" t="s">
        <v>589</v>
      </c>
      <c r="G44" s="72"/>
      <c r="H44" s="72"/>
      <c r="I44" s="65">
        <v>36704</v>
      </c>
      <c r="J44" s="65">
        <v>36703</v>
      </c>
      <c r="K44" s="65"/>
      <c r="L44" s="66">
        <v>1</v>
      </c>
      <c r="M44" s="66"/>
      <c r="N44" s="72">
        <v>0.54</v>
      </c>
      <c r="O44" s="72">
        <v>0.54</v>
      </c>
      <c r="P44" s="72">
        <v>3</v>
      </c>
      <c r="Q44" s="72">
        <v>0</v>
      </c>
      <c r="R44" s="72">
        <v>66</v>
      </c>
      <c r="S44" s="144" t="s">
        <v>119</v>
      </c>
      <c r="T44" s="64" t="str">
        <f>IF(C44=1,IF(J44&gt;0," - Runback Trip "&amp;VLOOKUP(I44,'Bus Lib'!$B:$D,2,FALSE)&amp;" - "&amp;VLOOKUP(J44,'Bus Lib'!$B:$D,2,FALSE)&amp;" -- "&amp;D44,(F44&amp;" fault "&amp;VLOOKUP(I44,'Bus Lib'!$B:$D,2,FALSE))&amp;" -- "&amp;D44),IF(J44&gt;0,F44&amp;" fault "&amp;VLOOKUP(I44,'Bus Lib'!$B:$D,2,FALSE)&amp;" - "&amp;VLOOKUP(J44,'Bus Lib'!$B:$D,2,FALSE)&amp;" -- "&amp;D44,(F44&amp;" fault "&amp;VLOOKUP(I44,'Bus Lib'!$B:$D,2,FALSE))&amp;" -- "&amp;D44))</f>
        <v>Line fault KYM1 - ECA1 -- 3PHG</v>
      </c>
      <c r="U44" s="64" t="str">
        <f>IF(J44&gt;0,VLOOKUP(I44,'Bus Lib'!$B:$D,3,FALSE)&amp;"_"&amp;VLOOKUP(J44,'Bus Lib'!$B:$D,3,FALSE),VLOOKUP(I44,'Bus Lib'!$B:$D,3,FALSE))</f>
        <v>KYM1_ECA1</v>
      </c>
      <c r="W44" s="63"/>
    </row>
    <row r="45" spans="1:24" x14ac:dyDescent="0.3">
      <c r="A45" s="57">
        <f t="shared" si="0"/>
        <v>33</v>
      </c>
      <c r="B45" s="57" t="s">
        <v>300</v>
      </c>
      <c r="C45" s="70"/>
      <c r="D45" s="71" t="s">
        <v>301</v>
      </c>
      <c r="E45" s="72">
        <v>3</v>
      </c>
      <c r="F45" s="73" t="s">
        <v>589</v>
      </c>
      <c r="G45" s="72"/>
      <c r="H45" s="72"/>
      <c r="I45" s="65">
        <v>36703</v>
      </c>
      <c r="J45" s="65">
        <v>36704</v>
      </c>
      <c r="K45" s="65"/>
      <c r="L45" s="66">
        <v>1</v>
      </c>
      <c r="M45" s="66"/>
      <c r="N45" s="72">
        <v>0.14000000000000001</v>
      </c>
      <c r="O45" s="72">
        <v>0.34</v>
      </c>
      <c r="P45" s="72">
        <v>3</v>
      </c>
      <c r="Q45" s="72">
        <v>0</v>
      </c>
      <c r="R45" s="72">
        <v>66</v>
      </c>
      <c r="S45" s="144" t="s">
        <v>119</v>
      </c>
      <c r="T45" s="64" t="str">
        <f>IF(C45=1,IF(J45&gt;0," - Runback Trip "&amp;VLOOKUP(I45,'Bus Lib'!$B:$D,2,FALSE)&amp;" - "&amp;VLOOKUP(J45,'Bus Lib'!$B:$D,2,FALSE)&amp;" -- "&amp;D45,(F45&amp;" fault "&amp;VLOOKUP(I45,'Bus Lib'!$B:$D,2,FALSE))&amp;" -- "&amp;D45),IF(J45&gt;0,F45&amp;" fault "&amp;VLOOKUP(I45,'Bus Lib'!$B:$D,2,FALSE)&amp;" - "&amp;VLOOKUP(J45,'Bus Lib'!$B:$D,2,FALSE)&amp;" -- "&amp;D45,(F45&amp;" fault "&amp;VLOOKUP(I45,'Bus Lib'!$B:$D,2,FALSE))&amp;" -- "&amp;D45))</f>
        <v>Line fault ECA1 - KYM1 -- 3PHG</v>
      </c>
      <c r="U45" s="64" t="str">
        <f>IF(J45&gt;0,VLOOKUP(I45,'Bus Lib'!$B:$D,3,FALSE)&amp;"_"&amp;VLOOKUP(J45,'Bus Lib'!$B:$D,3,FALSE),VLOOKUP(I45,'Bus Lib'!$B:$D,3,FALSE))</f>
        <v>ECA1_KYM1</v>
      </c>
      <c r="W45" s="63"/>
    </row>
    <row r="46" spans="1:24" x14ac:dyDescent="0.3">
      <c r="A46" s="57">
        <f t="shared" si="0"/>
        <v>34</v>
      </c>
      <c r="B46" s="57" t="s">
        <v>300</v>
      </c>
      <c r="C46" s="70"/>
      <c r="D46" s="71" t="s">
        <v>301</v>
      </c>
      <c r="E46" s="72">
        <v>3</v>
      </c>
      <c r="F46" s="73" t="s">
        <v>589</v>
      </c>
      <c r="G46" s="72"/>
      <c r="H46" s="72"/>
      <c r="I46" s="65">
        <v>36704</v>
      </c>
      <c r="J46" s="65">
        <v>36703</v>
      </c>
      <c r="K46" s="65"/>
      <c r="L46" s="66">
        <v>1</v>
      </c>
      <c r="M46" s="66"/>
      <c r="N46" s="72">
        <v>0.54</v>
      </c>
      <c r="O46" s="72">
        <v>0.54</v>
      </c>
      <c r="P46" s="72">
        <v>3</v>
      </c>
      <c r="Q46" s="72">
        <v>0</v>
      </c>
      <c r="R46" s="72">
        <v>66</v>
      </c>
      <c r="S46" s="144" t="s">
        <v>119</v>
      </c>
      <c r="T46" s="64" t="str">
        <f>IF(C46=1,IF(J46&gt;0," - Runback Trip "&amp;VLOOKUP(I46,'Bus Lib'!$B:$D,2,FALSE)&amp;" - "&amp;VLOOKUP(J46,'Bus Lib'!$B:$D,2,FALSE)&amp;" -- "&amp;D46,(F46&amp;" fault "&amp;VLOOKUP(I46,'Bus Lib'!$B:$D,2,FALSE))&amp;" -- "&amp;D46),IF(J46&gt;0,F46&amp;" fault "&amp;VLOOKUP(I46,'Bus Lib'!$B:$D,2,FALSE)&amp;" - "&amp;VLOOKUP(J46,'Bus Lib'!$B:$D,2,FALSE)&amp;" -- "&amp;D46,(F46&amp;" fault "&amp;VLOOKUP(I46,'Bus Lib'!$B:$D,2,FALSE))&amp;" -- "&amp;D46))</f>
        <v>Line fault KYM1 - ECA1 -- 3PHG</v>
      </c>
      <c r="U46" s="64" t="str">
        <f>IF(J46&gt;0,VLOOKUP(I46,'Bus Lib'!$B:$D,3,FALSE)&amp;"_"&amp;VLOOKUP(J46,'Bus Lib'!$B:$D,3,FALSE),VLOOKUP(I46,'Bus Lib'!$B:$D,3,FALSE))</f>
        <v>KYM1_ECA1</v>
      </c>
      <c r="W46" s="63"/>
    </row>
    <row r="47" spans="1:24" x14ac:dyDescent="0.3">
      <c r="A47" s="57">
        <f t="shared" si="0"/>
        <v>35</v>
      </c>
      <c r="B47" s="57" t="s">
        <v>300</v>
      </c>
      <c r="C47" s="70"/>
      <c r="D47" s="71" t="s">
        <v>301</v>
      </c>
      <c r="E47" s="72">
        <v>3</v>
      </c>
      <c r="F47" s="73" t="s">
        <v>589</v>
      </c>
      <c r="G47" s="72"/>
      <c r="H47" s="72"/>
      <c r="I47" s="65">
        <v>36703</v>
      </c>
      <c r="J47" s="65">
        <v>36704</v>
      </c>
      <c r="K47" s="65"/>
      <c r="L47" s="66">
        <v>1</v>
      </c>
      <c r="M47" s="66"/>
      <c r="N47" s="72">
        <v>0.14000000000000001</v>
      </c>
      <c r="O47" s="72">
        <v>4.34</v>
      </c>
      <c r="P47" s="72">
        <v>3</v>
      </c>
      <c r="Q47" s="72">
        <v>0</v>
      </c>
      <c r="R47" s="72">
        <v>66</v>
      </c>
      <c r="S47" s="144" t="s">
        <v>119</v>
      </c>
      <c r="T47" s="64" t="str">
        <f>IF(C47=1,IF(J47&gt;0," - Runback Trip "&amp;VLOOKUP(I47,'Bus Lib'!$B:$D,2,FALSE)&amp;" - "&amp;VLOOKUP(J47,'Bus Lib'!$B:$D,2,FALSE)&amp;" -- "&amp;D47,(F47&amp;" fault "&amp;VLOOKUP(I47,'Bus Lib'!$B:$D,2,FALSE))&amp;" -- "&amp;D47),IF(J47&gt;0,F47&amp;" fault "&amp;VLOOKUP(I47,'Bus Lib'!$B:$D,2,FALSE)&amp;" - "&amp;VLOOKUP(J47,'Bus Lib'!$B:$D,2,FALSE)&amp;" -- "&amp;D47,(F47&amp;" fault "&amp;VLOOKUP(I47,'Bus Lib'!$B:$D,2,FALSE))&amp;" -- "&amp;D47))</f>
        <v>Line fault ECA1 - KYM1 -- 3PHG</v>
      </c>
      <c r="U47" s="64" t="str">
        <f>IF(J47&gt;0,VLOOKUP(I47,'Bus Lib'!$B:$D,3,FALSE)&amp;"_"&amp;VLOOKUP(J47,'Bus Lib'!$B:$D,3,FALSE),VLOOKUP(I47,'Bus Lib'!$B:$D,3,FALSE))</f>
        <v>ECA1_KYM1</v>
      </c>
      <c r="W47" s="63"/>
    </row>
    <row r="48" spans="1:24" x14ac:dyDescent="0.3">
      <c r="A48" s="57">
        <f t="shared" si="0"/>
        <v>36</v>
      </c>
      <c r="B48" s="57" t="s">
        <v>300</v>
      </c>
      <c r="C48" s="70"/>
      <c r="D48" s="71" t="s">
        <v>301</v>
      </c>
      <c r="E48" s="72">
        <v>3</v>
      </c>
      <c r="F48" s="73" t="s">
        <v>589</v>
      </c>
      <c r="G48" s="72"/>
      <c r="H48" s="72"/>
      <c r="I48" s="65">
        <v>36715</v>
      </c>
      <c r="J48" s="65">
        <v>36704</v>
      </c>
      <c r="K48" s="65"/>
      <c r="L48" s="66">
        <v>1</v>
      </c>
      <c r="M48" s="66"/>
      <c r="N48" s="72">
        <v>0.14000000000000001</v>
      </c>
      <c r="O48" s="72">
        <v>2.64</v>
      </c>
      <c r="P48" s="72">
        <v>3</v>
      </c>
      <c r="Q48" s="72">
        <v>0</v>
      </c>
      <c r="R48" s="72">
        <v>66</v>
      </c>
      <c r="S48" s="144" t="s">
        <v>119</v>
      </c>
      <c r="T48" s="64" t="str">
        <f>IF(C48=1,IF(J48&gt;0," - Runback Trip "&amp;VLOOKUP(I48,'Bus Lib'!$B:$D,2,FALSE)&amp;" - "&amp;VLOOKUP(J48,'Bus Lib'!$B:$D,2,FALSE)&amp;" -- "&amp;D48,(F48&amp;" fault "&amp;VLOOKUP(I48,'Bus Lib'!$B:$D,2,FALSE))&amp;" -- "&amp;D48),IF(J48&gt;0,F48&amp;" fault "&amp;VLOOKUP(I48,'Bus Lib'!$B:$D,2,FALSE)&amp;" - "&amp;VLOOKUP(J48,'Bus Lib'!$B:$D,2,FALSE)&amp;" -- "&amp;D48,(F48&amp;" fault "&amp;VLOOKUP(I48,'Bus Lib'!$B:$D,2,FALSE))&amp;" -- "&amp;D48))</f>
        <v>Line fault SHP - KYM1 -- 3PHG</v>
      </c>
      <c r="U48" s="64" t="str">
        <f>IF(J48&gt;0,VLOOKUP(I48,'Bus Lib'!$B:$D,3,FALSE)&amp;"_"&amp;VLOOKUP(J48,'Bus Lib'!$B:$D,3,FALSE),VLOOKUP(I48,'Bus Lib'!$B:$D,3,FALSE))</f>
        <v>SHP_KYM1</v>
      </c>
      <c r="W48" s="63"/>
    </row>
    <row r="49" spans="1:24" x14ac:dyDescent="0.3">
      <c r="A49" s="57">
        <f t="shared" si="0"/>
        <v>37</v>
      </c>
      <c r="B49" s="57" t="s">
        <v>300</v>
      </c>
      <c r="C49" s="70"/>
      <c r="D49" s="71" t="s">
        <v>301</v>
      </c>
      <c r="E49" s="72">
        <v>3</v>
      </c>
      <c r="F49" s="73" t="s">
        <v>589</v>
      </c>
      <c r="G49" s="72"/>
      <c r="H49" s="72"/>
      <c r="I49" s="65">
        <v>36704</v>
      </c>
      <c r="J49" s="65">
        <v>36715</v>
      </c>
      <c r="K49" s="65"/>
      <c r="L49" s="66">
        <v>1</v>
      </c>
      <c r="M49" s="66"/>
      <c r="N49" s="72">
        <v>0.54</v>
      </c>
      <c r="O49" s="72">
        <v>0.54</v>
      </c>
      <c r="P49" s="72">
        <v>3</v>
      </c>
      <c r="Q49" s="72">
        <v>0</v>
      </c>
      <c r="R49" s="72">
        <v>66</v>
      </c>
      <c r="S49" s="144" t="s">
        <v>119</v>
      </c>
      <c r="T49" s="64" t="str">
        <f>IF(C49=1,IF(J49&gt;0," - Runback Trip "&amp;VLOOKUP(I49,'Bus Lib'!$B:$D,2,FALSE)&amp;" - "&amp;VLOOKUP(J49,'Bus Lib'!$B:$D,2,FALSE)&amp;" -- "&amp;D49,(F49&amp;" fault "&amp;VLOOKUP(I49,'Bus Lib'!$B:$D,2,FALSE))&amp;" -- "&amp;D49),IF(J49&gt;0,F49&amp;" fault "&amp;VLOOKUP(I49,'Bus Lib'!$B:$D,2,FALSE)&amp;" - "&amp;VLOOKUP(J49,'Bus Lib'!$B:$D,2,FALSE)&amp;" -- "&amp;D49,(F49&amp;" fault "&amp;VLOOKUP(I49,'Bus Lib'!$B:$D,2,FALSE))&amp;" -- "&amp;D49))</f>
        <v>Line fault KYM1 - SHP -- 3PHG</v>
      </c>
      <c r="U49" s="64" t="str">
        <f>IF(J49&gt;0,VLOOKUP(I49,'Bus Lib'!$B:$D,3,FALSE)&amp;"_"&amp;VLOOKUP(J49,'Bus Lib'!$B:$D,3,FALSE),VLOOKUP(I49,'Bus Lib'!$B:$D,3,FALSE))</f>
        <v>KYM1_SHP</v>
      </c>
      <c r="W49" s="63"/>
    </row>
    <row r="50" spans="1:24" x14ac:dyDescent="0.3">
      <c r="A50" s="57">
        <f t="shared" si="0"/>
        <v>38</v>
      </c>
      <c r="B50" s="57" t="s">
        <v>300</v>
      </c>
      <c r="C50" s="70"/>
      <c r="D50" s="71" t="s">
        <v>301</v>
      </c>
      <c r="E50" s="72">
        <v>3</v>
      </c>
      <c r="F50" s="73" t="s">
        <v>589</v>
      </c>
      <c r="G50" s="72"/>
      <c r="H50" s="72"/>
      <c r="I50" s="65">
        <v>37704</v>
      </c>
      <c r="J50" s="65">
        <v>37734</v>
      </c>
      <c r="K50" s="65"/>
      <c r="L50" s="66">
        <v>1</v>
      </c>
      <c r="M50" s="66"/>
      <c r="N50" s="72">
        <v>1.149</v>
      </c>
      <c r="O50" s="72">
        <v>1.149</v>
      </c>
      <c r="P50" s="72">
        <v>3</v>
      </c>
      <c r="Q50" s="72">
        <v>0</v>
      </c>
      <c r="R50" s="72">
        <v>66</v>
      </c>
      <c r="S50" s="144" t="s">
        <v>119</v>
      </c>
      <c r="T50" s="64" t="str">
        <f>IF(C50=1,IF(J50&gt;0," - Runback Trip "&amp;VLOOKUP(I50,'Bus Lib'!$B:$D,2,FALSE)&amp;" - "&amp;VLOOKUP(J50,'Bus Lib'!$B:$D,2,FALSE)&amp;" -- "&amp;D50,(F50&amp;" fault "&amp;VLOOKUP(I50,'Bus Lib'!$B:$D,2,FALSE))&amp;" -- "&amp;D50),IF(J50&gt;0,F50&amp;" fault "&amp;VLOOKUP(I50,'Bus Lib'!$B:$D,2,FALSE)&amp;" - "&amp;VLOOKUP(J50,'Bus Lib'!$B:$D,2,FALSE)&amp;" -- "&amp;D50,(F50&amp;" fault "&amp;VLOOKUP(I50,'Bus Lib'!$B:$D,2,FALSE))&amp;" -- "&amp;D50))</f>
        <v>Line fault KYM22 - KSSF -- 3PHG</v>
      </c>
      <c r="U50" s="64" t="str">
        <f>IF(J50&gt;0,VLOOKUP(I50,'Bus Lib'!$B:$D,3,FALSE)&amp;"_"&amp;VLOOKUP(J50,'Bus Lib'!$B:$D,3,FALSE),VLOOKUP(I50,'Bus Lib'!$B:$D,3,FALSE))</f>
        <v>KYM22_KSSF</v>
      </c>
      <c r="W50" s="63"/>
    </row>
    <row r="51" spans="1:24" x14ac:dyDescent="0.3">
      <c r="A51" s="57">
        <f t="shared" si="0"/>
        <v>39</v>
      </c>
      <c r="B51" s="57" t="s">
        <v>300</v>
      </c>
      <c r="C51" s="70"/>
      <c r="D51" s="71" t="s">
        <v>304</v>
      </c>
      <c r="E51" s="72">
        <v>3</v>
      </c>
      <c r="F51" s="73" t="s">
        <v>589</v>
      </c>
      <c r="G51" s="72"/>
      <c r="H51" s="72"/>
      <c r="I51" s="65">
        <v>36700</v>
      </c>
      <c r="J51" s="65">
        <v>36716</v>
      </c>
      <c r="K51" s="65"/>
      <c r="L51" s="66">
        <v>1</v>
      </c>
      <c r="M51" s="66"/>
      <c r="N51" s="72">
        <v>0.14000000000000001</v>
      </c>
      <c r="O51" s="72">
        <v>0.54</v>
      </c>
      <c r="P51" s="72">
        <v>3</v>
      </c>
      <c r="Q51" s="72">
        <v>0</v>
      </c>
      <c r="R51" s="72">
        <v>66</v>
      </c>
      <c r="S51" s="144" t="s">
        <v>119</v>
      </c>
      <c r="T51" s="64" t="str">
        <f>IF(C51=1,IF(J51&gt;0," - Runback Trip "&amp;VLOOKUP(I51,'Bus Lib'!$B:$D,2,FALSE)&amp;" - "&amp;VLOOKUP(J51,'Bus Lib'!$B:$D,2,FALSE)&amp;" -- "&amp;D51,(F51&amp;" fault "&amp;VLOOKUP(I51,'Bus Lib'!$B:$D,2,FALSE))&amp;" -- "&amp;D51),IF(J51&gt;0,F51&amp;" fault "&amp;VLOOKUP(I51,'Bus Lib'!$B:$D,2,FALSE)&amp;" - "&amp;VLOOKUP(J51,'Bus Lib'!$B:$D,2,FALSE)&amp;" -- "&amp;D51,(F51&amp;" fault "&amp;VLOOKUP(I51,'Bus Lib'!$B:$D,2,FALSE))&amp;" -- "&amp;D51))</f>
        <v>Line fault SHTS66 - NSF -- 2PHG</v>
      </c>
      <c r="U51" s="64" t="str">
        <f>IF(J51&gt;0,VLOOKUP(I51,'Bus Lib'!$B:$D,3,FALSE)&amp;"_"&amp;VLOOKUP(J51,'Bus Lib'!$B:$D,3,FALSE),VLOOKUP(I51,'Bus Lib'!$B:$D,3,FALSE))</f>
        <v>SHTS66_NSF</v>
      </c>
      <c r="W51" s="63"/>
    </row>
    <row r="52" spans="1:24" s="68" customFormat="1" x14ac:dyDescent="0.3">
      <c r="A52" s="164">
        <f t="shared" si="0"/>
        <v>40</v>
      </c>
      <c r="B52" s="164" t="s">
        <v>300</v>
      </c>
      <c r="C52" s="165"/>
      <c r="D52" s="166" t="s">
        <v>304</v>
      </c>
      <c r="E52" s="167">
        <v>3</v>
      </c>
      <c r="F52" s="168" t="s">
        <v>589</v>
      </c>
      <c r="G52" s="167"/>
      <c r="H52" s="167"/>
      <c r="I52" s="166">
        <v>32080</v>
      </c>
      <c r="J52" s="166">
        <v>32230</v>
      </c>
      <c r="K52" s="166"/>
      <c r="L52" s="169">
        <v>1</v>
      </c>
      <c r="M52" s="169"/>
      <c r="N52" s="167">
        <v>0.12</v>
      </c>
      <c r="O52" s="167">
        <v>0.22</v>
      </c>
      <c r="P52" s="167">
        <v>3</v>
      </c>
      <c r="Q52" s="167">
        <v>-1</v>
      </c>
      <c r="R52" s="167">
        <v>66</v>
      </c>
      <c r="S52" s="144" t="s">
        <v>119</v>
      </c>
      <c r="T52" s="170" t="str">
        <f>IF(C52=1,IF(J52&gt;0," - Runback Trip "&amp;VLOOKUP(I52,'Bus Lib'!$B:$D,2,FALSE)&amp;" - "&amp;VLOOKUP(J52,'Bus Lib'!$B:$D,2,FALSE)&amp;" -- "&amp;D52,(F52&amp;" fault "&amp;VLOOKUP(I52,'Bus Lib'!$B:$D,2,FALSE))&amp;" -- "&amp;D52),IF(J52&gt;0,F52&amp;" fault "&amp;VLOOKUP(I52,'Bus Lib'!$B:$D,2,FALSE)&amp;" - "&amp;VLOOKUP(J52,'Bus Lib'!$B:$D,2,FALSE)&amp;" -- "&amp;D52,(F52&amp;" fault "&amp;VLOOKUP(I52,'Bus Lib'!$B:$D,2,FALSE))&amp;" -- "&amp;D52))</f>
        <v>Line fault BETS - FVTS -- 2PHG</v>
      </c>
      <c r="U52" s="170" t="str">
        <f>IF(J52&gt;0,VLOOKUP(I52,'Bus Lib'!$B:$D,3,FALSE)&amp;"_"&amp;VLOOKUP(J52,'Bus Lib'!$B:$D,3,FALSE),VLOOKUP(I52,'Bus Lib'!$B:$D,3,FALSE))</f>
        <v>BETS_FVTS</v>
      </c>
      <c r="V52" s="63"/>
      <c r="W52" s="63"/>
      <c r="X52" s="63"/>
    </row>
    <row r="53" spans="1:24" s="68" customFormat="1" x14ac:dyDescent="0.3">
      <c r="A53" s="164">
        <f t="shared" si="0"/>
        <v>41</v>
      </c>
      <c r="B53" s="164" t="s">
        <v>300</v>
      </c>
      <c r="C53" s="165"/>
      <c r="D53" s="166" t="s">
        <v>304</v>
      </c>
      <c r="E53" s="167">
        <v>3</v>
      </c>
      <c r="F53" s="168" t="s">
        <v>589</v>
      </c>
      <c r="G53" s="167"/>
      <c r="H53" s="167"/>
      <c r="I53" s="166">
        <v>32080</v>
      </c>
      <c r="J53" s="166">
        <v>32230</v>
      </c>
      <c r="K53" s="166"/>
      <c r="L53" s="169">
        <v>1</v>
      </c>
      <c r="M53" s="169"/>
      <c r="N53" s="167">
        <v>0.12</v>
      </c>
      <c r="O53" s="167">
        <v>0.22</v>
      </c>
      <c r="P53" s="167">
        <v>3</v>
      </c>
      <c r="Q53" s="167">
        <v>-1</v>
      </c>
      <c r="R53" s="167">
        <v>66</v>
      </c>
      <c r="S53" s="144" t="s">
        <v>119</v>
      </c>
      <c r="T53" s="170" t="str">
        <f>IF(C53=1,IF(J53&gt;0," - Runback Trip "&amp;VLOOKUP(I53,'Bus Lib'!$B:$D,2,FALSE)&amp;" - "&amp;VLOOKUP(J53,'Bus Lib'!$B:$D,2,FALSE)&amp;" -- "&amp;D53,(F53&amp;" fault "&amp;VLOOKUP(I53,'Bus Lib'!$B:$D,2,FALSE))&amp;" -- "&amp;D53),IF(J53&gt;0,F53&amp;" fault "&amp;VLOOKUP(I53,'Bus Lib'!$B:$D,2,FALSE)&amp;" - "&amp;VLOOKUP(J53,'Bus Lib'!$B:$D,2,FALSE)&amp;" -- "&amp;D53,(F53&amp;" fault "&amp;VLOOKUP(I53,'Bus Lib'!$B:$D,2,FALSE))&amp;" -- "&amp;D53))</f>
        <v>Line fault BETS - FVTS -- 2PHG</v>
      </c>
      <c r="U53" s="170" t="str">
        <f>IF(J53&gt;0,VLOOKUP(I53,'Bus Lib'!$B:$D,3,FALSE)&amp;"_"&amp;VLOOKUP(J53,'Bus Lib'!$B:$D,3,FALSE),VLOOKUP(I53,'Bus Lib'!$B:$D,3,FALSE))</f>
        <v>BETS_FVTS</v>
      </c>
      <c r="V53" s="63"/>
      <c r="W53" s="63"/>
      <c r="X53" s="63"/>
    </row>
    <row r="54" spans="1:24" s="67" customFormat="1" x14ac:dyDescent="0.3">
      <c r="A54" s="57">
        <f t="shared" si="0"/>
        <v>42</v>
      </c>
      <c r="B54" s="57" t="s">
        <v>300</v>
      </c>
      <c r="C54" s="70"/>
      <c r="D54" s="71" t="s">
        <v>304</v>
      </c>
      <c r="E54" s="72">
        <v>3</v>
      </c>
      <c r="F54" s="130" t="s">
        <v>589</v>
      </c>
      <c r="G54" s="72"/>
      <c r="H54" s="72"/>
      <c r="I54" s="131">
        <v>367170</v>
      </c>
      <c r="J54" s="131">
        <v>36700</v>
      </c>
      <c r="K54" s="131"/>
      <c r="L54" s="132">
        <v>1</v>
      </c>
      <c r="M54" s="132"/>
      <c r="N54" s="133">
        <v>0.14000000000000001</v>
      </c>
      <c r="O54" s="133">
        <v>0.54</v>
      </c>
      <c r="P54" s="72">
        <v>3</v>
      </c>
      <c r="Q54" s="72">
        <v>0</v>
      </c>
      <c r="R54" s="133">
        <v>66</v>
      </c>
      <c r="S54" s="144" t="s">
        <v>119</v>
      </c>
      <c r="T54" s="64" t="str">
        <f>IF(C54=1,IF(J54&gt;0," - Runback Trip "&amp;VLOOKUP(I54,'Bus Lib'!$B:$D,2,FALSE)&amp;" - "&amp;VLOOKUP(J54,'Bus Lib'!$B:$D,2,FALSE)&amp;" -- "&amp;D54,(F54&amp;" fault "&amp;VLOOKUP(I54,'Bus Lib'!$B:$D,2,FALSE))&amp;" -- "&amp;D54),IF(J54&gt;0,F54&amp;" fault "&amp;VLOOKUP(I54,'Bus Lib'!$B:$D,2,FALSE)&amp;" - "&amp;VLOOKUP(J54,'Bus Lib'!$B:$D,2,FALSE)&amp;" -- "&amp;D54,(F54&amp;" fault "&amp;VLOOKUP(I54,'Bus Lib'!$B:$D,2,FALSE))&amp;" -- "&amp;D54))</f>
        <v>Line fault LSF - SHTS66 -- 2PHG</v>
      </c>
      <c r="U54" s="64" t="str">
        <f>IF(J54&gt;0,VLOOKUP(I54,'Bus Lib'!$B:$D,3,FALSE)&amp;"_"&amp;VLOOKUP(J54,'Bus Lib'!$B:$D,3,FALSE),VLOOKUP(I54,'Bus Lib'!$B:$D,3,FALSE))</f>
        <v>LSF_SHTS66</v>
      </c>
      <c r="V54" s="63"/>
      <c r="W54" s="63"/>
      <c r="X54" s="63"/>
    </row>
    <row r="55" spans="1:24" s="67" customFormat="1" x14ac:dyDescent="0.3">
      <c r="A55" s="57"/>
      <c r="B55" s="57"/>
      <c r="C55" s="146">
        <v>1</v>
      </c>
      <c r="D55" s="147" t="s">
        <v>304</v>
      </c>
      <c r="E55" s="148">
        <f>E54+0.14</f>
        <v>3.14</v>
      </c>
      <c r="F55" s="149" t="s">
        <v>589</v>
      </c>
      <c r="G55" s="148"/>
      <c r="H55" s="148"/>
      <c r="I55" s="153">
        <v>36717</v>
      </c>
      <c r="J55" s="153">
        <v>367172</v>
      </c>
      <c r="K55" s="153"/>
      <c r="L55" s="151">
        <v>1</v>
      </c>
      <c r="M55" s="151"/>
      <c r="N55" s="148">
        <v>0</v>
      </c>
      <c r="O55" s="148">
        <v>0</v>
      </c>
      <c r="P55" s="148"/>
      <c r="Q55" s="148"/>
      <c r="R55" s="148">
        <v>66</v>
      </c>
      <c r="S55" s="144" t="s">
        <v>119</v>
      </c>
      <c r="T55" s="152" t="str">
        <f>IF(C55=1,IF(J55&gt;0," - Runback Trip "&amp;VLOOKUP(I55,'Bus Lib'!$B:$D,2,FALSE)&amp;" - "&amp;VLOOKUP(J55,'Bus Lib'!$B:$D,2,FALSE)&amp;" -- "&amp;D55,(F55&amp;" fault "&amp;VLOOKUP(I55,'Bus Lib'!$B:$D,2,FALSE))&amp;" -- "&amp;D55),IF(J55&gt;0,F55&amp;" fault "&amp;VLOOKUP(I55,'Bus Lib'!$B:$D,2,FALSE)&amp;" - "&amp;VLOOKUP(J55,'Bus Lib'!$B:$D,2,FALSE)&amp;" -- "&amp;D55,(F55&amp;" fault "&amp;VLOOKUP(I55,'Bus Lib'!$B:$D,2,FALSE))&amp;" -- "&amp;D55))</f>
        <v xml:space="preserve"> - Runback Trip LSF - LSF2 -- 2PHG</v>
      </c>
      <c r="U55" s="152" t="str">
        <f>IF(J55&gt;0,VLOOKUP(I55,'Bus Lib'!$B:$D,3,FALSE)&amp;"_"&amp;VLOOKUP(J55,'Bus Lib'!$B:$D,3,FALSE),VLOOKUP(I55,'Bus Lib'!$B:$D,3,FALSE))</f>
        <v>LSF_LSF2</v>
      </c>
      <c r="V55" s="63"/>
      <c r="W55" s="63"/>
      <c r="X55" s="63"/>
    </row>
    <row r="56" spans="1:24" s="67" customFormat="1" x14ac:dyDescent="0.3">
      <c r="A56" s="57">
        <f>A54+1</f>
        <v>43</v>
      </c>
      <c r="B56" s="57" t="s">
        <v>300</v>
      </c>
      <c r="C56" s="70"/>
      <c r="D56" s="71" t="s">
        <v>304</v>
      </c>
      <c r="E56" s="72">
        <v>3</v>
      </c>
      <c r="F56" s="130" t="s">
        <v>589</v>
      </c>
      <c r="G56" s="72"/>
      <c r="H56" s="72"/>
      <c r="I56" s="131">
        <v>36700</v>
      </c>
      <c r="J56" s="131">
        <v>367170</v>
      </c>
      <c r="K56" s="131"/>
      <c r="L56" s="132">
        <v>1</v>
      </c>
      <c r="M56" s="132"/>
      <c r="N56" s="133">
        <v>0.14000000000000001</v>
      </c>
      <c r="O56" s="133">
        <v>0.54</v>
      </c>
      <c r="P56" s="72">
        <v>3</v>
      </c>
      <c r="Q56" s="72">
        <v>0</v>
      </c>
      <c r="R56" s="133">
        <v>66</v>
      </c>
      <c r="S56" s="144" t="s">
        <v>119</v>
      </c>
      <c r="T56" s="64" t="str">
        <f>IF(C56=1,IF(J56&gt;0," - Runback Trip "&amp;VLOOKUP(I56,'Bus Lib'!$B:$D,2,FALSE)&amp;" - "&amp;VLOOKUP(J56,'Bus Lib'!$B:$D,2,FALSE)&amp;" -- "&amp;D56,(F56&amp;" fault "&amp;VLOOKUP(I56,'Bus Lib'!$B:$D,2,FALSE))&amp;" -- "&amp;D56),IF(J56&gt;0,F56&amp;" fault "&amp;VLOOKUP(I56,'Bus Lib'!$B:$D,2,FALSE)&amp;" - "&amp;VLOOKUP(J56,'Bus Lib'!$B:$D,2,FALSE)&amp;" -- "&amp;D56,(F56&amp;" fault "&amp;VLOOKUP(I56,'Bus Lib'!$B:$D,2,FALSE))&amp;" -- "&amp;D56))</f>
        <v>Line fault SHTS66 - LSF -- 2PHG</v>
      </c>
      <c r="U56" s="64" t="str">
        <f>IF(J56&gt;0,VLOOKUP(I56,'Bus Lib'!$B:$D,3,FALSE)&amp;"_"&amp;VLOOKUP(J56,'Bus Lib'!$B:$D,3,FALSE),VLOOKUP(I56,'Bus Lib'!$B:$D,3,FALSE))</f>
        <v>SHTS66_LSF</v>
      </c>
      <c r="V56" s="63"/>
      <c r="W56" s="63"/>
      <c r="X56" s="63"/>
    </row>
    <row r="57" spans="1:24" s="67" customFormat="1" x14ac:dyDescent="0.3">
      <c r="A57" s="57"/>
      <c r="B57" s="57"/>
      <c r="C57" s="146">
        <v>1</v>
      </c>
      <c r="D57" s="147" t="s">
        <v>304</v>
      </c>
      <c r="E57" s="148">
        <f>E56+0.14</f>
        <v>3.14</v>
      </c>
      <c r="F57" s="149" t="s">
        <v>589</v>
      </c>
      <c r="G57" s="148"/>
      <c r="H57" s="148"/>
      <c r="I57" s="153">
        <v>36717</v>
      </c>
      <c r="J57" s="153">
        <v>367172</v>
      </c>
      <c r="K57" s="153"/>
      <c r="L57" s="151">
        <v>1</v>
      </c>
      <c r="M57" s="151"/>
      <c r="N57" s="148">
        <v>0</v>
      </c>
      <c r="O57" s="148">
        <v>0</v>
      </c>
      <c r="P57" s="148"/>
      <c r="Q57" s="148"/>
      <c r="R57" s="148">
        <v>66</v>
      </c>
      <c r="S57" s="144" t="s">
        <v>119</v>
      </c>
      <c r="T57" s="152" t="str">
        <f>IF(C57=1,IF(J57&gt;0," - Runback Trip "&amp;VLOOKUP(I57,'Bus Lib'!$B:$D,2,FALSE)&amp;" - "&amp;VLOOKUP(J57,'Bus Lib'!$B:$D,2,FALSE)&amp;" -- "&amp;D57,(F57&amp;" fault "&amp;VLOOKUP(I57,'Bus Lib'!$B:$D,2,FALSE))&amp;" -- "&amp;D57),IF(J57&gt;0,F57&amp;" fault "&amp;VLOOKUP(I57,'Bus Lib'!$B:$D,2,FALSE)&amp;" - "&amp;VLOOKUP(J57,'Bus Lib'!$B:$D,2,FALSE)&amp;" -- "&amp;D57,(F57&amp;" fault "&amp;VLOOKUP(I57,'Bus Lib'!$B:$D,2,FALSE))&amp;" -- "&amp;D57))</f>
        <v xml:space="preserve"> - Runback Trip LSF - LSF2 -- 2PHG</v>
      </c>
      <c r="U57" s="152" t="str">
        <f>IF(J57&gt;0,VLOOKUP(I57,'Bus Lib'!$B:$D,3,FALSE)&amp;"_"&amp;VLOOKUP(J57,'Bus Lib'!$B:$D,3,FALSE),VLOOKUP(I57,'Bus Lib'!$B:$D,3,FALSE))</f>
        <v>LSF_LSF2</v>
      </c>
      <c r="V57" s="63"/>
      <c r="W57" s="63"/>
      <c r="X57" s="63"/>
    </row>
    <row r="58" spans="1:24" s="67" customFormat="1" x14ac:dyDescent="0.3">
      <c r="A58" s="57">
        <f>A56+1</f>
        <v>44</v>
      </c>
      <c r="B58" s="57" t="s">
        <v>300</v>
      </c>
      <c r="C58" s="70"/>
      <c r="D58" s="71" t="s">
        <v>304</v>
      </c>
      <c r="E58" s="72">
        <v>3</v>
      </c>
      <c r="F58" s="130" t="s">
        <v>589</v>
      </c>
      <c r="G58" s="72"/>
      <c r="H58" s="72"/>
      <c r="I58" s="131">
        <v>367170</v>
      </c>
      <c r="J58" s="131">
        <v>36704</v>
      </c>
      <c r="K58" s="131"/>
      <c r="L58" s="132">
        <v>1</v>
      </c>
      <c r="M58" s="132"/>
      <c r="N58" s="133">
        <v>0.14000000000000001</v>
      </c>
      <c r="O58" s="133">
        <v>0.54</v>
      </c>
      <c r="P58" s="72">
        <v>3</v>
      </c>
      <c r="Q58" s="72">
        <v>0</v>
      </c>
      <c r="R58" s="133">
        <v>66</v>
      </c>
      <c r="S58" s="144" t="s">
        <v>119</v>
      </c>
      <c r="T58" s="64" t="str">
        <f>IF(C58=1,IF(J58&gt;0," - Runback Trip "&amp;VLOOKUP(I58,'Bus Lib'!$B:$D,2,FALSE)&amp;" - "&amp;VLOOKUP(J58,'Bus Lib'!$B:$D,2,FALSE)&amp;" -- "&amp;D58,(F58&amp;" fault "&amp;VLOOKUP(I58,'Bus Lib'!$B:$D,2,FALSE))&amp;" -- "&amp;D58),IF(J58&gt;0,F58&amp;" fault "&amp;VLOOKUP(I58,'Bus Lib'!$B:$D,2,FALSE)&amp;" - "&amp;VLOOKUP(J58,'Bus Lib'!$B:$D,2,FALSE)&amp;" -- "&amp;D58,(F58&amp;" fault "&amp;VLOOKUP(I58,'Bus Lib'!$B:$D,2,FALSE))&amp;" -- "&amp;D58))</f>
        <v>Line fault LSF - KYM1 -- 2PHG</v>
      </c>
      <c r="U58" s="64" t="str">
        <f>IF(J58&gt;0,VLOOKUP(I58,'Bus Lib'!$B:$D,3,FALSE)&amp;"_"&amp;VLOOKUP(J58,'Bus Lib'!$B:$D,3,FALSE),VLOOKUP(I58,'Bus Lib'!$B:$D,3,FALSE))</f>
        <v>LSF_KYM1</v>
      </c>
      <c r="V58" s="63"/>
      <c r="W58" s="63"/>
      <c r="X58" s="63"/>
    </row>
    <row r="59" spans="1:24" s="67" customFormat="1" x14ac:dyDescent="0.3">
      <c r="A59" s="57"/>
      <c r="B59" s="57"/>
      <c r="C59" s="146">
        <v>1</v>
      </c>
      <c r="D59" s="147" t="s">
        <v>304</v>
      </c>
      <c r="E59" s="148">
        <f>E58+0.14</f>
        <v>3.14</v>
      </c>
      <c r="F59" s="149" t="s">
        <v>589</v>
      </c>
      <c r="G59" s="148"/>
      <c r="H59" s="148"/>
      <c r="I59" s="153">
        <v>36717</v>
      </c>
      <c r="J59" s="153">
        <v>367172</v>
      </c>
      <c r="K59" s="153"/>
      <c r="L59" s="151">
        <v>1</v>
      </c>
      <c r="M59" s="151"/>
      <c r="N59" s="148">
        <v>0</v>
      </c>
      <c r="O59" s="148">
        <v>0</v>
      </c>
      <c r="P59" s="148"/>
      <c r="Q59" s="148"/>
      <c r="R59" s="148">
        <v>66</v>
      </c>
      <c r="S59" s="144" t="s">
        <v>119</v>
      </c>
      <c r="T59" s="152" t="str">
        <f>IF(C59=1,IF(J59&gt;0," - Runback Trip "&amp;VLOOKUP(I59,'Bus Lib'!$B:$D,2,FALSE)&amp;" - "&amp;VLOOKUP(J59,'Bus Lib'!$B:$D,2,FALSE)&amp;" -- "&amp;D59,(F59&amp;" fault "&amp;VLOOKUP(I59,'Bus Lib'!$B:$D,2,FALSE))&amp;" -- "&amp;D59),IF(J59&gt;0,F59&amp;" fault "&amp;VLOOKUP(I59,'Bus Lib'!$B:$D,2,FALSE)&amp;" - "&amp;VLOOKUP(J59,'Bus Lib'!$B:$D,2,FALSE)&amp;" -- "&amp;D59,(F59&amp;" fault "&amp;VLOOKUP(I59,'Bus Lib'!$B:$D,2,FALSE))&amp;" -- "&amp;D59))</f>
        <v xml:space="preserve"> - Runback Trip LSF - LSF2 -- 2PHG</v>
      </c>
      <c r="U59" s="152" t="str">
        <f>IF(J59&gt;0,VLOOKUP(I59,'Bus Lib'!$B:$D,3,FALSE)&amp;"_"&amp;VLOOKUP(J59,'Bus Lib'!$B:$D,3,FALSE),VLOOKUP(I59,'Bus Lib'!$B:$D,3,FALSE))</f>
        <v>LSF_LSF2</v>
      </c>
      <c r="V59" s="63"/>
      <c r="W59" s="63"/>
      <c r="X59" s="63"/>
    </row>
    <row r="60" spans="1:24" s="67" customFormat="1" x14ac:dyDescent="0.3">
      <c r="A60" s="57">
        <f>A58+1</f>
        <v>45</v>
      </c>
      <c r="B60" s="57" t="s">
        <v>300</v>
      </c>
      <c r="C60" s="70"/>
      <c r="D60" s="71" t="s">
        <v>304</v>
      </c>
      <c r="E60" s="72">
        <v>3</v>
      </c>
      <c r="F60" s="130" t="s">
        <v>589</v>
      </c>
      <c r="G60" s="72"/>
      <c r="H60" s="72"/>
      <c r="I60" s="131">
        <v>36704</v>
      </c>
      <c r="J60" s="131">
        <v>367170</v>
      </c>
      <c r="K60" s="131"/>
      <c r="L60" s="132">
        <v>1</v>
      </c>
      <c r="M60" s="132"/>
      <c r="N60" s="133">
        <v>0.14000000000000001</v>
      </c>
      <c r="O60" s="133">
        <v>0.54</v>
      </c>
      <c r="P60" s="72">
        <v>3</v>
      </c>
      <c r="Q60" s="72">
        <v>0</v>
      </c>
      <c r="R60" s="133">
        <v>66</v>
      </c>
      <c r="S60" s="144" t="s">
        <v>119</v>
      </c>
      <c r="T60" s="64" t="str">
        <f>IF(C60=1,IF(J60&gt;0," - Runback Trip "&amp;VLOOKUP(I60,'Bus Lib'!$B:$D,2,FALSE)&amp;" - "&amp;VLOOKUP(J60,'Bus Lib'!$B:$D,2,FALSE)&amp;" -- "&amp;D60,(F60&amp;" fault "&amp;VLOOKUP(I60,'Bus Lib'!$B:$D,2,FALSE))&amp;" -- "&amp;D60),IF(J60&gt;0,F60&amp;" fault "&amp;VLOOKUP(I60,'Bus Lib'!$B:$D,2,FALSE)&amp;" - "&amp;VLOOKUP(J60,'Bus Lib'!$B:$D,2,FALSE)&amp;" -- "&amp;D60,(F60&amp;" fault "&amp;VLOOKUP(I60,'Bus Lib'!$B:$D,2,FALSE))&amp;" -- "&amp;D60))</f>
        <v>Line fault KYM1 - LSF -- 2PHG</v>
      </c>
      <c r="U60" s="64" t="str">
        <f>IF(J60&gt;0,VLOOKUP(I60,'Bus Lib'!$B:$D,3,FALSE)&amp;"_"&amp;VLOOKUP(J60,'Bus Lib'!$B:$D,3,FALSE),VLOOKUP(I60,'Bus Lib'!$B:$D,3,FALSE))</f>
        <v>KYM1_LSF</v>
      </c>
      <c r="V60" s="63"/>
      <c r="W60" s="63"/>
      <c r="X60" s="63"/>
    </row>
    <row r="61" spans="1:24" s="67" customFormat="1" x14ac:dyDescent="0.3">
      <c r="A61" s="57"/>
      <c r="B61" s="57"/>
      <c r="C61" s="146">
        <v>1</v>
      </c>
      <c r="D61" s="147" t="s">
        <v>304</v>
      </c>
      <c r="E61" s="148">
        <f>E60+0.14</f>
        <v>3.14</v>
      </c>
      <c r="F61" s="149" t="s">
        <v>589</v>
      </c>
      <c r="G61" s="148"/>
      <c r="H61" s="148"/>
      <c r="I61" s="153">
        <v>36717</v>
      </c>
      <c r="J61" s="153">
        <v>367172</v>
      </c>
      <c r="K61" s="153"/>
      <c r="L61" s="151">
        <v>1</v>
      </c>
      <c r="M61" s="151"/>
      <c r="N61" s="148">
        <v>0</v>
      </c>
      <c r="O61" s="148">
        <v>0</v>
      </c>
      <c r="P61" s="148"/>
      <c r="Q61" s="148"/>
      <c r="R61" s="148">
        <v>66</v>
      </c>
      <c r="S61" s="144" t="s">
        <v>119</v>
      </c>
      <c r="T61" s="152" t="str">
        <f>IF(C61=1,IF(J61&gt;0," - Runback Trip "&amp;VLOOKUP(I61,'Bus Lib'!$B:$D,2,FALSE)&amp;" - "&amp;VLOOKUP(J61,'Bus Lib'!$B:$D,2,FALSE)&amp;" -- "&amp;D61,(F61&amp;" fault "&amp;VLOOKUP(I61,'Bus Lib'!$B:$D,2,FALSE))&amp;" -- "&amp;D61),IF(J61&gt;0,F61&amp;" fault "&amp;VLOOKUP(I61,'Bus Lib'!$B:$D,2,FALSE)&amp;" - "&amp;VLOOKUP(J61,'Bus Lib'!$B:$D,2,FALSE)&amp;" -- "&amp;D61,(F61&amp;" fault "&amp;VLOOKUP(I61,'Bus Lib'!$B:$D,2,FALSE))&amp;" -- "&amp;D61))</f>
        <v xml:space="preserve"> - Runback Trip LSF - LSF2 -- 2PHG</v>
      </c>
      <c r="U61" s="152" t="str">
        <f>IF(J61&gt;0,VLOOKUP(I61,'Bus Lib'!$B:$D,3,FALSE)&amp;"_"&amp;VLOOKUP(J61,'Bus Lib'!$B:$D,3,FALSE),VLOOKUP(I61,'Bus Lib'!$B:$D,3,FALSE))</f>
        <v>LSF_LSF2</v>
      </c>
      <c r="V61" s="63"/>
      <c r="W61" s="63"/>
      <c r="X61" s="63"/>
    </row>
    <row r="62" spans="1:24" x14ac:dyDescent="0.3">
      <c r="A62" s="164">
        <f>A60+1</f>
        <v>46</v>
      </c>
      <c r="B62" s="164" t="s">
        <v>300</v>
      </c>
      <c r="C62" s="165"/>
      <c r="D62" s="166" t="s">
        <v>304</v>
      </c>
      <c r="E62" s="167">
        <v>3</v>
      </c>
      <c r="F62" s="168" t="s">
        <v>589</v>
      </c>
      <c r="G62" s="167"/>
      <c r="H62" s="167"/>
      <c r="I62" s="166">
        <v>36700</v>
      </c>
      <c r="J62" s="166">
        <v>36706</v>
      </c>
      <c r="K62" s="166"/>
      <c r="L62" s="169">
        <v>1</v>
      </c>
      <c r="M62" s="169"/>
      <c r="N62" s="167">
        <v>0.14000000000000001</v>
      </c>
      <c r="O62" s="167">
        <v>0.54</v>
      </c>
      <c r="P62" s="167">
        <v>3</v>
      </c>
      <c r="Q62" s="167">
        <v>-1</v>
      </c>
      <c r="R62" s="167">
        <v>66</v>
      </c>
      <c r="S62" s="144" t="s">
        <v>119</v>
      </c>
      <c r="T62" s="170" t="str">
        <f>IF(C62=1,IF(J62&gt;0," - Runback Trip "&amp;VLOOKUP(I62,'Bus Lib'!$B:$D,2,FALSE)&amp;" - "&amp;VLOOKUP(J62,'Bus Lib'!$B:$D,2,FALSE)&amp;" -- "&amp;D62,(F62&amp;" fault "&amp;VLOOKUP(I62,'Bus Lib'!$B:$D,2,FALSE))&amp;" -- "&amp;D62),IF(J62&gt;0,F62&amp;" fault "&amp;VLOOKUP(I62,'Bus Lib'!$B:$D,2,FALSE)&amp;" - "&amp;VLOOKUP(J62,'Bus Lib'!$B:$D,2,FALSE)&amp;" -- "&amp;D62,(F62&amp;" fault "&amp;VLOOKUP(I62,'Bus Lib'!$B:$D,2,FALSE))&amp;" -- "&amp;D62))</f>
        <v>Line fault SHTS66 - NKA -- 2PHG</v>
      </c>
      <c r="U62" s="170" t="str">
        <f>IF(J62&gt;0,VLOOKUP(I62,'Bus Lib'!$B:$D,3,FALSE)&amp;"_"&amp;VLOOKUP(J62,'Bus Lib'!$B:$D,3,FALSE),VLOOKUP(I62,'Bus Lib'!$B:$D,3,FALSE))</f>
        <v>SHTS66_NKA</v>
      </c>
      <c r="W62" s="63"/>
    </row>
    <row r="63" spans="1:24" x14ac:dyDescent="0.3">
      <c r="A63" s="57">
        <f t="shared" si="0"/>
        <v>47</v>
      </c>
      <c r="B63" s="57" t="s">
        <v>300</v>
      </c>
      <c r="C63" s="70"/>
      <c r="D63" s="71" t="s">
        <v>304</v>
      </c>
      <c r="E63" s="72">
        <v>3</v>
      </c>
      <c r="F63" s="73" t="s">
        <v>589</v>
      </c>
      <c r="G63" s="72"/>
      <c r="H63" s="72"/>
      <c r="I63" s="65">
        <v>36700</v>
      </c>
      <c r="J63" s="65">
        <v>36704</v>
      </c>
      <c r="K63" s="65"/>
      <c r="L63" s="66">
        <v>1</v>
      </c>
      <c r="M63" s="66"/>
      <c r="N63" s="72">
        <v>0.14000000000000001</v>
      </c>
      <c r="O63" s="72">
        <v>0.54</v>
      </c>
      <c r="P63" s="72">
        <v>3</v>
      </c>
      <c r="Q63" s="72">
        <v>0</v>
      </c>
      <c r="R63" s="72">
        <v>66</v>
      </c>
      <c r="S63" s="144" t="s">
        <v>119</v>
      </c>
      <c r="T63" s="64" t="str">
        <f>IF(C63=1,IF(J63&gt;0," - Runback Trip "&amp;VLOOKUP(I63,'Bus Lib'!$B:$D,2,FALSE)&amp;" - "&amp;VLOOKUP(J63,'Bus Lib'!$B:$D,2,FALSE)&amp;" -- "&amp;D63,(F63&amp;" fault "&amp;VLOOKUP(I63,'Bus Lib'!$B:$D,2,FALSE))&amp;" -- "&amp;D63),IF(J63&gt;0,F63&amp;" fault "&amp;VLOOKUP(I63,'Bus Lib'!$B:$D,2,FALSE)&amp;" - "&amp;VLOOKUP(J63,'Bus Lib'!$B:$D,2,FALSE)&amp;" -- "&amp;D63,(F63&amp;" fault "&amp;VLOOKUP(I63,'Bus Lib'!$B:$D,2,FALSE))&amp;" -- "&amp;D63))</f>
        <v>Line fault SHTS66 - KYM1 -- 2PHG</v>
      </c>
      <c r="U63" s="64" t="str">
        <f>IF(J63&gt;0,VLOOKUP(I63,'Bus Lib'!$B:$D,3,FALSE)&amp;"_"&amp;VLOOKUP(J63,'Bus Lib'!$B:$D,3,FALSE),VLOOKUP(I63,'Bus Lib'!$B:$D,3,FALSE))</f>
        <v>SHTS66_KYM1</v>
      </c>
      <c r="W63" s="63"/>
    </row>
    <row r="64" spans="1:24" x14ac:dyDescent="0.3">
      <c r="A64" s="57">
        <f t="shared" si="0"/>
        <v>48</v>
      </c>
      <c r="B64" s="57" t="s">
        <v>300</v>
      </c>
      <c r="C64" s="70"/>
      <c r="D64" s="71" t="s">
        <v>304</v>
      </c>
      <c r="E64" s="72">
        <v>3</v>
      </c>
      <c r="F64" s="73" t="s">
        <v>589</v>
      </c>
      <c r="G64" s="72"/>
      <c r="H64" s="72"/>
      <c r="I64" s="65">
        <v>36704</v>
      </c>
      <c r="J64" s="65">
        <v>36700</v>
      </c>
      <c r="K64" s="65"/>
      <c r="L64" s="66">
        <v>1</v>
      </c>
      <c r="M64" s="66"/>
      <c r="N64" s="72">
        <v>0.14000000000000001</v>
      </c>
      <c r="O64" s="72">
        <v>0.54</v>
      </c>
      <c r="P64" s="72">
        <v>3</v>
      </c>
      <c r="Q64" s="72">
        <v>0</v>
      </c>
      <c r="R64" s="72">
        <v>66</v>
      </c>
      <c r="S64" s="144" t="s">
        <v>119</v>
      </c>
      <c r="T64" s="64" t="str">
        <f>IF(C64=1,IF(J64&gt;0," - Runback Trip "&amp;VLOOKUP(I64,'Bus Lib'!$B:$D,2,FALSE)&amp;" - "&amp;VLOOKUP(J64,'Bus Lib'!$B:$D,2,FALSE)&amp;" -- "&amp;D64,(F64&amp;" fault "&amp;VLOOKUP(I64,'Bus Lib'!$B:$D,2,FALSE))&amp;" -- "&amp;D64),IF(J64&gt;0,F64&amp;" fault "&amp;VLOOKUP(I64,'Bus Lib'!$B:$D,2,FALSE)&amp;" - "&amp;VLOOKUP(J64,'Bus Lib'!$B:$D,2,FALSE)&amp;" -- "&amp;D64,(F64&amp;" fault "&amp;VLOOKUP(I64,'Bus Lib'!$B:$D,2,FALSE))&amp;" -- "&amp;D64))</f>
        <v>Line fault KYM1 - SHTS66 -- 2PHG</v>
      </c>
      <c r="U64" s="64" t="str">
        <f>IF(J64&gt;0,VLOOKUP(I64,'Bus Lib'!$B:$D,3,FALSE)&amp;"_"&amp;VLOOKUP(J64,'Bus Lib'!$B:$D,3,FALSE),VLOOKUP(I64,'Bus Lib'!$B:$D,3,FALSE))</f>
        <v>KYM1_SHTS66</v>
      </c>
      <c r="W64" s="63"/>
    </row>
    <row r="65" spans="1:26" x14ac:dyDescent="0.3">
      <c r="A65" s="57">
        <f t="shared" si="0"/>
        <v>49</v>
      </c>
      <c r="B65" s="57" t="s">
        <v>300</v>
      </c>
      <c r="C65" s="70"/>
      <c r="D65" s="71" t="s">
        <v>304</v>
      </c>
      <c r="E65" s="72">
        <v>3</v>
      </c>
      <c r="F65" s="73" t="s">
        <v>589</v>
      </c>
      <c r="G65" s="72"/>
      <c r="H65" s="72"/>
      <c r="I65" s="65">
        <v>36704</v>
      </c>
      <c r="J65" s="65">
        <v>36703</v>
      </c>
      <c r="K65" s="65"/>
      <c r="L65" s="66">
        <v>1</v>
      </c>
      <c r="M65" s="66"/>
      <c r="N65" s="72">
        <v>0.14000000000000001</v>
      </c>
      <c r="O65" s="72">
        <v>0.54</v>
      </c>
      <c r="P65" s="72">
        <v>3</v>
      </c>
      <c r="Q65" s="72">
        <v>0</v>
      </c>
      <c r="R65" s="72">
        <v>66</v>
      </c>
      <c r="S65" s="144" t="s">
        <v>119</v>
      </c>
      <c r="T65" s="64" t="str">
        <f>IF(C65=1,IF(J65&gt;0," - Runback Trip "&amp;VLOOKUP(I65,'Bus Lib'!$B:$D,2,FALSE)&amp;" - "&amp;VLOOKUP(J65,'Bus Lib'!$B:$D,2,FALSE)&amp;" -- "&amp;D65,(F65&amp;" fault "&amp;VLOOKUP(I65,'Bus Lib'!$B:$D,2,FALSE))&amp;" -- "&amp;D65),IF(J65&gt;0,F65&amp;" fault "&amp;VLOOKUP(I65,'Bus Lib'!$B:$D,2,FALSE)&amp;" - "&amp;VLOOKUP(J65,'Bus Lib'!$B:$D,2,FALSE)&amp;" -- "&amp;D65,(F65&amp;" fault "&amp;VLOOKUP(I65,'Bus Lib'!$B:$D,2,FALSE))&amp;" -- "&amp;D65))</f>
        <v>Line fault KYM1 - ECA1 -- 2PHG</v>
      </c>
      <c r="U65" s="64" t="str">
        <f>IF(J65&gt;0,VLOOKUP(I65,'Bus Lib'!$B:$D,3,FALSE)&amp;"_"&amp;VLOOKUP(J65,'Bus Lib'!$B:$D,3,FALSE),VLOOKUP(I65,'Bus Lib'!$B:$D,3,FALSE))</f>
        <v>KYM1_ECA1</v>
      </c>
      <c r="W65" s="63"/>
    </row>
    <row r="66" spans="1:26" x14ac:dyDescent="0.3">
      <c r="A66" s="57">
        <f t="shared" si="0"/>
        <v>50</v>
      </c>
      <c r="B66" s="57" t="s">
        <v>300</v>
      </c>
      <c r="C66" s="70"/>
      <c r="D66" s="71" t="s">
        <v>304</v>
      </c>
      <c r="E66" s="72">
        <v>3</v>
      </c>
      <c r="F66" s="73" t="s">
        <v>589</v>
      </c>
      <c r="G66" s="72"/>
      <c r="H66" s="72"/>
      <c r="I66" s="65">
        <v>36704</v>
      </c>
      <c r="J66" s="65">
        <v>36703</v>
      </c>
      <c r="K66" s="65"/>
      <c r="L66" s="145">
        <v>2</v>
      </c>
      <c r="M66" s="66"/>
      <c r="N66" s="72">
        <v>0.14000000000000001</v>
      </c>
      <c r="O66" s="72">
        <v>0.54</v>
      </c>
      <c r="P66" s="72">
        <v>3</v>
      </c>
      <c r="Q66" s="72">
        <v>0</v>
      </c>
      <c r="R66" s="72">
        <v>66</v>
      </c>
      <c r="S66" s="144" t="s">
        <v>119</v>
      </c>
      <c r="T66" s="64" t="str">
        <f>IF(C66=1,IF(J66&gt;0," - Runback Trip "&amp;VLOOKUP(I66,'Bus Lib'!$B:$D,2,FALSE)&amp;" - "&amp;VLOOKUP(J66,'Bus Lib'!$B:$D,2,FALSE)&amp;" -- "&amp;D66,(F66&amp;" fault "&amp;VLOOKUP(I66,'Bus Lib'!$B:$D,2,FALSE))&amp;" -- "&amp;D66),IF(J66&gt;0,F66&amp;" fault "&amp;VLOOKUP(I66,'Bus Lib'!$B:$D,2,FALSE)&amp;" - "&amp;VLOOKUP(J66,'Bus Lib'!$B:$D,2,FALSE)&amp;" -- "&amp;D66,(F66&amp;" fault "&amp;VLOOKUP(I66,'Bus Lib'!$B:$D,2,FALSE))&amp;" -- "&amp;D66))</f>
        <v>Line fault KYM1 - ECA1 -- 2PHG</v>
      </c>
      <c r="U66" s="64" t="str">
        <f>IF(J66&gt;0,VLOOKUP(I66,'Bus Lib'!$B:$D,3,FALSE)&amp;"_"&amp;VLOOKUP(J66,'Bus Lib'!$B:$D,3,FALSE),VLOOKUP(I66,'Bus Lib'!$B:$D,3,FALSE))</f>
        <v>KYM1_ECA1</v>
      </c>
      <c r="W66" s="63"/>
    </row>
    <row r="67" spans="1:26" x14ac:dyDescent="0.3">
      <c r="A67" s="57">
        <f t="shared" si="0"/>
        <v>51</v>
      </c>
      <c r="B67" s="57" t="s">
        <v>300</v>
      </c>
      <c r="C67" s="70"/>
      <c r="D67" s="71" t="s">
        <v>304</v>
      </c>
      <c r="E67" s="72">
        <v>3</v>
      </c>
      <c r="F67" s="73" t="s">
        <v>589</v>
      </c>
      <c r="G67" s="72"/>
      <c r="H67" s="72"/>
      <c r="I67" s="65">
        <v>36704</v>
      </c>
      <c r="J67" s="65">
        <v>36715</v>
      </c>
      <c r="K67" s="65"/>
      <c r="L67" s="66">
        <v>1</v>
      </c>
      <c r="M67" s="66"/>
      <c r="N67" s="72">
        <v>0.14000000000000001</v>
      </c>
      <c r="O67" s="72">
        <v>0.54</v>
      </c>
      <c r="P67" s="72">
        <v>3</v>
      </c>
      <c r="Q67" s="72">
        <v>0</v>
      </c>
      <c r="R67" s="72">
        <v>66</v>
      </c>
      <c r="S67" s="144" t="s">
        <v>119</v>
      </c>
      <c r="T67" s="64" t="str">
        <f>IF(C67=1,IF(J67&gt;0," - Runback Trip "&amp;VLOOKUP(I67,'Bus Lib'!$B:$D,2,FALSE)&amp;" - "&amp;VLOOKUP(J67,'Bus Lib'!$B:$D,2,FALSE)&amp;" -- "&amp;D67,(F67&amp;" fault "&amp;VLOOKUP(I67,'Bus Lib'!$B:$D,2,FALSE))&amp;" -- "&amp;D67),IF(J67&gt;0,F67&amp;" fault "&amp;VLOOKUP(I67,'Bus Lib'!$B:$D,2,FALSE)&amp;" - "&amp;VLOOKUP(J67,'Bus Lib'!$B:$D,2,FALSE)&amp;" -- "&amp;D67,(F67&amp;" fault "&amp;VLOOKUP(I67,'Bus Lib'!$B:$D,2,FALSE))&amp;" -- "&amp;D67))</f>
        <v>Line fault KYM1 - SHP -- 2PHG</v>
      </c>
      <c r="U67" s="64" t="str">
        <f>IF(J67&gt;0,VLOOKUP(I67,'Bus Lib'!$B:$D,3,FALSE)&amp;"_"&amp;VLOOKUP(J67,'Bus Lib'!$B:$D,3,FALSE),VLOOKUP(I67,'Bus Lib'!$B:$D,3,FALSE))</f>
        <v>KYM1_SHP</v>
      </c>
      <c r="W67" s="63"/>
    </row>
    <row r="68" spans="1:26" x14ac:dyDescent="0.3">
      <c r="A68" s="57">
        <f t="shared" si="0"/>
        <v>52</v>
      </c>
      <c r="B68" s="57" t="s">
        <v>300</v>
      </c>
      <c r="C68" s="70"/>
      <c r="D68" s="71" t="s">
        <v>304</v>
      </c>
      <c r="E68" s="72">
        <v>3</v>
      </c>
      <c r="F68" s="73" t="s">
        <v>589</v>
      </c>
      <c r="G68" s="72"/>
      <c r="H68" s="72"/>
      <c r="I68" s="65">
        <v>36700</v>
      </c>
      <c r="J68" s="65">
        <v>36708</v>
      </c>
      <c r="K68" s="65"/>
      <c r="L68" s="66">
        <v>1</v>
      </c>
      <c r="M68" s="66"/>
      <c r="N68" s="72">
        <v>0.14000000000000001</v>
      </c>
      <c r="O68" s="72">
        <v>0.54</v>
      </c>
      <c r="P68" s="72">
        <v>3</v>
      </c>
      <c r="Q68" s="72">
        <v>0</v>
      </c>
      <c r="R68" s="72">
        <v>66</v>
      </c>
      <c r="S68" s="144" t="s">
        <v>119</v>
      </c>
      <c r="T68" s="64" t="str">
        <f>IF(C68=1,IF(J68&gt;0," - Runback Trip "&amp;VLOOKUP(I68,'Bus Lib'!$B:$D,2,FALSE)&amp;" - "&amp;VLOOKUP(J68,'Bus Lib'!$B:$D,2,FALSE)&amp;" -- "&amp;D68,(F68&amp;" fault "&amp;VLOOKUP(I68,'Bus Lib'!$B:$D,2,FALSE))&amp;" -- "&amp;D68),IF(J68&gt;0,F68&amp;" fault "&amp;VLOOKUP(I68,'Bus Lib'!$B:$D,2,FALSE)&amp;" - "&amp;VLOOKUP(J68,'Bus Lib'!$B:$D,2,FALSE)&amp;" -- "&amp;D68,(F68&amp;" fault "&amp;VLOOKUP(I68,'Bus Lib'!$B:$D,2,FALSE))&amp;" -- "&amp;D68))</f>
        <v>Line fault SHTS66 - STN -- 2PHG</v>
      </c>
      <c r="U68" s="64" t="str">
        <f>IF(J68&gt;0,VLOOKUP(I68,'Bus Lib'!$B:$D,3,FALSE)&amp;"_"&amp;VLOOKUP(J68,'Bus Lib'!$B:$D,3,FALSE),VLOOKUP(I68,'Bus Lib'!$B:$D,3,FALSE))</f>
        <v>SHTS66_STN</v>
      </c>
      <c r="W68" s="63"/>
    </row>
    <row r="69" spans="1:26" x14ac:dyDescent="0.3">
      <c r="A69" s="57">
        <f t="shared" si="0"/>
        <v>53</v>
      </c>
      <c r="B69" s="57" t="s">
        <v>300</v>
      </c>
      <c r="C69" s="70"/>
      <c r="D69" s="71" t="s">
        <v>304</v>
      </c>
      <c r="E69" s="72">
        <v>3</v>
      </c>
      <c r="F69" s="73" t="s">
        <v>589</v>
      </c>
      <c r="G69" s="72"/>
      <c r="H69" s="72"/>
      <c r="I69" s="65">
        <v>36700</v>
      </c>
      <c r="J69" s="65">
        <v>36705</v>
      </c>
      <c r="K69" s="65"/>
      <c r="L69" s="66">
        <v>1</v>
      </c>
      <c r="M69" s="66"/>
      <c r="N69" s="72">
        <v>0.14000000000000001</v>
      </c>
      <c r="O69" s="72">
        <v>0.54</v>
      </c>
      <c r="P69" s="72">
        <v>3</v>
      </c>
      <c r="Q69" s="72">
        <v>0</v>
      </c>
      <c r="R69" s="72">
        <v>66</v>
      </c>
      <c r="S69" s="144" t="s">
        <v>119</v>
      </c>
      <c r="T69" s="64" t="str">
        <f>IF(C69=1,IF(J69&gt;0," - Runback Trip "&amp;VLOOKUP(I69,'Bus Lib'!$B:$D,2,FALSE)&amp;" - "&amp;VLOOKUP(J69,'Bus Lib'!$B:$D,2,FALSE)&amp;" -- "&amp;D69,(F69&amp;" fault "&amp;VLOOKUP(I69,'Bus Lib'!$B:$D,2,FALSE))&amp;" -- "&amp;D69),IF(J69&gt;0,F69&amp;" fault "&amp;VLOOKUP(I69,'Bus Lib'!$B:$D,2,FALSE)&amp;" - "&amp;VLOOKUP(J69,'Bus Lib'!$B:$D,2,FALSE)&amp;" -- "&amp;D69,(F69&amp;" fault "&amp;VLOOKUP(I69,'Bus Lib'!$B:$D,2,FALSE))&amp;" -- "&amp;D69))</f>
        <v>Line fault SHTS66 - MNA -- 2PHG</v>
      </c>
      <c r="U69" s="64" t="str">
        <f>IF(J69&gt;0,VLOOKUP(I69,'Bus Lib'!$B:$D,3,FALSE)&amp;"_"&amp;VLOOKUP(J69,'Bus Lib'!$B:$D,3,FALSE),VLOOKUP(I69,'Bus Lib'!$B:$D,3,FALSE))</f>
        <v>SHTS66_MNA</v>
      </c>
      <c r="W69" s="63"/>
    </row>
    <row r="70" spans="1:26" x14ac:dyDescent="0.3">
      <c r="A70" s="57">
        <f t="shared" si="0"/>
        <v>54</v>
      </c>
      <c r="B70" s="57" t="s">
        <v>300</v>
      </c>
      <c r="C70" s="70"/>
      <c r="D70" s="71" t="s">
        <v>304</v>
      </c>
      <c r="E70" s="72">
        <v>3</v>
      </c>
      <c r="F70" s="73" t="s">
        <v>589</v>
      </c>
      <c r="G70" s="72"/>
      <c r="H70" s="72"/>
      <c r="I70" s="71">
        <v>36700</v>
      </c>
      <c r="J70" s="71">
        <v>36707</v>
      </c>
      <c r="K70" s="71"/>
      <c r="L70" s="66">
        <v>1</v>
      </c>
      <c r="M70" s="66"/>
      <c r="N70" s="72">
        <v>0.14000000000000001</v>
      </c>
      <c r="O70" s="72">
        <v>0.54</v>
      </c>
      <c r="P70" s="72">
        <v>3</v>
      </c>
      <c r="Q70" s="72">
        <v>0</v>
      </c>
      <c r="R70" s="72">
        <v>66</v>
      </c>
      <c r="S70" s="144" t="s">
        <v>119</v>
      </c>
      <c r="T70" s="64" t="str">
        <f>IF(C70=1,IF(J70&gt;0," - Runback Trip "&amp;VLOOKUP(I70,'Bus Lib'!$B:$D,2,FALSE)&amp;" - "&amp;VLOOKUP(J70,'Bus Lib'!$B:$D,2,FALSE)&amp;" -- "&amp;D70,(F70&amp;" fault "&amp;VLOOKUP(I70,'Bus Lib'!$B:$D,2,FALSE))&amp;" -- "&amp;D70),IF(J70&gt;0,F70&amp;" fault "&amp;VLOOKUP(I70,'Bus Lib'!$B:$D,2,FALSE)&amp;" - "&amp;VLOOKUP(J70,'Bus Lib'!$B:$D,2,FALSE)&amp;" -- "&amp;D70,(F70&amp;" fault "&amp;VLOOKUP(I70,'Bus Lib'!$B:$D,2,FALSE))&amp;" -- "&amp;D70))</f>
        <v>Line fault SHTS66 - SHN1 -- 2PHG</v>
      </c>
      <c r="U70" s="64" t="str">
        <f>IF(J70&gt;0,VLOOKUP(I70,'Bus Lib'!$B:$D,3,FALSE)&amp;"_"&amp;VLOOKUP(J70,'Bus Lib'!$B:$D,3,FALSE),VLOOKUP(I70,'Bus Lib'!$B:$D,3,FALSE))</f>
        <v>SHTS66_SHN1</v>
      </c>
      <c r="W70" s="63"/>
    </row>
    <row r="71" spans="1:26" x14ac:dyDescent="0.3">
      <c r="A71" s="57">
        <f t="shared" si="0"/>
        <v>55</v>
      </c>
      <c r="B71" s="57" t="s">
        <v>300</v>
      </c>
      <c r="C71" s="70"/>
      <c r="D71" s="71" t="s">
        <v>301</v>
      </c>
      <c r="E71" s="72">
        <v>3</v>
      </c>
      <c r="F71" s="73" t="s">
        <v>589</v>
      </c>
      <c r="G71" s="72"/>
      <c r="H71" s="72"/>
      <c r="I71" s="65">
        <v>36700</v>
      </c>
      <c r="J71" s="65">
        <v>88888</v>
      </c>
      <c r="K71" s="65"/>
      <c r="L71" s="66">
        <v>1</v>
      </c>
      <c r="M71" s="66"/>
      <c r="N71" s="72">
        <v>0.14000000000000001</v>
      </c>
      <c r="O71" s="72">
        <v>0.54</v>
      </c>
      <c r="P71" s="72">
        <v>3</v>
      </c>
      <c r="Q71" s="72">
        <v>0</v>
      </c>
      <c r="R71" s="72">
        <v>66</v>
      </c>
      <c r="S71" s="144" t="s">
        <v>119</v>
      </c>
      <c r="T71" s="64" t="str">
        <f>IF(C71=1,IF(J71&gt;0," - Runback Trip "&amp;VLOOKUP(I71,'Bus Lib'!$B:$D,2,FALSE)&amp;" - "&amp;VLOOKUP(J71,'Bus Lib'!$B:$D,2,FALSE)&amp;" -- "&amp;D71,(F71&amp;" fault "&amp;VLOOKUP(I71,'Bus Lib'!$B:$D,2,FALSE))&amp;" -- "&amp;D71),IF(J71&gt;0,F71&amp;" fault "&amp;VLOOKUP(I71,'Bus Lib'!$B:$D,2,FALSE)&amp;" - "&amp;VLOOKUP(J71,'Bus Lib'!$B:$D,2,FALSE)&amp;" -- "&amp;D71,(F71&amp;" fault "&amp;VLOOKUP(I71,'Bus Lib'!$B:$D,2,FALSE))&amp;" -- "&amp;D71))</f>
        <v>Line fault SHTS66 - WGNSF -- 3PHG</v>
      </c>
      <c r="U71" s="64" t="str">
        <f>IF(J71&gt;0,VLOOKUP(I71,'Bus Lib'!$B:$D,3,FALSE)&amp;"_"&amp;VLOOKUP(J71,'Bus Lib'!$B:$D,3,FALSE),VLOOKUP(I71,'Bus Lib'!$B:$D,3,FALSE))</f>
        <v>SHTS66_WGNSF</v>
      </c>
      <c r="W71" s="63"/>
      <c r="Z71"/>
    </row>
    <row r="72" spans="1:26" x14ac:dyDescent="0.3">
      <c r="A72" s="57">
        <f t="shared" si="0"/>
        <v>56</v>
      </c>
      <c r="B72" s="57" t="s">
        <v>300</v>
      </c>
      <c r="C72" s="70"/>
      <c r="D72" s="71" t="s">
        <v>301</v>
      </c>
      <c r="E72" s="72">
        <v>3</v>
      </c>
      <c r="F72" s="73" t="s">
        <v>589</v>
      </c>
      <c r="G72" s="72"/>
      <c r="H72" s="72"/>
      <c r="I72" s="65">
        <v>36706</v>
      </c>
      <c r="J72" s="65">
        <v>88888</v>
      </c>
      <c r="K72" s="65"/>
      <c r="L72" s="66">
        <v>1</v>
      </c>
      <c r="M72" s="66"/>
      <c r="N72" s="72">
        <v>0.14000000000000001</v>
      </c>
      <c r="O72" s="72">
        <v>0.54</v>
      </c>
      <c r="P72" s="72">
        <v>3</v>
      </c>
      <c r="Q72" s="72">
        <v>0</v>
      </c>
      <c r="R72" s="72">
        <v>66</v>
      </c>
      <c r="S72" s="144" t="s">
        <v>119</v>
      </c>
      <c r="T72" s="64" t="str">
        <f>IF(C72=1,IF(J72&gt;0," - Runback Trip "&amp;VLOOKUP(I72,'Bus Lib'!$B:$D,2,FALSE)&amp;" - "&amp;VLOOKUP(J72,'Bus Lib'!$B:$D,2,FALSE)&amp;" -- "&amp;D72,(F72&amp;" fault "&amp;VLOOKUP(I72,'Bus Lib'!$B:$D,2,FALSE))&amp;" -- "&amp;D72),IF(J72&gt;0,F72&amp;" fault "&amp;VLOOKUP(I72,'Bus Lib'!$B:$D,2,FALSE)&amp;" - "&amp;VLOOKUP(J72,'Bus Lib'!$B:$D,2,FALSE)&amp;" -- "&amp;D72,(F72&amp;" fault "&amp;VLOOKUP(I72,'Bus Lib'!$B:$D,2,FALSE))&amp;" -- "&amp;D72))</f>
        <v>Line fault NKA - WGNSF -- 3PHG</v>
      </c>
      <c r="U72" s="64" t="str">
        <f>IF(J72&gt;0,VLOOKUP(I72,'Bus Lib'!$B:$D,3,FALSE)&amp;"_"&amp;VLOOKUP(J72,'Bus Lib'!$B:$D,3,FALSE),VLOOKUP(I72,'Bus Lib'!$B:$D,3,FALSE))</f>
        <v>NKA_WGNSF</v>
      </c>
      <c r="W72" s="63"/>
    </row>
    <row r="73" spans="1:26" x14ac:dyDescent="0.3">
      <c r="A73" s="57">
        <f t="shared" si="0"/>
        <v>57</v>
      </c>
      <c r="B73" s="57" t="s">
        <v>350</v>
      </c>
      <c r="C73" s="70"/>
      <c r="D73" s="71" t="s">
        <v>304</v>
      </c>
      <c r="E73" s="72">
        <v>3</v>
      </c>
      <c r="F73" s="73" t="s">
        <v>589</v>
      </c>
      <c r="G73" s="72"/>
      <c r="H73" s="72"/>
      <c r="I73" s="71">
        <v>36700</v>
      </c>
      <c r="J73" s="71">
        <v>36707</v>
      </c>
      <c r="K73" s="71"/>
      <c r="L73" s="66">
        <v>1</v>
      </c>
      <c r="M73" s="66"/>
      <c r="N73" s="72">
        <v>0.14000000000000001</v>
      </c>
      <c r="O73" s="72">
        <v>0.54</v>
      </c>
      <c r="P73" s="72">
        <v>3</v>
      </c>
      <c r="Q73" s="72">
        <v>0</v>
      </c>
      <c r="R73" s="72">
        <v>66</v>
      </c>
      <c r="S73" s="144" t="s">
        <v>119</v>
      </c>
      <c r="T73" s="64" t="str">
        <f>IF(C73=1,IF(J73&gt;0," - Runback Trip "&amp;VLOOKUP(I73,'Bus Lib'!$B:$D,2,FALSE)&amp;" - "&amp;VLOOKUP(J73,'Bus Lib'!$B:$D,2,FALSE)&amp;" -- "&amp;D73,(F73&amp;" fault "&amp;VLOOKUP(I73,'Bus Lib'!$B:$D,2,FALSE))&amp;" -- "&amp;D73),IF(J73&gt;0,F73&amp;" fault "&amp;VLOOKUP(I73,'Bus Lib'!$B:$D,2,FALSE)&amp;" - "&amp;VLOOKUP(J73,'Bus Lib'!$B:$D,2,FALSE)&amp;" -- "&amp;D73,(F73&amp;" fault "&amp;VLOOKUP(I73,'Bus Lib'!$B:$D,2,FALSE))&amp;" -- "&amp;D73))</f>
        <v>Line fault SHTS66 - SHN1 -- 2PHG</v>
      </c>
      <c r="U73" s="64" t="str">
        <f>IF(J73&gt;0,VLOOKUP(I73,'Bus Lib'!$B:$D,3,FALSE)&amp;"_"&amp;VLOOKUP(J73,'Bus Lib'!$B:$D,3,FALSE),VLOOKUP(I73,'Bus Lib'!$B:$D,3,FALSE))</f>
        <v>SHTS66_SHN1</v>
      </c>
      <c r="W73" s="63"/>
    </row>
    <row r="74" spans="1:26" ht="13.2" x14ac:dyDescent="0.3">
      <c r="A74" s="63"/>
      <c r="B74" s="63"/>
      <c r="C74" s="63"/>
      <c r="D74" s="63"/>
      <c r="E74" s="63"/>
      <c r="F74" s="63"/>
      <c r="G74" s="63"/>
      <c r="H74" s="63"/>
      <c r="I74" s="63"/>
      <c r="J74" s="63"/>
      <c r="K74" s="63"/>
      <c r="L74" s="63"/>
      <c r="M74" s="63"/>
      <c r="P74" s="63"/>
      <c r="Q74" s="63"/>
      <c r="T74" s="63"/>
      <c r="U74" s="63"/>
      <c r="W74" s="63"/>
    </row>
    <row r="75" spans="1:26" ht="13.2" x14ac:dyDescent="0.3">
      <c r="A75" s="63"/>
      <c r="B75" s="63"/>
      <c r="C75" s="63"/>
      <c r="D75" s="63"/>
      <c r="E75" s="63"/>
      <c r="F75" s="63"/>
      <c r="G75" s="63"/>
      <c r="H75" s="63"/>
      <c r="I75" s="63"/>
      <c r="J75" s="63"/>
      <c r="K75" s="63"/>
      <c r="L75" s="63"/>
      <c r="M75" s="63"/>
      <c r="P75" s="63"/>
      <c r="Q75" s="63"/>
      <c r="T75" s="63"/>
      <c r="U75" s="63"/>
      <c r="W75" s="63"/>
    </row>
    <row r="76" spans="1:26" ht="13.2" x14ac:dyDescent="0.3">
      <c r="A76" s="63"/>
      <c r="B76" s="63"/>
      <c r="C76" s="63"/>
      <c r="D76" s="63"/>
      <c r="E76" s="63"/>
      <c r="F76" s="63"/>
      <c r="G76" s="63"/>
      <c r="H76" s="63"/>
      <c r="I76" s="63"/>
      <c r="J76" s="63"/>
      <c r="K76" s="63"/>
      <c r="L76" s="63"/>
      <c r="M76" s="63"/>
      <c r="P76" s="63"/>
      <c r="Q76" s="63"/>
      <c r="T76" s="63"/>
      <c r="U76" s="63"/>
      <c r="W76" s="63"/>
    </row>
  </sheetData>
  <mergeCells count="1">
    <mergeCell ref="A1:S1"/>
  </mergeCells>
  <conditionalFormatting sqref="C4">
    <cfRule type="containsText" dxfId="15" priority="28" operator="containsText" text="yes">
      <formula>NOT(ISERROR(SEARCH("yes",C4)))</formula>
    </cfRule>
  </conditionalFormatting>
  <conditionalFormatting sqref="C10">
    <cfRule type="containsText" dxfId="14" priority="27" operator="containsText" text="yes">
      <formula>NOT(ISERROR(SEARCH("yes",C10)))</formula>
    </cfRule>
  </conditionalFormatting>
  <conditionalFormatting sqref="C14">
    <cfRule type="containsText" dxfId="13" priority="24" operator="containsText" text="yes">
      <formula>NOT(ISERROR(SEARCH("yes",C14)))</formula>
    </cfRule>
  </conditionalFormatting>
  <conditionalFormatting sqref="C18">
    <cfRule type="containsText" dxfId="12" priority="22" operator="containsText" text="yes">
      <formula>NOT(ISERROR(SEARCH("yes",C18)))</formula>
    </cfRule>
  </conditionalFormatting>
  <conditionalFormatting sqref="C20">
    <cfRule type="containsText" dxfId="11" priority="20" operator="containsText" text="yes">
      <formula>NOT(ISERROR(SEARCH("yes",C20)))</formula>
    </cfRule>
  </conditionalFormatting>
  <conditionalFormatting sqref="C25">
    <cfRule type="containsText" dxfId="10" priority="18" operator="containsText" text="yes">
      <formula>NOT(ISERROR(SEARCH("yes",C25)))</formula>
    </cfRule>
  </conditionalFormatting>
  <conditionalFormatting sqref="C32">
    <cfRule type="containsText" dxfId="9" priority="16" operator="containsText" text="yes">
      <formula>NOT(ISERROR(SEARCH("yes",C32)))</formula>
    </cfRule>
  </conditionalFormatting>
  <conditionalFormatting sqref="C34">
    <cfRule type="containsText" dxfId="8" priority="14" operator="containsText" text="yes">
      <formula>NOT(ISERROR(SEARCH("yes",C34)))</formula>
    </cfRule>
  </conditionalFormatting>
  <conditionalFormatting sqref="C36">
    <cfRule type="containsText" dxfId="7" priority="12" operator="containsText" text="yes">
      <formula>NOT(ISERROR(SEARCH("yes",C36)))</formula>
    </cfRule>
  </conditionalFormatting>
  <conditionalFormatting sqref="C38">
    <cfRule type="containsText" dxfId="6" priority="10" operator="containsText" text="yes">
      <formula>NOT(ISERROR(SEARCH("yes",C38)))</formula>
    </cfRule>
  </conditionalFormatting>
  <conditionalFormatting sqref="C55">
    <cfRule type="containsText" dxfId="5" priority="8" operator="containsText" text="yes">
      <formula>NOT(ISERROR(SEARCH("yes",C55)))</formula>
    </cfRule>
  </conditionalFormatting>
  <conditionalFormatting sqref="C57">
    <cfRule type="containsText" dxfId="4" priority="6" operator="containsText" text="yes">
      <formula>NOT(ISERROR(SEARCH("yes",C57)))</formula>
    </cfRule>
  </conditionalFormatting>
  <conditionalFormatting sqref="C59">
    <cfRule type="containsText" dxfId="3" priority="4" operator="containsText" text="yes">
      <formula>NOT(ISERROR(SEARCH("yes",C59)))</formula>
    </cfRule>
  </conditionalFormatting>
  <conditionalFormatting sqref="C61">
    <cfRule type="containsText" dxfId="2" priority="2" operator="containsText" text="yes">
      <formula>NOT(ISERROR(SEARCH("yes",C61)))</formula>
    </cfRule>
  </conditionalFormatting>
  <conditionalFormatting sqref="S2:S73">
    <cfRule type="containsText" dxfId="1" priority="1" operator="containsText" text="yes">
      <formula>NOT(ISERROR(SEARCH("yes",S2)))</formula>
    </cfRule>
  </conditionalFormatting>
  <dataValidations count="3">
    <dataValidation type="list" allowBlank="1" showInputMessage="1" showErrorMessage="1" sqref="F3:F73" xr:uid="{3EAED746-FBE7-46D0-A383-EEA26BF8162B}">
      <formula1>"Line, Tx_2w, Tx_3w, Bus, Machine"</formula1>
    </dataValidation>
    <dataValidation type="list" allowBlank="1" showInputMessage="1" showErrorMessage="1" sqref="F3:F73" xr:uid="{50CA649C-D6E7-4736-B6D1-1FF4004FCC90}">
      <formula1>"3ph-G, 2ph-G, 1ph-G"</formula1>
    </dataValidation>
    <dataValidation type="list" allowBlank="1" showInputMessage="1" showErrorMessage="1" sqref="D3:D73" xr:uid="{161A5E3A-9BCD-46BA-9333-E1273C7CB26D}">
      <formula1>"3PHG, 2PHG, 1PHG, LLG, LL, shunt, 2WD, 3WD, BUS"</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E20"/>
  <sheetViews>
    <sheetView workbookViewId="0">
      <pane xSplit="1" topLeftCell="EB1" activePane="topRight" state="frozen"/>
      <selection pane="topRight" activeCell="EB25" sqref="EB25"/>
    </sheetView>
  </sheetViews>
  <sheetFormatPr defaultRowHeight="14.4" x14ac:dyDescent="0.3"/>
  <cols>
    <col min="1" max="1" width="40.5546875" customWidth="1"/>
    <col min="9" max="9" width="11.33203125" customWidth="1"/>
    <col min="11" max="11" width="11.88671875" customWidth="1"/>
    <col min="13" max="13" width="11.6640625" customWidth="1"/>
    <col min="15" max="15" width="14" customWidth="1"/>
    <col min="16" max="27" width="10.88671875" customWidth="1"/>
    <col min="29" max="29" width="13.33203125" customWidth="1"/>
    <col min="30" max="31" width="9.33203125" customWidth="1"/>
    <col min="32" max="35" width="13.33203125" customWidth="1"/>
    <col min="36" max="39" width="13.33203125" style="10" customWidth="1"/>
    <col min="40" max="41" width="9.33203125" customWidth="1"/>
    <col min="44" max="44" width="8.88671875" customWidth="1"/>
    <col min="46" max="46" width="8.88671875" customWidth="1"/>
    <col min="84" max="85" width="8.6640625" style="10"/>
    <col min="86" max="102" width="9.109375" style="10"/>
    <col min="103" max="103" width="18.88671875" style="10" customWidth="1"/>
    <col min="104" max="118" width="9.109375" style="10"/>
    <col min="119" max="119" width="9.109375" style="10" customWidth="1"/>
    <col min="120" max="141" width="9.109375" style="10"/>
    <col min="184" max="185" width="8.6640625"/>
  </cols>
  <sheetData>
    <row r="1" spans="1:187" x14ac:dyDescent="0.3">
      <c r="A1" s="23" t="s">
        <v>593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8"/>
      <c r="AK1" s="98"/>
      <c r="AL1" s="98"/>
      <c r="AM1" s="98"/>
      <c r="AN1" s="19"/>
      <c r="AO1" s="19"/>
      <c r="AP1" s="19"/>
      <c r="AQ1" s="19"/>
      <c r="AR1" s="19"/>
      <c r="AS1" s="19"/>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90"/>
      <c r="CG1" s="90"/>
      <c r="CH1" s="90"/>
      <c r="CI1" s="90"/>
      <c r="CJ1" s="90"/>
      <c r="CK1" s="90"/>
      <c r="CL1" s="90"/>
      <c r="CM1" s="90"/>
      <c r="CN1" s="90"/>
      <c r="CO1" s="90"/>
      <c r="CP1" s="90"/>
      <c r="CQ1" s="90"/>
      <c r="CR1" s="90"/>
      <c r="CS1" s="90"/>
      <c r="CT1" s="90"/>
      <c r="CU1" s="90"/>
      <c r="CV1" s="90"/>
      <c r="CW1" s="90"/>
      <c r="CX1" s="19"/>
      <c r="CY1" s="19"/>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row>
    <row r="2" spans="1:187" x14ac:dyDescent="0.3">
      <c r="A2" s="20" t="s">
        <v>594</v>
      </c>
      <c r="B2" s="7" t="s">
        <v>354</v>
      </c>
      <c r="C2" s="21"/>
      <c r="D2" s="7" t="s">
        <v>376</v>
      </c>
      <c r="E2" s="21"/>
      <c r="F2" s="11" t="s">
        <v>378</v>
      </c>
      <c r="G2" s="85"/>
      <c r="H2" s="7" t="s">
        <v>379</v>
      </c>
      <c r="I2" s="21"/>
      <c r="J2" s="7" t="s">
        <v>380</v>
      </c>
      <c r="K2" s="21"/>
      <c r="L2" s="7" t="s">
        <v>381</v>
      </c>
      <c r="M2" s="21"/>
      <c r="N2" s="7" t="s">
        <v>351</v>
      </c>
      <c r="O2" s="11"/>
      <c r="P2" s="86" t="s">
        <v>356</v>
      </c>
      <c r="Q2" s="85"/>
      <c r="R2" s="86" t="s">
        <v>358</v>
      </c>
      <c r="S2" s="11"/>
      <c r="T2" s="7" t="s">
        <v>360</v>
      </c>
      <c r="U2" s="21"/>
      <c r="V2" s="7" t="s">
        <v>362</v>
      </c>
      <c r="W2" s="7"/>
      <c r="X2" s="7" t="s">
        <v>365</v>
      </c>
      <c r="Y2" s="7"/>
      <c r="Z2" s="11" t="s">
        <v>383</v>
      </c>
      <c r="AA2" s="85"/>
      <c r="AB2" s="7" t="s">
        <v>385</v>
      </c>
      <c r="AC2" s="21"/>
      <c r="AD2" s="7" t="s">
        <v>402</v>
      </c>
      <c r="AE2" s="21"/>
      <c r="AF2" s="7" t="s">
        <v>386</v>
      </c>
      <c r="AG2" s="21"/>
      <c r="AH2" s="7" t="s">
        <v>388</v>
      </c>
      <c r="AI2" s="21"/>
      <c r="AJ2" s="25" t="s">
        <v>390</v>
      </c>
      <c r="AK2" s="11"/>
      <c r="AL2" s="25" t="s">
        <v>393</v>
      </c>
      <c r="AM2" s="11"/>
      <c r="AN2" s="7" t="s">
        <v>595</v>
      </c>
      <c r="AO2" s="21"/>
      <c r="AP2" s="7" t="s">
        <v>596</v>
      </c>
      <c r="AQ2" s="21"/>
      <c r="AR2" s="7" t="s">
        <v>597</v>
      </c>
      <c r="AS2" s="21"/>
      <c r="AT2" s="37" t="s">
        <v>598</v>
      </c>
      <c r="AU2" s="22"/>
      <c r="AV2" s="22" t="s">
        <v>399</v>
      </c>
      <c r="AW2" s="21"/>
      <c r="AX2" s="37" t="s">
        <v>599</v>
      </c>
      <c r="AY2" s="22"/>
      <c r="AZ2" s="22" t="s">
        <v>600</v>
      </c>
      <c r="BA2" s="21"/>
      <c r="BB2" s="37" t="s">
        <v>601</v>
      </c>
      <c r="BC2" s="21"/>
      <c r="BD2" s="37" t="s">
        <v>602</v>
      </c>
      <c r="BE2" s="21"/>
      <c r="BF2" s="37" t="s">
        <v>603</v>
      </c>
      <c r="BG2" s="21"/>
      <c r="BH2" s="37" t="s">
        <v>604</v>
      </c>
      <c r="BI2" s="21"/>
      <c r="BJ2" s="37" t="s">
        <v>605</v>
      </c>
      <c r="BK2" s="21"/>
      <c r="BL2" s="111" t="s">
        <v>367</v>
      </c>
      <c r="BM2" s="85"/>
      <c r="BN2" s="22" t="s">
        <v>369</v>
      </c>
      <c r="BO2" s="21"/>
      <c r="BP2" s="22" t="s">
        <v>370</v>
      </c>
      <c r="BQ2" s="21"/>
      <c r="BR2" s="22" t="s">
        <v>371</v>
      </c>
      <c r="BS2" s="21"/>
      <c r="BT2" s="37" t="s">
        <v>372</v>
      </c>
      <c r="BU2" s="21"/>
      <c r="BV2" s="22" t="s">
        <v>373</v>
      </c>
      <c r="BW2" s="21"/>
      <c r="BX2" s="115" t="s">
        <v>405</v>
      </c>
      <c r="BY2" s="85"/>
      <c r="BZ2" s="115" t="s">
        <v>409</v>
      </c>
      <c r="CA2" s="85"/>
      <c r="CB2" s="115" t="s">
        <v>415</v>
      </c>
      <c r="CC2" s="85"/>
      <c r="CD2" s="115" t="s">
        <v>417</v>
      </c>
      <c r="CE2" s="85"/>
      <c r="CF2" s="115" t="s">
        <v>606</v>
      </c>
      <c r="CG2" s="85"/>
      <c r="CH2" s="2" t="s">
        <v>424</v>
      </c>
      <c r="CI2" s="21"/>
      <c r="CJ2" s="2" t="s">
        <v>427</v>
      </c>
      <c r="CK2" s="21"/>
      <c r="CL2" s="2" t="s">
        <v>438</v>
      </c>
      <c r="CM2" s="21"/>
      <c r="CN2" s="2" t="s">
        <v>440</v>
      </c>
      <c r="CO2" s="21"/>
      <c r="CP2" s="2" t="s">
        <v>431</v>
      </c>
      <c r="CQ2" s="21"/>
      <c r="CR2" s="2" t="s">
        <v>434</v>
      </c>
      <c r="CS2" s="21"/>
      <c r="CT2" s="2" t="s">
        <v>607</v>
      </c>
      <c r="CU2" s="21"/>
      <c r="CV2" s="2" t="s">
        <v>608</v>
      </c>
      <c r="CW2" s="21"/>
      <c r="CX2" s="7" t="s">
        <v>454</v>
      </c>
      <c r="CY2" s="8"/>
      <c r="CZ2" s="21" t="s">
        <v>467</v>
      </c>
      <c r="DA2" s="2"/>
      <c r="DB2" t="s">
        <v>470</v>
      </c>
      <c r="DC2" s="6"/>
      <c r="DD2" t="s">
        <v>471</v>
      </c>
      <c r="DE2"/>
      <c r="DF2" t="s">
        <v>472</v>
      </c>
      <c r="DG2"/>
      <c r="DH2" s="7" t="s">
        <v>475</v>
      </c>
      <c r="DI2" s="8"/>
      <c r="DJ2" s="37" t="s">
        <v>401</v>
      </c>
      <c r="DK2" s="21"/>
      <c r="DL2" s="37" t="s">
        <v>395</v>
      </c>
      <c r="DM2" s="22"/>
      <c r="DN2" s="37" t="s">
        <v>491</v>
      </c>
      <c r="DO2" s="22"/>
      <c r="DP2" s="37" t="s">
        <v>494</v>
      </c>
      <c r="DQ2" s="22"/>
      <c r="DR2" s="37" t="s">
        <v>403</v>
      </c>
      <c r="DS2" s="22"/>
      <c r="DT2" s="37" t="s">
        <v>396</v>
      </c>
      <c r="DU2" s="22"/>
      <c r="DV2" s="37" t="s">
        <v>506</v>
      </c>
      <c r="DW2" s="22"/>
      <c r="DX2" s="37" t="s">
        <v>507</v>
      </c>
      <c r="DY2" s="22"/>
      <c r="DZ2" s="227" t="s">
        <v>524</v>
      </c>
      <c r="EA2" s="226"/>
      <c r="EB2" s="227" t="s">
        <v>506</v>
      </c>
      <c r="EC2" s="226"/>
      <c r="ED2" s="227" t="s">
        <v>507</v>
      </c>
      <c r="EE2" s="226"/>
      <c r="EF2" s="37" t="s">
        <v>609</v>
      </c>
      <c r="EG2" s="22"/>
      <c r="EH2" s="37" t="s">
        <v>509</v>
      </c>
      <c r="EI2" s="22"/>
      <c r="EJ2" s="37" t="s">
        <v>510</v>
      </c>
      <c r="EK2" s="22"/>
      <c r="EL2" s="22" t="s">
        <v>511</v>
      </c>
      <c r="EM2" s="21"/>
      <c r="EN2" s="37" t="s">
        <v>400</v>
      </c>
      <c r="EO2" s="21"/>
      <c r="EP2" s="227" t="s">
        <v>400</v>
      </c>
      <c r="EQ2" s="228"/>
      <c r="ER2" s="37" t="s">
        <v>610</v>
      </c>
      <c r="ES2" s="21" t="s">
        <v>347</v>
      </c>
      <c r="ET2" s="37" t="s">
        <v>347</v>
      </c>
      <c r="EU2" s="21"/>
      <c r="EV2" s="37" t="s">
        <v>611</v>
      </c>
      <c r="EW2" s="21"/>
      <c r="EX2" s="37" t="s">
        <v>552</v>
      </c>
      <c r="EY2" s="21"/>
      <c r="EZ2" s="14" t="s">
        <v>537</v>
      </c>
      <c r="FA2" s="21"/>
      <c r="FB2" s="14" t="s">
        <v>539</v>
      </c>
      <c r="FC2" s="21"/>
      <c r="FD2" s="14" t="s">
        <v>540</v>
      </c>
      <c r="FE2" s="21"/>
      <c r="FF2" s="14" t="s">
        <v>541</v>
      </c>
      <c r="FG2" s="21"/>
      <c r="FH2" s="14" t="s">
        <v>542</v>
      </c>
      <c r="FI2" s="21"/>
      <c r="FJ2" s="14" t="s">
        <v>543</v>
      </c>
      <c r="FK2" s="21"/>
      <c r="FL2" s="14" t="s">
        <v>544</v>
      </c>
      <c r="FM2" s="21"/>
      <c r="FN2" s="14" t="s">
        <v>545</v>
      </c>
      <c r="FO2" s="21"/>
      <c r="FP2" s="14" t="s">
        <v>546</v>
      </c>
      <c r="FQ2" s="21"/>
      <c r="FR2" s="14" t="s">
        <v>547</v>
      </c>
      <c r="FS2" s="21"/>
      <c r="FT2" s="14" t="s">
        <v>548</v>
      </c>
      <c r="FU2" s="21"/>
      <c r="FV2" s="14" t="s">
        <v>549</v>
      </c>
      <c r="FW2" s="21"/>
      <c r="FX2" s="14" t="s">
        <v>550</v>
      </c>
      <c r="FY2" s="21"/>
      <c r="FZ2" s="14" t="s">
        <v>551</v>
      </c>
      <c r="GA2" s="21"/>
      <c r="GB2" s="115" t="s">
        <v>612</v>
      </c>
      <c r="GC2" s="85"/>
      <c r="GD2" s="126" t="s">
        <v>613</v>
      </c>
      <c r="GE2" s="85"/>
    </row>
    <row r="3" spans="1:187" ht="119.4" customHeight="1" x14ac:dyDescent="0.3">
      <c r="A3" s="43" t="s">
        <v>614</v>
      </c>
      <c r="B3" s="46" t="s">
        <v>615</v>
      </c>
      <c r="C3" s="47"/>
      <c r="D3" s="46" t="s">
        <v>615</v>
      </c>
      <c r="E3" s="47"/>
      <c r="F3" s="105" t="s">
        <v>615</v>
      </c>
      <c r="G3" s="78"/>
      <c r="H3" s="46" t="s">
        <v>615</v>
      </c>
      <c r="I3" s="47"/>
      <c r="J3" s="46" t="s">
        <v>615</v>
      </c>
      <c r="K3" s="47"/>
      <c r="L3" s="46" t="s">
        <v>615</v>
      </c>
      <c r="M3" s="47"/>
      <c r="N3" s="105" t="s">
        <v>615</v>
      </c>
      <c r="O3" s="78"/>
      <c r="P3" s="46" t="s">
        <v>616</v>
      </c>
      <c r="Q3" s="78"/>
      <c r="R3" s="46" t="s">
        <v>616</v>
      </c>
      <c r="S3" s="78"/>
      <c r="T3" s="46" t="s">
        <v>616</v>
      </c>
      <c r="U3" s="47"/>
      <c r="V3" s="46" t="s">
        <v>616</v>
      </c>
      <c r="W3" s="47"/>
      <c r="X3" s="46" t="s">
        <v>616</v>
      </c>
      <c r="Y3" s="47"/>
      <c r="Z3" s="105" t="s">
        <v>615</v>
      </c>
      <c r="AA3" s="78"/>
      <c r="AB3" s="46" t="s">
        <v>615</v>
      </c>
      <c r="AC3" s="47"/>
      <c r="AD3" s="46"/>
      <c r="AE3" s="47"/>
      <c r="AF3" s="46" t="s">
        <v>616</v>
      </c>
      <c r="AG3" s="47"/>
      <c r="AH3" s="46" t="s">
        <v>616</v>
      </c>
      <c r="AI3" s="47"/>
      <c r="AJ3" s="105" t="s">
        <v>616</v>
      </c>
      <c r="AK3" s="78"/>
      <c r="AL3" s="105" t="s">
        <v>616</v>
      </c>
      <c r="AM3" s="78"/>
      <c r="AN3" s="46" t="s">
        <v>616</v>
      </c>
      <c r="AO3" s="47"/>
      <c r="AP3" s="46" t="s">
        <v>616</v>
      </c>
      <c r="AQ3" s="47"/>
      <c r="AR3" s="46" t="s">
        <v>615</v>
      </c>
      <c r="AS3" s="47"/>
      <c r="AT3" s="46" t="s">
        <v>616</v>
      </c>
      <c r="AU3" s="47"/>
      <c r="AV3" s="46" t="s">
        <v>615</v>
      </c>
      <c r="AW3" s="47"/>
      <c r="AX3" s="46" t="s">
        <v>616</v>
      </c>
      <c r="AY3" s="47"/>
      <c r="AZ3" s="46" t="s">
        <v>615</v>
      </c>
      <c r="BA3" s="47"/>
      <c r="BB3" s="48" t="s">
        <v>616</v>
      </c>
      <c r="BC3" s="47"/>
      <c r="BD3" s="48" t="s">
        <v>616</v>
      </c>
      <c r="BE3" s="47"/>
      <c r="BF3" s="48" t="s">
        <v>616</v>
      </c>
      <c r="BG3" s="47"/>
      <c r="BH3" s="48" t="s">
        <v>616</v>
      </c>
      <c r="BI3" s="47"/>
      <c r="BJ3" s="46" t="s">
        <v>616</v>
      </c>
      <c r="BK3" s="15"/>
      <c r="BL3" s="10"/>
      <c r="BM3" s="23"/>
      <c r="BO3" s="6"/>
      <c r="BQ3" s="6"/>
      <c r="BS3" s="6"/>
      <c r="BU3" s="6"/>
      <c r="BW3" s="6"/>
      <c r="BX3" s="10"/>
      <c r="BY3" s="23"/>
      <c r="BZ3" s="10"/>
      <c r="CA3" s="23"/>
      <c r="CB3" s="10"/>
      <c r="CC3" s="23"/>
      <c r="CD3" s="10"/>
      <c r="CE3" s="23"/>
      <c r="CG3" s="23"/>
      <c r="CH3" s="51" t="s">
        <v>616</v>
      </c>
      <c r="CI3" s="15"/>
      <c r="CJ3" s="51" t="s">
        <v>616</v>
      </c>
      <c r="CK3" s="15"/>
      <c r="CL3" s="51" t="s">
        <v>616</v>
      </c>
      <c r="CM3" s="15"/>
      <c r="CN3" s="51" t="s">
        <v>616</v>
      </c>
      <c r="CO3" s="15"/>
      <c r="CP3" s="51" t="s">
        <v>615</v>
      </c>
      <c r="CQ3" s="15"/>
      <c r="CR3" s="51" t="s">
        <v>615</v>
      </c>
      <c r="CS3" s="15"/>
      <c r="CT3" s="51" t="s">
        <v>615</v>
      </c>
      <c r="CU3" s="15"/>
      <c r="CV3" s="51" t="s">
        <v>615</v>
      </c>
      <c r="CW3" s="15"/>
      <c r="CX3" s="46"/>
      <c r="CY3" s="47"/>
      <c r="DA3" s="23"/>
      <c r="DC3" s="23"/>
      <c r="DE3" s="23"/>
      <c r="DG3" s="23"/>
      <c r="DH3" s="46"/>
      <c r="DI3" s="47"/>
      <c r="DJ3" s="46"/>
      <c r="DK3" s="47"/>
      <c r="DL3" s="46" t="s">
        <v>615</v>
      </c>
      <c r="DM3" s="47"/>
      <c r="DN3" s="46" t="s">
        <v>615</v>
      </c>
      <c r="DO3" s="47"/>
      <c r="DP3" s="46" t="s">
        <v>615</v>
      </c>
      <c r="DQ3" s="47"/>
      <c r="DR3" s="46" t="s">
        <v>616</v>
      </c>
      <c r="DS3" s="47"/>
      <c r="DT3" s="46" t="s">
        <v>616</v>
      </c>
      <c r="DU3" s="47"/>
      <c r="DV3" s="46" t="s">
        <v>616</v>
      </c>
      <c r="DW3" s="47"/>
      <c r="DX3" s="46" t="s">
        <v>616</v>
      </c>
      <c r="DY3" s="47"/>
      <c r="DZ3" s="46" t="s">
        <v>616</v>
      </c>
      <c r="EA3" s="47"/>
      <c r="EB3" s="46" t="s">
        <v>616</v>
      </c>
      <c r="EC3" s="47"/>
      <c r="ED3" s="46" t="s">
        <v>616</v>
      </c>
      <c r="EE3" s="47"/>
      <c r="EF3" s="46" t="s">
        <v>616</v>
      </c>
      <c r="EG3" s="47"/>
      <c r="EH3" s="46" t="s">
        <v>616</v>
      </c>
      <c r="EI3" s="47"/>
      <c r="EJ3" s="46" t="s">
        <v>616</v>
      </c>
      <c r="EK3" s="47"/>
      <c r="EL3" s="46" t="s">
        <v>615</v>
      </c>
      <c r="EM3" s="47"/>
      <c r="EN3" s="48" t="s">
        <v>616</v>
      </c>
      <c r="EO3" s="47"/>
      <c r="EP3" s="48" t="s">
        <v>616</v>
      </c>
      <c r="EQ3" s="47"/>
      <c r="ER3" t="s">
        <v>615</v>
      </c>
      <c r="ES3" s="6"/>
      <c r="ET3" s="16" t="s">
        <v>615</v>
      </c>
      <c r="EU3" s="6"/>
      <c r="EV3" s="16" t="s">
        <v>615</v>
      </c>
      <c r="EW3" s="6"/>
      <c r="EX3" s="16" t="s">
        <v>615</v>
      </c>
      <c r="EY3" s="6"/>
      <c r="EZ3" s="16" t="s">
        <v>616</v>
      </c>
      <c r="FA3" s="6"/>
      <c r="FB3" s="16" t="s">
        <v>616</v>
      </c>
      <c r="FC3" s="6"/>
      <c r="FD3" s="16" t="s">
        <v>616</v>
      </c>
      <c r="FE3" s="6"/>
      <c r="FF3" s="16" t="s">
        <v>616</v>
      </c>
      <c r="FG3" s="6"/>
      <c r="FH3" s="16" t="s">
        <v>616</v>
      </c>
      <c r="FI3" s="6"/>
      <c r="FJ3" s="16" t="s">
        <v>616</v>
      </c>
      <c r="FK3" s="6"/>
      <c r="FL3" s="16" t="s">
        <v>616</v>
      </c>
      <c r="FM3" s="6"/>
      <c r="FN3" s="16" t="s">
        <v>616</v>
      </c>
      <c r="FO3" s="6"/>
      <c r="FP3" s="16" t="s">
        <v>616</v>
      </c>
      <c r="FQ3" s="6"/>
      <c r="FR3" s="16" t="s">
        <v>616</v>
      </c>
      <c r="FS3" s="6"/>
      <c r="FT3" s="16" t="s">
        <v>616</v>
      </c>
      <c r="FU3" s="6"/>
      <c r="FV3" s="16" t="s">
        <v>616</v>
      </c>
      <c r="FW3" s="6"/>
      <c r="FX3" s="16" t="s">
        <v>616</v>
      </c>
      <c r="FY3" s="6"/>
      <c r="FZ3" s="16" t="s">
        <v>616</v>
      </c>
      <c r="GA3" s="6"/>
      <c r="GB3" s="10"/>
      <c r="GC3" s="23"/>
      <c r="GD3" s="122" t="s">
        <v>616</v>
      </c>
      <c r="GE3" s="112"/>
    </row>
    <row r="4" spans="1:187" ht="14.4" customHeight="1" x14ac:dyDescent="0.3">
      <c r="A4" s="44" t="s">
        <v>617</v>
      </c>
      <c r="C4" s="23">
        <v>1</v>
      </c>
      <c r="E4" s="23">
        <v>1</v>
      </c>
      <c r="F4" s="10"/>
      <c r="G4" s="23">
        <v>1</v>
      </c>
      <c r="I4" s="23">
        <v>1</v>
      </c>
      <c r="K4" s="23">
        <v>1</v>
      </c>
      <c r="M4" s="23">
        <v>1</v>
      </c>
      <c r="N4" s="10"/>
      <c r="O4" s="23">
        <v>1</v>
      </c>
      <c r="Q4" s="23">
        <v>118800</v>
      </c>
      <c r="S4" s="23">
        <v>118800</v>
      </c>
      <c r="U4" s="23">
        <v>118800</v>
      </c>
      <c r="W4" s="23">
        <v>118800</v>
      </c>
      <c r="Y4" s="23">
        <v>118800</v>
      </c>
      <c r="Z4" s="10"/>
      <c r="AA4" s="23"/>
      <c r="AC4" s="6"/>
      <c r="AE4" s="6"/>
      <c r="AG4" s="23">
        <v>118800</v>
      </c>
      <c r="AI4" s="6"/>
      <c r="AJ4" s="161">
        <v>1</v>
      </c>
      <c r="AK4" s="160">
        <v>1.282798367346939E-3</v>
      </c>
      <c r="AL4" s="161">
        <v>1</v>
      </c>
      <c r="AM4" s="160">
        <v>1.282798367346939E-3</v>
      </c>
      <c r="AO4" s="6"/>
      <c r="AQ4" s="6"/>
      <c r="AS4" s="6">
        <v>118800</v>
      </c>
      <c r="AU4" s="6"/>
      <c r="AW4" s="6"/>
      <c r="AY4" s="6">
        <v>0.98039220000000005</v>
      </c>
      <c r="BA4" s="6"/>
      <c r="BC4" s="23">
        <v>118800</v>
      </c>
      <c r="BE4" s="23">
        <v>118800</v>
      </c>
      <c r="BG4" s="23">
        <v>118800</v>
      </c>
      <c r="BI4" s="23">
        <v>118800</v>
      </c>
      <c r="BK4" s="6"/>
      <c r="BL4" s="10"/>
      <c r="BM4" s="23"/>
      <c r="BO4" s="6"/>
      <c r="BQ4" s="6"/>
      <c r="BS4" s="6"/>
      <c r="BU4" s="6"/>
      <c r="BW4" s="6"/>
      <c r="BX4" s="10"/>
      <c r="BY4" s="23"/>
      <c r="BZ4" s="10"/>
      <c r="CA4" s="23"/>
      <c r="CB4" s="10"/>
      <c r="CC4" s="23"/>
      <c r="CD4" s="10"/>
      <c r="CE4" s="23"/>
      <c r="CG4" s="23"/>
      <c r="CH4" s="16"/>
      <c r="CI4" s="6"/>
      <c r="CJ4" s="16"/>
      <c r="CK4" s="6"/>
      <c r="CL4" s="16"/>
      <c r="CM4" s="6"/>
      <c r="CN4" s="16"/>
      <c r="CO4" s="6"/>
      <c r="CP4" s="16"/>
      <c r="CQ4" s="6"/>
      <c r="CR4" s="16"/>
      <c r="CS4" s="6"/>
      <c r="CT4" s="16"/>
      <c r="CU4" s="6"/>
      <c r="CV4" s="16"/>
      <c r="CW4" s="6"/>
      <c r="CX4"/>
      <c r="CY4" s="6"/>
      <c r="DA4" s="23"/>
      <c r="DC4" s="23"/>
      <c r="DE4" s="23"/>
      <c r="DG4" s="23"/>
      <c r="DH4"/>
      <c r="DI4" s="6"/>
      <c r="DJ4"/>
      <c r="DK4" s="6"/>
      <c r="DL4"/>
      <c r="DM4" s="6"/>
      <c r="DN4"/>
      <c r="DO4" s="6"/>
      <c r="DP4"/>
      <c r="DQ4" s="6"/>
      <c r="DR4"/>
      <c r="DS4" s="6">
        <v>118800</v>
      </c>
      <c r="DT4"/>
      <c r="DU4" s="6">
        <v>118800</v>
      </c>
      <c r="DV4"/>
      <c r="DW4" s="6">
        <v>118800</v>
      </c>
      <c r="DX4"/>
      <c r="DY4" s="6">
        <v>118800</v>
      </c>
      <c r="DZ4"/>
      <c r="EA4" s="6"/>
      <c r="EB4"/>
      <c r="EC4" s="6">
        <v>118800</v>
      </c>
      <c r="ED4"/>
      <c r="EE4" s="6">
        <v>118800</v>
      </c>
      <c r="EF4"/>
      <c r="EG4" s="6">
        <v>1</v>
      </c>
      <c r="EH4"/>
      <c r="EI4" s="6">
        <v>1</v>
      </c>
      <c r="EJ4"/>
      <c r="EK4" s="6">
        <v>1</v>
      </c>
      <c r="EM4" s="6"/>
      <c r="EO4" s="6">
        <v>118800</v>
      </c>
      <c r="EQ4" s="6">
        <v>118800</v>
      </c>
      <c r="ES4" s="6"/>
      <c r="ET4" s="16"/>
      <c r="EU4" s="6"/>
      <c r="EV4" s="16"/>
      <c r="EW4" s="6"/>
      <c r="EX4" s="16"/>
      <c r="EY4" s="6"/>
      <c r="EZ4" s="16"/>
      <c r="FA4" s="6"/>
      <c r="FB4" s="16"/>
      <c r="FC4" s="6"/>
      <c r="FD4" s="16"/>
      <c r="FE4" s="6"/>
      <c r="FF4" s="16"/>
      <c r="FG4" s="6"/>
      <c r="FH4" s="16"/>
      <c r="FI4" s="6"/>
      <c r="FJ4" s="16"/>
      <c r="FK4" s="6"/>
      <c r="FL4" s="16"/>
      <c r="FM4" s="6"/>
      <c r="FN4" s="16"/>
      <c r="FO4" s="6"/>
      <c r="FP4" s="16"/>
      <c r="FQ4" s="6"/>
      <c r="FR4" s="16"/>
      <c r="FS4" s="6"/>
      <c r="FT4" s="16"/>
      <c r="FU4" s="6"/>
      <c r="FV4" s="16"/>
      <c r="FW4" s="6"/>
      <c r="FX4" s="16"/>
      <c r="FY4" s="6"/>
      <c r="FZ4" s="16"/>
      <c r="GA4" s="6"/>
      <c r="GB4" s="10"/>
      <c r="GC4" s="23"/>
      <c r="GD4" s="53"/>
      <c r="GE4" s="23"/>
    </row>
    <row r="5" spans="1:187" ht="16.95" customHeight="1" x14ac:dyDescent="0.3">
      <c r="A5" s="45" t="s">
        <v>618</v>
      </c>
      <c r="B5" s="7"/>
      <c r="C5" s="8"/>
      <c r="D5" s="7"/>
      <c r="E5" s="8"/>
      <c r="F5" s="11"/>
      <c r="G5" s="20"/>
      <c r="H5" s="7"/>
      <c r="I5" s="8"/>
      <c r="J5" s="7"/>
      <c r="K5" s="8"/>
      <c r="L5" s="7"/>
      <c r="M5" s="8"/>
      <c r="N5" s="11"/>
      <c r="O5" s="20"/>
      <c r="P5" s="7"/>
      <c r="Q5" s="20"/>
      <c r="R5" s="7"/>
      <c r="S5" s="20"/>
      <c r="T5" s="7"/>
      <c r="U5" s="8"/>
      <c r="V5" s="7"/>
      <c r="W5" s="8"/>
      <c r="X5" s="7"/>
      <c r="Y5" s="8"/>
      <c r="Z5" s="11"/>
      <c r="AA5" s="20"/>
      <c r="AB5" s="7"/>
      <c r="AC5" s="8"/>
      <c r="AD5" s="7"/>
      <c r="AE5" s="8"/>
      <c r="AF5" s="7"/>
      <c r="AG5" s="8"/>
      <c r="AH5" s="7"/>
      <c r="AI5" s="8"/>
      <c r="AJ5" s="159">
        <v>0</v>
      </c>
      <c r="AK5" s="8"/>
      <c r="AL5" s="159">
        <v>0</v>
      </c>
      <c r="AM5" s="8"/>
      <c r="AN5" s="7"/>
      <c r="AO5" s="8"/>
      <c r="AP5" s="7"/>
      <c r="AQ5" s="8"/>
      <c r="AR5" s="7"/>
      <c r="AS5" s="8"/>
      <c r="AT5" s="7"/>
      <c r="AU5" s="8"/>
      <c r="AV5" s="7"/>
      <c r="AW5" s="8"/>
      <c r="AX5" s="7"/>
      <c r="AY5" s="8"/>
      <c r="AZ5" s="7"/>
      <c r="BA5" s="8"/>
      <c r="BB5" s="7"/>
      <c r="BC5" s="8"/>
      <c r="BD5" s="7"/>
      <c r="BE5" s="8"/>
      <c r="BF5" s="7"/>
      <c r="BG5" s="8"/>
      <c r="BH5" s="7"/>
      <c r="BI5" s="8"/>
      <c r="BJ5" s="7"/>
      <c r="BK5" s="8"/>
      <c r="BL5" s="10"/>
      <c r="BM5" s="23"/>
      <c r="BO5" s="6"/>
      <c r="BQ5" s="6"/>
      <c r="BS5" s="6"/>
      <c r="BU5" s="6"/>
      <c r="BW5" s="6"/>
      <c r="BX5" s="10"/>
      <c r="BY5" s="23"/>
      <c r="BZ5" s="10"/>
      <c r="CA5" s="23"/>
      <c r="CB5" s="10"/>
      <c r="CC5" s="23"/>
      <c r="CD5" s="10"/>
      <c r="CE5" s="23"/>
      <c r="CG5" s="23"/>
      <c r="CH5" s="14"/>
      <c r="CI5" s="8"/>
      <c r="CJ5" s="14"/>
      <c r="CK5" s="8"/>
      <c r="CL5" s="14"/>
      <c r="CM5" s="8"/>
      <c r="CN5" s="14"/>
      <c r="CO5" s="8"/>
      <c r="CP5" s="14"/>
      <c r="CQ5" s="8"/>
      <c r="CR5" s="14"/>
      <c r="CS5" s="8"/>
      <c r="CT5" s="14"/>
      <c r="CU5" s="8"/>
      <c r="CV5" s="14"/>
      <c r="CW5" s="8"/>
      <c r="CX5" s="7"/>
      <c r="CY5" s="8"/>
      <c r="CZ5" s="7"/>
      <c r="DA5" s="8"/>
      <c r="DB5" s="7"/>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14"/>
      <c r="ES5" s="8"/>
      <c r="ET5" s="14"/>
      <c r="EU5" s="8"/>
      <c r="EV5" s="14"/>
      <c r="EW5" s="8"/>
      <c r="EX5" s="14"/>
      <c r="EY5" s="8"/>
      <c r="EZ5" s="14"/>
      <c r="FA5" s="8"/>
      <c r="FB5" s="14"/>
      <c r="FC5" s="8"/>
      <c r="FD5" s="14"/>
      <c r="FE5" s="8"/>
      <c r="FF5" s="14"/>
      <c r="FG5" s="8"/>
      <c r="FH5" s="14"/>
      <c r="FI5" s="8"/>
      <c r="FJ5" s="14"/>
      <c r="FK5" s="8"/>
      <c r="FL5" s="14"/>
      <c r="FM5" s="8"/>
      <c r="FN5" s="14"/>
      <c r="FO5" s="8"/>
      <c r="FP5" s="14"/>
      <c r="FQ5" s="8"/>
      <c r="FR5" s="14"/>
      <c r="FS5" s="8"/>
      <c r="FT5" s="14"/>
      <c r="FU5" s="8"/>
      <c r="FV5" s="14"/>
      <c r="FW5" s="8"/>
      <c r="FX5" s="14"/>
      <c r="FY5" s="8"/>
      <c r="FZ5" s="14"/>
      <c r="GA5" s="8"/>
      <c r="GB5" s="10"/>
      <c r="GC5" s="23"/>
      <c r="GD5" s="101"/>
      <c r="GE5" s="20"/>
    </row>
    <row r="6" spans="1:187" x14ac:dyDescent="0.3">
      <c r="A6" s="6"/>
      <c r="B6" t="s">
        <v>556</v>
      </c>
      <c r="C6" s="6" t="s">
        <v>619</v>
      </c>
      <c r="D6" s="10" t="s">
        <v>556</v>
      </c>
      <c r="E6" s="23" t="s">
        <v>619</v>
      </c>
      <c r="F6" s="10" t="s">
        <v>556</v>
      </c>
      <c r="G6" s="23" t="s">
        <v>619</v>
      </c>
      <c r="H6" t="s">
        <v>556</v>
      </c>
      <c r="I6" s="6" t="s">
        <v>619</v>
      </c>
      <c r="J6" t="s">
        <v>556</v>
      </c>
      <c r="K6" s="6" t="s">
        <v>619</v>
      </c>
      <c r="L6" t="s">
        <v>556</v>
      </c>
      <c r="M6" s="6" t="s">
        <v>619</v>
      </c>
      <c r="N6" s="10" t="s">
        <v>556</v>
      </c>
      <c r="O6" s="23" t="s">
        <v>619</v>
      </c>
      <c r="P6" t="s">
        <v>556</v>
      </c>
      <c r="Q6" s="23" t="s">
        <v>619</v>
      </c>
      <c r="R6" t="s">
        <v>556</v>
      </c>
      <c r="S6" s="23" t="s">
        <v>619</v>
      </c>
      <c r="T6" t="s">
        <v>556</v>
      </c>
      <c r="U6" s="6" t="s">
        <v>619</v>
      </c>
      <c r="V6" t="s">
        <v>556</v>
      </c>
      <c r="W6" s="6" t="s">
        <v>619</v>
      </c>
      <c r="X6" t="s">
        <v>556</v>
      </c>
      <c r="Y6" s="6" t="s">
        <v>619</v>
      </c>
      <c r="Z6" s="10" t="s">
        <v>556</v>
      </c>
      <c r="AA6" s="23" t="s">
        <v>619</v>
      </c>
      <c r="AB6" t="s">
        <v>556</v>
      </c>
      <c r="AC6" s="6" t="s">
        <v>619</v>
      </c>
      <c r="AD6" t="s">
        <v>556</v>
      </c>
      <c r="AE6" s="6" t="s">
        <v>619</v>
      </c>
      <c r="AF6" t="s">
        <v>556</v>
      </c>
      <c r="AG6" s="6" t="s">
        <v>619</v>
      </c>
      <c r="AH6" t="s">
        <v>556</v>
      </c>
      <c r="AI6" s="6" t="s">
        <v>619</v>
      </c>
      <c r="AJ6" t="s">
        <v>556</v>
      </c>
      <c r="AK6" s="6" t="s">
        <v>619</v>
      </c>
      <c r="AL6" s="10" t="s">
        <v>556</v>
      </c>
      <c r="AM6" s="23" t="s">
        <v>619</v>
      </c>
      <c r="AN6" t="s">
        <v>556</v>
      </c>
      <c r="AO6" s="6" t="s">
        <v>619</v>
      </c>
      <c r="AP6" t="s">
        <v>556</v>
      </c>
      <c r="AQ6" s="6" t="s">
        <v>619</v>
      </c>
      <c r="AR6" t="s">
        <v>556</v>
      </c>
      <c r="AS6" s="6" t="s">
        <v>619</v>
      </c>
      <c r="AT6" t="s">
        <v>556</v>
      </c>
      <c r="AU6" s="6" t="s">
        <v>619</v>
      </c>
      <c r="AV6" t="s">
        <v>556</v>
      </c>
      <c r="AW6" s="6" t="s">
        <v>619</v>
      </c>
      <c r="AX6" t="s">
        <v>556</v>
      </c>
      <c r="AY6" s="6" t="s">
        <v>619</v>
      </c>
      <c r="AZ6" t="s">
        <v>556</v>
      </c>
      <c r="BA6" s="6" t="s">
        <v>619</v>
      </c>
      <c r="BB6" t="s">
        <v>556</v>
      </c>
      <c r="BC6" s="6" t="s">
        <v>619</v>
      </c>
      <c r="BD6" t="s">
        <v>556</v>
      </c>
      <c r="BE6" s="6" t="s">
        <v>619</v>
      </c>
      <c r="BF6" t="s">
        <v>556</v>
      </c>
      <c r="BG6" s="6" t="s">
        <v>619</v>
      </c>
      <c r="BH6" t="s">
        <v>556</v>
      </c>
      <c r="BI6" s="6" t="s">
        <v>619</v>
      </c>
      <c r="BJ6" t="s">
        <v>556</v>
      </c>
      <c r="BK6" s="6" t="s">
        <v>619</v>
      </c>
      <c r="BL6" s="100" t="s">
        <v>556</v>
      </c>
      <c r="BM6" s="112" t="s">
        <v>619</v>
      </c>
      <c r="BN6" s="51" t="s">
        <v>556</v>
      </c>
      <c r="BO6" s="15" t="s">
        <v>619</v>
      </c>
      <c r="BP6" s="51" t="s">
        <v>556</v>
      </c>
      <c r="BQ6" s="15" t="s">
        <v>619</v>
      </c>
      <c r="BR6" s="51" t="s">
        <v>556</v>
      </c>
      <c r="BS6" s="15" t="s">
        <v>619</v>
      </c>
      <c r="BT6" s="51" t="s">
        <v>556</v>
      </c>
      <c r="BU6" s="15" t="s">
        <v>619</v>
      </c>
      <c r="BV6" s="51" t="s">
        <v>556</v>
      </c>
      <c r="BW6" s="15" t="s">
        <v>619</v>
      </c>
      <c r="BX6" s="100" t="s">
        <v>556</v>
      </c>
      <c r="BY6" s="112" t="s">
        <v>619</v>
      </c>
      <c r="BZ6" s="100" t="s">
        <v>556</v>
      </c>
      <c r="CA6" s="112" t="s">
        <v>619</v>
      </c>
      <c r="CB6" s="100" t="s">
        <v>556</v>
      </c>
      <c r="CC6" s="112" t="s">
        <v>619</v>
      </c>
      <c r="CD6" s="100" t="s">
        <v>556</v>
      </c>
      <c r="CE6" s="112" t="s">
        <v>619</v>
      </c>
      <c r="CF6" s="100" t="s">
        <v>556</v>
      </c>
      <c r="CG6" s="112" t="s">
        <v>619</v>
      </c>
      <c r="CH6" t="s">
        <v>556</v>
      </c>
      <c r="CI6" s="15" t="s">
        <v>619</v>
      </c>
      <c r="CJ6" t="s">
        <v>556</v>
      </c>
      <c r="CK6" s="15" t="s">
        <v>619</v>
      </c>
      <c r="CL6" t="s">
        <v>556</v>
      </c>
      <c r="CM6" s="15" t="s">
        <v>619</v>
      </c>
      <c r="CN6" t="s">
        <v>556</v>
      </c>
      <c r="CO6" s="15" t="s">
        <v>619</v>
      </c>
      <c r="CP6" t="s">
        <v>556</v>
      </c>
      <c r="CQ6" s="15" t="s">
        <v>619</v>
      </c>
      <c r="CR6" t="s">
        <v>556</v>
      </c>
      <c r="CS6" s="15" t="s">
        <v>619</v>
      </c>
      <c r="CT6" t="s">
        <v>556</v>
      </c>
      <c r="CU6" s="15" t="s">
        <v>619</v>
      </c>
      <c r="CV6" t="s">
        <v>556</v>
      </c>
      <c r="CW6" s="15" t="s">
        <v>619</v>
      </c>
      <c r="CX6" t="s">
        <v>556</v>
      </c>
      <c r="CY6" s="6" t="s">
        <v>619</v>
      </c>
      <c r="CZ6" t="s">
        <v>556</v>
      </c>
      <c r="DA6" s="6" t="s">
        <v>619</v>
      </c>
      <c r="DB6" t="s">
        <v>556</v>
      </c>
      <c r="DC6" s="6" t="s">
        <v>619</v>
      </c>
      <c r="DD6" t="s">
        <v>556</v>
      </c>
      <c r="DE6" s="6" t="s">
        <v>619</v>
      </c>
      <c r="DF6" t="s">
        <v>556</v>
      </c>
      <c r="DG6" s="6" t="s">
        <v>619</v>
      </c>
      <c r="DH6" t="s">
        <v>556</v>
      </c>
      <c r="DI6" s="6" t="s">
        <v>619</v>
      </c>
      <c r="DJ6" t="s">
        <v>556</v>
      </c>
      <c r="DK6" s="6" t="s">
        <v>619</v>
      </c>
      <c r="DL6" t="s">
        <v>556</v>
      </c>
      <c r="DM6" s="6" t="s">
        <v>619</v>
      </c>
      <c r="DN6" t="s">
        <v>556</v>
      </c>
      <c r="DO6" s="6" t="s">
        <v>619</v>
      </c>
      <c r="DP6" t="s">
        <v>556</v>
      </c>
      <c r="DQ6" s="6" t="s">
        <v>619</v>
      </c>
      <c r="DR6" t="s">
        <v>556</v>
      </c>
      <c r="DS6" s="6" t="s">
        <v>619</v>
      </c>
      <c r="DT6" t="s">
        <v>556</v>
      </c>
      <c r="DU6" s="6" t="s">
        <v>619</v>
      </c>
      <c r="DV6" t="s">
        <v>556</v>
      </c>
      <c r="DW6" s="6" t="s">
        <v>619</v>
      </c>
      <c r="DX6" t="s">
        <v>556</v>
      </c>
      <c r="DY6" s="6" t="s">
        <v>619</v>
      </c>
      <c r="DZ6" t="s">
        <v>556</v>
      </c>
      <c r="EA6" s="6" t="s">
        <v>619</v>
      </c>
      <c r="EB6" t="s">
        <v>556</v>
      </c>
      <c r="EC6" s="6" t="s">
        <v>619</v>
      </c>
      <c r="ED6" t="s">
        <v>556</v>
      </c>
      <c r="EE6" s="6" t="s">
        <v>619</v>
      </c>
      <c r="EF6" t="s">
        <v>556</v>
      </c>
      <c r="EG6" s="6" t="s">
        <v>619</v>
      </c>
      <c r="EH6" t="s">
        <v>556</v>
      </c>
      <c r="EI6" s="6" t="s">
        <v>619</v>
      </c>
      <c r="EJ6" t="s">
        <v>556</v>
      </c>
      <c r="EK6" s="6" t="s">
        <v>619</v>
      </c>
      <c r="EL6" t="s">
        <v>556</v>
      </c>
      <c r="EM6" s="6" t="s">
        <v>619</v>
      </c>
      <c r="EN6" t="s">
        <v>556</v>
      </c>
      <c r="EO6" s="6" t="s">
        <v>619</v>
      </c>
      <c r="EP6" t="s">
        <v>556</v>
      </c>
      <c r="EQ6" s="6" t="s">
        <v>619</v>
      </c>
      <c r="ER6" t="s">
        <v>556</v>
      </c>
      <c r="ES6" s="6" t="s">
        <v>619</v>
      </c>
      <c r="ET6" s="16" t="s">
        <v>556</v>
      </c>
      <c r="EU6" s="6" t="s">
        <v>619</v>
      </c>
      <c r="EV6" s="16" t="s">
        <v>556</v>
      </c>
      <c r="EW6" s="6" t="s">
        <v>619</v>
      </c>
      <c r="EX6" s="16" t="s">
        <v>556</v>
      </c>
      <c r="EY6" s="6" t="s">
        <v>619</v>
      </c>
      <c r="EZ6" s="16" t="s">
        <v>556</v>
      </c>
      <c r="FA6" s="6" t="s">
        <v>619</v>
      </c>
      <c r="FB6" s="16" t="s">
        <v>556</v>
      </c>
      <c r="FC6" s="6" t="s">
        <v>619</v>
      </c>
      <c r="FD6" s="16" t="s">
        <v>556</v>
      </c>
      <c r="FE6" s="6" t="s">
        <v>619</v>
      </c>
      <c r="FF6" s="16" t="s">
        <v>556</v>
      </c>
      <c r="FG6" s="6" t="s">
        <v>619</v>
      </c>
      <c r="FH6" s="16" t="s">
        <v>556</v>
      </c>
      <c r="FI6" s="6" t="s">
        <v>619</v>
      </c>
      <c r="FJ6" s="16" t="s">
        <v>556</v>
      </c>
      <c r="FK6" s="6" t="s">
        <v>619</v>
      </c>
      <c r="FL6" s="16" t="s">
        <v>556</v>
      </c>
      <c r="FM6" s="6" t="s">
        <v>619</v>
      </c>
      <c r="FN6" s="16" t="s">
        <v>556</v>
      </c>
      <c r="FO6" s="6" t="s">
        <v>619</v>
      </c>
      <c r="FP6" s="16" t="s">
        <v>556</v>
      </c>
      <c r="FQ6" s="6" t="s">
        <v>619</v>
      </c>
      <c r="FR6" s="16" t="s">
        <v>556</v>
      </c>
      <c r="FS6" s="6" t="s">
        <v>619</v>
      </c>
      <c r="FT6" s="16" t="s">
        <v>556</v>
      </c>
      <c r="FU6" s="6" t="s">
        <v>619</v>
      </c>
      <c r="FV6" s="16" t="s">
        <v>556</v>
      </c>
      <c r="FW6" s="6" t="s">
        <v>619</v>
      </c>
      <c r="FX6" s="16" t="s">
        <v>556</v>
      </c>
      <c r="FY6" s="6" t="s">
        <v>619</v>
      </c>
      <c r="FZ6" s="16" t="s">
        <v>556</v>
      </c>
      <c r="GA6" s="6" t="s">
        <v>619</v>
      </c>
      <c r="GB6" s="97" t="s">
        <v>556</v>
      </c>
      <c r="GC6" s="112" t="s">
        <v>619</v>
      </c>
      <c r="GD6" s="10" t="s">
        <v>556</v>
      </c>
      <c r="GE6" s="112" t="s">
        <v>619</v>
      </c>
    </row>
    <row r="7" spans="1:187" x14ac:dyDescent="0.3">
      <c r="A7" s="6" t="s">
        <v>620</v>
      </c>
      <c r="B7">
        <v>0</v>
      </c>
      <c r="C7" s="6">
        <v>1</v>
      </c>
      <c r="D7" s="10">
        <v>0</v>
      </c>
      <c r="E7" s="23">
        <v>1</v>
      </c>
      <c r="F7" s="10">
        <v>0</v>
      </c>
      <c r="G7" s="23">
        <v>1</v>
      </c>
      <c r="H7">
        <v>0</v>
      </c>
      <c r="I7" s="6">
        <v>1</v>
      </c>
      <c r="J7">
        <v>0</v>
      </c>
      <c r="K7" s="6">
        <v>1</v>
      </c>
      <c r="L7">
        <v>0</v>
      </c>
      <c r="M7" s="6">
        <v>1</v>
      </c>
      <c r="N7" s="10">
        <v>0</v>
      </c>
      <c r="O7" s="23">
        <v>1</v>
      </c>
      <c r="P7">
        <v>0</v>
      </c>
      <c r="Q7" s="23">
        <v>0</v>
      </c>
      <c r="R7">
        <v>0</v>
      </c>
      <c r="S7" s="23">
        <v>0</v>
      </c>
      <c r="T7">
        <v>0</v>
      </c>
      <c r="U7" s="6">
        <v>0</v>
      </c>
      <c r="V7">
        <v>0</v>
      </c>
      <c r="W7" s="6">
        <v>1</v>
      </c>
      <c r="X7">
        <v>0</v>
      </c>
      <c r="Y7" s="6">
        <v>1</v>
      </c>
      <c r="Z7" s="10">
        <v>0</v>
      </c>
      <c r="AA7" s="23">
        <v>0</v>
      </c>
      <c r="AB7">
        <v>0</v>
      </c>
      <c r="AC7" s="6">
        <v>0</v>
      </c>
      <c r="AD7">
        <v>0</v>
      </c>
      <c r="AE7" s="6">
        <v>0</v>
      </c>
      <c r="AF7">
        <v>0</v>
      </c>
      <c r="AG7" s="6">
        <v>0.05</v>
      </c>
      <c r="AH7">
        <v>0</v>
      </c>
      <c r="AI7" s="6">
        <v>0.05</v>
      </c>
      <c r="AJ7">
        <v>0</v>
      </c>
      <c r="AK7" s="6">
        <v>1000</v>
      </c>
      <c r="AL7" s="10">
        <v>0</v>
      </c>
      <c r="AM7" s="23">
        <v>311</v>
      </c>
      <c r="AN7">
        <v>0</v>
      </c>
      <c r="AO7" s="6">
        <v>50</v>
      </c>
      <c r="AP7">
        <v>0</v>
      </c>
      <c r="AQ7" s="6">
        <v>50</v>
      </c>
      <c r="AR7">
        <v>0</v>
      </c>
      <c r="AS7" s="6">
        <v>1</v>
      </c>
      <c r="AT7">
        <v>0</v>
      </c>
      <c r="AU7" s="6">
        <v>1.02</v>
      </c>
      <c r="AV7">
        <v>0</v>
      </c>
      <c r="AW7" s="6">
        <v>1.02</v>
      </c>
      <c r="AX7">
        <v>0</v>
      </c>
      <c r="AY7" s="6">
        <v>1.06</v>
      </c>
      <c r="AZ7">
        <v>0</v>
      </c>
      <c r="BA7" s="6">
        <v>1</v>
      </c>
      <c r="BB7">
        <v>0</v>
      </c>
      <c r="BC7" s="6">
        <v>0.05</v>
      </c>
      <c r="BD7">
        <v>0</v>
      </c>
      <c r="BE7" s="6">
        <v>0.05</v>
      </c>
      <c r="BF7">
        <v>0</v>
      </c>
      <c r="BG7" s="6">
        <v>1</v>
      </c>
      <c r="BH7">
        <v>0</v>
      </c>
      <c r="BI7" s="6">
        <v>1</v>
      </c>
      <c r="BJ7">
        <v>0</v>
      </c>
      <c r="BK7" s="6">
        <v>50</v>
      </c>
      <c r="BL7" s="10">
        <v>0</v>
      </c>
      <c r="BM7" s="23">
        <v>50</v>
      </c>
      <c r="BN7" s="10">
        <v>0</v>
      </c>
      <c r="BO7" s="6">
        <v>50</v>
      </c>
      <c r="BP7" s="10">
        <v>0</v>
      </c>
      <c r="BQ7" s="6">
        <v>50</v>
      </c>
      <c r="BR7" s="10">
        <v>0</v>
      </c>
      <c r="BS7" s="6">
        <v>50</v>
      </c>
      <c r="BT7">
        <v>0</v>
      </c>
      <c r="BU7" s="6">
        <v>50</v>
      </c>
      <c r="BV7">
        <v>0</v>
      </c>
      <c r="BW7" s="6">
        <v>50</v>
      </c>
      <c r="BX7" s="10">
        <v>0</v>
      </c>
      <c r="BY7" s="23">
        <v>50</v>
      </c>
      <c r="BZ7" s="10">
        <v>0</v>
      </c>
      <c r="CA7" s="23">
        <v>50</v>
      </c>
      <c r="CB7" s="10">
        <v>0</v>
      </c>
      <c r="CC7" s="23">
        <v>50</v>
      </c>
      <c r="CD7" s="10">
        <v>0</v>
      </c>
      <c r="CE7" s="23">
        <v>50</v>
      </c>
      <c r="CF7" s="10">
        <v>0</v>
      </c>
      <c r="CG7" s="23">
        <v>50</v>
      </c>
      <c r="CH7">
        <v>0</v>
      </c>
      <c r="CI7" s="6">
        <v>1.02</v>
      </c>
      <c r="CJ7">
        <v>0</v>
      </c>
      <c r="CK7" s="6">
        <v>1.02</v>
      </c>
      <c r="CL7">
        <v>0</v>
      </c>
      <c r="CM7" s="6">
        <v>1.02</v>
      </c>
      <c r="CN7">
        <v>0</v>
      </c>
      <c r="CO7" s="6">
        <v>1.02</v>
      </c>
      <c r="CP7">
        <v>0</v>
      </c>
      <c r="CQ7" s="6">
        <v>1</v>
      </c>
      <c r="CR7">
        <v>0</v>
      </c>
      <c r="CS7" s="6">
        <v>1</v>
      </c>
      <c r="CT7">
        <v>0</v>
      </c>
      <c r="CU7" s="6">
        <v>1</v>
      </c>
      <c r="CV7">
        <v>0</v>
      </c>
      <c r="CW7" s="6">
        <v>1</v>
      </c>
      <c r="CX7">
        <v>0</v>
      </c>
      <c r="CY7" s="6">
        <v>50</v>
      </c>
      <c r="CZ7">
        <v>0</v>
      </c>
      <c r="DA7" s="6">
        <v>50</v>
      </c>
      <c r="DB7">
        <v>0</v>
      </c>
      <c r="DC7" s="6">
        <v>50</v>
      </c>
      <c r="DD7">
        <v>0</v>
      </c>
      <c r="DE7" s="6">
        <v>1.02</v>
      </c>
      <c r="DF7">
        <v>0</v>
      </c>
      <c r="DG7" s="6">
        <v>1.02</v>
      </c>
      <c r="DH7">
        <v>0</v>
      </c>
      <c r="DI7" s="6">
        <v>50</v>
      </c>
      <c r="DJ7">
        <v>0</v>
      </c>
      <c r="DK7" s="6">
        <v>50</v>
      </c>
      <c r="DL7">
        <v>0</v>
      </c>
      <c r="DM7" s="6">
        <v>1</v>
      </c>
      <c r="DN7">
        <v>0</v>
      </c>
      <c r="DO7" s="6">
        <v>1</v>
      </c>
      <c r="DP7">
        <v>0</v>
      </c>
      <c r="DQ7" s="6">
        <v>1</v>
      </c>
      <c r="DR7">
        <v>0</v>
      </c>
      <c r="DS7" s="6">
        <v>0</v>
      </c>
      <c r="DT7">
        <v>0</v>
      </c>
      <c r="DU7" s="6">
        <v>0</v>
      </c>
      <c r="DV7">
        <v>0</v>
      </c>
      <c r="DW7" s="6">
        <v>0.39500000000000002</v>
      </c>
      <c r="DX7">
        <v>0</v>
      </c>
      <c r="DY7" s="6">
        <v>-0.39500000000000002</v>
      </c>
      <c r="DZ7">
        <v>0</v>
      </c>
      <c r="EA7" s="6">
        <v>0</v>
      </c>
      <c r="EB7">
        <v>0</v>
      </c>
      <c r="EC7" s="6">
        <v>0.39500000000000002</v>
      </c>
      <c r="ED7">
        <v>0</v>
      </c>
      <c r="EE7" s="6">
        <v>-0.39500000000000002</v>
      </c>
      <c r="EF7">
        <v>0</v>
      </c>
      <c r="EG7" s="6">
        <v>1</v>
      </c>
      <c r="EH7">
        <v>0</v>
      </c>
      <c r="EI7" s="6">
        <v>0.93</v>
      </c>
      <c r="EJ7">
        <v>0</v>
      </c>
      <c r="EK7" s="6">
        <v>-0.93</v>
      </c>
      <c r="EL7">
        <v>0</v>
      </c>
      <c r="EM7" s="6">
        <v>1</v>
      </c>
      <c r="EN7">
        <v>0</v>
      </c>
      <c r="EO7" s="6">
        <v>1</v>
      </c>
      <c r="EP7">
        <v>0</v>
      </c>
      <c r="EQ7" s="6">
        <v>1</v>
      </c>
      <c r="ER7">
        <v>0</v>
      </c>
      <c r="ES7" s="6">
        <v>1</v>
      </c>
      <c r="ET7" s="16">
        <v>0</v>
      </c>
      <c r="EU7" s="6">
        <v>1</v>
      </c>
      <c r="EV7" s="16">
        <v>0</v>
      </c>
      <c r="EW7" s="6">
        <v>1</v>
      </c>
      <c r="EX7" s="16">
        <v>0</v>
      </c>
      <c r="EY7" s="6">
        <v>1</v>
      </c>
      <c r="EZ7" s="16">
        <v>0</v>
      </c>
      <c r="FA7" s="6">
        <v>1.02</v>
      </c>
      <c r="FB7" s="16">
        <v>0</v>
      </c>
      <c r="FC7" s="6">
        <v>1.02</v>
      </c>
      <c r="FD7" s="16">
        <v>0</v>
      </c>
      <c r="FE7" s="6">
        <v>1.02</v>
      </c>
      <c r="FF7" s="16">
        <v>0</v>
      </c>
      <c r="FG7" s="6">
        <v>1.02</v>
      </c>
      <c r="FH7" s="16">
        <v>0</v>
      </c>
      <c r="FI7" s="6">
        <v>1.02</v>
      </c>
      <c r="FJ7" s="16">
        <v>0</v>
      </c>
      <c r="FK7" s="6">
        <v>1.02</v>
      </c>
      <c r="FL7" s="16">
        <v>0</v>
      </c>
      <c r="FM7" s="6">
        <v>1.02</v>
      </c>
      <c r="FN7" s="16">
        <v>0</v>
      </c>
      <c r="FO7" s="6">
        <v>1.02</v>
      </c>
      <c r="FP7" s="16">
        <v>0</v>
      </c>
      <c r="FQ7" s="6">
        <v>1.02</v>
      </c>
      <c r="FR7" s="16">
        <v>0</v>
      </c>
      <c r="FS7" s="6">
        <v>1.02</v>
      </c>
      <c r="FT7" s="16">
        <v>0</v>
      </c>
      <c r="FU7" s="6">
        <v>1.02</v>
      </c>
      <c r="FV7" s="16">
        <v>0</v>
      </c>
      <c r="FW7" s="6">
        <v>1.02</v>
      </c>
      <c r="FX7" s="16">
        <v>0</v>
      </c>
      <c r="FY7" s="6">
        <v>1.02</v>
      </c>
      <c r="FZ7" s="16">
        <v>0</v>
      </c>
      <c r="GA7" s="6">
        <v>1.02</v>
      </c>
      <c r="GB7" s="10">
        <v>0</v>
      </c>
      <c r="GC7" s="23">
        <v>50</v>
      </c>
      <c r="GD7" s="10">
        <v>0</v>
      </c>
      <c r="GE7" s="23">
        <v>1.02</v>
      </c>
    </row>
    <row r="8" spans="1:187" x14ac:dyDescent="0.3">
      <c r="A8" s="6" t="s">
        <v>621</v>
      </c>
      <c r="B8">
        <v>7</v>
      </c>
      <c r="C8" s="6">
        <v>1</v>
      </c>
      <c r="D8" s="10">
        <v>5</v>
      </c>
      <c r="E8" s="23">
        <v>1</v>
      </c>
      <c r="F8" s="10">
        <v>5</v>
      </c>
      <c r="G8" s="23">
        <v>1</v>
      </c>
      <c r="H8">
        <v>5</v>
      </c>
      <c r="I8" s="6">
        <v>1</v>
      </c>
      <c r="J8">
        <v>5</v>
      </c>
      <c r="K8" s="6">
        <v>1</v>
      </c>
      <c r="L8">
        <v>5</v>
      </c>
      <c r="M8" s="6">
        <v>1</v>
      </c>
      <c r="N8" s="10">
        <v>5</v>
      </c>
      <c r="O8" s="23">
        <v>1</v>
      </c>
      <c r="P8">
        <v>5</v>
      </c>
      <c r="Q8" s="23">
        <v>0</v>
      </c>
      <c r="R8">
        <v>5</v>
      </c>
      <c r="S8" s="23">
        <v>0</v>
      </c>
      <c r="T8">
        <v>5</v>
      </c>
      <c r="U8" s="6">
        <v>0</v>
      </c>
      <c r="V8">
        <v>5</v>
      </c>
      <c r="W8" s="6">
        <v>1</v>
      </c>
      <c r="X8">
        <v>5</v>
      </c>
      <c r="Y8" s="6">
        <v>1</v>
      </c>
      <c r="Z8" s="10">
        <v>5</v>
      </c>
      <c r="AA8" s="23">
        <v>40</v>
      </c>
      <c r="AB8">
        <v>5</v>
      </c>
      <c r="AC8" s="6">
        <v>60</v>
      </c>
      <c r="AD8">
        <v>5</v>
      </c>
      <c r="AE8" s="6">
        <v>20</v>
      </c>
      <c r="AF8">
        <v>5</v>
      </c>
      <c r="AG8" s="6">
        <v>0.05</v>
      </c>
      <c r="AH8">
        <v>5</v>
      </c>
      <c r="AI8" s="6">
        <v>0.05</v>
      </c>
      <c r="AJ8">
        <v>5</v>
      </c>
      <c r="AK8" s="6">
        <v>1000</v>
      </c>
      <c r="AL8" s="10">
        <v>2.5</v>
      </c>
      <c r="AM8" s="23">
        <v>311</v>
      </c>
      <c r="AN8">
        <v>5</v>
      </c>
      <c r="AO8" s="6">
        <v>50</v>
      </c>
      <c r="AP8">
        <v>5</v>
      </c>
      <c r="AQ8" s="6">
        <v>50</v>
      </c>
      <c r="AR8">
        <v>5</v>
      </c>
      <c r="AS8" s="6">
        <v>1</v>
      </c>
      <c r="AT8">
        <v>5</v>
      </c>
      <c r="AU8" s="6">
        <f>AU7</f>
        <v>1.02</v>
      </c>
      <c r="AV8">
        <v>5</v>
      </c>
      <c r="AW8" s="6">
        <f>AW7</f>
        <v>1.02</v>
      </c>
      <c r="AX8">
        <v>5</v>
      </c>
      <c r="AY8" s="6">
        <v>1.06</v>
      </c>
      <c r="AZ8">
        <v>5</v>
      </c>
      <c r="BA8" s="6">
        <v>1</v>
      </c>
      <c r="BB8">
        <v>5</v>
      </c>
      <c r="BC8" s="6">
        <v>0.05</v>
      </c>
      <c r="BD8">
        <v>5</v>
      </c>
      <c r="BE8" s="6">
        <v>0.05</v>
      </c>
      <c r="BF8">
        <v>5</v>
      </c>
      <c r="BG8" s="6">
        <v>1</v>
      </c>
      <c r="BH8">
        <v>5</v>
      </c>
      <c r="BI8" s="6">
        <v>1</v>
      </c>
      <c r="BJ8">
        <v>5</v>
      </c>
      <c r="BK8" s="6">
        <v>50</v>
      </c>
      <c r="BL8" s="10">
        <v>10</v>
      </c>
      <c r="BM8" s="23">
        <v>50</v>
      </c>
      <c r="BN8" s="10">
        <v>10</v>
      </c>
      <c r="BO8" s="6">
        <v>50</v>
      </c>
      <c r="BP8" s="10">
        <v>10</v>
      </c>
      <c r="BQ8" s="6">
        <v>50</v>
      </c>
      <c r="BR8" s="10">
        <v>10</v>
      </c>
      <c r="BS8" s="6">
        <v>50</v>
      </c>
      <c r="BT8">
        <v>5</v>
      </c>
      <c r="BU8" s="6">
        <v>50</v>
      </c>
      <c r="BV8">
        <v>5</v>
      </c>
      <c r="BW8" s="6">
        <v>50</v>
      </c>
      <c r="BX8" s="10">
        <v>5</v>
      </c>
      <c r="BY8" s="23">
        <v>50</v>
      </c>
      <c r="BZ8" s="10">
        <v>5</v>
      </c>
      <c r="CA8" s="23">
        <v>50</v>
      </c>
      <c r="CB8" s="10">
        <v>5</v>
      </c>
      <c r="CC8" s="23">
        <v>50</v>
      </c>
      <c r="CD8" s="10">
        <v>5</v>
      </c>
      <c r="CE8" s="23">
        <v>50</v>
      </c>
      <c r="CF8" s="10">
        <v>5</v>
      </c>
      <c r="CG8" s="23">
        <v>50</v>
      </c>
      <c r="CH8">
        <v>5</v>
      </c>
      <c r="CI8" s="6">
        <v>1.02</v>
      </c>
      <c r="CJ8">
        <v>5</v>
      </c>
      <c r="CK8" s="6">
        <v>1.02</v>
      </c>
      <c r="CL8">
        <v>5</v>
      </c>
      <c r="CM8" s="6">
        <v>1.02</v>
      </c>
      <c r="CN8">
        <v>5</v>
      </c>
      <c r="CO8" s="6">
        <v>1.02</v>
      </c>
      <c r="CP8">
        <v>5</v>
      </c>
      <c r="CQ8" s="6">
        <v>1</v>
      </c>
      <c r="CR8">
        <v>5</v>
      </c>
      <c r="CS8" s="6">
        <v>1</v>
      </c>
      <c r="CT8">
        <v>5</v>
      </c>
      <c r="CU8" s="6">
        <v>1</v>
      </c>
      <c r="CV8">
        <v>5</v>
      </c>
      <c r="CW8" s="6">
        <v>1</v>
      </c>
      <c r="CX8">
        <v>5</v>
      </c>
      <c r="CY8" s="6">
        <v>50</v>
      </c>
      <c r="CZ8">
        <v>5</v>
      </c>
      <c r="DA8" s="6">
        <v>50</v>
      </c>
      <c r="DB8">
        <v>5</v>
      </c>
      <c r="DC8" s="6">
        <v>50</v>
      </c>
      <c r="DD8">
        <v>5</v>
      </c>
      <c r="DE8" s="6">
        <v>1.02</v>
      </c>
      <c r="DF8">
        <v>5</v>
      </c>
      <c r="DG8" s="6">
        <v>1.02</v>
      </c>
      <c r="DH8">
        <v>5</v>
      </c>
      <c r="DI8" s="6">
        <v>50</v>
      </c>
      <c r="DJ8">
        <v>5</v>
      </c>
      <c r="DK8" s="6">
        <v>50</v>
      </c>
      <c r="DL8">
        <v>5</v>
      </c>
      <c r="DM8" s="6">
        <v>1</v>
      </c>
      <c r="DN8">
        <v>5</v>
      </c>
      <c r="DO8" s="6">
        <v>1</v>
      </c>
      <c r="DP8">
        <v>5</v>
      </c>
      <c r="DQ8" s="6">
        <v>1</v>
      </c>
      <c r="DR8">
        <v>10</v>
      </c>
      <c r="DS8" s="6">
        <v>0</v>
      </c>
      <c r="DT8">
        <v>5</v>
      </c>
      <c r="DU8" s="6">
        <v>0</v>
      </c>
      <c r="DV8">
        <v>10</v>
      </c>
      <c r="DW8" s="6">
        <v>0.39500000000000002</v>
      </c>
      <c r="DX8">
        <v>10</v>
      </c>
      <c r="DY8" s="6">
        <v>-0.39500000000000002</v>
      </c>
      <c r="DZ8">
        <v>10</v>
      </c>
      <c r="EA8" s="6">
        <v>0</v>
      </c>
      <c r="EB8">
        <v>10</v>
      </c>
      <c r="EC8" s="6">
        <v>0.39500000000000002</v>
      </c>
      <c r="ED8">
        <v>10</v>
      </c>
      <c r="EE8" s="6">
        <v>-0.39500000000000002</v>
      </c>
      <c r="EF8">
        <v>5</v>
      </c>
      <c r="EG8" s="6">
        <v>1</v>
      </c>
      <c r="EH8">
        <v>10</v>
      </c>
      <c r="EI8" s="6">
        <v>0.93</v>
      </c>
      <c r="EJ8">
        <v>10</v>
      </c>
      <c r="EK8" s="6">
        <v>-0.93</v>
      </c>
      <c r="EL8">
        <v>5</v>
      </c>
      <c r="EM8" s="6">
        <v>1</v>
      </c>
      <c r="EN8">
        <v>5</v>
      </c>
      <c r="EO8" s="6">
        <v>1</v>
      </c>
      <c r="EP8">
        <v>5</v>
      </c>
      <c r="EQ8" s="6">
        <v>1</v>
      </c>
      <c r="ER8">
        <v>2</v>
      </c>
      <c r="ES8" s="6">
        <v>1</v>
      </c>
      <c r="ET8" s="16">
        <v>2</v>
      </c>
      <c r="EU8" s="6">
        <v>1</v>
      </c>
      <c r="EV8" s="16">
        <v>2</v>
      </c>
      <c r="EW8" s="6">
        <v>1</v>
      </c>
      <c r="EX8" s="16">
        <v>2</v>
      </c>
      <c r="EY8" s="6">
        <v>1</v>
      </c>
      <c r="EZ8" s="16">
        <v>5</v>
      </c>
      <c r="FA8" s="6">
        <v>1.02</v>
      </c>
      <c r="FB8" s="16">
        <v>5</v>
      </c>
      <c r="FC8" s="6">
        <v>1.02</v>
      </c>
      <c r="FD8" s="16">
        <v>5</v>
      </c>
      <c r="FE8" s="6">
        <v>1.02</v>
      </c>
      <c r="FF8" s="16">
        <v>5</v>
      </c>
      <c r="FG8" s="6">
        <v>1.02</v>
      </c>
      <c r="FH8" s="16">
        <v>5</v>
      </c>
      <c r="FI8" s="6">
        <v>1.02</v>
      </c>
      <c r="FJ8" s="16">
        <v>5</v>
      </c>
      <c r="FK8" s="6">
        <v>1.02</v>
      </c>
      <c r="FL8" s="16">
        <v>5</v>
      </c>
      <c r="FM8" s="6">
        <v>1.02</v>
      </c>
      <c r="FN8" s="16">
        <v>5</v>
      </c>
      <c r="FO8" s="6">
        <v>1.02</v>
      </c>
      <c r="FP8" s="16">
        <v>5</v>
      </c>
      <c r="FQ8" s="6">
        <v>1.02</v>
      </c>
      <c r="FR8" s="16">
        <v>5</v>
      </c>
      <c r="FS8" s="6">
        <v>1.02</v>
      </c>
      <c r="FT8" s="16">
        <v>5</v>
      </c>
      <c r="FU8" s="6">
        <v>1.02</v>
      </c>
      <c r="FV8" s="16">
        <v>5</v>
      </c>
      <c r="FW8" s="6">
        <v>1.02</v>
      </c>
      <c r="FX8" s="16">
        <v>5</v>
      </c>
      <c r="FY8" s="6">
        <v>1.02</v>
      </c>
      <c r="FZ8" s="16">
        <v>5</v>
      </c>
      <c r="GA8" s="6">
        <v>1.02</v>
      </c>
      <c r="GB8" s="10">
        <v>1</v>
      </c>
      <c r="GC8" s="23">
        <v>50</v>
      </c>
      <c r="GD8" s="10">
        <v>5</v>
      </c>
      <c r="GE8" s="23">
        <v>1.02</v>
      </c>
    </row>
    <row r="9" spans="1:187" x14ac:dyDescent="0.3">
      <c r="A9" s="6" t="s">
        <v>622</v>
      </c>
      <c r="B9">
        <v>7.0010000000000003</v>
      </c>
      <c r="C9" s="6">
        <v>1.05</v>
      </c>
      <c r="D9" s="10">
        <v>11</v>
      </c>
      <c r="E9" s="23">
        <v>0.9</v>
      </c>
      <c r="F9" s="10">
        <v>5.0010000000000003</v>
      </c>
      <c r="G9" s="23">
        <v>1.1000000000000001</v>
      </c>
      <c r="H9">
        <v>5.0010000000000003</v>
      </c>
      <c r="I9" s="6">
        <v>0.1</v>
      </c>
      <c r="J9">
        <v>5.0010000000000003</v>
      </c>
      <c r="K9" s="6">
        <v>0.5</v>
      </c>
      <c r="L9">
        <v>5.0010000000000003</v>
      </c>
      <c r="M9" s="6">
        <v>0.8</v>
      </c>
      <c r="N9" s="10">
        <v>5.0010000000000003</v>
      </c>
      <c r="O9" s="23">
        <v>1.05</v>
      </c>
      <c r="P9">
        <v>5.0010000000000003</v>
      </c>
      <c r="Q9" s="23">
        <v>-0.3</v>
      </c>
      <c r="R9">
        <v>5.0010000000000003</v>
      </c>
      <c r="S9" s="23">
        <v>-0.3</v>
      </c>
      <c r="T9">
        <v>5.0010000000000003</v>
      </c>
      <c r="U9" s="6">
        <v>-0.15</v>
      </c>
      <c r="V9">
        <v>5.0010000000000003</v>
      </c>
      <c r="W9" s="6">
        <v>0.5</v>
      </c>
      <c r="X9">
        <v>5.0010000000000003</v>
      </c>
      <c r="Y9" s="6">
        <v>0.5</v>
      </c>
      <c r="Z9" s="10">
        <v>15</v>
      </c>
      <c r="AA9" s="23">
        <v>0</v>
      </c>
      <c r="AB9">
        <v>15</v>
      </c>
      <c r="AC9" s="6">
        <v>0</v>
      </c>
      <c r="AD9">
        <v>15</v>
      </c>
      <c r="AE9" s="6">
        <v>0</v>
      </c>
      <c r="AF9">
        <v>5.0010000000000003</v>
      </c>
      <c r="AG9" s="6">
        <v>0.2</v>
      </c>
      <c r="AH9">
        <v>5.0010000000000003</v>
      </c>
      <c r="AI9" s="6">
        <v>0.2</v>
      </c>
      <c r="AJ9">
        <v>35</v>
      </c>
      <c r="AK9" s="6">
        <v>490</v>
      </c>
      <c r="AL9" s="10">
        <v>2.5099999999999998</v>
      </c>
      <c r="AM9" s="23">
        <v>400</v>
      </c>
      <c r="AN9">
        <v>5.5</v>
      </c>
      <c r="AO9" s="6">
        <v>52</v>
      </c>
      <c r="AP9">
        <v>6</v>
      </c>
      <c r="AQ9" s="6">
        <v>52</v>
      </c>
      <c r="AR9">
        <v>7</v>
      </c>
      <c r="AS9" s="6">
        <v>1</v>
      </c>
      <c r="AT9">
        <v>5.0010000000000003</v>
      </c>
      <c r="AU9" s="6">
        <f>+AU7*1.05</f>
        <v>1.0710000000000002</v>
      </c>
      <c r="AV9">
        <v>5.0010000000000003</v>
      </c>
      <c r="AW9" s="6">
        <f>+AW7*1.05</f>
        <v>1.0710000000000002</v>
      </c>
      <c r="AX9">
        <v>5.0010000000000003</v>
      </c>
      <c r="AY9" s="6">
        <v>1.0069999999999999</v>
      </c>
      <c r="AZ9">
        <v>5.0010000000000003</v>
      </c>
      <c r="BA9" s="6">
        <v>0.95</v>
      </c>
      <c r="BB9">
        <v>5.0010000000000003</v>
      </c>
      <c r="BC9" s="6">
        <v>0.3</v>
      </c>
      <c r="BD9">
        <v>5.0010000000000003</v>
      </c>
      <c r="BE9" s="6">
        <v>0.8</v>
      </c>
      <c r="BF9">
        <v>5.0010000000000003</v>
      </c>
      <c r="BG9" s="6">
        <v>0.75</v>
      </c>
      <c r="BH9">
        <v>5.0010000000000003</v>
      </c>
      <c r="BI9" s="6">
        <v>0.25</v>
      </c>
      <c r="BJ9">
        <v>5.5</v>
      </c>
      <c r="BK9" s="6">
        <v>51</v>
      </c>
      <c r="BL9" s="10">
        <v>10.5</v>
      </c>
      <c r="BM9" s="23">
        <v>52</v>
      </c>
      <c r="BN9" s="10">
        <v>10.5</v>
      </c>
      <c r="BO9" s="6">
        <v>51.75</v>
      </c>
      <c r="BP9" s="10">
        <v>10.5</v>
      </c>
      <c r="BQ9" s="6">
        <v>51.5</v>
      </c>
      <c r="BR9" s="10">
        <v>10.5</v>
      </c>
      <c r="BS9" s="6">
        <v>52</v>
      </c>
      <c r="BT9">
        <v>5.75</v>
      </c>
      <c r="BU9" s="6">
        <v>47</v>
      </c>
      <c r="BV9">
        <v>8</v>
      </c>
      <c r="BW9" s="6">
        <v>47</v>
      </c>
      <c r="BX9" s="10">
        <v>5.75</v>
      </c>
      <c r="BY9" s="23">
        <v>47</v>
      </c>
      <c r="BZ9" s="10">
        <v>5.5</v>
      </c>
      <c r="CA9" s="23">
        <v>52</v>
      </c>
      <c r="CB9" s="10">
        <v>5.75</v>
      </c>
      <c r="CC9" s="23">
        <v>47</v>
      </c>
      <c r="CD9" s="10">
        <v>5.5</v>
      </c>
      <c r="CE9" s="23">
        <v>52</v>
      </c>
      <c r="CF9" s="10">
        <v>5.75</v>
      </c>
      <c r="CG9" s="23">
        <v>47</v>
      </c>
      <c r="CH9">
        <v>5.0010000000000003</v>
      </c>
      <c r="CI9" s="6">
        <f>CI8*0.7</f>
        <v>0.71399999999999997</v>
      </c>
      <c r="CJ9">
        <v>5.0010000000000003</v>
      </c>
      <c r="CK9" s="6">
        <f>1.35*CK7</f>
        <v>1.3770000000000002</v>
      </c>
      <c r="CL9">
        <v>5.0010000000000003</v>
      </c>
      <c r="CM9" s="6">
        <f>1.1*CM7</f>
        <v>1.1220000000000001</v>
      </c>
      <c r="CN9">
        <v>5.0010000000000003</v>
      </c>
      <c r="CO9" s="6">
        <f>0.9*1.02</f>
        <v>0.91800000000000004</v>
      </c>
      <c r="CP9">
        <v>5.0010000000000003</v>
      </c>
      <c r="CQ9" s="6">
        <f>CQ8*0.7</f>
        <v>0.7</v>
      </c>
      <c r="CR9">
        <v>5.0010000000000003</v>
      </c>
      <c r="CS9" s="6">
        <f>1.35*CS7</f>
        <v>1.35</v>
      </c>
      <c r="CT9">
        <v>5.0010000000000003</v>
      </c>
      <c r="CU9" s="6">
        <f>1.1*CU7</f>
        <v>1.1000000000000001</v>
      </c>
      <c r="CV9">
        <v>5.0010000000000003</v>
      </c>
      <c r="CW9" s="6">
        <f>0.9*1.02</f>
        <v>0.91800000000000004</v>
      </c>
      <c r="CX9">
        <v>5.5</v>
      </c>
      <c r="CY9" s="6">
        <v>50.5</v>
      </c>
      <c r="CZ9">
        <v>6</v>
      </c>
      <c r="DA9" s="6">
        <v>45</v>
      </c>
      <c r="DB9">
        <v>6</v>
      </c>
      <c r="DC9" s="6">
        <v>55</v>
      </c>
      <c r="DD9">
        <v>5.0010000000000003</v>
      </c>
      <c r="DE9" s="6">
        <v>0.2</v>
      </c>
      <c r="DF9">
        <v>5.0010000000000003</v>
      </c>
      <c r="DG9" s="6">
        <v>1.5</v>
      </c>
      <c r="DH9">
        <v>5.5</v>
      </c>
      <c r="DI9" s="6">
        <v>50.015000000000001</v>
      </c>
      <c r="DJ9">
        <v>5.5</v>
      </c>
      <c r="DK9" s="6">
        <v>51</v>
      </c>
      <c r="DL9">
        <v>5.0010000000000003</v>
      </c>
      <c r="DM9" s="6">
        <v>1.05</v>
      </c>
      <c r="DN9">
        <v>5.0010000000000003</v>
      </c>
      <c r="DO9" s="6">
        <v>0.97499999999999998</v>
      </c>
      <c r="DP9">
        <v>5.0010000000000003</v>
      </c>
      <c r="DQ9" s="6">
        <v>1.0249999999999999</v>
      </c>
      <c r="DR9">
        <v>10.000999999999999</v>
      </c>
      <c r="DS9" s="6">
        <v>-0.126</v>
      </c>
      <c r="DT9">
        <v>5.0010000000000003</v>
      </c>
      <c r="DU9" s="6">
        <v>-0.126</v>
      </c>
      <c r="DV9">
        <v>10.000999999999999</v>
      </c>
      <c r="DW9" s="6">
        <v>0.32092592592592595</v>
      </c>
      <c r="DX9">
        <v>10.000999999999999</v>
      </c>
      <c r="DY9" s="6">
        <v>-0.32092592592592595</v>
      </c>
      <c r="DZ9">
        <v>10.000999999999999</v>
      </c>
      <c r="EA9" s="6">
        <v>-0.1</v>
      </c>
      <c r="EB9">
        <v>10.000999999999999</v>
      </c>
      <c r="EC9" s="6">
        <v>0.32092592592592595</v>
      </c>
      <c r="ED9">
        <v>10.000999999999999</v>
      </c>
      <c r="EE9" s="6">
        <v>-0.32092592592592595</v>
      </c>
      <c r="EF9">
        <v>5.0010000000000003</v>
      </c>
      <c r="EG9" s="6">
        <v>0.99</v>
      </c>
      <c r="EH9">
        <v>10.000999999999999</v>
      </c>
      <c r="EI9" s="6">
        <v>0.94000000000000006</v>
      </c>
      <c r="EJ9">
        <v>10.000999999999999</v>
      </c>
      <c r="EK9" s="6">
        <v>-0.94000000000000006</v>
      </c>
      <c r="EL9">
        <v>5.0010000000000003</v>
      </c>
      <c r="EM9" s="6">
        <v>1.05</v>
      </c>
      <c r="EN9">
        <v>15</v>
      </c>
      <c r="EO9" s="6">
        <v>0.5</v>
      </c>
      <c r="EP9">
        <v>15</v>
      </c>
      <c r="EQ9" s="6">
        <v>0.5</v>
      </c>
      <c r="ER9">
        <v>300</v>
      </c>
      <c r="ES9" s="6">
        <v>1</v>
      </c>
      <c r="ET9" s="16">
        <v>5</v>
      </c>
      <c r="EU9" s="6">
        <v>1</v>
      </c>
      <c r="EV9" s="16">
        <v>10</v>
      </c>
      <c r="EW9" s="6">
        <v>1</v>
      </c>
      <c r="EX9" s="16">
        <v>20</v>
      </c>
      <c r="EY9" s="6">
        <v>1</v>
      </c>
      <c r="EZ9" s="16">
        <v>5.01</v>
      </c>
      <c r="FA9" s="6">
        <v>0.85</v>
      </c>
      <c r="FB9" s="16">
        <v>5.01</v>
      </c>
      <c r="FC9" s="6">
        <v>0.8</v>
      </c>
      <c r="FD9" s="16">
        <v>5.01</v>
      </c>
      <c r="FE9" s="6">
        <v>0.75</v>
      </c>
      <c r="FF9" s="16">
        <v>5.01</v>
      </c>
      <c r="FG9" s="6">
        <v>0.7</v>
      </c>
      <c r="FH9" s="16">
        <v>5.01</v>
      </c>
      <c r="FI9" s="6">
        <v>0.6</v>
      </c>
      <c r="FJ9" s="16">
        <v>5.01</v>
      </c>
      <c r="FK9" s="6">
        <v>0.5</v>
      </c>
      <c r="FL9" s="16">
        <v>5.01</v>
      </c>
      <c r="FM9" s="6">
        <v>0.4</v>
      </c>
      <c r="FN9" s="16">
        <v>5.01</v>
      </c>
      <c r="FO9" s="6">
        <v>0.3</v>
      </c>
      <c r="FP9" s="16">
        <v>5.01</v>
      </c>
      <c r="FQ9" s="6">
        <v>1.1499999999999999</v>
      </c>
      <c r="FR9" s="16">
        <v>5.01</v>
      </c>
      <c r="FS9" s="6">
        <v>1.2</v>
      </c>
      <c r="FT9" s="16">
        <v>5.01</v>
      </c>
      <c r="FU9" s="6">
        <v>1.25</v>
      </c>
      <c r="FV9" s="16">
        <v>5.01</v>
      </c>
      <c r="FW9" s="6">
        <v>1.3</v>
      </c>
      <c r="FX9" s="16">
        <v>5.01</v>
      </c>
      <c r="FY9" s="6">
        <v>1.35</v>
      </c>
      <c r="FZ9" s="16">
        <v>5.01</v>
      </c>
      <c r="GA9" s="6">
        <v>1.4</v>
      </c>
      <c r="GB9" s="10">
        <v>1.5</v>
      </c>
      <c r="GC9" s="23">
        <v>52</v>
      </c>
      <c r="GD9" s="10">
        <v>5.0010000000000003</v>
      </c>
      <c r="GE9" s="23">
        <v>1.35</v>
      </c>
    </row>
    <row r="10" spans="1:187" x14ac:dyDescent="0.3">
      <c r="A10" s="6" t="s">
        <v>622</v>
      </c>
      <c r="B10">
        <v>17</v>
      </c>
      <c r="C10" s="6">
        <v>1.05</v>
      </c>
      <c r="D10" s="10">
        <v>20</v>
      </c>
      <c r="E10" s="23">
        <v>0.9</v>
      </c>
      <c r="F10" s="10">
        <v>15</v>
      </c>
      <c r="G10" s="23">
        <v>1.1000000000000001</v>
      </c>
      <c r="H10">
        <v>5.43</v>
      </c>
      <c r="I10" s="6">
        <v>0.1</v>
      </c>
      <c r="J10">
        <v>5.43</v>
      </c>
      <c r="K10" s="6">
        <v>0.5</v>
      </c>
      <c r="L10">
        <v>5.43</v>
      </c>
      <c r="M10" s="6">
        <v>0.8</v>
      </c>
      <c r="N10" s="10">
        <v>15</v>
      </c>
      <c r="O10" s="23">
        <v>1.05</v>
      </c>
      <c r="P10">
        <v>15</v>
      </c>
      <c r="Q10" s="23">
        <v>-0.3</v>
      </c>
      <c r="R10">
        <v>15</v>
      </c>
      <c r="S10" s="23">
        <v>-0.3</v>
      </c>
      <c r="T10">
        <v>15</v>
      </c>
      <c r="U10" s="6">
        <v>-0.15</v>
      </c>
      <c r="V10">
        <v>15</v>
      </c>
      <c r="W10" s="6">
        <v>0.5</v>
      </c>
      <c r="X10">
        <v>15</v>
      </c>
      <c r="Y10" s="6">
        <v>0.5</v>
      </c>
      <c r="Z10" s="10">
        <v>30</v>
      </c>
      <c r="AA10" s="23">
        <v>0</v>
      </c>
      <c r="AB10">
        <v>30</v>
      </c>
      <c r="AC10" s="6">
        <v>0</v>
      </c>
      <c r="AD10">
        <v>30</v>
      </c>
      <c r="AE10" s="6">
        <v>0</v>
      </c>
      <c r="AF10">
        <v>10</v>
      </c>
      <c r="AG10" s="6">
        <v>0.2</v>
      </c>
      <c r="AH10">
        <v>10</v>
      </c>
      <c r="AI10" s="6">
        <v>0.2</v>
      </c>
      <c r="AJ10">
        <v>40</v>
      </c>
      <c r="AK10" s="6">
        <v>490</v>
      </c>
      <c r="AL10" s="10">
        <v>15</v>
      </c>
      <c r="AM10" s="23">
        <v>400</v>
      </c>
      <c r="AN10">
        <v>15</v>
      </c>
      <c r="AO10" s="6">
        <v>52</v>
      </c>
      <c r="AP10">
        <v>15</v>
      </c>
      <c r="AQ10" s="6">
        <v>52</v>
      </c>
      <c r="AR10">
        <v>7.0010000000000003</v>
      </c>
      <c r="AS10" s="6">
        <v>0.8</v>
      </c>
      <c r="AT10">
        <v>12.5</v>
      </c>
      <c r="AU10" s="6">
        <f>AU9</f>
        <v>1.0710000000000002</v>
      </c>
      <c r="AV10">
        <v>12.5</v>
      </c>
      <c r="AW10" s="6">
        <f>AW9</f>
        <v>1.0710000000000002</v>
      </c>
      <c r="AX10">
        <v>12.5</v>
      </c>
      <c r="AY10" s="6">
        <v>1.0069999999999999</v>
      </c>
      <c r="AZ10">
        <v>12.5</v>
      </c>
      <c r="BA10" s="6">
        <v>0.95</v>
      </c>
      <c r="BB10">
        <v>10</v>
      </c>
      <c r="BC10" s="6">
        <v>0.3</v>
      </c>
      <c r="BD10">
        <v>10</v>
      </c>
      <c r="BE10" s="6">
        <v>0.8</v>
      </c>
      <c r="BF10">
        <v>10</v>
      </c>
      <c r="BG10" s="6">
        <v>0.75</v>
      </c>
      <c r="BH10">
        <v>10</v>
      </c>
      <c r="BI10" s="6">
        <v>0.25</v>
      </c>
      <c r="BJ10">
        <v>15</v>
      </c>
      <c r="BK10" s="6">
        <v>51</v>
      </c>
      <c r="BL10" s="10">
        <v>20</v>
      </c>
      <c r="BM10" s="23">
        <v>52</v>
      </c>
      <c r="BN10" s="10">
        <v>20</v>
      </c>
      <c r="BO10" s="6">
        <v>51.75</v>
      </c>
      <c r="BP10" s="10">
        <v>20</v>
      </c>
      <c r="BQ10" s="6">
        <v>51.5</v>
      </c>
      <c r="BR10" s="10">
        <v>20</v>
      </c>
      <c r="BS10" s="6">
        <v>52</v>
      </c>
      <c r="BT10">
        <v>15</v>
      </c>
      <c r="BU10" s="6">
        <v>47</v>
      </c>
      <c r="BV10">
        <v>15</v>
      </c>
      <c r="BW10" s="6">
        <v>47</v>
      </c>
      <c r="BX10" s="10">
        <v>15.75</v>
      </c>
      <c r="BY10" s="23">
        <v>47</v>
      </c>
      <c r="BZ10" s="10">
        <v>15.5</v>
      </c>
      <c r="CA10" s="23">
        <v>52</v>
      </c>
      <c r="CB10" s="10">
        <v>125.75</v>
      </c>
      <c r="CC10" s="23">
        <v>47</v>
      </c>
      <c r="CD10" s="10">
        <v>205.5</v>
      </c>
      <c r="CE10" s="23">
        <v>52</v>
      </c>
      <c r="CF10" s="123">
        <v>600.75</v>
      </c>
      <c r="CG10" s="23">
        <v>47</v>
      </c>
      <c r="CH10">
        <v>7</v>
      </c>
      <c r="CI10" s="6">
        <f>CI8*0.7</f>
        <v>0.71399999999999997</v>
      </c>
      <c r="CJ10">
        <v>5.0199999999999996</v>
      </c>
      <c r="CK10" s="6">
        <f>1.35*CK8</f>
        <v>1.3770000000000002</v>
      </c>
      <c r="CL10">
        <v>30</v>
      </c>
      <c r="CM10" s="6">
        <f>1.1*CM8</f>
        <v>1.1220000000000001</v>
      </c>
      <c r="CN10">
        <v>30</v>
      </c>
      <c r="CO10" s="6">
        <f>0.9*1.02</f>
        <v>0.91800000000000004</v>
      </c>
      <c r="CP10">
        <v>7</v>
      </c>
      <c r="CQ10" s="6">
        <f>CQ8*0.7</f>
        <v>0.7</v>
      </c>
      <c r="CR10">
        <v>5.0199999999999996</v>
      </c>
      <c r="CS10" s="6">
        <f>1.35*CS8</f>
        <v>1.35</v>
      </c>
      <c r="CT10">
        <v>30</v>
      </c>
      <c r="CU10" s="6">
        <f>1.1*CU8</f>
        <v>1.1000000000000001</v>
      </c>
      <c r="CV10">
        <v>30</v>
      </c>
      <c r="CW10" s="6">
        <f>0.9*1.02</f>
        <v>0.91800000000000004</v>
      </c>
      <c r="CX10">
        <v>15.5</v>
      </c>
      <c r="CY10" s="6">
        <v>50.5</v>
      </c>
      <c r="CZ10">
        <v>15</v>
      </c>
      <c r="DA10" s="6">
        <v>45</v>
      </c>
      <c r="DB10">
        <v>15</v>
      </c>
      <c r="DC10" s="6">
        <v>55</v>
      </c>
      <c r="DD10">
        <v>15</v>
      </c>
      <c r="DE10" s="6">
        <v>0.2</v>
      </c>
      <c r="DF10">
        <v>15</v>
      </c>
      <c r="DG10" s="6">
        <v>1.5</v>
      </c>
      <c r="DH10">
        <v>10.5</v>
      </c>
      <c r="DI10" s="6">
        <v>50.015000000000001</v>
      </c>
      <c r="DJ10">
        <v>10.5</v>
      </c>
      <c r="DK10" s="6">
        <v>51</v>
      </c>
      <c r="DL10">
        <v>12.5</v>
      </c>
      <c r="DM10" s="6">
        <v>1.05</v>
      </c>
      <c r="DN10">
        <v>12.5</v>
      </c>
      <c r="DO10" s="6">
        <v>0.97499999999999998</v>
      </c>
      <c r="DP10">
        <v>12.5</v>
      </c>
      <c r="DQ10" s="6">
        <v>1.0249999999999999</v>
      </c>
      <c r="DR10">
        <v>17.5</v>
      </c>
      <c r="DS10" s="6">
        <v>-0.126</v>
      </c>
      <c r="DT10">
        <v>12.5</v>
      </c>
      <c r="DU10" s="6">
        <v>-0.126</v>
      </c>
      <c r="DV10">
        <v>17.5</v>
      </c>
      <c r="DW10" s="6">
        <v>0.32092592592592595</v>
      </c>
      <c r="DX10">
        <v>17.5</v>
      </c>
      <c r="DY10" s="6">
        <v>-0.32092592592592595</v>
      </c>
      <c r="DZ10">
        <v>17.5</v>
      </c>
      <c r="EA10" s="6">
        <v>-0.1</v>
      </c>
      <c r="EB10">
        <v>17.5</v>
      </c>
      <c r="EC10" s="6">
        <v>0.32092592592592595</v>
      </c>
      <c r="ED10">
        <v>17.5</v>
      </c>
      <c r="EE10" s="6">
        <v>-0.32092592592592595</v>
      </c>
      <c r="EF10">
        <v>12.5</v>
      </c>
      <c r="EG10" s="6">
        <v>0.99</v>
      </c>
      <c r="EH10">
        <v>17.5</v>
      </c>
      <c r="EI10" s="6">
        <v>0.94000000000000006</v>
      </c>
      <c r="EJ10">
        <v>17.5</v>
      </c>
      <c r="EK10" s="6">
        <v>-0.94000000000000006</v>
      </c>
      <c r="EL10">
        <v>12.5</v>
      </c>
      <c r="EM10" s="6">
        <v>1.05</v>
      </c>
      <c r="EN10">
        <v>25</v>
      </c>
      <c r="EO10" s="6">
        <v>0.5</v>
      </c>
      <c r="EP10">
        <v>25</v>
      </c>
      <c r="EQ10" s="6">
        <v>0.5</v>
      </c>
      <c r="ES10" s="6"/>
      <c r="ET10" s="16"/>
      <c r="EU10" s="6"/>
      <c r="EV10" s="16"/>
      <c r="EW10" s="6"/>
      <c r="EZ10" s="16">
        <v>5.43</v>
      </c>
      <c r="FA10" s="6">
        <v>0.85</v>
      </c>
      <c r="FB10" s="16">
        <v>5.43</v>
      </c>
      <c r="FC10" s="6">
        <v>0.8</v>
      </c>
      <c r="FD10" s="16">
        <v>5.43</v>
      </c>
      <c r="FE10" s="6">
        <v>0.75</v>
      </c>
      <c r="FF10" s="16">
        <v>5.43</v>
      </c>
      <c r="FG10" s="6">
        <v>0.7</v>
      </c>
      <c r="FH10" s="16">
        <v>5.43</v>
      </c>
      <c r="FI10" s="6">
        <v>0.6</v>
      </c>
      <c r="FJ10" s="16">
        <v>5.43</v>
      </c>
      <c r="FK10" s="6">
        <v>0.5</v>
      </c>
      <c r="FL10" s="16">
        <v>5.43</v>
      </c>
      <c r="FM10" s="6">
        <v>0.4</v>
      </c>
      <c r="FN10" s="16">
        <v>5.43</v>
      </c>
      <c r="FO10" s="6">
        <v>0.3</v>
      </c>
      <c r="FP10" s="16">
        <v>5.43</v>
      </c>
      <c r="FQ10" s="6">
        <v>1.1499999999999999</v>
      </c>
      <c r="FR10" s="16">
        <v>5.43</v>
      </c>
      <c r="FS10" s="6">
        <v>1.2</v>
      </c>
      <c r="FT10" s="16">
        <v>5.43</v>
      </c>
      <c r="FU10" s="6">
        <v>1.25</v>
      </c>
      <c r="FV10" s="16">
        <v>5.43</v>
      </c>
      <c r="FW10" s="6">
        <v>1.3</v>
      </c>
      <c r="FX10" s="16">
        <v>5.43</v>
      </c>
      <c r="FY10" s="6">
        <v>1.35</v>
      </c>
      <c r="FZ10" s="16">
        <v>5.43</v>
      </c>
      <c r="GA10" s="6">
        <v>1.4</v>
      </c>
      <c r="GB10" s="10">
        <v>6</v>
      </c>
      <c r="GC10" s="23">
        <v>52</v>
      </c>
      <c r="GD10" s="10">
        <v>5.0199999999999996</v>
      </c>
      <c r="GE10" s="23">
        <v>1.35</v>
      </c>
    </row>
    <row r="11" spans="1:187" x14ac:dyDescent="0.3">
      <c r="A11" s="6" t="s">
        <v>622</v>
      </c>
      <c r="B11">
        <v>17.001000000000001</v>
      </c>
      <c r="C11" s="6">
        <v>1</v>
      </c>
      <c r="D11" s="10">
        <v>26</v>
      </c>
      <c r="E11" s="23">
        <v>1.1000000000000001</v>
      </c>
      <c r="F11" s="123">
        <v>15.01</v>
      </c>
      <c r="G11" s="23">
        <v>0.95</v>
      </c>
      <c r="H11">
        <v>5.431</v>
      </c>
      <c r="I11" s="6">
        <v>0.8</v>
      </c>
      <c r="J11">
        <v>5.431</v>
      </c>
      <c r="K11" s="6">
        <v>0.8</v>
      </c>
      <c r="L11">
        <v>5.431</v>
      </c>
      <c r="M11" s="6">
        <v>0.8</v>
      </c>
      <c r="N11" s="10">
        <v>15.000999999999999</v>
      </c>
      <c r="O11" s="23">
        <v>1</v>
      </c>
      <c r="P11">
        <v>15.000999999999999</v>
      </c>
      <c r="Q11" s="23">
        <v>0</v>
      </c>
      <c r="R11">
        <v>15.000999999999999</v>
      </c>
      <c r="S11" s="23">
        <v>0</v>
      </c>
      <c r="T11">
        <v>15.000999999999999</v>
      </c>
      <c r="U11" s="6">
        <v>0</v>
      </c>
      <c r="V11">
        <v>15.000999999999999</v>
      </c>
      <c r="W11" s="6">
        <v>0.05</v>
      </c>
      <c r="X11">
        <v>15.000999999999999</v>
      </c>
      <c r="Y11" s="6">
        <v>0.05</v>
      </c>
      <c r="Z11" s="10"/>
      <c r="AA11" s="23"/>
      <c r="AC11" s="6"/>
      <c r="AE11" s="6"/>
      <c r="AF11">
        <v>10.000999999999999</v>
      </c>
      <c r="AG11" s="6">
        <v>0.4</v>
      </c>
      <c r="AH11">
        <v>10.000999999999999</v>
      </c>
      <c r="AI11" s="6">
        <v>0.4</v>
      </c>
      <c r="AJ11"/>
      <c r="AK11" s="6"/>
      <c r="AL11" s="10">
        <v>45</v>
      </c>
      <c r="AM11" s="23">
        <v>400</v>
      </c>
      <c r="AN11">
        <v>15.5</v>
      </c>
      <c r="AO11" s="6">
        <v>50</v>
      </c>
      <c r="AP11">
        <v>16</v>
      </c>
      <c r="AQ11" s="6">
        <v>50</v>
      </c>
      <c r="AR11">
        <v>12</v>
      </c>
      <c r="AS11" s="6">
        <v>0.8</v>
      </c>
      <c r="AT11">
        <v>12.5001</v>
      </c>
      <c r="AU11" s="6">
        <f>AU7</f>
        <v>1.02</v>
      </c>
      <c r="AV11">
        <v>12.5001</v>
      </c>
      <c r="AW11" s="6">
        <f>AW7</f>
        <v>1.02</v>
      </c>
      <c r="AX11">
        <v>12.5001</v>
      </c>
      <c r="AY11" s="6">
        <v>1.06</v>
      </c>
      <c r="AZ11">
        <v>12.5001</v>
      </c>
      <c r="BA11" s="6">
        <v>1</v>
      </c>
      <c r="BB11">
        <v>10.000999999999999</v>
      </c>
      <c r="BC11" s="6">
        <v>0.05</v>
      </c>
      <c r="BD11">
        <v>10.000999999999999</v>
      </c>
      <c r="BE11" s="6">
        <v>0.05</v>
      </c>
      <c r="BF11">
        <v>10.000999999999999</v>
      </c>
      <c r="BG11" s="6">
        <v>1</v>
      </c>
      <c r="BH11">
        <v>10.000999999999999</v>
      </c>
      <c r="BI11" s="6">
        <v>1</v>
      </c>
      <c r="BJ11">
        <v>15.5</v>
      </c>
      <c r="BK11" s="6">
        <v>50</v>
      </c>
      <c r="BL11" s="10">
        <v>20.5</v>
      </c>
      <c r="BM11" s="23">
        <v>50</v>
      </c>
      <c r="BN11" s="10">
        <v>20.5</v>
      </c>
      <c r="BO11" s="6">
        <v>50</v>
      </c>
      <c r="BP11" s="10">
        <v>20.5</v>
      </c>
      <c r="BQ11" s="6">
        <v>50</v>
      </c>
      <c r="BR11" s="10">
        <v>20.5</v>
      </c>
      <c r="BS11" s="6">
        <v>50</v>
      </c>
      <c r="BT11">
        <v>15.75</v>
      </c>
      <c r="BU11" s="6">
        <v>50</v>
      </c>
      <c r="BV11">
        <v>18</v>
      </c>
      <c r="BW11" s="6">
        <v>50</v>
      </c>
      <c r="BX11" s="10">
        <v>16</v>
      </c>
      <c r="BY11" s="23">
        <v>48</v>
      </c>
      <c r="BZ11" s="10">
        <v>16</v>
      </c>
      <c r="CA11" s="23">
        <v>50</v>
      </c>
      <c r="CB11" s="10">
        <v>126</v>
      </c>
      <c r="CC11" s="23">
        <v>48</v>
      </c>
      <c r="CD11" s="10">
        <v>206</v>
      </c>
      <c r="CE11" s="23">
        <v>50</v>
      </c>
      <c r="CF11" s="123">
        <v>606.5</v>
      </c>
      <c r="CG11" s="23">
        <v>50</v>
      </c>
      <c r="CH11">
        <v>7.0010000000000003</v>
      </c>
      <c r="CI11" s="6">
        <f>CI8*0.8</f>
        <v>0.81600000000000006</v>
      </c>
      <c r="CJ11">
        <v>5.0209999999999999</v>
      </c>
      <c r="CK11" s="6">
        <f>1.3*CK7</f>
        <v>1.3260000000000001</v>
      </c>
      <c r="CL11">
        <v>30.001000000000001</v>
      </c>
      <c r="CM11" s="6">
        <v>1.02</v>
      </c>
      <c r="CN11">
        <v>30.001000000000001</v>
      </c>
      <c r="CO11" s="6">
        <v>1.02</v>
      </c>
      <c r="CP11">
        <v>7.0010000000000003</v>
      </c>
      <c r="CQ11" s="6">
        <f>CQ8*0.8</f>
        <v>0.8</v>
      </c>
      <c r="CR11">
        <v>5.0209999999999999</v>
      </c>
      <c r="CS11" s="6">
        <f>1.3*CS7</f>
        <v>1.3</v>
      </c>
      <c r="CT11">
        <v>30.001000000000001</v>
      </c>
      <c r="CU11" s="6">
        <v>1</v>
      </c>
      <c r="CV11">
        <v>30.001000000000001</v>
      </c>
      <c r="CW11" s="6">
        <v>1</v>
      </c>
      <c r="CX11">
        <v>16</v>
      </c>
      <c r="CY11" s="6">
        <v>50</v>
      </c>
      <c r="CZ11">
        <v>16</v>
      </c>
      <c r="DA11" s="6">
        <v>50</v>
      </c>
      <c r="DB11">
        <v>16</v>
      </c>
      <c r="DC11" s="6">
        <v>50</v>
      </c>
      <c r="DD11">
        <v>15.000999999999999</v>
      </c>
      <c r="DE11" s="6">
        <v>1.02</v>
      </c>
      <c r="DF11">
        <v>15.000999999999999</v>
      </c>
      <c r="DG11" s="6">
        <v>1.02</v>
      </c>
      <c r="DH11">
        <v>11</v>
      </c>
      <c r="DI11" s="6">
        <v>50</v>
      </c>
      <c r="DJ11">
        <v>11</v>
      </c>
      <c r="DK11" s="6">
        <v>50</v>
      </c>
      <c r="DL11">
        <v>12.5001</v>
      </c>
      <c r="DM11" s="6">
        <v>1</v>
      </c>
      <c r="DN11">
        <v>12.5001</v>
      </c>
      <c r="DO11" s="6">
        <v>1.0249999999999999</v>
      </c>
      <c r="DP11">
        <v>12.5001</v>
      </c>
      <c r="DQ11" s="6">
        <v>0.97499999999999987</v>
      </c>
      <c r="DR11">
        <v>17.5001</v>
      </c>
      <c r="DS11" s="6">
        <v>0</v>
      </c>
      <c r="DT11">
        <v>12.5001</v>
      </c>
      <c r="DU11" s="6">
        <v>0</v>
      </c>
      <c r="DV11">
        <v>17.5001</v>
      </c>
      <c r="DW11" s="6">
        <v>0.54314814814814816</v>
      </c>
      <c r="DX11">
        <v>17.5001</v>
      </c>
      <c r="DY11" s="6">
        <v>-0.54314814814814816</v>
      </c>
      <c r="DZ11">
        <v>17.5001</v>
      </c>
      <c r="EA11" s="6">
        <v>0</v>
      </c>
      <c r="EB11">
        <v>17.5001</v>
      </c>
      <c r="EC11" s="6">
        <v>0.54314814814814816</v>
      </c>
      <c r="ED11">
        <v>17.5001</v>
      </c>
      <c r="EE11" s="6">
        <v>-0.54314814814814816</v>
      </c>
      <c r="EF11">
        <v>12.5001</v>
      </c>
      <c r="EG11" s="6">
        <v>1</v>
      </c>
      <c r="EH11">
        <v>17.5001</v>
      </c>
      <c r="EI11" s="6">
        <v>0.92</v>
      </c>
      <c r="EJ11">
        <v>17.5001</v>
      </c>
      <c r="EK11" s="6">
        <v>-0.92</v>
      </c>
      <c r="EL11">
        <v>12.5001</v>
      </c>
      <c r="EM11" s="6">
        <v>1</v>
      </c>
      <c r="EN11">
        <v>35</v>
      </c>
      <c r="EO11" s="6">
        <v>1</v>
      </c>
      <c r="EP11">
        <v>35</v>
      </c>
      <c r="EQ11" s="6">
        <v>1</v>
      </c>
      <c r="ES11" s="6"/>
      <c r="ET11" s="16"/>
      <c r="EU11" s="6"/>
      <c r="EV11" s="16"/>
      <c r="EW11" s="6"/>
      <c r="EZ11" s="16">
        <v>5.44</v>
      </c>
      <c r="FA11" s="6">
        <v>1.02</v>
      </c>
      <c r="FB11" s="16">
        <v>5.44</v>
      </c>
      <c r="FC11" s="6">
        <v>1.02</v>
      </c>
      <c r="FD11" s="16">
        <v>5.44</v>
      </c>
      <c r="FE11" s="6">
        <v>1.02</v>
      </c>
      <c r="FF11" s="16">
        <v>5.44</v>
      </c>
      <c r="FG11" s="6">
        <v>1.02</v>
      </c>
      <c r="FH11" s="16">
        <v>5.44</v>
      </c>
      <c r="FI11" s="6">
        <v>1.02</v>
      </c>
      <c r="FJ11" s="16">
        <v>5.44</v>
      </c>
      <c r="FK11" s="6">
        <v>1.02</v>
      </c>
      <c r="FL11" s="16">
        <v>5.44</v>
      </c>
      <c r="FM11" s="6">
        <v>1.02</v>
      </c>
      <c r="FN11" s="16">
        <v>5.44</v>
      </c>
      <c r="FO11" s="6">
        <v>1.02</v>
      </c>
      <c r="FP11" s="16">
        <v>5.44</v>
      </c>
      <c r="FQ11" s="6">
        <v>1.02</v>
      </c>
      <c r="FR11" s="16">
        <v>5.44</v>
      </c>
      <c r="FS11" s="6">
        <v>1.02</v>
      </c>
      <c r="FT11" s="16">
        <v>5.44</v>
      </c>
      <c r="FU11" s="6">
        <v>1.02</v>
      </c>
      <c r="FV11" s="16">
        <v>5.44</v>
      </c>
      <c r="FW11" s="6">
        <v>1.02</v>
      </c>
      <c r="FX11" s="16">
        <v>5.44</v>
      </c>
      <c r="FY11" s="6">
        <v>1.02</v>
      </c>
      <c r="FZ11" s="16">
        <v>5.44</v>
      </c>
      <c r="GA11" s="6">
        <v>1.02</v>
      </c>
      <c r="GB11" s="10"/>
      <c r="GC11" s="23"/>
      <c r="GD11" s="10">
        <v>5.0209999999999999</v>
      </c>
      <c r="GE11" s="23">
        <v>1.3</v>
      </c>
    </row>
    <row r="12" spans="1:187" x14ac:dyDescent="0.3">
      <c r="A12" s="6" t="s">
        <v>622</v>
      </c>
      <c r="B12">
        <v>27</v>
      </c>
      <c r="C12" s="6">
        <v>1</v>
      </c>
      <c r="D12" s="10">
        <v>35</v>
      </c>
      <c r="E12" s="23">
        <v>1.1000000000000001</v>
      </c>
      <c r="F12" s="10">
        <v>25</v>
      </c>
      <c r="G12" s="23">
        <v>0.95</v>
      </c>
      <c r="H12">
        <v>6.43</v>
      </c>
      <c r="I12" s="6">
        <v>1</v>
      </c>
      <c r="J12">
        <v>6.43</v>
      </c>
      <c r="K12" s="6">
        <v>1</v>
      </c>
      <c r="L12">
        <v>6.43</v>
      </c>
      <c r="M12" s="6">
        <v>1</v>
      </c>
      <c r="N12" s="10">
        <v>25</v>
      </c>
      <c r="O12" s="23">
        <v>1</v>
      </c>
      <c r="P12">
        <v>25</v>
      </c>
      <c r="Q12" s="23">
        <v>0</v>
      </c>
      <c r="R12">
        <v>25</v>
      </c>
      <c r="S12" s="23">
        <v>0</v>
      </c>
      <c r="T12">
        <v>25</v>
      </c>
      <c r="U12" s="6">
        <v>0</v>
      </c>
      <c r="V12">
        <v>25</v>
      </c>
      <c r="W12" s="6">
        <v>0.05</v>
      </c>
      <c r="X12">
        <v>25</v>
      </c>
      <c r="Y12" s="6">
        <v>0.05</v>
      </c>
      <c r="Z12" s="10"/>
      <c r="AA12" s="23"/>
      <c r="AC12" s="6"/>
      <c r="AE12" s="6"/>
      <c r="AF12">
        <v>15</v>
      </c>
      <c r="AG12" s="6">
        <v>0.4</v>
      </c>
      <c r="AH12">
        <v>15</v>
      </c>
      <c r="AI12" s="6">
        <v>0.4</v>
      </c>
      <c r="AJ12"/>
      <c r="AK12" s="6"/>
      <c r="AL12" s="10">
        <v>50</v>
      </c>
      <c r="AM12" s="23">
        <v>400</v>
      </c>
      <c r="AN12">
        <v>25</v>
      </c>
      <c r="AO12" s="6">
        <v>50</v>
      </c>
      <c r="AP12">
        <v>25</v>
      </c>
      <c r="AQ12" s="6">
        <v>50</v>
      </c>
      <c r="AR12">
        <v>12.000999999999999</v>
      </c>
      <c r="AS12" s="6">
        <v>0.6</v>
      </c>
      <c r="AT12">
        <v>20</v>
      </c>
      <c r="AU12" s="6">
        <f>AU7</f>
        <v>1.02</v>
      </c>
      <c r="AV12">
        <v>20</v>
      </c>
      <c r="AW12" s="6">
        <f>AW7</f>
        <v>1.02</v>
      </c>
      <c r="AX12">
        <v>20</v>
      </c>
      <c r="AY12" s="6">
        <v>1.06</v>
      </c>
      <c r="AZ12">
        <v>20</v>
      </c>
      <c r="BA12" s="6">
        <v>1</v>
      </c>
      <c r="BB12">
        <v>15</v>
      </c>
      <c r="BC12" s="6">
        <v>0.05</v>
      </c>
      <c r="BD12">
        <v>15</v>
      </c>
      <c r="BE12" s="6">
        <v>0.05</v>
      </c>
      <c r="BF12">
        <v>15</v>
      </c>
      <c r="BG12" s="6">
        <v>1</v>
      </c>
      <c r="BH12">
        <v>15</v>
      </c>
      <c r="BI12" s="6">
        <v>1</v>
      </c>
      <c r="BJ12">
        <v>25</v>
      </c>
      <c r="BK12" s="6">
        <v>50</v>
      </c>
      <c r="BL12" s="10">
        <v>33.000999999999998</v>
      </c>
      <c r="BM12" s="23">
        <v>50</v>
      </c>
      <c r="BN12" s="10">
        <v>33.000999999999998</v>
      </c>
      <c r="BO12" s="6">
        <v>50</v>
      </c>
      <c r="BP12" s="10">
        <v>33.000999999999998</v>
      </c>
      <c r="BQ12" s="6">
        <v>50</v>
      </c>
      <c r="BR12" s="10">
        <v>33.000999999999998</v>
      </c>
      <c r="BS12" s="6">
        <v>50</v>
      </c>
      <c r="BT12">
        <v>28.001000000000001</v>
      </c>
      <c r="BU12" s="6">
        <v>50</v>
      </c>
      <c r="BV12">
        <v>28.001000000000001</v>
      </c>
      <c r="BW12" s="6">
        <v>50</v>
      </c>
      <c r="BX12" s="10">
        <v>26</v>
      </c>
      <c r="BY12" s="23">
        <v>48</v>
      </c>
      <c r="BZ12" s="10">
        <v>26</v>
      </c>
      <c r="CA12" s="23">
        <v>50</v>
      </c>
      <c r="CB12" s="10">
        <v>205.75</v>
      </c>
      <c r="CC12" s="23">
        <v>48</v>
      </c>
      <c r="CD12" s="10">
        <v>216</v>
      </c>
      <c r="CE12" s="23">
        <v>50</v>
      </c>
      <c r="CF12" s="123">
        <v>616</v>
      </c>
      <c r="CG12" s="23">
        <v>50</v>
      </c>
      <c r="CH12">
        <v>15</v>
      </c>
      <c r="CI12" s="6">
        <f>CI11</f>
        <v>0.81600000000000006</v>
      </c>
      <c r="CJ12">
        <v>5.2</v>
      </c>
      <c r="CK12" s="6">
        <f>1.3*CK8</f>
        <v>1.3260000000000001</v>
      </c>
      <c r="CL12">
        <v>38</v>
      </c>
      <c r="CM12" s="6">
        <v>1.02</v>
      </c>
      <c r="CN12">
        <v>38</v>
      </c>
      <c r="CO12" s="6">
        <v>1.02</v>
      </c>
      <c r="CP12">
        <v>15</v>
      </c>
      <c r="CQ12" s="6">
        <f>CQ11</f>
        <v>0.8</v>
      </c>
      <c r="CR12">
        <v>5.2</v>
      </c>
      <c r="CS12" s="6">
        <f>1.3*CS8</f>
        <v>1.3</v>
      </c>
      <c r="CT12">
        <v>38</v>
      </c>
      <c r="CU12" s="6">
        <v>1</v>
      </c>
      <c r="CV12">
        <v>38</v>
      </c>
      <c r="CW12" s="6">
        <v>1</v>
      </c>
      <c r="CX12">
        <v>20</v>
      </c>
      <c r="CY12" s="6">
        <v>50</v>
      </c>
      <c r="CZ12">
        <v>20</v>
      </c>
      <c r="DA12" s="6">
        <v>50</v>
      </c>
      <c r="DB12">
        <v>20</v>
      </c>
      <c r="DC12" s="6">
        <v>50</v>
      </c>
      <c r="DD12">
        <v>20</v>
      </c>
      <c r="DE12" s="6">
        <v>1.02</v>
      </c>
      <c r="DF12">
        <v>20</v>
      </c>
      <c r="DG12" s="6">
        <v>1.02</v>
      </c>
      <c r="DH12">
        <v>15</v>
      </c>
      <c r="DI12" s="6">
        <v>50</v>
      </c>
      <c r="DJ12">
        <v>15</v>
      </c>
      <c r="DK12" s="6">
        <v>50</v>
      </c>
      <c r="DL12">
        <v>20</v>
      </c>
      <c r="DM12" s="6">
        <v>1</v>
      </c>
      <c r="DN12">
        <v>20</v>
      </c>
      <c r="DO12" s="6">
        <v>1.0249999999999999</v>
      </c>
      <c r="DP12">
        <v>20</v>
      </c>
      <c r="DQ12" s="6">
        <v>0.97499999999999987</v>
      </c>
      <c r="DR12">
        <v>25</v>
      </c>
      <c r="DS12" s="6">
        <v>0</v>
      </c>
      <c r="DT12">
        <v>20</v>
      </c>
      <c r="DU12" s="6">
        <v>0</v>
      </c>
      <c r="DV12">
        <v>25</v>
      </c>
      <c r="DW12" s="6">
        <v>0.54314814814814816</v>
      </c>
      <c r="DX12">
        <v>25</v>
      </c>
      <c r="DY12" s="6">
        <v>-0.54314814814814816</v>
      </c>
      <c r="DZ12">
        <v>25</v>
      </c>
      <c r="EA12" s="6">
        <v>0</v>
      </c>
      <c r="EB12">
        <v>25</v>
      </c>
      <c r="EC12" s="6">
        <v>0.54314814814814816</v>
      </c>
      <c r="ED12">
        <v>25</v>
      </c>
      <c r="EE12" s="6">
        <v>-0.54314814814814816</v>
      </c>
      <c r="EF12">
        <v>20</v>
      </c>
      <c r="EG12" s="6">
        <v>1</v>
      </c>
      <c r="EH12">
        <v>25</v>
      </c>
      <c r="EI12" s="6">
        <v>0.92</v>
      </c>
      <c r="EJ12">
        <v>25</v>
      </c>
      <c r="EK12" s="6">
        <v>-0.92</v>
      </c>
      <c r="EL12">
        <v>20</v>
      </c>
      <c r="EM12" s="6">
        <v>1</v>
      </c>
      <c r="EN12">
        <v>37</v>
      </c>
      <c r="EO12" s="6">
        <v>1</v>
      </c>
      <c r="EP12">
        <v>37</v>
      </c>
      <c r="EQ12" s="6">
        <v>1</v>
      </c>
      <c r="ES12" s="6"/>
      <c r="ET12" s="16"/>
      <c r="EU12" s="6"/>
      <c r="EV12" s="16"/>
      <c r="EW12" s="6"/>
      <c r="EZ12" s="16">
        <v>10</v>
      </c>
      <c r="FA12" s="6">
        <v>1.02</v>
      </c>
      <c r="FB12" s="16">
        <v>10</v>
      </c>
      <c r="FC12" s="6">
        <v>1.02</v>
      </c>
      <c r="FD12" s="16">
        <v>10</v>
      </c>
      <c r="FE12" s="6">
        <v>1.02</v>
      </c>
      <c r="FF12" s="16">
        <v>10</v>
      </c>
      <c r="FG12" s="6">
        <v>1.02</v>
      </c>
      <c r="FH12" s="16">
        <v>10</v>
      </c>
      <c r="FI12" s="6">
        <v>1.02</v>
      </c>
      <c r="FJ12" s="16">
        <v>10</v>
      </c>
      <c r="FK12" s="6">
        <v>1.02</v>
      </c>
      <c r="FL12" s="16">
        <v>10</v>
      </c>
      <c r="FM12" s="6">
        <v>1.02</v>
      </c>
      <c r="FN12" s="16">
        <v>10</v>
      </c>
      <c r="FO12" s="6">
        <v>1.02</v>
      </c>
      <c r="FP12" s="16">
        <v>10</v>
      </c>
      <c r="FQ12" s="6">
        <v>1.02</v>
      </c>
      <c r="FR12" s="16">
        <v>10</v>
      </c>
      <c r="FS12" s="6">
        <v>1.02</v>
      </c>
      <c r="FT12" s="16">
        <v>10</v>
      </c>
      <c r="FU12" s="6">
        <v>1.02</v>
      </c>
      <c r="FV12" s="16">
        <v>10</v>
      </c>
      <c r="FW12" s="6">
        <v>1.02</v>
      </c>
      <c r="FX12" s="16">
        <v>10</v>
      </c>
      <c r="FY12" s="6">
        <v>1.02</v>
      </c>
      <c r="FZ12" s="16">
        <v>10</v>
      </c>
      <c r="GA12" s="6">
        <v>1.02</v>
      </c>
      <c r="GB12" s="10"/>
      <c r="GC12" s="23"/>
      <c r="GD12" s="10">
        <v>5.2</v>
      </c>
      <c r="GE12" s="23">
        <v>1.3</v>
      </c>
    </row>
    <row r="13" spans="1:187" x14ac:dyDescent="0.3">
      <c r="A13" s="6" t="s">
        <v>622</v>
      </c>
      <c r="B13">
        <v>27.001000000000001</v>
      </c>
      <c r="C13" s="6">
        <v>0.95</v>
      </c>
      <c r="D13" s="10">
        <v>41</v>
      </c>
      <c r="E13" s="23">
        <v>0.9</v>
      </c>
      <c r="F13" s="123">
        <v>25.01</v>
      </c>
      <c r="G13" s="23">
        <v>1.1000000000000001</v>
      </c>
      <c r="H13">
        <v>12</v>
      </c>
      <c r="I13" s="6">
        <v>1</v>
      </c>
      <c r="J13">
        <v>12</v>
      </c>
      <c r="K13" s="6">
        <v>1</v>
      </c>
      <c r="L13">
        <v>12</v>
      </c>
      <c r="M13" s="6">
        <v>1</v>
      </c>
      <c r="N13" s="10">
        <v>25.001000000000001</v>
      </c>
      <c r="O13" s="23">
        <v>0.95</v>
      </c>
      <c r="P13">
        <v>25.001000000000001</v>
      </c>
      <c r="Q13" s="23">
        <v>0.3</v>
      </c>
      <c r="R13">
        <v>25.001000000000001</v>
      </c>
      <c r="S13" s="23">
        <v>0.3</v>
      </c>
      <c r="T13">
        <v>25.001000000000001</v>
      </c>
      <c r="U13" s="6">
        <v>0.15</v>
      </c>
      <c r="V13">
        <v>25.001000000000001</v>
      </c>
      <c r="W13" s="6">
        <v>1</v>
      </c>
      <c r="X13">
        <v>25.001000000000001</v>
      </c>
      <c r="Y13" s="6">
        <v>1</v>
      </c>
      <c r="Z13" s="10"/>
      <c r="AA13" s="23"/>
      <c r="AC13" s="6"/>
      <c r="AE13" s="6"/>
      <c r="AF13">
        <v>15.000999999999999</v>
      </c>
      <c r="AG13" s="6">
        <v>0.6</v>
      </c>
      <c r="AH13">
        <v>15.000999999999999</v>
      </c>
      <c r="AI13" s="6">
        <v>0.6</v>
      </c>
      <c r="AK13" s="23"/>
      <c r="AM13" s="23"/>
      <c r="AO13" s="6"/>
      <c r="AQ13" s="6"/>
      <c r="AR13">
        <v>17</v>
      </c>
      <c r="AS13" s="6">
        <v>0.6</v>
      </c>
      <c r="AT13">
        <v>20.001000000000001</v>
      </c>
      <c r="AU13" s="6">
        <f>+AU11*0.95</f>
        <v>0.96899999999999997</v>
      </c>
      <c r="AW13" s="6"/>
      <c r="AY13" s="6"/>
      <c r="BA13" s="6"/>
      <c r="BC13" s="6"/>
      <c r="BE13" s="6"/>
      <c r="BG13" s="6"/>
      <c r="BI13" s="6"/>
      <c r="BK13" s="6"/>
      <c r="BM13" s="6"/>
      <c r="BO13" s="6"/>
      <c r="BQ13" s="6"/>
      <c r="BS13" s="6"/>
      <c r="BX13" s="10">
        <v>26.5</v>
      </c>
      <c r="BY13" s="23">
        <v>50</v>
      </c>
      <c r="BZ13" s="10"/>
      <c r="CA13" s="23"/>
      <c r="CB13" s="10">
        <v>206.25</v>
      </c>
      <c r="CC13" s="23">
        <v>50</v>
      </c>
      <c r="CD13" s="10"/>
      <c r="CE13" s="10"/>
      <c r="CH13">
        <v>15.000999999999999</v>
      </c>
      <c r="CI13" s="6">
        <f>CI8*0.9</f>
        <v>0.91800000000000004</v>
      </c>
      <c r="CJ13">
        <v>5.2009999999999996</v>
      </c>
      <c r="CK13" s="6">
        <f>1.25*CK7</f>
        <v>1.2749999999999999</v>
      </c>
      <c r="CL13"/>
      <c r="CM13"/>
      <c r="CN13"/>
      <c r="CP13">
        <v>15.000999999999999</v>
      </c>
      <c r="CQ13" s="6">
        <f>CQ8*0.9</f>
        <v>0.9</v>
      </c>
      <c r="CR13">
        <v>5.2009999999999996</v>
      </c>
      <c r="CS13" s="6">
        <f>1.25*CS7</f>
        <v>1.25</v>
      </c>
      <c r="CT13"/>
      <c r="CU13"/>
      <c r="CV13"/>
      <c r="CX13"/>
      <c r="CY13"/>
      <c r="DA13" s="23"/>
      <c r="DH13">
        <v>15.5</v>
      </c>
      <c r="DI13" s="6">
        <v>49.984999999999999</v>
      </c>
      <c r="DJ13">
        <v>15.5</v>
      </c>
      <c r="DK13" s="6">
        <v>49</v>
      </c>
      <c r="DL13">
        <v>20.001000000000001</v>
      </c>
      <c r="DM13" s="6">
        <v>0.95</v>
      </c>
      <c r="DN13">
        <v>20.001000000000001</v>
      </c>
      <c r="DO13" s="6">
        <v>1</v>
      </c>
      <c r="DP13">
        <v>20.001000000000001</v>
      </c>
      <c r="DQ13" s="6">
        <v>1</v>
      </c>
      <c r="DR13">
        <v>25.001000000000001</v>
      </c>
      <c r="DS13" s="6">
        <v>0.126</v>
      </c>
      <c r="DT13">
        <v>20.001000000000001</v>
      </c>
      <c r="DU13" s="6">
        <v>0.126</v>
      </c>
      <c r="DV13">
        <v>25.001000000000001</v>
      </c>
      <c r="DW13" s="6">
        <v>0.39500000000000002</v>
      </c>
      <c r="DX13">
        <v>25.001000000000001</v>
      </c>
      <c r="DY13" s="6">
        <v>-0.39500000000000002</v>
      </c>
      <c r="DZ13">
        <v>25.001000000000001</v>
      </c>
      <c r="EA13" s="6">
        <v>0.1</v>
      </c>
      <c r="EB13">
        <v>25.001000000000001</v>
      </c>
      <c r="EC13" s="6">
        <v>0.39500000000000002</v>
      </c>
      <c r="ED13">
        <v>25.001000000000001</v>
      </c>
      <c r="EE13" s="6">
        <v>-0.39500000000000002</v>
      </c>
      <c r="EF13">
        <v>20.001000000000001</v>
      </c>
      <c r="EG13" s="6">
        <v>-0.99</v>
      </c>
      <c r="EH13">
        <v>25.001000000000001</v>
      </c>
      <c r="EI13" s="6">
        <v>0.93</v>
      </c>
      <c r="EJ13">
        <v>25.001000000000001</v>
      </c>
      <c r="EK13" s="6">
        <v>-0.93</v>
      </c>
      <c r="EL13">
        <v>20.001000000000001</v>
      </c>
      <c r="EM13" s="6">
        <v>0.95</v>
      </c>
      <c r="GC13" s="6"/>
      <c r="GD13" s="10">
        <v>5.2009999999999996</v>
      </c>
      <c r="GE13" s="23">
        <v>1.25</v>
      </c>
    </row>
    <row r="14" spans="1:187" x14ac:dyDescent="0.3">
      <c r="A14" s="6" t="s">
        <v>622</v>
      </c>
      <c r="B14">
        <v>37</v>
      </c>
      <c r="C14" s="6">
        <v>0.95</v>
      </c>
      <c r="D14" s="113">
        <v>50</v>
      </c>
      <c r="E14" s="23">
        <v>0.9</v>
      </c>
      <c r="F14" s="10">
        <v>35</v>
      </c>
      <c r="G14" s="23">
        <v>1.1000000000000001</v>
      </c>
      <c r="I14" s="6"/>
      <c r="K14" s="6"/>
      <c r="M14" s="6"/>
      <c r="N14" s="10">
        <v>35</v>
      </c>
      <c r="O14" s="23">
        <v>0.95</v>
      </c>
      <c r="P14">
        <v>35</v>
      </c>
      <c r="Q14" s="23">
        <v>0.3</v>
      </c>
      <c r="R14">
        <v>35</v>
      </c>
      <c r="S14" s="23">
        <v>0.3</v>
      </c>
      <c r="T14">
        <v>35</v>
      </c>
      <c r="U14" s="6">
        <v>0.15</v>
      </c>
      <c r="V14">
        <v>50</v>
      </c>
      <c r="W14" s="6">
        <v>1</v>
      </c>
      <c r="X14">
        <v>50</v>
      </c>
      <c r="Y14" s="6">
        <v>1</v>
      </c>
      <c r="Z14" s="10"/>
      <c r="AA14" s="23"/>
      <c r="AC14" s="6"/>
      <c r="AE14" s="6"/>
      <c r="AF14">
        <v>20</v>
      </c>
      <c r="AG14" s="6">
        <v>0.6</v>
      </c>
      <c r="AH14">
        <v>20</v>
      </c>
      <c r="AI14" s="6">
        <v>0.6</v>
      </c>
      <c r="AK14" s="23"/>
      <c r="AM14" s="23"/>
      <c r="AO14" s="6"/>
      <c r="AQ14" s="6"/>
      <c r="AR14">
        <v>17.001000000000001</v>
      </c>
      <c r="AS14" s="6">
        <v>0.4</v>
      </c>
      <c r="AT14">
        <v>27.5</v>
      </c>
      <c r="AU14" s="6">
        <f>AU13</f>
        <v>0.96899999999999997</v>
      </c>
      <c r="AW14" s="6"/>
      <c r="AY14" s="6"/>
      <c r="BA14" s="6"/>
      <c r="BC14" s="6"/>
      <c r="BE14" s="6"/>
      <c r="BG14" s="6"/>
      <c r="BI14" s="6"/>
      <c r="BK14" s="6"/>
      <c r="BM14" s="6"/>
      <c r="BO14" s="6"/>
      <c r="BQ14" s="6"/>
      <c r="BS14" s="6"/>
      <c r="BX14" s="10">
        <v>36</v>
      </c>
      <c r="BY14" s="23">
        <v>50</v>
      </c>
      <c r="BZ14" s="10"/>
      <c r="CA14" s="10"/>
      <c r="CB14" s="10">
        <v>216</v>
      </c>
      <c r="CC14" s="23">
        <v>50</v>
      </c>
      <c r="CD14" s="10"/>
      <c r="CE14" s="10"/>
      <c r="CH14">
        <v>25</v>
      </c>
      <c r="CI14" s="6">
        <f>CI13</f>
        <v>0.91800000000000004</v>
      </c>
      <c r="CJ14">
        <v>7</v>
      </c>
      <c r="CK14" s="6">
        <f>1.25*CK8</f>
        <v>1.2749999999999999</v>
      </c>
      <c r="CL14"/>
      <c r="CM14"/>
      <c r="CN14"/>
      <c r="CP14">
        <v>25</v>
      </c>
      <c r="CQ14" s="6">
        <f>CQ13</f>
        <v>0.9</v>
      </c>
      <c r="CR14">
        <v>7</v>
      </c>
      <c r="CS14" s="6">
        <f>1.25*CS8</f>
        <v>1.25</v>
      </c>
      <c r="CT14"/>
      <c r="CU14"/>
      <c r="CV14"/>
      <c r="CX14"/>
      <c r="CY14"/>
      <c r="DH14">
        <v>20.5</v>
      </c>
      <c r="DI14" s="6">
        <v>49.984999999999999</v>
      </c>
      <c r="DJ14">
        <v>20.5</v>
      </c>
      <c r="DK14" s="6">
        <v>49</v>
      </c>
      <c r="DL14">
        <v>27.5</v>
      </c>
      <c r="DM14" s="6">
        <v>0.95</v>
      </c>
      <c r="DN14">
        <v>25</v>
      </c>
      <c r="DO14" s="6">
        <v>1</v>
      </c>
      <c r="DP14">
        <v>25</v>
      </c>
      <c r="DQ14" s="6">
        <v>1</v>
      </c>
      <c r="DR14">
        <v>32.5</v>
      </c>
      <c r="DS14" s="6">
        <v>0.126</v>
      </c>
      <c r="DT14">
        <v>27.5</v>
      </c>
      <c r="DU14" s="6">
        <v>0.126</v>
      </c>
      <c r="DV14">
        <v>30</v>
      </c>
      <c r="DW14" s="6">
        <v>0.39500000000000002</v>
      </c>
      <c r="DX14">
        <v>30</v>
      </c>
      <c r="DY14" s="6">
        <v>-0.39500000000000002</v>
      </c>
      <c r="DZ14">
        <v>32.5</v>
      </c>
      <c r="EA14" s="6">
        <v>0.1</v>
      </c>
      <c r="EB14">
        <v>30</v>
      </c>
      <c r="EC14" s="6">
        <v>0.39500000000000002</v>
      </c>
      <c r="ED14">
        <v>30</v>
      </c>
      <c r="EE14" s="6">
        <v>-0.39500000000000002</v>
      </c>
      <c r="EF14">
        <v>27.5</v>
      </c>
      <c r="EG14" s="6">
        <v>-0.99</v>
      </c>
      <c r="EH14">
        <v>30</v>
      </c>
      <c r="EI14" s="6">
        <v>0.93</v>
      </c>
      <c r="EJ14">
        <v>30</v>
      </c>
      <c r="EK14" s="6">
        <v>-0.93</v>
      </c>
      <c r="EL14">
        <v>27.5</v>
      </c>
      <c r="EM14" s="6">
        <v>0.95</v>
      </c>
      <c r="GC14" s="6"/>
      <c r="GD14" s="10">
        <v>7</v>
      </c>
      <c r="GE14" s="23">
        <v>1.25</v>
      </c>
    </row>
    <row r="15" spans="1:187" x14ac:dyDescent="0.3">
      <c r="A15" s="6" t="s">
        <v>622</v>
      </c>
      <c r="B15">
        <v>37.000999999999998</v>
      </c>
      <c r="C15" s="6">
        <v>1</v>
      </c>
      <c r="D15" s="10">
        <v>56</v>
      </c>
      <c r="E15" s="23">
        <v>1</v>
      </c>
      <c r="F15" s="10">
        <v>35.000999999999998</v>
      </c>
      <c r="G15" s="23">
        <v>1</v>
      </c>
      <c r="I15" s="6"/>
      <c r="K15" s="6"/>
      <c r="M15" s="6"/>
      <c r="N15" s="10">
        <v>35.000999999999998</v>
      </c>
      <c r="O15" s="23">
        <v>1</v>
      </c>
      <c r="P15">
        <v>35.000999999999998</v>
      </c>
      <c r="Q15" s="23">
        <v>0</v>
      </c>
      <c r="R15">
        <v>35.000999999999998</v>
      </c>
      <c r="S15" s="23">
        <v>0</v>
      </c>
      <c r="T15">
        <v>35.000999999999998</v>
      </c>
      <c r="U15" s="6">
        <v>0</v>
      </c>
      <c r="Z15" s="10"/>
      <c r="AA15" s="10"/>
      <c r="AC15" s="6"/>
      <c r="AE15" s="6"/>
      <c r="AF15">
        <v>20.001000000000001</v>
      </c>
      <c r="AG15" s="6">
        <v>0.8</v>
      </c>
      <c r="AH15">
        <v>20.001000000000001</v>
      </c>
      <c r="AI15" s="6">
        <v>0.8</v>
      </c>
      <c r="AK15" s="23"/>
      <c r="AM15" s="23"/>
      <c r="AR15">
        <v>22</v>
      </c>
      <c r="AS15">
        <v>0.4</v>
      </c>
      <c r="AT15">
        <v>27.5001</v>
      </c>
      <c r="AU15" s="6">
        <f>AU11</f>
        <v>1.02</v>
      </c>
      <c r="CH15">
        <v>25.001000000000001</v>
      </c>
      <c r="CI15" s="6">
        <v>1.02</v>
      </c>
      <c r="CJ15">
        <v>7.0010000000000003</v>
      </c>
      <c r="CK15" s="6">
        <f>1.2*CK7</f>
        <v>1.224</v>
      </c>
      <c r="CL15"/>
      <c r="CM15"/>
      <c r="CN15"/>
      <c r="CP15">
        <v>25.001000000000001</v>
      </c>
      <c r="CQ15" s="6">
        <v>1</v>
      </c>
      <c r="CR15">
        <v>7.0010000000000003</v>
      </c>
      <c r="CS15" s="6">
        <f>1.2*CS7</f>
        <v>1.2</v>
      </c>
      <c r="CT15"/>
      <c r="CU15"/>
      <c r="CV15"/>
      <c r="CX15"/>
      <c r="CY15"/>
      <c r="DH15">
        <v>21</v>
      </c>
      <c r="DI15" s="6">
        <v>50</v>
      </c>
      <c r="DJ15">
        <v>21</v>
      </c>
      <c r="DK15" s="6">
        <v>50</v>
      </c>
      <c r="DL15">
        <v>27.5001</v>
      </c>
      <c r="DM15" s="6">
        <v>1</v>
      </c>
      <c r="DN15"/>
      <c r="DO15" s="6"/>
      <c r="DP15"/>
      <c r="DQ15" s="6"/>
      <c r="DR15">
        <v>32.500100000000003</v>
      </c>
      <c r="DS15" s="6">
        <v>0</v>
      </c>
      <c r="DT15">
        <v>27.5001</v>
      </c>
      <c r="DU15" s="6">
        <v>0</v>
      </c>
      <c r="DV15"/>
      <c r="DW15" s="6"/>
      <c r="DX15"/>
      <c r="DY15" s="6"/>
      <c r="DZ15">
        <v>32.500100000000003</v>
      </c>
      <c r="EA15" s="6">
        <v>0</v>
      </c>
      <c r="EB15"/>
      <c r="EC15" s="6"/>
      <c r="ED15"/>
      <c r="EE15" s="6"/>
      <c r="EF15">
        <v>27.5001</v>
      </c>
      <c r="EG15" s="6">
        <v>1</v>
      </c>
      <c r="EH15"/>
      <c r="EI15" s="6"/>
      <c r="EJ15"/>
      <c r="EK15" s="6"/>
      <c r="EL15">
        <v>27.5001</v>
      </c>
      <c r="EM15" s="6">
        <v>1</v>
      </c>
      <c r="GD15" s="10">
        <v>7.0010000000000003</v>
      </c>
      <c r="GE15" s="23">
        <v>1.2</v>
      </c>
    </row>
    <row r="16" spans="1:187" x14ac:dyDescent="0.3">
      <c r="A16" s="6" t="s">
        <v>622</v>
      </c>
      <c r="B16">
        <v>47</v>
      </c>
      <c r="C16" s="6">
        <v>1</v>
      </c>
      <c r="D16" s="10">
        <v>65</v>
      </c>
      <c r="E16" s="23">
        <v>1</v>
      </c>
      <c r="F16" s="10">
        <v>45</v>
      </c>
      <c r="G16" s="23">
        <v>1</v>
      </c>
      <c r="I16" s="6"/>
      <c r="K16" s="6"/>
      <c r="M16" s="6"/>
      <c r="N16" s="10">
        <v>45</v>
      </c>
      <c r="O16" s="23">
        <v>1</v>
      </c>
      <c r="P16">
        <v>43</v>
      </c>
      <c r="Q16" s="23">
        <v>0</v>
      </c>
      <c r="R16">
        <v>43</v>
      </c>
      <c r="S16" s="23">
        <v>0</v>
      </c>
      <c r="T16">
        <v>43</v>
      </c>
      <c r="U16" s="6">
        <v>0</v>
      </c>
      <c r="Z16" s="10"/>
      <c r="AA16" s="10"/>
      <c r="AC16" s="6"/>
      <c r="AE16" s="6"/>
      <c r="AF16">
        <v>25</v>
      </c>
      <c r="AG16" s="6">
        <v>0.8</v>
      </c>
      <c r="AH16">
        <v>25</v>
      </c>
      <c r="AI16" s="6">
        <v>0.8</v>
      </c>
      <c r="AK16" s="23"/>
      <c r="AM16" s="23"/>
      <c r="AR16">
        <v>22.001000000000001</v>
      </c>
      <c r="AS16">
        <v>0.2</v>
      </c>
      <c r="AT16">
        <v>35</v>
      </c>
      <c r="AU16" s="6">
        <f>AU11</f>
        <v>1.02</v>
      </c>
      <c r="CH16">
        <v>33</v>
      </c>
      <c r="CI16" s="6">
        <v>1.02</v>
      </c>
      <c r="CJ16">
        <v>25</v>
      </c>
      <c r="CK16" s="6">
        <f>1.2*CK8</f>
        <v>1.224</v>
      </c>
      <c r="CL16"/>
      <c r="CM16"/>
      <c r="CN16"/>
      <c r="CP16">
        <v>33</v>
      </c>
      <c r="CQ16" s="6">
        <v>1</v>
      </c>
      <c r="CR16">
        <v>25</v>
      </c>
      <c r="CS16" s="6">
        <f>1.2*CS8</f>
        <v>1.2</v>
      </c>
      <c r="CT16"/>
      <c r="CU16"/>
      <c r="CV16"/>
      <c r="CX16"/>
      <c r="CY16"/>
      <c r="DH16">
        <v>25</v>
      </c>
      <c r="DI16" s="6">
        <v>50</v>
      </c>
      <c r="DJ16">
        <v>25</v>
      </c>
      <c r="DK16" s="6">
        <v>50</v>
      </c>
      <c r="DL16">
        <v>35</v>
      </c>
      <c r="DM16" s="6">
        <v>1</v>
      </c>
      <c r="DN16"/>
      <c r="DO16" s="6"/>
      <c r="DP16"/>
      <c r="DQ16" s="6"/>
      <c r="DR16">
        <v>40</v>
      </c>
      <c r="DS16" s="6">
        <v>0</v>
      </c>
      <c r="DT16">
        <v>35</v>
      </c>
      <c r="DU16" s="6">
        <v>0</v>
      </c>
      <c r="DV16"/>
      <c r="DW16" s="6"/>
      <c r="DX16"/>
      <c r="DY16" s="6"/>
      <c r="DZ16">
        <v>40</v>
      </c>
      <c r="EA16" s="6">
        <v>0</v>
      </c>
      <c r="EB16"/>
      <c r="EC16" s="6"/>
      <c r="ED16"/>
      <c r="EE16" s="6"/>
      <c r="EF16">
        <v>35</v>
      </c>
      <c r="EG16" s="6">
        <v>1</v>
      </c>
      <c r="EH16"/>
      <c r="EI16" s="6"/>
      <c r="EJ16"/>
      <c r="EK16" s="6"/>
      <c r="EL16">
        <v>35</v>
      </c>
      <c r="EM16" s="6">
        <v>1</v>
      </c>
      <c r="GD16" s="10">
        <v>25</v>
      </c>
      <c r="GE16" s="23">
        <v>1.2</v>
      </c>
    </row>
    <row r="17" spans="1:187" x14ac:dyDescent="0.3">
      <c r="A17" s="6" t="s">
        <v>622</v>
      </c>
      <c r="AC17" s="6"/>
      <c r="AE17" s="6"/>
      <c r="AF17">
        <v>25.001000000000001</v>
      </c>
      <c r="AG17" s="6">
        <v>1</v>
      </c>
      <c r="AH17">
        <v>25.001000000000001</v>
      </c>
      <c r="AI17" s="6">
        <v>1</v>
      </c>
      <c r="AK17" s="23"/>
      <c r="AM17" s="23"/>
      <c r="AR17">
        <v>27</v>
      </c>
      <c r="AS17">
        <v>0.2</v>
      </c>
      <c r="CH17"/>
      <c r="CI17"/>
      <c r="CJ17">
        <v>25.001000000000001</v>
      </c>
      <c r="CK17" s="6">
        <f>1.15*CK7</f>
        <v>1.1729999999999998</v>
      </c>
      <c r="CL17"/>
      <c r="CM17"/>
      <c r="CN17"/>
      <c r="CP17"/>
      <c r="CQ17"/>
      <c r="CR17">
        <v>25.001000000000001</v>
      </c>
      <c r="CS17" s="6">
        <f>1.15*CS7</f>
        <v>1.1499999999999999</v>
      </c>
      <c r="CT17"/>
      <c r="CU17"/>
      <c r="CV17"/>
      <c r="GD17" s="10">
        <v>25.001000000000001</v>
      </c>
      <c r="GE17" s="23">
        <v>1.1499999999999999</v>
      </c>
    </row>
    <row r="18" spans="1:187" x14ac:dyDescent="0.3">
      <c r="A18" s="6" t="s">
        <v>622</v>
      </c>
      <c r="AC18" s="6"/>
      <c r="AE18" s="6"/>
      <c r="AF18">
        <v>30</v>
      </c>
      <c r="AG18" s="6">
        <v>1</v>
      </c>
      <c r="AH18">
        <v>30</v>
      </c>
      <c r="AI18" s="6">
        <v>1</v>
      </c>
      <c r="AK18" s="23"/>
      <c r="AM18" s="23"/>
      <c r="AR18">
        <v>27.001000000000001</v>
      </c>
      <c r="AS18">
        <v>1</v>
      </c>
      <c r="CH18"/>
      <c r="CI18"/>
      <c r="CJ18">
        <v>30</v>
      </c>
      <c r="CK18" s="6">
        <f>1.15*CK8</f>
        <v>1.1729999999999998</v>
      </c>
      <c r="CL18"/>
      <c r="CM18"/>
      <c r="CN18"/>
      <c r="CP18"/>
      <c r="CQ18"/>
      <c r="CR18">
        <v>30</v>
      </c>
      <c r="CS18" s="6">
        <f>1.15*CS8</f>
        <v>1.1499999999999999</v>
      </c>
      <c r="CT18"/>
      <c r="CU18"/>
      <c r="CV18"/>
      <c r="GD18" s="10">
        <v>30</v>
      </c>
      <c r="GE18" s="23">
        <v>1.1499999999999999</v>
      </c>
    </row>
    <row r="19" spans="1:187" x14ac:dyDescent="0.3">
      <c r="A19" s="6" t="s">
        <v>622</v>
      </c>
      <c r="AR19">
        <v>42</v>
      </c>
      <c r="AS19">
        <v>1</v>
      </c>
      <c r="CH19"/>
      <c r="CI19"/>
      <c r="CJ19">
        <v>30.01</v>
      </c>
      <c r="CK19" s="6">
        <v>1.02</v>
      </c>
      <c r="CL19"/>
      <c r="CM19"/>
      <c r="CN19"/>
      <c r="CP19"/>
      <c r="CQ19"/>
      <c r="CR19">
        <v>30.01</v>
      </c>
      <c r="CS19" s="6">
        <v>1</v>
      </c>
      <c r="CT19"/>
      <c r="CU19"/>
      <c r="CV19"/>
      <c r="GD19" s="10">
        <v>30.01</v>
      </c>
      <c r="GE19" s="23">
        <v>1.02</v>
      </c>
    </row>
    <row r="20" spans="1:187" x14ac:dyDescent="0.3">
      <c r="A20" s="6" t="s">
        <v>623</v>
      </c>
      <c r="CH20"/>
      <c r="CI20"/>
      <c r="CJ20">
        <v>38</v>
      </c>
      <c r="CK20" s="6">
        <v>1.02</v>
      </c>
      <c r="CL20"/>
      <c r="CM20"/>
      <c r="CN20"/>
      <c r="CP20"/>
      <c r="CQ20"/>
      <c r="CR20">
        <v>38</v>
      </c>
      <c r="CS20" s="6">
        <v>1</v>
      </c>
      <c r="CT20"/>
      <c r="CU20"/>
      <c r="CV20"/>
      <c r="GD20" s="10">
        <v>70</v>
      </c>
      <c r="GE20" s="23">
        <v>1.02</v>
      </c>
    </row>
  </sheetData>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S38"/>
  <sheetViews>
    <sheetView zoomScale="85" zoomScaleNormal="85" workbookViewId="0">
      <pane xSplit="6" ySplit="25" topLeftCell="G26" activePane="bottomRight" state="frozen"/>
      <selection pane="topRight" activeCell="G1" sqref="G1"/>
      <selection pane="bottomLeft" activeCell="A20" sqref="A20"/>
      <selection pane="bottomRight" activeCell="H28" sqref="H28"/>
    </sheetView>
  </sheetViews>
  <sheetFormatPr defaultRowHeight="14.4" x14ac:dyDescent="0.3"/>
  <cols>
    <col min="1" max="1" width="20.44140625" customWidth="1"/>
    <col min="2" max="2" width="17.109375" customWidth="1"/>
    <col min="3" max="3" width="13.5546875" customWidth="1"/>
    <col min="4" max="4" width="12.44140625" customWidth="1"/>
    <col min="5" max="5" width="26.88671875" customWidth="1"/>
    <col min="6" max="6" width="22.5546875" customWidth="1"/>
    <col min="7" max="7" width="15.33203125" customWidth="1"/>
    <col min="8" max="8" width="9.109375" customWidth="1"/>
    <col min="9" max="11" width="8.88671875" customWidth="1"/>
    <col min="12" max="12" width="9.5546875" customWidth="1"/>
    <col min="13" max="13" width="10.109375" customWidth="1"/>
    <col min="14" max="51" width="9.5546875" customWidth="1"/>
    <col min="52" max="52" width="15.33203125" customWidth="1"/>
    <col min="53" max="53" width="9.109375" customWidth="1"/>
    <col min="54" max="56" width="8.88671875" customWidth="1"/>
    <col min="57" max="57" width="9.5546875" customWidth="1"/>
    <col min="58" max="58" width="10.109375" customWidth="1"/>
    <col min="59" max="96" width="9.5546875" customWidth="1"/>
    <col min="97" max="97" width="15.33203125" customWidth="1"/>
    <col min="98" max="98" width="9.109375" customWidth="1"/>
    <col min="99" max="101" width="8.88671875" customWidth="1"/>
    <col min="102" max="102" width="9.5546875" customWidth="1"/>
    <col min="103" max="103" width="10.109375" customWidth="1"/>
    <col min="104" max="141" width="9.5546875" customWidth="1"/>
    <col min="142" max="142" width="15.33203125" customWidth="1"/>
    <col min="143" max="143" width="9.109375" customWidth="1"/>
    <col min="144" max="145" width="8.88671875" customWidth="1"/>
    <col min="146" max="146" width="9.6640625" customWidth="1"/>
    <col min="147" max="147" width="9.5546875" customWidth="1"/>
    <col min="148" max="148" width="10.109375" customWidth="1"/>
    <col min="149" max="176" width="9.5546875" customWidth="1"/>
    <col min="177" max="177" width="21" customWidth="1"/>
    <col min="178" max="186" width="9.5546875" customWidth="1"/>
    <col min="187" max="187" width="15.33203125" customWidth="1"/>
    <col min="188" max="188" width="9.109375" customWidth="1"/>
    <col min="189" max="191" width="8.88671875" customWidth="1"/>
    <col min="192" max="192" width="9.5546875" customWidth="1"/>
    <col min="193" max="193" width="10.109375" customWidth="1"/>
    <col min="194" max="203" width="9.5546875" customWidth="1"/>
    <col min="204" max="204" width="16.6640625" customWidth="1"/>
    <col min="205" max="230" width="9.5546875" customWidth="1"/>
    <col min="231" max="231" width="18.44140625" customWidth="1"/>
    <col min="232" max="232" width="15.33203125" customWidth="1"/>
    <col min="233" max="233" width="9.109375" customWidth="1"/>
    <col min="234" max="236" width="8.88671875" customWidth="1"/>
    <col min="237" max="237" width="9.5546875" customWidth="1"/>
    <col min="238" max="238" width="10.109375" customWidth="1"/>
    <col min="239" max="276" width="9.5546875" customWidth="1"/>
    <col min="277" max="277" width="15.33203125" customWidth="1"/>
    <col min="278" max="278" width="9.109375" customWidth="1"/>
    <col min="279" max="281" width="8.88671875" customWidth="1"/>
    <col min="282" max="282" width="9.5546875" customWidth="1"/>
    <col min="283" max="283" width="10.109375" customWidth="1"/>
    <col min="284" max="296" width="9.5546875" customWidth="1"/>
    <col min="297" max="297" width="13.88671875" customWidth="1"/>
    <col min="298" max="321" width="9.5546875" customWidth="1"/>
    <col min="322" max="322" width="15.33203125" customWidth="1"/>
    <col min="323" max="323" width="9.109375" customWidth="1"/>
    <col min="324" max="326" width="8.88671875" customWidth="1"/>
    <col min="327" max="327" width="9.5546875" customWidth="1"/>
    <col min="328" max="328" width="10.109375" customWidth="1"/>
    <col min="329" max="356" width="9.5546875" customWidth="1"/>
    <col min="357" max="357" width="19.109375" customWidth="1"/>
    <col min="358" max="366" width="9.5546875" customWidth="1"/>
    <col min="367" max="367" width="15.33203125" customWidth="1"/>
    <col min="368" max="368" width="9.109375" customWidth="1"/>
    <col min="369" max="371" width="8.88671875" customWidth="1"/>
    <col min="372" max="372" width="9.5546875" customWidth="1"/>
    <col min="373" max="373" width="10.109375" customWidth="1"/>
    <col min="374" max="374" width="9.5546875" customWidth="1"/>
    <col min="375" max="375" width="12.44140625" customWidth="1"/>
    <col min="376" max="386" width="9.5546875" customWidth="1"/>
    <col min="387" max="387" width="17.109375" customWidth="1"/>
    <col min="388" max="411" width="9.5546875" customWidth="1"/>
    <col min="412" max="412" width="23.109375" customWidth="1"/>
    <col min="413" max="413" width="24.6640625" customWidth="1"/>
    <col min="414" max="414" width="23.109375" customWidth="1"/>
    <col min="415" max="417" width="21.5546875" customWidth="1"/>
    <col min="418" max="418" width="25.33203125" customWidth="1"/>
    <col min="419" max="419" width="24.5546875" customWidth="1"/>
    <col min="420" max="421" width="14.5546875" customWidth="1"/>
    <col min="422" max="422" width="15.6640625" customWidth="1"/>
    <col min="423" max="423" width="20.88671875" customWidth="1"/>
    <col min="424" max="424" width="18.109375" customWidth="1"/>
    <col min="425" max="425" width="22.6640625" customWidth="1"/>
    <col min="426" max="426" width="19.5546875" customWidth="1"/>
    <col min="427" max="427" width="18.6640625" customWidth="1"/>
    <col min="428" max="428" width="25.33203125" customWidth="1"/>
    <col min="429" max="429" width="21.6640625" customWidth="1"/>
    <col min="430" max="430" width="14.88671875" customWidth="1"/>
    <col min="431" max="431" width="29.33203125" customWidth="1"/>
    <col min="432" max="432" width="21.88671875" customWidth="1"/>
    <col min="433" max="433" width="24.109375" customWidth="1"/>
    <col min="434" max="434" width="27.44140625" customWidth="1"/>
  </cols>
  <sheetData>
    <row r="1" spans="1:435" ht="33.6" customHeight="1" x14ac:dyDescent="0.3">
      <c r="A1" s="284" t="s">
        <v>624</v>
      </c>
      <c r="B1" s="284"/>
      <c r="C1" s="284"/>
      <c r="D1" s="284"/>
      <c r="E1" s="285"/>
      <c r="F1" s="12"/>
      <c r="G1" s="179" t="s">
        <v>625</v>
      </c>
      <c r="H1" s="12"/>
      <c r="I1" s="12"/>
      <c r="J1" s="12"/>
      <c r="K1" s="12"/>
      <c r="L1" s="12"/>
      <c r="M1" s="12"/>
      <c r="N1" s="174"/>
      <c r="O1" s="174"/>
      <c r="P1" s="174"/>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213"/>
      <c r="AZ1" s="179" t="s">
        <v>626</v>
      </c>
      <c r="BA1" s="12"/>
      <c r="BB1" s="12"/>
      <c r="BC1" s="12"/>
      <c r="BD1" s="12"/>
      <c r="BE1" s="12"/>
      <c r="BF1" s="12"/>
      <c r="BG1" s="174"/>
      <c r="BH1" s="174"/>
      <c r="BI1" s="174"/>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213"/>
      <c r="CS1" s="99" t="s">
        <v>627</v>
      </c>
      <c r="CT1" s="12"/>
      <c r="CU1" s="12"/>
      <c r="CV1" s="12"/>
      <c r="CW1" s="12"/>
      <c r="CX1" s="12"/>
      <c r="CY1" s="12"/>
      <c r="CZ1" s="174"/>
      <c r="DA1" s="174"/>
      <c r="DB1" s="174"/>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9" t="s">
        <v>628</v>
      </c>
      <c r="EM1" s="12"/>
      <c r="EN1" s="12"/>
      <c r="EO1" s="12"/>
      <c r="EP1" s="12"/>
      <c r="EQ1" s="12"/>
      <c r="ER1" s="12"/>
      <c r="ES1" s="174"/>
      <c r="ET1" s="174"/>
      <c r="EU1" s="174"/>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02" t="s">
        <v>629</v>
      </c>
      <c r="GF1" s="12"/>
      <c r="GG1" s="12"/>
      <c r="GH1" s="12"/>
      <c r="GI1" s="12"/>
      <c r="GJ1" s="12"/>
      <c r="GK1" s="12"/>
      <c r="GL1" s="174"/>
      <c r="GM1" s="174"/>
      <c r="GN1" s="174"/>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02" t="s">
        <v>630</v>
      </c>
      <c r="HY1" s="12"/>
      <c r="HZ1" s="12"/>
      <c r="IA1" s="12"/>
      <c r="IB1" s="12"/>
      <c r="IC1" s="12"/>
      <c r="ID1" s="12"/>
      <c r="IE1" s="174"/>
      <c r="IF1" s="174"/>
      <c r="IG1" s="174"/>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02" t="s">
        <v>631</v>
      </c>
      <c r="JR1" s="12"/>
      <c r="JS1" s="12"/>
      <c r="JT1" s="12"/>
      <c r="JU1" s="12"/>
      <c r="JV1" s="12"/>
      <c r="JW1" s="12"/>
      <c r="JX1" s="174"/>
      <c r="JY1" s="174"/>
      <c r="JZ1" s="174"/>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02" t="s">
        <v>632</v>
      </c>
      <c r="LK1" s="12"/>
      <c r="LL1" s="12"/>
      <c r="LM1" s="12"/>
      <c r="LN1" s="12"/>
      <c r="LO1" s="12"/>
      <c r="LP1" s="12"/>
      <c r="LQ1" s="174"/>
      <c r="LR1" s="174"/>
      <c r="LS1" s="174"/>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02" t="s">
        <v>633</v>
      </c>
      <c r="ND1" s="12"/>
      <c r="NE1" s="12"/>
      <c r="NF1" s="12"/>
      <c r="NG1" s="12"/>
      <c r="NH1" s="12"/>
      <c r="NI1" s="12"/>
      <c r="NJ1" s="174"/>
      <c r="NK1" s="174"/>
      <c r="NL1" s="174"/>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02" t="s">
        <v>374</v>
      </c>
      <c r="OW1" s="12"/>
      <c r="OX1" s="12"/>
      <c r="OY1" s="38"/>
      <c r="OZ1" s="12" t="s">
        <v>634</v>
      </c>
      <c r="PA1" s="12"/>
      <c r="PB1" s="12"/>
      <c r="PC1" s="38"/>
      <c r="PD1" s="12" t="s">
        <v>635</v>
      </c>
      <c r="PE1" s="12"/>
      <c r="PF1" s="12"/>
      <c r="PG1" s="38"/>
      <c r="PH1" s="102" t="s">
        <v>374</v>
      </c>
      <c r="PI1" s="38"/>
      <c r="PJ1" s="12" t="s">
        <v>634</v>
      </c>
      <c r="PK1" s="12"/>
      <c r="PL1" s="12"/>
      <c r="PM1" s="38"/>
      <c r="PN1" s="12" t="s">
        <v>635</v>
      </c>
      <c r="PO1" s="12"/>
      <c r="PP1" s="12"/>
      <c r="PQ1" s="38"/>
      <c r="PR1" t="s">
        <v>636</v>
      </c>
      <c r="PS1" t="s">
        <v>637</v>
      </c>
    </row>
    <row r="2" spans="1:435" ht="42.75" customHeight="1" x14ac:dyDescent="0.3">
      <c r="A2" s="284"/>
      <c r="B2" s="284"/>
      <c r="C2" s="284"/>
      <c r="D2" s="284"/>
      <c r="E2" s="285"/>
      <c r="F2" s="99" t="s">
        <v>638</v>
      </c>
      <c r="G2" s="180" t="s">
        <v>639</v>
      </c>
      <c r="H2" s="180"/>
      <c r="I2" s="180"/>
      <c r="J2" s="180"/>
      <c r="K2" s="180"/>
      <c r="L2" s="180" t="s">
        <v>640</v>
      </c>
      <c r="M2" s="180"/>
      <c r="N2" s="180"/>
      <c r="O2" s="180"/>
      <c r="P2" s="180"/>
      <c r="Q2" s="180" t="s">
        <v>641</v>
      </c>
      <c r="R2" s="180"/>
      <c r="S2" s="180"/>
      <c r="T2" s="180"/>
      <c r="U2" s="180"/>
      <c r="V2" s="180" t="s">
        <v>642</v>
      </c>
      <c r="W2" s="180"/>
      <c r="X2" s="180"/>
      <c r="Y2" s="180"/>
      <c r="Z2" s="175"/>
      <c r="AA2" s="180" t="s">
        <v>643</v>
      </c>
      <c r="AB2" s="180"/>
      <c r="AC2" s="180"/>
      <c r="AD2" s="180"/>
      <c r="AE2" s="180"/>
      <c r="AF2" s="180" t="s">
        <v>644</v>
      </c>
      <c r="AG2" s="180"/>
      <c r="AH2" s="180"/>
      <c r="AI2" s="180"/>
      <c r="AJ2" s="180"/>
      <c r="AK2" s="180" t="s">
        <v>645</v>
      </c>
      <c r="AL2" s="180"/>
      <c r="AM2" s="180"/>
      <c r="AN2" s="180"/>
      <c r="AO2" s="175"/>
      <c r="AP2" s="180" t="s">
        <v>646</v>
      </c>
      <c r="AQ2" s="180"/>
      <c r="AR2" s="180"/>
      <c r="AS2" s="180"/>
      <c r="AT2" s="180"/>
      <c r="AU2" s="180" t="s">
        <v>647</v>
      </c>
      <c r="AV2" s="180"/>
      <c r="AW2" s="180"/>
      <c r="AX2" s="180"/>
      <c r="AY2" s="214"/>
      <c r="AZ2" s="180" t="s">
        <v>639</v>
      </c>
      <c r="BA2" s="180"/>
      <c r="BB2" s="180"/>
      <c r="BC2" s="180"/>
      <c r="BD2" s="180"/>
      <c r="BE2" s="180" t="s">
        <v>640</v>
      </c>
      <c r="BF2" s="180"/>
      <c r="BG2" s="180"/>
      <c r="BH2" s="180"/>
      <c r="BI2" s="180"/>
      <c r="BJ2" s="180" t="s">
        <v>641</v>
      </c>
      <c r="BK2" s="180"/>
      <c r="BL2" s="180"/>
      <c r="BM2" s="180"/>
      <c r="BN2" s="180"/>
      <c r="BO2" s="180" t="s">
        <v>642</v>
      </c>
      <c r="BP2" s="180"/>
      <c r="BQ2" s="180"/>
      <c r="BR2" s="180"/>
      <c r="BS2" s="175"/>
      <c r="BT2" s="180" t="s">
        <v>643</v>
      </c>
      <c r="BU2" s="180"/>
      <c r="BV2" s="180"/>
      <c r="BW2" s="180"/>
      <c r="BX2" s="180"/>
      <c r="BY2" s="180" t="s">
        <v>644</v>
      </c>
      <c r="BZ2" s="180"/>
      <c r="CA2" s="180"/>
      <c r="CB2" s="180"/>
      <c r="CC2" s="180"/>
      <c r="CD2" s="180" t="s">
        <v>645</v>
      </c>
      <c r="CE2" s="180"/>
      <c r="CF2" s="180"/>
      <c r="CG2" s="180"/>
      <c r="CH2" s="175"/>
      <c r="CI2" s="180" t="s">
        <v>646</v>
      </c>
      <c r="CJ2" s="180"/>
      <c r="CK2" s="180"/>
      <c r="CL2" s="180"/>
      <c r="CM2" s="180"/>
      <c r="CN2" s="180" t="s">
        <v>647</v>
      </c>
      <c r="CO2" s="180"/>
      <c r="CP2" s="180"/>
      <c r="CQ2" s="180"/>
      <c r="CR2" s="214"/>
      <c r="CS2" s="180" t="s">
        <v>639</v>
      </c>
      <c r="CT2" s="180"/>
      <c r="CU2" s="180"/>
      <c r="CV2" s="180"/>
      <c r="CW2" s="180"/>
      <c r="CX2" s="180" t="s">
        <v>640</v>
      </c>
      <c r="CY2" s="180"/>
      <c r="CZ2" s="180"/>
      <c r="DA2" s="180"/>
      <c r="DB2" s="180"/>
      <c r="DC2" s="180" t="s">
        <v>641</v>
      </c>
      <c r="DD2" s="180"/>
      <c r="DE2" s="180"/>
      <c r="DF2" s="180"/>
      <c r="DG2" s="180"/>
      <c r="DH2" s="180" t="s">
        <v>642</v>
      </c>
      <c r="DI2" s="180"/>
      <c r="DJ2" s="180"/>
      <c r="DK2" s="180"/>
      <c r="DL2" s="175"/>
      <c r="DM2" s="180" t="s">
        <v>643</v>
      </c>
      <c r="DN2" s="180"/>
      <c r="DO2" s="180"/>
      <c r="DP2" s="180"/>
      <c r="DQ2" s="180"/>
      <c r="DR2" s="180" t="s">
        <v>644</v>
      </c>
      <c r="DS2" s="180"/>
      <c r="DT2" s="180"/>
      <c r="DU2" s="180"/>
      <c r="DV2" s="180"/>
      <c r="DW2" s="180" t="s">
        <v>645</v>
      </c>
      <c r="DX2" s="180"/>
      <c r="DY2" s="180"/>
      <c r="DZ2" s="180"/>
      <c r="EA2" s="175"/>
      <c r="EB2" s="180" t="s">
        <v>646</v>
      </c>
      <c r="EC2" s="180"/>
      <c r="ED2" s="180"/>
      <c r="EE2" s="180"/>
      <c r="EF2" s="180"/>
      <c r="EG2" s="180" t="s">
        <v>647</v>
      </c>
      <c r="EH2" s="180"/>
      <c r="EI2" s="180"/>
      <c r="EJ2" s="180"/>
      <c r="EK2" s="175"/>
      <c r="EL2" s="180" t="s">
        <v>639</v>
      </c>
      <c r="EM2" s="180"/>
      <c r="EN2" s="180"/>
      <c r="EO2" s="180"/>
      <c r="EP2" s="180"/>
      <c r="EQ2" s="180" t="s">
        <v>640</v>
      </c>
      <c r="ER2" s="180"/>
      <c r="ES2" s="180"/>
      <c r="ET2" s="180"/>
      <c r="EU2" s="180"/>
      <c r="EV2" s="180" t="s">
        <v>641</v>
      </c>
      <c r="EW2" s="180"/>
      <c r="EX2" s="180"/>
      <c r="EY2" s="180"/>
      <c r="EZ2" s="180"/>
      <c r="FA2" s="180" t="s">
        <v>642</v>
      </c>
      <c r="FB2" s="180"/>
      <c r="FC2" s="180"/>
      <c r="FD2" s="180"/>
      <c r="FE2" s="175"/>
      <c r="FF2" s="180" t="s">
        <v>643</v>
      </c>
      <c r="FG2" s="180"/>
      <c r="FH2" s="180"/>
      <c r="FI2" s="180"/>
      <c r="FJ2" s="180"/>
      <c r="FK2" s="180" t="s">
        <v>644</v>
      </c>
      <c r="FL2" s="180"/>
      <c r="FM2" s="180"/>
      <c r="FN2" s="180"/>
      <c r="FO2" s="180"/>
      <c r="FP2" s="180" t="s">
        <v>645</v>
      </c>
      <c r="FQ2" s="180"/>
      <c r="FR2" s="180"/>
      <c r="FS2" s="180"/>
      <c r="FT2" s="175"/>
      <c r="FU2" s="180" t="s">
        <v>646</v>
      </c>
      <c r="FV2" s="180"/>
      <c r="FW2" s="180"/>
      <c r="FX2" s="180"/>
      <c r="FY2" s="180"/>
      <c r="FZ2" s="180" t="s">
        <v>647</v>
      </c>
      <c r="GA2" s="180"/>
      <c r="GB2" s="180"/>
      <c r="GC2" s="180"/>
      <c r="GD2" s="214"/>
      <c r="GE2" s="180" t="s">
        <v>639</v>
      </c>
      <c r="GF2" s="180"/>
      <c r="GG2" s="180"/>
      <c r="GH2" s="180"/>
      <c r="GI2" s="180"/>
      <c r="GJ2" s="180" t="s">
        <v>640</v>
      </c>
      <c r="GK2" s="180"/>
      <c r="GL2" s="180"/>
      <c r="GM2" s="180"/>
      <c r="GN2" s="180"/>
      <c r="GO2" s="180" t="s">
        <v>641</v>
      </c>
      <c r="GP2" s="180"/>
      <c r="GQ2" s="180"/>
      <c r="GR2" s="180"/>
      <c r="GS2" s="180"/>
      <c r="GT2" s="180" t="s">
        <v>642</v>
      </c>
      <c r="GU2" s="180"/>
      <c r="GV2" s="180"/>
      <c r="GW2" s="180"/>
      <c r="GX2" s="175"/>
      <c r="GY2" s="180" t="s">
        <v>643</v>
      </c>
      <c r="GZ2" s="180"/>
      <c r="HA2" s="180"/>
      <c r="HB2" s="180"/>
      <c r="HC2" s="180"/>
      <c r="HD2" s="180" t="s">
        <v>644</v>
      </c>
      <c r="HE2" s="180"/>
      <c r="HF2" s="180"/>
      <c r="HG2" s="180"/>
      <c r="HH2" s="180"/>
      <c r="HI2" s="180" t="s">
        <v>645</v>
      </c>
      <c r="HJ2" s="180"/>
      <c r="HK2" s="180"/>
      <c r="HL2" s="180"/>
      <c r="HM2" s="175"/>
      <c r="HN2" s="180" t="s">
        <v>646</v>
      </c>
      <c r="HO2" s="180"/>
      <c r="HP2" s="180"/>
      <c r="HQ2" s="180"/>
      <c r="HR2" s="180"/>
      <c r="HS2" s="180" t="s">
        <v>647</v>
      </c>
      <c r="HT2" s="180"/>
      <c r="HU2" s="180"/>
      <c r="HV2" s="180"/>
      <c r="HW2" s="214"/>
      <c r="HX2" s="180" t="s">
        <v>639</v>
      </c>
      <c r="HY2" s="180"/>
      <c r="HZ2" s="180"/>
      <c r="IA2" s="180"/>
      <c r="IB2" s="180"/>
      <c r="IC2" s="180" t="s">
        <v>640</v>
      </c>
      <c r="ID2" s="180"/>
      <c r="IE2" s="180"/>
      <c r="IF2" s="180"/>
      <c r="IG2" s="180"/>
      <c r="IH2" s="180" t="s">
        <v>641</v>
      </c>
      <c r="II2" s="180"/>
      <c r="IJ2" s="180"/>
      <c r="IK2" s="180"/>
      <c r="IL2" s="180"/>
      <c r="IM2" s="180" t="s">
        <v>642</v>
      </c>
      <c r="IN2" s="180"/>
      <c r="IO2" s="180"/>
      <c r="IP2" s="180"/>
      <c r="IQ2" s="175"/>
      <c r="IR2" s="180" t="s">
        <v>643</v>
      </c>
      <c r="IS2" s="180"/>
      <c r="IT2" s="180"/>
      <c r="IU2" s="180"/>
      <c r="IV2" s="180"/>
      <c r="IW2" s="180" t="s">
        <v>644</v>
      </c>
      <c r="IX2" s="180"/>
      <c r="IY2" s="180"/>
      <c r="IZ2" s="180"/>
      <c r="JA2" s="180"/>
      <c r="JB2" s="180" t="s">
        <v>645</v>
      </c>
      <c r="JC2" s="180"/>
      <c r="JD2" s="180"/>
      <c r="JE2" s="180"/>
      <c r="JF2" s="175"/>
      <c r="JG2" s="180" t="s">
        <v>646</v>
      </c>
      <c r="JH2" s="180"/>
      <c r="JI2" s="180"/>
      <c r="JJ2" s="180"/>
      <c r="JK2" s="180"/>
      <c r="JL2" s="180" t="s">
        <v>647</v>
      </c>
      <c r="JM2" s="180"/>
      <c r="JN2" s="180"/>
      <c r="JO2" s="180"/>
      <c r="JP2" s="214"/>
      <c r="JQ2" s="180" t="s">
        <v>639</v>
      </c>
      <c r="JR2" s="180"/>
      <c r="JS2" s="180"/>
      <c r="JT2" s="180"/>
      <c r="JU2" s="180"/>
      <c r="JV2" s="180" t="s">
        <v>640</v>
      </c>
      <c r="JW2" s="180"/>
      <c r="JX2" s="180"/>
      <c r="JY2" s="180"/>
      <c r="JZ2" s="180"/>
      <c r="KA2" s="180" t="s">
        <v>641</v>
      </c>
      <c r="KB2" s="180"/>
      <c r="KC2" s="180"/>
      <c r="KD2" s="180"/>
      <c r="KE2" s="180"/>
      <c r="KF2" s="180" t="s">
        <v>642</v>
      </c>
      <c r="KG2" s="180"/>
      <c r="KH2" s="180"/>
      <c r="KI2" s="180"/>
      <c r="KJ2" s="175"/>
      <c r="KK2" s="180" t="s">
        <v>643</v>
      </c>
      <c r="KL2" s="180"/>
      <c r="KM2" s="180"/>
      <c r="KN2" s="180"/>
      <c r="KO2" s="180"/>
      <c r="KP2" s="180" t="s">
        <v>644</v>
      </c>
      <c r="KQ2" s="180"/>
      <c r="KR2" s="180"/>
      <c r="KS2" s="180"/>
      <c r="KT2" s="180"/>
      <c r="KU2" s="180" t="s">
        <v>645</v>
      </c>
      <c r="KV2" s="180"/>
      <c r="KW2" s="180"/>
      <c r="KX2" s="180"/>
      <c r="KY2" s="175"/>
      <c r="KZ2" s="180" t="s">
        <v>646</v>
      </c>
      <c r="LA2" s="180"/>
      <c r="LB2" s="180"/>
      <c r="LC2" s="180"/>
      <c r="LD2" s="180"/>
      <c r="LE2" s="180" t="s">
        <v>647</v>
      </c>
      <c r="LF2" s="180"/>
      <c r="LG2" s="180"/>
      <c r="LH2" s="180"/>
      <c r="LI2" s="214"/>
      <c r="LJ2" s="180" t="s">
        <v>639</v>
      </c>
      <c r="LK2" s="180"/>
      <c r="LL2" s="180"/>
      <c r="LM2" s="180"/>
      <c r="LN2" s="180"/>
      <c r="LO2" s="180" t="s">
        <v>640</v>
      </c>
      <c r="LP2" s="180"/>
      <c r="LQ2" s="180"/>
      <c r="LR2" s="180"/>
      <c r="LS2" s="180"/>
      <c r="LT2" s="180" t="s">
        <v>641</v>
      </c>
      <c r="LU2" s="180"/>
      <c r="LV2" s="180"/>
      <c r="LW2" s="180"/>
      <c r="LX2" s="180"/>
      <c r="LY2" s="180" t="s">
        <v>642</v>
      </c>
      <c r="LZ2" s="180"/>
      <c r="MA2" s="180"/>
      <c r="MB2" s="180"/>
      <c r="MC2" s="175"/>
      <c r="MD2" s="180" t="s">
        <v>643</v>
      </c>
      <c r="ME2" s="180"/>
      <c r="MF2" s="180"/>
      <c r="MG2" s="180"/>
      <c r="MH2" s="180"/>
      <c r="MI2" s="180" t="s">
        <v>644</v>
      </c>
      <c r="MJ2" s="180"/>
      <c r="MK2" s="180"/>
      <c r="ML2" s="180"/>
      <c r="MM2" s="180"/>
      <c r="MN2" s="180" t="s">
        <v>645</v>
      </c>
      <c r="MO2" s="180"/>
      <c r="MP2" s="180"/>
      <c r="MQ2" s="180"/>
      <c r="MR2" s="175"/>
      <c r="MS2" s="180" t="s">
        <v>646</v>
      </c>
      <c r="MT2" s="180"/>
      <c r="MU2" s="180"/>
      <c r="MV2" s="180"/>
      <c r="MW2" s="180"/>
      <c r="MX2" s="180" t="s">
        <v>647</v>
      </c>
      <c r="MY2" s="180"/>
      <c r="MZ2" s="180"/>
      <c r="NA2" s="180"/>
      <c r="NB2" s="214"/>
      <c r="NC2" s="180" t="s">
        <v>639</v>
      </c>
      <c r="ND2" s="180"/>
      <c r="NE2" s="180"/>
      <c r="NF2" s="180"/>
      <c r="NG2" s="180"/>
      <c r="NH2" s="180" t="s">
        <v>640</v>
      </c>
      <c r="NI2" s="180"/>
      <c r="NJ2" s="180"/>
      <c r="NK2" s="180"/>
      <c r="NL2" s="180"/>
      <c r="NM2" s="180" t="s">
        <v>641</v>
      </c>
      <c r="NN2" s="180"/>
      <c r="NO2" s="180"/>
      <c r="NP2" s="180"/>
      <c r="NQ2" s="180"/>
      <c r="NR2" s="180" t="s">
        <v>642</v>
      </c>
      <c r="NS2" s="180"/>
      <c r="NT2" s="180"/>
      <c r="NU2" s="180"/>
      <c r="NV2" s="175"/>
      <c r="NW2" s="180" t="s">
        <v>643</v>
      </c>
      <c r="NX2" s="180"/>
      <c r="NY2" s="180"/>
      <c r="NZ2" s="180"/>
      <c r="OA2" s="180"/>
      <c r="OB2" s="180" t="s">
        <v>644</v>
      </c>
      <c r="OC2" s="180"/>
      <c r="OD2" s="180"/>
      <c r="OE2" s="180"/>
      <c r="OF2" s="180"/>
      <c r="OG2" s="180" t="s">
        <v>645</v>
      </c>
      <c r="OH2" s="180"/>
      <c r="OI2" s="180"/>
      <c r="OJ2" s="180"/>
      <c r="OK2" s="175"/>
      <c r="OL2" s="180" t="s">
        <v>646</v>
      </c>
      <c r="OM2" s="180"/>
      <c r="ON2" s="180"/>
      <c r="OO2" s="180"/>
      <c r="OP2" s="180"/>
      <c r="OQ2" s="180" t="s">
        <v>647</v>
      </c>
      <c r="OR2" s="180"/>
      <c r="OS2" s="180"/>
      <c r="OT2" s="180"/>
      <c r="OU2" s="214"/>
      <c r="OV2" s="116" t="s">
        <v>648</v>
      </c>
      <c r="OW2" s="116" t="s">
        <v>649</v>
      </c>
      <c r="OX2" s="219" t="s">
        <v>650</v>
      </c>
      <c r="OY2" s="220" t="s">
        <v>651</v>
      </c>
      <c r="OZ2" s="116" t="s">
        <v>652</v>
      </c>
      <c r="PA2" s="116" t="s">
        <v>653</v>
      </c>
      <c r="PB2" s="116" t="s">
        <v>654</v>
      </c>
      <c r="PC2" s="117" t="s">
        <v>655</v>
      </c>
      <c r="PD2" s="116" t="s">
        <v>652</v>
      </c>
      <c r="PE2" s="116" t="s">
        <v>653</v>
      </c>
      <c r="PF2" s="116" t="s">
        <v>654</v>
      </c>
      <c r="PG2" s="258" t="s">
        <v>655</v>
      </c>
      <c r="PH2" s="116" t="s">
        <v>656</v>
      </c>
      <c r="PI2" s="117" t="s">
        <v>649</v>
      </c>
      <c r="PJ2" s="116" t="s">
        <v>657</v>
      </c>
      <c r="PK2" s="116" t="s">
        <v>653</v>
      </c>
      <c r="PL2" s="116" t="s">
        <v>658</v>
      </c>
      <c r="PM2" s="117" t="s">
        <v>655</v>
      </c>
      <c r="PN2" s="116" t="s">
        <v>657</v>
      </c>
      <c r="PO2" s="116" t="s">
        <v>653</v>
      </c>
      <c r="PP2" s="116" t="s">
        <v>658</v>
      </c>
      <c r="PQ2" s="258" t="s">
        <v>655</v>
      </c>
    </row>
    <row r="3" spans="1:435" x14ac:dyDescent="0.3">
      <c r="A3" s="94" t="s">
        <v>659</v>
      </c>
      <c r="B3" s="91"/>
      <c r="C3" s="91"/>
      <c r="D3" s="91"/>
      <c r="E3" s="176"/>
      <c r="F3" s="97" t="s">
        <v>660</v>
      </c>
      <c r="G3" s="118">
        <v>1</v>
      </c>
      <c r="H3" s="118">
        <f>G3+1</f>
        <v>2</v>
      </c>
      <c r="I3" s="118">
        <f>H3+1</f>
        <v>3</v>
      </c>
      <c r="J3" s="118">
        <f>I3+1</f>
        <v>4</v>
      </c>
      <c r="K3" s="118">
        <f t="shared" ref="K3:AY3" si="0">J3+1</f>
        <v>5</v>
      </c>
      <c r="L3" s="118">
        <f t="shared" si="0"/>
        <v>6</v>
      </c>
      <c r="M3" s="118">
        <f t="shared" si="0"/>
        <v>7</v>
      </c>
      <c r="N3" s="118">
        <f t="shared" si="0"/>
        <v>8</v>
      </c>
      <c r="O3" s="118">
        <f t="shared" si="0"/>
        <v>9</v>
      </c>
      <c r="P3" s="118">
        <f t="shared" si="0"/>
        <v>10</v>
      </c>
      <c r="Q3" s="118">
        <f t="shared" si="0"/>
        <v>11</v>
      </c>
      <c r="R3" s="118">
        <f t="shared" si="0"/>
        <v>12</v>
      </c>
      <c r="S3" s="118">
        <f t="shared" si="0"/>
        <v>13</v>
      </c>
      <c r="T3" s="118">
        <f t="shared" si="0"/>
        <v>14</v>
      </c>
      <c r="U3" s="118">
        <f t="shared" si="0"/>
        <v>15</v>
      </c>
      <c r="V3" s="118">
        <f t="shared" si="0"/>
        <v>16</v>
      </c>
      <c r="W3" s="118">
        <f t="shared" si="0"/>
        <v>17</v>
      </c>
      <c r="X3" s="118">
        <f t="shared" si="0"/>
        <v>18</v>
      </c>
      <c r="Y3" s="118">
        <f t="shared" si="0"/>
        <v>19</v>
      </c>
      <c r="Z3" s="119">
        <f t="shared" si="0"/>
        <v>20</v>
      </c>
      <c r="AA3" s="118">
        <f t="shared" si="0"/>
        <v>21</v>
      </c>
      <c r="AB3" s="118">
        <f t="shared" si="0"/>
        <v>22</v>
      </c>
      <c r="AC3" s="118">
        <f t="shared" si="0"/>
        <v>23</v>
      </c>
      <c r="AD3" s="118">
        <f t="shared" si="0"/>
        <v>24</v>
      </c>
      <c r="AE3" s="118">
        <f t="shared" si="0"/>
        <v>25</v>
      </c>
      <c r="AF3" s="118">
        <f t="shared" si="0"/>
        <v>26</v>
      </c>
      <c r="AG3" s="118">
        <f t="shared" si="0"/>
        <v>27</v>
      </c>
      <c r="AH3" s="118">
        <f t="shared" si="0"/>
        <v>28</v>
      </c>
      <c r="AI3" s="118">
        <f t="shared" si="0"/>
        <v>29</v>
      </c>
      <c r="AJ3" s="118">
        <f t="shared" si="0"/>
        <v>30</v>
      </c>
      <c r="AK3" s="118">
        <f t="shared" si="0"/>
        <v>31</v>
      </c>
      <c r="AL3" s="118">
        <f t="shared" si="0"/>
        <v>32</v>
      </c>
      <c r="AM3" s="118">
        <f t="shared" si="0"/>
        <v>33</v>
      </c>
      <c r="AN3" s="118">
        <f t="shared" si="0"/>
        <v>34</v>
      </c>
      <c r="AO3" s="119">
        <f t="shared" si="0"/>
        <v>35</v>
      </c>
      <c r="AP3" s="118">
        <f t="shared" si="0"/>
        <v>36</v>
      </c>
      <c r="AQ3" s="118">
        <f t="shared" si="0"/>
        <v>37</v>
      </c>
      <c r="AR3" s="118">
        <f t="shared" si="0"/>
        <v>38</v>
      </c>
      <c r="AS3" s="118">
        <f t="shared" si="0"/>
        <v>39</v>
      </c>
      <c r="AT3" s="118">
        <f t="shared" si="0"/>
        <v>40</v>
      </c>
      <c r="AU3" s="118">
        <f t="shared" si="0"/>
        <v>41</v>
      </c>
      <c r="AV3" s="118">
        <f t="shared" si="0"/>
        <v>42</v>
      </c>
      <c r="AW3" s="118">
        <f t="shared" si="0"/>
        <v>43</v>
      </c>
      <c r="AX3" s="118">
        <f t="shared" si="0"/>
        <v>44</v>
      </c>
      <c r="AY3" s="215">
        <f t="shared" si="0"/>
        <v>45</v>
      </c>
      <c r="AZ3" s="118">
        <f>AY3+1</f>
        <v>46</v>
      </c>
      <c r="BA3" s="118">
        <f>AZ3+1</f>
        <v>47</v>
      </c>
      <c r="BB3" s="118">
        <f>BA3+1</f>
        <v>48</v>
      </c>
      <c r="BC3" s="118">
        <f>BB3+1</f>
        <v>49</v>
      </c>
      <c r="BD3" s="118">
        <f t="shared" ref="BD3" si="1">BC3+1</f>
        <v>50</v>
      </c>
      <c r="BE3" s="118">
        <f t="shared" ref="BE3" si="2">BD3+1</f>
        <v>51</v>
      </c>
      <c r="BF3" s="118">
        <f t="shared" ref="BF3" si="3">BE3+1</f>
        <v>52</v>
      </c>
      <c r="BG3" s="118">
        <f t="shared" ref="BG3" si="4">BF3+1</f>
        <v>53</v>
      </c>
      <c r="BH3" s="118">
        <f t="shared" ref="BH3" si="5">BG3+1</f>
        <v>54</v>
      </c>
      <c r="BI3" s="118">
        <f t="shared" ref="BI3" si="6">BH3+1</f>
        <v>55</v>
      </c>
      <c r="BJ3" s="118">
        <f t="shared" ref="BJ3" si="7">BI3+1</f>
        <v>56</v>
      </c>
      <c r="BK3" s="118">
        <f t="shared" ref="BK3" si="8">BJ3+1</f>
        <v>57</v>
      </c>
      <c r="BL3" s="118">
        <f t="shared" ref="BL3" si="9">BK3+1</f>
        <v>58</v>
      </c>
      <c r="BM3" s="118">
        <f t="shared" ref="BM3" si="10">BL3+1</f>
        <v>59</v>
      </c>
      <c r="BN3" s="118">
        <f t="shared" ref="BN3" si="11">BM3+1</f>
        <v>60</v>
      </c>
      <c r="BO3" s="118">
        <f t="shared" ref="BO3" si="12">BN3+1</f>
        <v>61</v>
      </c>
      <c r="BP3" s="118">
        <f t="shared" ref="BP3" si="13">BO3+1</f>
        <v>62</v>
      </c>
      <c r="BQ3" s="118">
        <f t="shared" ref="BQ3" si="14">BP3+1</f>
        <v>63</v>
      </c>
      <c r="BR3" s="118">
        <f t="shared" ref="BR3" si="15">BQ3+1</f>
        <v>64</v>
      </c>
      <c r="BS3" s="119">
        <f t="shared" ref="BS3" si="16">BR3+1</f>
        <v>65</v>
      </c>
      <c r="BT3" s="118">
        <f t="shared" ref="BT3" si="17">BS3+1</f>
        <v>66</v>
      </c>
      <c r="BU3" s="118">
        <f t="shared" ref="BU3" si="18">BT3+1</f>
        <v>67</v>
      </c>
      <c r="BV3" s="118">
        <f t="shared" ref="BV3" si="19">BU3+1</f>
        <v>68</v>
      </c>
      <c r="BW3" s="118">
        <f t="shared" ref="BW3" si="20">BV3+1</f>
        <v>69</v>
      </c>
      <c r="BX3" s="118">
        <f t="shared" ref="BX3" si="21">BW3+1</f>
        <v>70</v>
      </c>
      <c r="BY3" s="118">
        <f t="shared" ref="BY3" si="22">BX3+1</f>
        <v>71</v>
      </c>
      <c r="BZ3" s="118">
        <f t="shared" ref="BZ3" si="23">BY3+1</f>
        <v>72</v>
      </c>
      <c r="CA3" s="118">
        <f t="shared" ref="CA3" si="24">BZ3+1</f>
        <v>73</v>
      </c>
      <c r="CB3" s="118">
        <f t="shared" ref="CB3" si="25">CA3+1</f>
        <v>74</v>
      </c>
      <c r="CC3" s="118">
        <f t="shared" ref="CC3" si="26">CB3+1</f>
        <v>75</v>
      </c>
      <c r="CD3" s="118">
        <f t="shared" ref="CD3" si="27">CC3+1</f>
        <v>76</v>
      </c>
      <c r="CE3" s="118">
        <f t="shared" ref="CE3" si="28">CD3+1</f>
        <v>77</v>
      </c>
      <c r="CF3" s="118">
        <f t="shared" ref="CF3" si="29">CE3+1</f>
        <v>78</v>
      </c>
      <c r="CG3" s="118">
        <f t="shared" ref="CG3" si="30">CF3+1</f>
        <v>79</v>
      </c>
      <c r="CH3" s="119">
        <f t="shared" ref="CH3" si="31">CG3+1</f>
        <v>80</v>
      </c>
      <c r="CI3" s="118">
        <f t="shared" ref="CI3" si="32">CH3+1</f>
        <v>81</v>
      </c>
      <c r="CJ3" s="118">
        <f t="shared" ref="CJ3" si="33">CI3+1</f>
        <v>82</v>
      </c>
      <c r="CK3" s="118">
        <f t="shared" ref="CK3" si="34">CJ3+1</f>
        <v>83</v>
      </c>
      <c r="CL3" s="118">
        <f t="shared" ref="CL3" si="35">CK3+1</f>
        <v>84</v>
      </c>
      <c r="CM3" s="118">
        <f t="shared" ref="CM3" si="36">CL3+1</f>
        <v>85</v>
      </c>
      <c r="CN3" s="118">
        <f t="shared" ref="CN3" si="37">CM3+1</f>
        <v>86</v>
      </c>
      <c r="CO3" s="118">
        <f t="shared" ref="CO3" si="38">CN3+1</f>
        <v>87</v>
      </c>
      <c r="CP3" s="118">
        <f t="shared" ref="CP3" si="39">CO3+1</f>
        <v>88</v>
      </c>
      <c r="CQ3" s="118">
        <f t="shared" ref="CQ3" si="40">CP3+1</f>
        <v>89</v>
      </c>
      <c r="CR3" s="215">
        <f t="shared" ref="CR3" si="41">CQ3+1</f>
        <v>90</v>
      </c>
      <c r="CS3" s="118">
        <f>CR3+1</f>
        <v>91</v>
      </c>
      <c r="CT3" s="118">
        <f>CS3+1</f>
        <v>92</v>
      </c>
      <c r="CU3" s="118">
        <f>CT3+1</f>
        <v>93</v>
      </c>
      <c r="CV3" s="118">
        <f>CU3+1</f>
        <v>94</v>
      </c>
      <c r="CW3" s="118">
        <f t="shared" ref="CW3" si="42">CV3+1</f>
        <v>95</v>
      </c>
      <c r="CX3" s="118">
        <f t="shared" ref="CX3" si="43">CW3+1</f>
        <v>96</v>
      </c>
      <c r="CY3" s="118">
        <f t="shared" ref="CY3" si="44">CX3+1</f>
        <v>97</v>
      </c>
      <c r="CZ3" s="118">
        <f t="shared" ref="CZ3" si="45">CY3+1</f>
        <v>98</v>
      </c>
      <c r="DA3" s="118">
        <f t="shared" ref="DA3" si="46">CZ3+1</f>
        <v>99</v>
      </c>
      <c r="DB3" s="118">
        <f t="shared" ref="DB3" si="47">DA3+1</f>
        <v>100</v>
      </c>
      <c r="DC3" s="118">
        <f t="shared" ref="DC3" si="48">DB3+1</f>
        <v>101</v>
      </c>
      <c r="DD3" s="118">
        <f t="shared" ref="DD3" si="49">DC3+1</f>
        <v>102</v>
      </c>
      <c r="DE3" s="118">
        <f t="shared" ref="DE3" si="50">DD3+1</f>
        <v>103</v>
      </c>
      <c r="DF3" s="118">
        <f t="shared" ref="DF3" si="51">DE3+1</f>
        <v>104</v>
      </c>
      <c r="DG3" s="118">
        <f t="shared" ref="DG3" si="52">DF3+1</f>
        <v>105</v>
      </c>
      <c r="DH3" s="118">
        <f t="shared" ref="DH3" si="53">DG3+1</f>
        <v>106</v>
      </c>
      <c r="DI3" s="118">
        <f t="shared" ref="DI3" si="54">DH3+1</f>
        <v>107</v>
      </c>
      <c r="DJ3" s="118">
        <f t="shared" ref="DJ3" si="55">DI3+1</f>
        <v>108</v>
      </c>
      <c r="DK3" s="118">
        <f t="shared" ref="DK3" si="56">DJ3+1</f>
        <v>109</v>
      </c>
      <c r="DL3" s="119">
        <f t="shared" ref="DL3" si="57">DK3+1</f>
        <v>110</v>
      </c>
      <c r="DM3" s="118">
        <f t="shared" ref="DM3" si="58">DL3+1</f>
        <v>111</v>
      </c>
      <c r="DN3" s="118">
        <f t="shared" ref="DN3" si="59">DM3+1</f>
        <v>112</v>
      </c>
      <c r="DO3" s="118">
        <f t="shared" ref="DO3" si="60">DN3+1</f>
        <v>113</v>
      </c>
      <c r="DP3" s="118">
        <f t="shared" ref="DP3" si="61">DO3+1</f>
        <v>114</v>
      </c>
      <c r="DQ3" s="118">
        <f t="shared" ref="DQ3" si="62">DP3+1</f>
        <v>115</v>
      </c>
      <c r="DR3" s="118">
        <f t="shared" ref="DR3" si="63">DQ3+1</f>
        <v>116</v>
      </c>
      <c r="DS3" s="118">
        <f t="shared" ref="DS3" si="64">DR3+1</f>
        <v>117</v>
      </c>
      <c r="DT3" s="118">
        <f t="shared" ref="DT3" si="65">DS3+1</f>
        <v>118</v>
      </c>
      <c r="DU3" s="118">
        <f t="shared" ref="DU3" si="66">DT3+1</f>
        <v>119</v>
      </c>
      <c r="DV3" s="118">
        <f t="shared" ref="DV3" si="67">DU3+1</f>
        <v>120</v>
      </c>
      <c r="DW3" s="118">
        <f t="shared" ref="DW3" si="68">DV3+1</f>
        <v>121</v>
      </c>
      <c r="DX3" s="118">
        <f t="shared" ref="DX3" si="69">DW3+1</f>
        <v>122</v>
      </c>
      <c r="DY3" s="118">
        <f t="shared" ref="DY3" si="70">DX3+1</f>
        <v>123</v>
      </c>
      <c r="DZ3" s="118">
        <f t="shared" ref="DZ3" si="71">DY3+1</f>
        <v>124</v>
      </c>
      <c r="EA3" s="119">
        <f t="shared" ref="EA3" si="72">DZ3+1</f>
        <v>125</v>
      </c>
      <c r="EB3" s="118">
        <f t="shared" ref="EB3" si="73">EA3+1</f>
        <v>126</v>
      </c>
      <c r="EC3" s="118">
        <f t="shared" ref="EC3" si="74">EB3+1</f>
        <v>127</v>
      </c>
      <c r="ED3" s="118">
        <f t="shared" ref="ED3" si="75">EC3+1</f>
        <v>128</v>
      </c>
      <c r="EE3" s="118">
        <f t="shared" ref="EE3" si="76">ED3+1</f>
        <v>129</v>
      </c>
      <c r="EF3" s="118">
        <f t="shared" ref="EF3" si="77">EE3+1</f>
        <v>130</v>
      </c>
      <c r="EG3" s="118">
        <f t="shared" ref="EG3" si="78">EF3+1</f>
        <v>131</v>
      </c>
      <c r="EH3" s="118">
        <f t="shared" ref="EH3" si="79">EG3+1</f>
        <v>132</v>
      </c>
      <c r="EI3" s="118">
        <f t="shared" ref="EI3" si="80">EH3+1</f>
        <v>133</v>
      </c>
      <c r="EJ3" s="118">
        <f t="shared" ref="EJ3" si="81">EI3+1</f>
        <v>134</v>
      </c>
      <c r="EK3" s="210">
        <f t="shared" ref="EK3" si="82">EJ3+1</f>
        <v>135</v>
      </c>
      <c r="EL3" s="118">
        <f>EK3+1</f>
        <v>136</v>
      </c>
      <c r="EM3" s="118">
        <f>EL3+1</f>
        <v>137</v>
      </c>
      <c r="EN3" s="118">
        <f>EM3+1</f>
        <v>138</v>
      </c>
      <c r="EO3" s="118">
        <f>EN3+1</f>
        <v>139</v>
      </c>
      <c r="EP3" s="118">
        <f t="shared" ref="EP3" si="83">EO3+1</f>
        <v>140</v>
      </c>
      <c r="EQ3" s="118">
        <f t="shared" ref="EQ3" si="84">EP3+1</f>
        <v>141</v>
      </c>
      <c r="ER3" s="118">
        <f t="shared" ref="ER3" si="85">EQ3+1</f>
        <v>142</v>
      </c>
      <c r="ES3" s="118">
        <f t="shared" ref="ES3" si="86">ER3+1</f>
        <v>143</v>
      </c>
      <c r="ET3" s="118">
        <f t="shared" ref="ET3" si="87">ES3+1</f>
        <v>144</v>
      </c>
      <c r="EU3" s="118">
        <f t="shared" ref="EU3" si="88">ET3+1</f>
        <v>145</v>
      </c>
      <c r="EV3" s="118">
        <f t="shared" ref="EV3" si="89">EU3+1</f>
        <v>146</v>
      </c>
      <c r="EW3" s="118">
        <f t="shared" ref="EW3" si="90">EV3+1</f>
        <v>147</v>
      </c>
      <c r="EX3" s="118">
        <f t="shared" ref="EX3" si="91">EW3+1</f>
        <v>148</v>
      </c>
      <c r="EY3" s="118">
        <f t="shared" ref="EY3" si="92">EX3+1</f>
        <v>149</v>
      </c>
      <c r="EZ3" s="118">
        <f t="shared" ref="EZ3" si="93">EY3+1</f>
        <v>150</v>
      </c>
      <c r="FA3" s="118">
        <f t="shared" ref="FA3" si="94">EZ3+1</f>
        <v>151</v>
      </c>
      <c r="FB3" s="118">
        <f t="shared" ref="FB3" si="95">FA3+1</f>
        <v>152</v>
      </c>
      <c r="FC3" s="118">
        <f t="shared" ref="FC3" si="96">FB3+1</f>
        <v>153</v>
      </c>
      <c r="FD3" s="118">
        <f t="shared" ref="FD3" si="97">FC3+1</f>
        <v>154</v>
      </c>
      <c r="FE3" s="119">
        <f t="shared" ref="FE3" si="98">FD3+1</f>
        <v>155</v>
      </c>
      <c r="FF3" s="118">
        <f t="shared" ref="FF3" si="99">FE3+1</f>
        <v>156</v>
      </c>
      <c r="FG3" s="118">
        <f t="shared" ref="FG3" si="100">FF3+1</f>
        <v>157</v>
      </c>
      <c r="FH3" s="118">
        <f t="shared" ref="FH3" si="101">FG3+1</f>
        <v>158</v>
      </c>
      <c r="FI3" s="118">
        <f t="shared" ref="FI3" si="102">FH3+1</f>
        <v>159</v>
      </c>
      <c r="FJ3" s="118">
        <f t="shared" ref="FJ3" si="103">FI3+1</f>
        <v>160</v>
      </c>
      <c r="FK3" s="118">
        <f t="shared" ref="FK3" si="104">FJ3+1</f>
        <v>161</v>
      </c>
      <c r="FL3" s="118">
        <f t="shared" ref="FL3" si="105">FK3+1</f>
        <v>162</v>
      </c>
      <c r="FM3" s="118">
        <f t="shared" ref="FM3" si="106">FL3+1</f>
        <v>163</v>
      </c>
      <c r="FN3" s="118">
        <f t="shared" ref="FN3" si="107">FM3+1</f>
        <v>164</v>
      </c>
      <c r="FO3" s="118">
        <f t="shared" ref="FO3" si="108">FN3+1</f>
        <v>165</v>
      </c>
      <c r="FP3" s="118">
        <f t="shared" ref="FP3" si="109">FO3+1</f>
        <v>166</v>
      </c>
      <c r="FQ3" s="118">
        <f t="shared" ref="FQ3" si="110">FP3+1</f>
        <v>167</v>
      </c>
      <c r="FR3" s="118">
        <f t="shared" ref="FR3" si="111">FQ3+1</f>
        <v>168</v>
      </c>
      <c r="FS3" s="118">
        <f t="shared" ref="FS3" si="112">FR3+1</f>
        <v>169</v>
      </c>
      <c r="FT3" s="119">
        <f t="shared" ref="FT3" si="113">FS3+1</f>
        <v>170</v>
      </c>
      <c r="FU3" s="118">
        <f t="shared" ref="FU3" si="114">FT3+1</f>
        <v>171</v>
      </c>
      <c r="FV3" s="118">
        <f t="shared" ref="FV3" si="115">FU3+1</f>
        <v>172</v>
      </c>
      <c r="FW3" s="118">
        <f t="shared" ref="FW3" si="116">FV3+1</f>
        <v>173</v>
      </c>
      <c r="FX3" s="118">
        <f t="shared" ref="FX3" si="117">FW3+1</f>
        <v>174</v>
      </c>
      <c r="FY3" s="118">
        <f t="shared" ref="FY3" si="118">FX3+1</f>
        <v>175</v>
      </c>
      <c r="FZ3" s="118">
        <f t="shared" ref="FZ3" si="119">FY3+1</f>
        <v>176</v>
      </c>
      <c r="GA3" s="118">
        <f t="shared" ref="GA3" si="120">FZ3+1</f>
        <v>177</v>
      </c>
      <c r="GB3" s="118">
        <f t="shared" ref="GB3" si="121">GA3+1</f>
        <v>178</v>
      </c>
      <c r="GC3" s="118">
        <f t="shared" ref="GC3" si="122">GB3+1</f>
        <v>179</v>
      </c>
      <c r="GD3" s="215">
        <f t="shared" ref="GD3" si="123">GC3+1</f>
        <v>180</v>
      </c>
      <c r="GE3" s="118">
        <f>GD3+1</f>
        <v>181</v>
      </c>
      <c r="GF3" s="118">
        <f>GE3+1</f>
        <v>182</v>
      </c>
      <c r="GG3" s="118">
        <f>GF3+1</f>
        <v>183</v>
      </c>
      <c r="GH3" s="118">
        <f>GG3+1</f>
        <v>184</v>
      </c>
      <c r="GI3" s="118">
        <f t="shared" ref="GI3" si="124">GH3+1</f>
        <v>185</v>
      </c>
      <c r="GJ3" s="118">
        <f t="shared" ref="GJ3" si="125">GI3+1</f>
        <v>186</v>
      </c>
      <c r="GK3" s="118">
        <f t="shared" ref="GK3" si="126">GJ3+1</f>
        <v>187</v>
      </c>
      <c r="GL3" s="118">
        <f t="shared" ref="GL3" si="127">GK3+1</f>
        <v>188</v>
      </c>
      <c r="GM3" s="118">
        <f t="shared" ref="GM3" si="128">GL3+1</f>
        <v>189</v>
      </c>
      <c r="GN3" s="118">
        <f t="shared" ref="GN3" si="129">GM3+1</f>
        <v>190</v>
      </c>
      <c r="GO3" s="118">
        <f t="shared" ref="GO3" si="130">GN3+1</f>
        <v>191</v>
      </c>
      <c r="GP3" s="118">
        <f t="shared" ref="GP3" si="131">GO3+1</f>
        <v>192</v>
      </c>
      <c r="GQ3" s="118">
        <f t="shared" ref="GQ3" si="132">GP3+1</f>
        <v>193</v>
      </c>
      <c r="GR3" s="118">
        <f t="shared" ref="GR3" si="133">GQ3+1</f>
        <v>194</v>
      </c>
      <c r="GS3" s="118">
        <f t="shared" ref="GS3" si="134">GR3+1</f>
        <v>195</v>
      </c>
      <c r="GT3" s="118">
        <f t="shared" ref="GT3" si="135">GS3+1</f>
        <v>196</v>
      </c>
      <c r="GU3" s="118">
        <f t="shared" ref="GU3" si="136">GT3+1</f>
        <v>197</v>
      </c>
      <c r="GV3" s="118">
        <f t="shared" ref="GV3" si="137">GU3+1</f>
        <v>198</v>
      </c>
      <c r="GW3" s="118">
        <f t="shared" ref="GW3" si="138">GV3+1</f>
        <v>199</v>
      </c>
      <c r="GX3" s="119">
        <f t="shared" ref="GX3" si="139">GW3+1</f>
        <v>200</v>
      </c>
      <c r="GY3" s="118">
        <f t="shared" ref="GY3" si="140">GX3+1</f>
        <v>201</v>
      </c>
      <c r="GZ3" s="118">
        <f t="shared" ref="GZ3" si="141">GY3+1</f>
        <v>202</v>
      </c>
      <c r="HA3" s="118">
        <f t="shared" ref="HA3" si="142">GZ3+1</f>
        <v>203</v>
      </c>
      <c r="HB3" s="118">
        <f t="shared" ref="HB3" si="143">HA3+1</f>
        <v>204</v>
      </c>
      <c r="HC3" s="118">
        <f t="shared" ref="HC3" si="144">HB3+1</f>
        <v>205</v>
      </c>
      <c r="HD3" s="118">
        <f t="shared" ref="HD3" si="145">HC3+1</f>
        <v>206</v>
      </c>
      <c r="HE3" s="118">
        <f t="shared" ref="HE3" si="146">HD3+1</f>
        <v>207</v>
      </c>
      <c r="HF3" s="118">
        <f t="shared" ref="HF3" si="147">HE3+1</f>
        <v>208</v>
      </c>
      <c r="HG3" s="118">
        <f t="shared" ref="HG3" si="148">HF3+1</f>
        <v>209</v>
      </c>
      <c r="HH3" s="118">
        <f t="shared" ref="HH3" si="149">HG3+1</f>
        <v>210</v>
      </c>
      <c r="HI3" s="118">
        <f t="shared" ref="HI3" si="150">HH3+1</f>
        <v>211</v>
      </c>
      <c r="HJ3" s="118">
        <f t="shared" ref="HJ3" si="151">HI3+1</f>
        <v>212</v>
      </c>
      <c r="HK3" s="118">
        <f t="shared" ref="HK3" si="152">HJ3+1</f>
        <v>213</v>
      </c>
      <c r="HL3" s="118">
        <f t="shared" ref="HL3" si="153">HK3+1</f>
        <v>214</v>
      </c>
      <c r="HM3" s="119">
        <f t="shared" ref="HM3" si="154">HL3+1</f>
        <v>215</v>
      </c>
      <c r="HN3" s="118">
        <f t="shared" ref="HN3" si="155">HM3+1</f>
        <v>216</v>
      </c>
      <c r="HO3" s="118">
        <f t="shared" ref="HO3" si="156">HN3+1</f>
        <v>217</v>
      </c>
      <c r="HP3" s="118">
        <f t="shared" ref="HP3" si="157">HO3+1</f>
        <v>218</v>
      </c>
      <c r="HQ3" s="118">
        <f t="shared" ref="HQ3" si="158">HP3+1</f>
        <v>219</v>
      </c>
      <c r="HR3" s="118">
        <f t="shared" ref="HR3" si="159">HQ3+1</f>
        <v>220</v>
      </c>
      <c r="HS3" s="118">
        <f t="shared" ref="HS3" si="160">HR3+1</f>
        <v>221</v>
      </c>
      <c r="HT3" s="118">
        <f t="shared" ref="HT3" si="161">HS3+1</f>
        <v>222</v>
      </c>
      <c r="HU3" s="118">
        <f t="shared" ref="HU3" si="162">HT3+1</f>
        <v>223</v>
      </c>
      <c r="HV3" s="118">
        <f t="shared" ref="HV3" si="163">HU3+1</f>
        <v>224</v>
      </c>
      <c r="HW3" s="215">
        <f t="shared" ref="HW3" si="164">HV3+1</f>
        <v>225</v>
      </c>
      <c r="HX3" s="118">
        <f>HW3+1</f>
        <v>226</v>
      </c>
      <c r="HY3" s="118">
        <f>HX3+1</f>
        <v>227</v>
      </c>
      <c r="HZ3" s="118">
        <f>HY3+1</f>
        <v>228</v>
      </c>
      <c r="IA3" s="118">
        <f>HZ3+1</f>
        <v>229</v>
      </c>
      <c r="IB3" s="118">
        <f t="shared" ref="IB3" si="165">IA3+1</f>
        <v>230</v>
      </c>
      <c r="IC3" s="118">
        <f t="shared" ref="IC3" si="166">IB3+1</f>
        <v>231</v>
      </c>
      <c r="ID3" s="118">
        <f t="shared" ref="ID3" si="167">IC3+1</f>
        <v>232</v>
      </c>
      <c r="IE3" s="118">
        <f t="shared" ref="IE3" si="168">ID3+1</f>
        <v>233</v>
      </c>
      <c r="IF3" s="118">
        <f t="shared" ref="IF3" si="169">IE3+1</f>
        <v>234</v>
      </c>
      <c r="IG3" s="118">
        <f t="shared" ref="IG3" si="170">IF3+1</f>
        <v>235</v>
      </c>
      <c r="IH3" s="118">
        <f t="shared" ref="IH3" si="171">IG3+1</f>
        <v>236</v>
      </c>
      <c r="II3" s="118">
        <f t="shared" ref="II3" si="172">IH3+1</f>
        <v>237</v>
      </c>
      <c r="IJ3" s="118">
        <f t="shared" ref="IJ3" si="173">II3+1</f>
        <v>238</v>
      </c>
      <c r="IK3" s="118">
        <f t="shared" ref="IK3" si="174">IJ3+1</f>
        <v>239</v>
      </c>
      <c r="IL3" s="118">
        <f t="shared" ref="IL3" si="175">IK3+1</f>
        <v>240</v>
      </c>
      <c r="IM3" s="118">
        <f t="shared" ref="IM3" si="176">IL3+1</f>
        <v>241</v>
      </c>
      <c r="IN3" s="118">
        <f t="shared" ref="IN3" si="177">IM3+1</f>
        <v>242</v>
      </c>
      <c r="IO3" s="118">
        <f t="shared" ref="IO3" si="178">IN3+1</f>
        <v>243</v>
      </c>
      <c r="IP3" s="118">
        <f t="shared" ref="IP3" si="179">IO3+1</f>
        <v>244</v>
      </c>
      <c r="IQ3" s="119">
        <f t="shared" ref="IQ3" si="180">IP3+1</f>
        <v>245</v>
      </c>
      <c r="IR3" s="118">
        <f t="shared" ref="IR3" si="181">IQ3+1</f>
        <v>246</v>
      </c>
      <c r="IS3" s="118">
        <f t="shared" ref="IS3" si="182">IR3+1</f>
        <v>247</v>
      </c>
      <c r="IT3" s="118">
        <f t="shared" ref="IT3" si="183">IS3+1</f>
        <v>248</v>
      </c>
      <c r="IU3" s="118">
        <f t="shared" ref="IU3" si="184">IT3+1</f>
        <v>249</v>
      </c>
      <c r="IV3" s="118">
        <f t="shared" ref="IV3" si="185">IU3+1</f>
        <v>250</v>
      </c>
      <c r="IW3" s="118">
        <f t="shared" ref="IW3" si="186">IV3+1</f>
        <v>251</v>
      </c>
      <c r="IX3" s="118">
        <f t="shared" ref="IX3" si="187">IW3+1</f>
        <v>252</v>
      </c>
      <c r="IY3" s="118">
        <f t="shared" ref="IY3" si="188">IX3+1</f>
        <v>253</v>
      </c>
      <c r="IZ3" s="118">
        <f t="shared" ref="IZ3" si="189">IY3+1</f>
        <v>254</v>
      </c>
      <c r="JA3" s="118">
        <f t="shared" ref="JA3" si="190">IZ3+1</f>
        <v>255</v>
      </c>
      <c r="JB3" s="118">
        <f t="shared" ref="JB3" si="191">JA3+1</f>
        <v>256</v>
      </c>
      <c r="JC3" s="118">
        <f t="shared" ref="JC3" si="192">JB3+1</f>
        <v>257</v>
      </c>
      <c r="JD3" s="118">
        <f t="shared" ref="JD3" si="193">JC3+1</f>
        <v>258</v>
      </c>
      <c r="JE3" s="118">
        <f t="shared" ref="JE3" si="194">JD3+1</f>
        <v>259</v>
      </c>
      <c r="JF3" s="119">
        <f t="shared" ref="JF3" si="195">JE3+1</f>
        <v>260</v>
      </c>
      <c r="JG3" s="118">
        <f t="shared" ref="JG3" si="196">JF3+1</f>
        <v>261</v>
      </c>
      <c r="JH3" s="118">
        <f t="shared" ref="JH3" si="197">JG3+1</f>
        <v>262</v>
      </c>
      <c r="JI3" s="118">
        <f t="shared" ref="JI3" si="198">JH3+1</f>
        <v>263</v>
      </c>
      <c r="JJ3" s="118">
        <f t="shared" ref="JJ3" si="199">JI3+1</f>
        <v>264</v>
      </c>
      <c r="JK3" s="118">
        <f t="shared" ref="JK3" si="200">JJ3+1</f>
        <v>265</v>
      </c>
      <c r="JL3" s="118">
        <f t="shared" ref="JL3" si="201">JK3+1</f>
        <v>266</v>
      </c>
      <c r="JM3" s="118">
        <f t="shared" ref="JM3" si="202">JL3+1</f>
        <v>267</v>
      </c>
      <c r="JN3" s="118">
        <f t="shared" ref="JN3" si="203">JM3+1</f>
        <v>268</v>
      </c>
      <c r="JO3" s="118">
        <f t="shared" ref="JO3" si="204">JN3+1</f>
        <v>269</v>
      </c>
      <c r="JP3" s="215">
        <f t="shared" ref="JP3" si="205">JO3+1</f>
        <v>270</v>
      </c>
      <c r="JQ3" s="118">
        <f>JP3+1</f>
        <v>271</v>
      </c>
      <c r="JR3" s="118">
        <f>JQ3+1</f>
        <v>272</v>
      </c>
      <c r="JS3" s="118">
        <f>JR3+1</f>
        <v>273</v>
      </c>
      <c r="JT3" s="118">
        <f>JS3+1</f>
        <v>274</v>
      </c>
      <c r="JU3" s="118">
        <f t="shared" ref="JU3" si="206">JT3+1</f>
        <v>275</v>
      </c>
      <c r="JV3" s="118">
        <f t="shared" ref="JV3" si="207">JU3+1</f>
        <v>276</v>
      </c>
      <c r="JW3" s="118">
        <f t="shared" ref="JW3" si="208">JV3+1</f>
        <v>277</v>
      </c>
      <c r="JX3" s="118">
        <f t="shared" ref="JX3" si="209">JW3+1</f>
        <v>278</v>
      </c>
      <c r="JY3" s="118">
        <f t="shared" ref="JY3" si="210">JX3+1</f>
        <v>279</v>
      </c>
      <c r="JZ3" s="118">
        <f t="shared" ref="JZ3" si="211">JY3+1</f>
        <v>280</v>
      </c>
      <c r="KA3" s="118">
        <f t="shared" ref="KA3" si="212">JZ3+1</f>
        <v>281</v>
      </c>
      <c r="KB3" s="118">
        <f t="shared" ref="KB3" si="213">KA3+1</f>
        <v>282</v>
      </c>
      <c r="KC3" s="118">
        <f t="shared" ref="KC3" si="214">KB3+1</f>
        <v>283</v>
      </c>
      <c r="KD3" s="118">
        <f t="shared" ref="KD3" si="215">KC3+1</f>
        <v>284</v>
      </c>
      <c r="KE3" s="118">
        <f t="shared" ref="KE3" si="216">KD3+1</f>
        <v>285</v>
      </c>
      <c r="KF3" s="118">
        <f t="shared" ref="KF3" si="217">KE3+1</f>
        <v>286</v>
      </c>
      <c r="KG3" s="118">
        <f t="shared" ref="KG3" si="218">KF3+1</f>
        <v>287</v>
      </c>
      <c r="KH3" s="118">
        <f t="shared" ref="KH3" si="219">KG3+1</f>
        <v>288</v>
      </c>
      <c r="KI3" s="118">
        <f t="shared" ref="KI3" si="220">KH3+1</f>
        <v>289</v>
      </c>
      <c r="KJ3" s="119">
        <f t="shared" ref="KJ3" si="221">KI3+1</f>
        <v>290</v>
      </c>
      <c r="KK3" s="118">
        <f t="shared" ref="KK3" si="222">KJ3+1</f>
        <v>291</v>
      </c>
      <c r="KL3" s="118">
        <f t="shared" ref="KL3" si="223">KK3+1</f>
        <v>292</v>
      </c>
      <c r="KM3" s="118">
        <f t="shared" ref="KM3" si="224">KL3+1</f>
        <v>293</v>
      </c>
      <c r="KN3" s="118">
        <f t="shared" ref="KN3" si="225">KM3+1</f>
        <v>294</v>
      </c>
      <c r="KO3" s="118">
        <f t="shared" ref="KO3" si="226">KN3+1</f>
        <v>295</v>
      </c>
      <c r="KP3" s="118">
        <f t="shared" ref="KP3" si="227">KO3+1</f>
        <v>296</v>
      </c>
      <c r="KQ3" s="118">
        <f t="shared" ref="KQ3" si="228">KP3+1</f>
        <v>297</v>
      </c>
      <c r="KR3" s="118">
        <f t="shared" ref="KR3" si="229">KQ3+1</f>
        <v>298</v>
      </c>
      <c r="KS3" s="118">
        <f t="shared" ref="KS3" si="230">KR3+1</f>
        <v>299</v>
      </c>
      <c r="KT3" s="118">
        <f t="shared" ref="KT3" si="231">KS3+1</f>
        <v>300</v>
      </c>
      <c r="KU3" s="118">
        <f t="shared" ref="KU3" si="232">KT3+1</f>
        <v>301</v>
      </c>
      <c r="KV3" s="118">
        <f t="shared" ref="KV3" si="233">KU3+1</f>
        <v>302</v>
      </c>
      <c r="KW3" s="118">
        <f t="shared" ref="KW3" si="234">KV3+1</f>
        <v>303</v>
      </c>
      <c r="KX3" s="118">
        <f t="shared" ref="KX3" si="235">KW3+1</f>
        <v>304</v>
      </c>
      <c r="KY3" s="119">
        <f t="shared" ref="KY3" si="236">KX3+1</f>
        <v>305</v>
      </c>
      <c r="KZ3" s="118">
        <f t="shared" ref="KZ3" si="237">KY3+1</f>
        <v>306</v>
      </c>
      <c r="LA3" s="118">
        <f t="shared" ref="LA3" si="238">KZ3+1</f>
        <v>307</v>
      </c>
      <c r="LB3" s="118">
        <f t="shared" ref="LB3" si="239">LA3+1</f>
        <v>308</v>
      </c>
      <c r="LC3" s="118">
        <f t="shared" ref="LC3" si="240">LB3+1</f>
        <v>309</v>
      </c>
      <c r="LD3" s="118">
        <f t="shared" ref="LD3" si="241">LC3+1</f>
        <v>310</v>
      </c>
      <c r="LE3" s="118">
        <f t="shared" ref="LE3" si="242">LD3+1</f>
        <v>311</v>
      </c>
      <c r="LF3" s="118">
        <f t="shared" ref="LF3" si="243">LE3+1</f>
        <v>312</v>
      </c>
      <c r="LG3" s="118">
        <f t="shared" ref="LG3" si="244">LF3+1</f>
        <v>313</v>
      </c>
      <c r="LH3" s="118">
        <f t="shared" ref="LH3" si="245">LG3+1</f>
        <v>314</v>
      </c>
      <c r="LI3" s="215">
        <f t="shared" ref="LI3" si="246">LH3+1</f>
        <v>315</v>
      </c>
      <c r="LJ3" s="118">
        <f>LI3+1</f>
        <v>316</v>
      </c>
      <c r="LK3" s="118">
        <f>LJ3+1</f>
        <v>317</v>
      </c>
      <c r="LL3" s="118">
        <f>LK3+1</f>
        <v>318</v>
      </c>
      <c r="LM3" s="118">
        <f>LL3+1</f>
        <v>319</v>
      </c>
      <c r="LN3" s="118">
        <f t="shared" ref="LN3" si="247">LM3+1</f>
        <v>320</v>
      </c>
      <c r="LO3" s="118">
        <f t="shared" ref="LO3" si="248">LN3+1</f>
        <v>321</v>
      </c>
      <c r="LP3" s="118">
        <f t="shared" ref="LP3" si="249">LO3+1</f>
        <v>322</v>
      </c>
      <c r="LQ3" s="118">
        <f t="shared" ref="LQ3" si="250">LP3+1</f>
        <v>323</v>
      </c>
      <c r="LR3" s="118">
        <f t="shared" ref="LR3" si="251">LQ3+1</f>
        <v>324</v>
      </c>
      <c r="LS3" s="118">
        <f t="shared" ref="LS3" si="252">LR3+1</f>
        <v>325</v>
      </c>
      <c r="LT3" s="118">
        <f t="shared" ref="LT3" si="253">LS3+1</f>
        <v>326</v>
      </c>
      <c r="LU3" s="118">
        <f t="shared" ref="LU3" si="254">LT3+1</f>
        <v>327</v>
      </c>
      <c r="LV3" s="118">
        <f t="shared" ref="LV3" si="255">LU3+1</f>
        <v>328</v>
      </c>
      <c r="LW3" s="118">
        <f t="shared" ref="LW3" si="256">LV3+1</f>
        <v>329</v>
      </c>
      <c r="LX3" s="118">
        <f t="shared" ref="LX3" si="257">LW3+1</f>
        <v>330</v>
      </c>
      <c r="LY3" s="118">
        <f t="shared" ref="LY3" si="258">LX3+1</f>
        <v>331</v>
      </c>
      <c r="LZ3" s="118">
        <f t="shared" ref="LZ3" si="259">LY3+1</f>
        <v>332</v>
      </c>
      <c r="MA3" s="118">
        <f t="shared" ref="MA3" si="260">LZ3+1</f>
        <v>333</v>
      </c>
      <c r="MB3" s="118">
        <f t="shared" ref="MB3" si="261">MA3+1</f>
        <v>334</v>
      </c>
      <c r="MC3" s="119">
        <f t="shared" ref="MC3" si="262">MB3+1</f>
        <v>335</v>
      </c>
      <c r="MD3" s="118">
        <f t="shared" ref="MD3" si="263">MC3+1</f>
        <v>336</v>
      </c>
      <c r="ME3" s="118">
        <f t="shared" ref="ME3" si="264">MD3+1</f>
        <v>337</v>
      </c>
      <c r="MF3" s="118">
        <f t="shared" ref="MF3" si="265">ME3+1</f>
        <v>338</v>
      </c>
      <c r="MG3" s="118">
        <f t="shared" ref="MG3" si="266">MF3+1</f>
        <v>339</v>
      </c>
      <c r="MH3" s="118">
        <f t="shared" ref="MH3" si="267">MG3+1</f>
        <v>340</v>
      </c>
      <c r="MI3" s="118">
        <f t="shared" ref="MI3" si="268">MH3+1</f>
        <v>341</v>
      </c>
      <c r="MJ3" s="118">
        <f t="shared" ref="MJ3" si="269">MI3+1</f>
        <v>342</v>
      </c>
      <c r="MK3" s="118">
        <f t="shared" ref="MK3" si="270">MJ3+1</f>
        <v>343</v>
      </c>
      <c r="ML3" s="118">
        <f t="shared" ref="ML3" si="271">MK3+1</f>
        <v>344</v>
      </c>
      <c r="MM3" s="118">
        <f t="shared" ref="MM3" si="272">ML3+1</f>
        <v>345</v>
      </c>
      <c r="MN3" s="118">
        <f t="shared" ref="MN3" si="273">MM3+1</f>
        <v>346</v>
      </c>
      <c r="MO3" s="118">
        <f t="shared" ref="MO3" si="274">MN3+1</f>
        <v>347</v>
      </c>
      <c r="MP3" s="118">
        <f t="shared" ref="MP3" si="275">MO3+1</f>
        <v>348</v>
      </c>
      <c r="MQ3" s="118">
        <f t="shared" ref="MQ3" si="276">MP3+1</f>
        <v>349</v>
      </c>
      <c r="MR3" s="119">
        <f t="shared" ref="MR3" si="277">MQ3+1</f>
        <v>350</v>
      </c>
      <c r="MS3" s="118">
        <f t="shared" ref="MS3" si="278">MR3+1</f>
        <v>351</v>
      </c>
      <c r="MT3" s="118">
        <f t="shared" ref="MT3" si="279">MS3+1</f>
        <v>352</v>
      </c>
      <c r="MU3" s="118">
        <f t="shared" ref="MU3" si="280">MT3+1</f>
        <v>353</v>
      </c>
      <c r="MV3" s="118">
        <f t="shared" ref="MV3" si="281">MU3+1</f>
        <v>354</v>
      </c>
      <c r="MW3" s="118">
        <f t="shared" ref="MW3" si="282">MV3+1</f>
        <v>355</v>
      </c>
      <c r="MX3" s="118">
        <f t="shared" ref="MX3" si="283">MW3+1</f>
        <v>356</v>
      </c>
      <c r="MY3" s="118">
        <f t="shared" ref="MY3" si="284">MX3+1</f>
        <v>357</v>
      </c>
      <c r="MZ3" s="118">
        <f t="shared" ref="MZ3" si="285">MY3+1</f>
        <v>358</v>
      </c>
      <c r="NA3" s="118">
        <f t="shared" ref="NA3" si="286">MZ3+1</f>
        <v>359</v>
      </c>
      <c r="NB3" s="215">
        <f t="shared" ref="NB3" si="287">NA3+1</f>
        <v>360</v>
      </c>
      <c r="NC3" s="118">
        <f>NB3+1</f>
        <v>361</v>
      </c>
      <c r="ND3" s="118">
        <f>NC3+1</f>
        <v>362</v>
      </c>
      <c r="NE3" s="118">
        <f>ND3+1</f>
        <v>363</v>
      </c>
      <c r="NF3" s="118">
        <f>NE3+1</f>
        <v>364</v>
      </c>
      <c r="NG3" s="118">
        <f t="shared" ref="NG3" si="288">NF3+1</f>
        <v>365</v>
      </c>
      <c r="NH3" s="118">
        <f t="shared" ref="NH3" si="289">NG3+1</f>
        <v>366</v>
      </c>
      <c r="NI3" s="118">
        <f t="shared" ref="NI3" si="290">NH3+1</f>
        <v>367</v>
      </c>
      <c r="NJ3" s="118">
        <f t="shared" ref="NJ3" si="291">NI3+1</f>
        <v>368</v>
      </c>
      <c r="NK3" s="118">
        <f t="shared" ref="NK3" si="292">NJ3+1</f>
        <v>369</v>
      </c>
      <c r="NL3" s="118">
        <f t="shared" ref="NL3" si="293">NK3+1</f>
        <v>370</v>
      </c>
      <c r="NM3" s="118">
        <f t="shared" ref="NM3" si="294">NL3+1</f>
        <v>371</v>
      </c>
      <c r="NN3" s="118">
        <f t="shared" ref="NN3" si="295">NM3+1</f>
        <v>372</v>
      </c>
      <c r="NO3" s="118">
        <f t="shared" ref="NO3" si="296">NN3+1</f>
        <v>373</v>
      </c>
      <c r="NP3" s="118">
        <f t="shared" ref="NP3" si="297">NO3+1</f>
        <v>374</v>
      </c>
      <c r="NQ3" s="118">
        <f t="shared" ref="NQ3" si="298">NP3+1</f>
        <v>375</v>
      </c>
      <c r="NR3" s="118">
        <f t="shared" ref="NR3" si="299">NQ3+1</f>
        <v>376</v>
      </c>
      <c r="NS3" s="118">
        <f t="shared" ref="NS3" si="300">NR3+1</f>
        <v>377</v>
      </c>
      <c r="NT3" s="118">
        <f t="shared" ref="NT3" si="301">NS3+1</f>
        <v>378</v>
      </c>
      <c r="NU3" s="118">
        <f t="shared" ref="NU3" si="302">NT3+1</f>
        <v>379</v>
      </c>
      <c r="NV3" s="119">
        <f t="shared" ref="NV3" si="303">NU3+1</f>
        <v>380</v>
      </c>
      <c r="NW3" s="118">
        <f t="shared" ref="NW3" si="304">NV3+1</f>
        <v>381</v>
      </c>
      <c r="NX3" s="118">
        <f t="shared" ref="NX3" si="305">NW3+1</f>
        <v>382</v>
      </c>
      <c r="NY3" s="118">
        <f t="shared" ref="NY3" si="306">NX3+1</f>
        <v>383</v>
      </c>
      <c r="NZ3" s="118">
        <f t="shared" ref="NZ3" si="307">NY3+1</f>
        <v>384</v>
      </c>
      <c r="OA3" s="118">
        <f t="shared" ref="OA3" si="308">NZ3+1</f>
        <v>385</v>
      </c>
      <c r="OB3" s="118">
        <f t="shared" ref="OB3" si="309">OA3+1</f>
        <v>386</v>
      </c>
      <c r="OC3" s="118">
        <f t="shared" ref="OC3" si="310">OB3+1</f>
        <v>387</v>
      </c>
      <c r="OD3" s="118">
        <f t="shared" ref="OD3" si="311">OC3+1</f>
        <v>388</v>
      </c>
      <c r="OE3" s="118">
        <f t="shared" ref="OE3" si="312">OD3+1</f>
        <v>389</v>
      </c>
      <c r="OF3" s="118">
        <f t="shared" ref="OF3" si="313">OE3+1</f>
        <v>390</v>
      </c>
      <c r="OG3" s="118">
        <f t="shared" ref="OG3" si="314">OF3+1</f>
        <v>391</v>
      </c>
      <c r="OH3" s="118">
        <f t="shared" ref="OH3" si="315">OG3+1</f>
        <v>392</v>
      </c>
      <c r="OI3" s="118">
        <f t="shared" ref="OI3" si="316">OH3+1</f>
        <v>393</v>
      </c>
      <c r="OJ3" s="118">
        <f t="shared" ref="OJ3" si="317">OI3+1</f>
        <v>394</v>
      </c>
      <c r="OK3" s="119">
        <f t="shared" ref="OK3" si="318">OJ3+1</f>
        <v>395</v>
      </c>
      <c r="OL3" s="118">
        <f t="shared" ref="OL3" si="319">OK3+1</f>
        <v>396</v>
      </c>
      <c r="OM3" s="118">
        <f t="shared" ref="OM3" si="320">OL3+1</f>
        <v>397</v>
      </c>
      <c r="ON3" s="118">
        <f t="shared" ref="ON3" si="321">OM3+1</f>
        <v>398</v>
      </c>
      <c r="OO3" s="118">
        <f t="shared" ref="OO3" si="322">ON3+1</f>
        <v>399</v>
      </c>
      <c r="OP3" s="118">
        <f t="shared" ref="OP3" si="323">OO3+1</f>
        <v>400</v>
      </c>
      <c r="OQ3" s="118">
        <f t="shared" ref="OQ3" si="324">OP3+1</f>
        <v>401</v>
      </c>
      <c r="OR3" s="118">
        <f t="shared" ref="OR3" si="325">OQ3+1</f>
        <v>402</v>
      </c>
      <c r="OS3" s="118">
        <f t="shared" ref="OS3" si="326">OR3+1</f>
        <v>403</v>
      </c>
      <c r="OT3" s="118">
        <f t="shared" ref="OT3" si="327">OS3+1</f>
        <v>404</v>
      </c>
      <c r="OU3" s="215">
        <f t="shared" ref="OU3" si="328">OT3+1</f>
        <v>405</v>
      </c>
      <c r="OV3" s="118">
        <f>OU3+1</f>
        <v>406</v>
      </c>
      <c r="OW3" s="118">
        <f t="shared" ref="OW3" si="329">OV3+1</f>
        <v>407</v>
      </c>
      <c r="OX3" s="118">
        <f>OW3+1</f>
        <v>408</v>
      </c>
      <c r="OY3" s="221">
        <f t="shared" ref="OY3" si="330">OX3+1</f>
        <v>409</v>
      </c>
      <c r="OZ3" s="118">
        <f>OY3+1</f>
        <v>410</v>
      </c>
      <c r="PA3" s="118">
        <f t="shared" ref="PA3:PC3" si="331">OZ3+1</f>
        <v>411</v>
      </c>
      <c r="PB3" s="118">
        <f>PA3+1</f>
        <v>412</v>
      </c>
      <c r="PC3" s="119">
        <f t="shared" si="331"/>
        <v>413</v>
      </c>
      <c r="PD3" s="118">
        <f>PC3+1</f>
        <v>414</v>
      </c>
      <c r="PE3" s="118">
        <f t="shared" ref="PE3" si="332">PD3+1</f>
        <v>415</v>
      </c>
      <c r="PF3" s="118">
        <f>PE3+1</f>
        <v>416</v>
      </c>
      <c r="PG3" s="119">
        <f t="shared" ref="PG3" si="333">PF3+1</f>
        <v>417</v>
      </c>
      <c r="PH3" s="118">
        <f>PG3+1</f>
        <v>418</v>
      </c>
      <c r="PI3" s="119">
        <f t="shared" ref="PI3" si="334">PH3+1</f>
        <v>419</v>
      </c>
      <c r="PJ3" s="118">
        <f>PI3+1</f>
        <v>420</v>
      </c>
      <c r="PK3" s="118">
        <f t="shared" ref="PK3" si="335">PJ3+1</f>
        <v>421</v>
      </c>
      <c r="PL3" s="118">
        <f>PK3+1</f>
        <v>422</v>
      </c>
      <c r="PM3" s="119">
        <f t="shared" ref="PM3" si="336">PL3+1</f>
        <v>423</v>
      </c>
      <c r="PN3" s="118">
        <f>PM3+1</f>
        <v>424</v>
      </c>
      <c r="PO3" s="118">
        <f t="shared" ref="PO3" si="337">PN3+1</f>
        <v>425</v>
      </c>
      <c r="PP3" s="118">
        <f>PO3+1</f>
        <v>426</v>
      </c>
      <c r="PQ3" s="119">
        <f t="shared" ref="PQ3:PS3" si="338">PP3+1</f>
        <v>427</v>
      </c>
      <c r="PR3" s="191">
        <f t="shared" si="338"/>
        <v>428</v>
      </c>
      <c r="PS3" s="191">
        <f t="shared" si="338"/>
        <v>429</v>
      </c>
    </row>
    <row r="4" spans="1:435" x14ac:dyDescent="0.3">
      <c r="A4" s="95"/>
      <c r="B4" s="92"/>
      <c r="C4" s="92"/>
      <c r="D4" s="92"/>
      <c r="E4" s="103"/>
      <c r="F4" s="10" t="s">
        <v>661</v>
      </c>
      <c r="G4">
        <v>483</v>
      </c>
      <c r="H4" s="118">
        <f>G4</f>
        <v>483</v>
      </c>
      <c r="I4" s="118">
        <f>H4</f>
        <v>483</v>
      </c>
      <c r="J4" s="118">
        <f t="shared" ref="J4:K6" si="339">I4</f>
        <v>483</v>
      </c>
      <c r="K4" s="118">
        <f t="shared" si="339"/>
        <v>483</v>
      </c>
      <c r="L4" s="118">
        <f>I4</f>
        <v>483</v>
      </c>
      <c r="M4" s="118">
        <f t="shared" ref="M4:AY8" si="340">L4</f>
        <v>483</v>
      </c>
      <c r="N4" s="118">
        <f t="shared" si="340"/>
        <v>483</v>
      </c>
      <c r="O4" s="118">
        <f t="shared" si="340"/>
        <v>483</v>
      </c>
      <c r="P4" s="118">
        <f t="shared" si="340"/>
        <v>483</v>
      </c>
      <c r="Q4" s="118">
        <f t="shared" si="340"/>
        <v>483</v>
      </c>
      <c r="R4" s="118">
        <f t="shared" si="340"/>
        <v>483</v>
      </c>
      <c r="S4" s="118">
        <f t="shared" si="340"/>
        <v>483</v>
      </c>
      <c r="T4" s="118">
        <f t="shared" si="340"/>
        <v>483</v>
      </c>
      <c r="U4" s="118">
        <f t="shared" si="340"/>
        <v>483</v>
      </c>
      <c r="V4" s="118">
        <f t="shared" si="340"/>
        <v>483</v>
      </c>
      <c r="W4" s="118">
        <f t="shared" si="340"/>
        <v>483</v>
      </c>
      <c r="X4" s="118">
        <f t="shared" si="340"/>
        <v>483</v>
      </c>
      <c r="Y4" s="118">
        <f t="shared" si="340"/>
        <v>483</v>
      </c>
      <c r="Z4" s="119">
        <f t="shared" si="340"/>
        <v>483</v>
      </c>
      <c r="AA4" s="118">
        <f t="shared" si="340"/>
        <v>483</v>
      </c>
      <c r="AB4" s="118">
        <f t="shared" si="340"/>
        <v>483</v>
      </c>
      <c r="AC4" s="118">
        <f t="shared" si="340"/>
        <v>483</v>
      </c>
      <c r="AD4" s="118">
        <f t="shared" si="340"/>
        <v>483</v>
      </c>
      <c r="AE4" s="118">
        <f t="shared" si="340"/>
        <v>483</v>
      </c>
      <c r="AF4" s="118">
        <f t="shared" si="340"/>
        <v>483</v>
      </c>
      <c r="AG4" s="118">
        <f t="shared" si="340"/>
        <v>483</v>
      </c>
      <c r="AH4" s="118">
        <f t="shared" si="340"/>
        <v>483</v>
      </c>
      <c r="AI4" s="118">
        <f t="shared" si="340"/>
        <v>483</v>
      </c>
      <c r="AJ4" s="118">
        <f t="shared" si="340"/>
        <v>483</v>
      </c>
      <c r="AK4" s="118">
        <f t="shared" si="340"/>
        <v>483</v>
      </c>
      <c r="AL4" s="118">
        <f t="shared" si="340"/>
        <v>483</v>
      </c>
      <c r="AM4" s="118">
        <f t="shared" si="340"/>
        <v>483</v>
      </c>
      <c r="AN4" s="118">
        <f t="shared" si="340"/>
        <v>483</v>
      </c>
      <c r="AO4" s="119">
        <f t="shared" si="340"/>
        <v>483</v>
      </c>
      <c r="AP4" s="118">
        <f t="shared" si="340"/>
        <v>483</v>
      </c>
      <c r="AQ4" s="118">
        <f t="shared" si="340"/>
        <v>483</v>
      </c>
      <c r="AR4" s="118">
        <f t="shared" si="340"/>
        <v>483</v>
      </c>
      <c r="AS4" s="118">
        <f t="shared" si="340"/>
        <v>483</v>
      </c>
      <c r="AT4" s="118">
        <f t="shared" si="340"/>
        <v>483</v>
      </c>
      <c r="AU4" s="118">
        <f t="shared" si="340"/>
        <v>483</v>
      </c>
      <c r="AV4" s="118">
        <f t="shared" si="340"/>
        <v>483</v>
      </c>
      <c r="AW4" s="118">
        <f t="shared" si="340"/>
        <v>483</v>
      </c>
      <c r="AX4" s="118">
        <f t="shared" si="340"/>
        <v>483</v>
      </c>
      <c r="AY4" s="215">
        <f t="shared" si="340"/>
        <v>483</v>
      </c>
      <c r="AZ4">
        <v>1109</v>
      </c>
      <c r="BA4" s="118">
        <f>AZ4</f>
        <v>1109</v>
      </c>
      <c r="BB4" s="118">
        <f>BA4</f>
        <v>1109</v>
      </c>
      <c r="BC4" s="118">
        <f t="shared" ref="BC4:BC6" si="341">BB4</f>
        <v>1109</v>
      </c>
      <c r="BD4" s="118">
        <f t="shared" ref="BD4:BD6" si="342">BC4</f>
        <v>1109</v>
      </c>
      <c r="BE4" s="118">
        <f>BB4</f>
        <v>1109</v>
      </c>
      <c r="BF4" s="118">
        <f t="shared" ref="BF4" si="343">BE4</f>
        <v>1109</v>
      </c>
      <c r="BG4" s="118">
        <f t="shared" ref="BG4" si="344">BF4</f>
        <v>1109</v>
      </c>
      <c r="BH4" s="118">
        <f t="shared" ref="BH4:BH8" si="345">BG4</f>
        <v>1109</v>
      </c>
      <c r="BI4" s="118">
        <f t="shared" ref="BI4:BI8" si="346">BH4</f>
        <v>1109</v>
      </c>
      <c r="BJ4" s="118">
        <f t="shared" ref="BJ4:BJ6" si="347">BI4</f>
        <v>1109</v>
      </c>
      <c r="BK4" s="118">
        <f t="shared" ref="BK4:BK8" si="348">BJ4</f>
        <v>1109</v>
      </c>
      <c r="BL4" s="118">
        <f t="shared" ref="BL4:BL8" si="349">BK4</f>
        <v>1109</v>
      </c>
      <c r="BM4" s="118">
        <f t="shared" ref="BM4:BM8" si="350">BL4</f>
        <v>1109</v>
      </c>
      <c r="BN4" s="118">
        <f t="shared" ref="BN4:BN8" si="351">BM4</f>
        <v>1109</v>
      </c>
      <c r="BO4" s="118">
        <f t="shared" ref="BO4:BO6" si="352">BN4</f>
        <v>1109</v>
      </c>
      <c r="BP4" s="118">
        <f t="shared" ref="BP4:BP6" si="353">BO4</f>
        <v>1109</v>
      </c>
      <c r="BQ4" s="118">
        <f t="shared" ref="BQ4:BQ6" si="354">BP4</f>
        <v>1109</v>
      </c>
      <c r="BR4" s="118">
        <f t="shared" ref="BR4:BR6" si="355">BQ4</f>
        <v>1109</v>
      </c>
      <c r="BS4" s="119">
        <f t="shared" ref="BS4:BS6" si="356">BR4</f>
        <v>1109</v>
      </c>
      <c r="BT4" s="118">
        <f t="shared" ref="BT4:BT6" si="357">BS4</f>
        <v>1109</v>
      </c>
      <c r="BU4" s="118">
        <f t="shared" ref="BU4:BU6" si="358">BT4</f>
        <v>1109</v>
      </c>
      <c r="BV4" s="118">
        <f t="shared" ref="BV4:BV7" si="359">BU4</f>
        <v>1109</v>
      </c>
      <c r="BW4" s="118">
        <f t="shared" ref="BW4:BW7" si="360">BV4</f>
        <v>1109</v>
      </c>
      <c r="BX4" s="118">
        <f t="shared" ref="BX4:BX7" si="361">BW4</f>
        <v>1109</v>
      </c>
      <c r="BY4" s="118">
        <f t="shared" ref="BY4:BY6" si="362">BX4</f>
        <v>1109</v>
      </c>
      <c r="BZ4" s="118">
        <f t="shared" ref="BZ4:BZ6" si="363">BY4</f>
        <v>1109</v>
      </c>
      <c r="CA4" s="118">
        <f t="shared" ref="CA4:CA8" si="364">BZ4</f>
        <v>1109</v>
      </c>
      <c r="CB4" s="118">
        <f t="shared" ref="CB4:CB8" si="365">CA4</f>
        <v>1109</v>
      </c>
      <c r="CC4" s="118">
        <f t="shared" ref="CC4:CC8" si="366">CB4</f>
        <v>1109</v>
      </c>
      <c r="CD4" s="118">
        <f t="shared" ref="CD4:CD6" si="367">CC4</f>
        <v>1109</v>
      </c>
      <c r="CE4" s="118">
        <f t="shared" ref="CE4:CE6" si="368">CD4</f>
        <v>1109</v>
      </c>
      <c r="CF4" s="118">
        <f t="shared" ref="CF4:CF8" si="369">CE4</f>
        <v>1109</v>
      </c>
      <c r="CG4" s="118">
        <f t="shared" ref="CG4:CG8" si="370">CF4</f>
        <v>1109</v>
      </c>
      <c r="CH4" s="119">
        <f t="shared" ref="CH4:CH8" si="371">CG4</f>
        <v>1109</v>
      </c>
      <c r="CI4" s="118">
        <f t="shared" ref="CI4:CI6" si="372">CH4</f>
        <v>1109</v>
      </c>
      <c r="CJ4" s="118">
        <f t="shared" ref="CJ4:CJ6" si="373">CI4</f>
        <v>1109</v>
      </c>
      <c r="CK4" s="118">
        <f t="shared" ref="CK4:CK8" si="374">CJ4</f>
        <v>1109</v>
      </c>
      <c r="CL4" s="118">
        <f t="shared" ref="CL4:CL8" si="375">CK4</f>
        <v>1109</v>
      </c>
      <c r="CM4" s="118">
        <f t="shared" ref="CM4:CM8" si="376">CL4</f>
        <v>1109</v>
      </c>
      <c r="CN4" s="118">
        <f t="shared" ref="CN4:CN6" si="377">CM4</f>
        <v>1109</v>
      </c>
      <c r="CO4" s="118">
        <f t="shared" ref="CO4:CO6" si="378">CN4</f>
        <v>1109</v>
      </c>
      <c r="CP4" s="118">
        <f t="shared" ref="CP4:CP8" si="379">CO4</f>
        <v>1109</v>
      </c>
      <c r="CQ4" s="118">
        <f t="shared" ref="CQ4:CQ8" si="380">CP4</f>
        <v>1109</v>
      </c>
      <c r="CR4" s="215">
        <f t="shared" ref="CR4:CR8" si="381">CQ4</f>
        <v>1109</v>
      </c>
      <c r="CS4">
        <v>999999</v>
      </c>
      <c r="CT4" s="118">
        <f>CS4</f>
        <v>999999</v>
      </c>
      <c r="CU4" s="118">
        <f>CT4</f>
        <v>999999</v>
      </c>
      <c r="CV4" s="118">
        <f t="shared" ref="CV4:CV6" si="382">CU4</f>
        <v>999999</v>
      </c>
      <c r="CW4" s="118">
        <f t="shared" ref="CW4:CW6" si="383">CV4</f>
        <v>999999</v>
      </c>
      <c r="CX4" s="118">
        <f>CU4</f>
        <v>999999</v>
      </c>
      <c r="CY4" s="118">
        <f t="shared" ref="CY4" si="384">CX4</f>
        <v>999999</v>
      </c>
      <c r="CZ4" s="118">
        <f t="shared" ref="CZ4" si="385">CY4</f>
        <v>999999</v>
      </c>
      <c r="DA4" s="118">
        <f t="shared" ref="DA4:DA8" si="386">CZ4</f>
        <v>999999</v>
      </c>
      <c r="DB4" s="118">
        <f t="shared" ref="DB4:DB8" si="387">DA4</f>
        <v>999999</v>
      </c>
      <c r="DC4" s="118">
        <f t="shared" ref="DC4:DC6" si="388">DB4</f>
        <v>999999</v>
      </c>
      <c r="DD4" s="118">
        <f t="shared" ref="DD4:DD8" si="389">DC4</f>
        <v>999999</v>
      </c>
      <c r="DE4" s="118">
        <f t="shared" ref="DE4:DE8" si="390">DD4</f>
        <v>999999</v>
      </c>
      <c r="DF4" s="118">
        <f t="shared" ref="DF4:DF8" si="391">DE4</f>
        <v>999999</v>
      </c>
      <c r="DG4" s="118">
        <f t="shared" ref="DG4:DG8" si="392">DF4</f>
        <v>999999</v>
      </c>
      <c r="DH4" s="118">
        <f t="shared" ref="DH4:DH6" si="393">DG4</f>
        <v>999999</v>
      </c>
      <c r="DI4" s="118">
        <f t="shared" ref="DI4:DI6" si="394">DH4</f>
        <v>999999</v>
      </c>
      <c r="DJ4" s="118">
        <f t="shared" ref="DJ4:DJ6" si="395">DI4</f>
        <v>999999</v>
      </c>
      <c r="DK4" s="118">
        <f t="shared" ref="DK4:DK6" si="396">DJ4</f>
        <v>999999</v>
      </c>
      <c r="DL4" s="119">
        <f t="shared" ref="DL4:DL6" si="397">DK4</f>
        <v>999999</v>
      </c>
      <c r="DM4" s="118">
        <f t="shared" ref="DM4:DM6" si="398">DL4</f>
        <v>999999</v>
      </c>
      <c r="DN4" s="118">
        <f t="shared" ref="DN4:DN6" si="399">DM4</f>
        <v>999999</v>
      </c>
      <c r="DO4" s="118">
        <f t="shared" ref="DO4:DO7" si="400">DN4</f>
        <v>999999</v>
      </c>
      <c r="DP4" s="118">
        <f t="shared" ref="DP4:DP7" si="401">DO4</f>
        <v>999999</v>
      </c>
      <c r="DQ4" s="118">
        <f t="shared" ref="DQ4:DQ7" si="402">DP4</f>
        <v>999999</v>
      </c>
      <c r="DR4" s="118">
        <f t="shared" ref="DR4:DR6" si="403">DQ4</f>
        <v>999999</v>
      </c>
      <c r="DS4" s="118">
        <f t="shared" ref="DS4:DS6" si="404">DR4</f>
        <v>999999</v>
      </c>
      <c r="DT4" s="118">
        <f t="shared" ref="DT4:DT8" si="405">DS4</f>
        <v>999999</v>
      </c>
      <c r="DU4" s="118">
        <f t="shared" ref="DU4:DU8" si="406">DT4</f>
        <v>999999</v>
      </c>
      <c r="DV4" s="118">
        <f t="shared" ref="DV4:DV8" si="407">DU4</f>
        <v>999999</v>
      </c>
      <c r="DW4" s="118">
        <f t="shared" ref="DW4:DW6" si="408">DV4</f>
        <v>999999</v>
      </c>
      <c r="DX4" s="118">
        <f t="shared" ref="DX4:DX6" si="409">DW4</f>
        <v>999999</v>
      </c>
      <c r="DY4" s="118">
        <f t="shared" ref="DY4:DY8" si="410">DX4</f>
        <v>999999</v>
      </c>
      <c r="DZ4" s="118">
        <f t="shared" ref="DZ4:DZ8" si="411">DY4</f>
        <v>999999</v>
      </c>
      <c r="EA4" s="119">
        <f t="shared" ref="EA4:EA8" si="412">DZ4</f>
        <v>999999</v>
      </c>
      <c r="EB4" s="118">
        <f t="shared" ref="EB4:EB6" si="413">EA4</f>
        <v>999999</v>
      </c>
      <c r="EC4" s="118">
        <f t="shared" ref="EC4:EC6" si="414">EB4</f>
        <v>999999</v>
      </c>
      <c r="ED4" s="118">
        <f t="shared" ref="ED4:ED8" si="415">EC4</f>
        <v>999999</v>
      </c>
      <c r="EE4" s="118">
        <f t="shared" ref="EE4:EE8" si="416">ED4</f>
        <v>999999</v>
      </c>
      <c r="EF4" s="118">
        <f t="shared" ref="EF4:EF8" si="417">EE4</f>
        <v>999999</v>
      </c>
      <c r="EG4" s="118">
        <f t="shared" ref="EG4:EG6" si="418">EF4</f>
        <v>999999</v>
      </c>
      <c r="EH4" s="118">
        <f t="shared" ref="EH4:EH6" si="419">EG4</f>
        <v>999999</v>
      </c>
      <c r="EI4" s="118">
        <f t="shared" ref="EI4:EI8" si="420">EH4</f>
        <v>999999</v>
      </c>
      <c r="EJ4" s="118">
        <f t="shared" ref="EJ4:EJ8" si="421">EI4</f>
        <v>999999</v>
      </c>
      <c r="EK4" s="210">
        <f t="shared" ref="EK4:EK8" si="422">EJ4</f>
        <v>999999</v>
      </c>
      <c r="EL4">
        <v>1109</v>
      </c>
      <c r="EM4" s="118">
        <f>EL4</f>
        <v>1109</v>
      </c>
      <c r="EN4" s="118">
        <f>EM4</f>
        <v>1109</v>
      </c>
      <c r="EO4" s="118">
        <f t="shared" ref="EO4:EO6" si="423">EN4</f>
        <v>1109</v>
      </c>
      <c r="EP4" s="118">
        <f t="shared" ref="EP4:EP6" si="424">EO4</f>
        <v>1109</v>
      </c>
      <c r="EQ4" s="118">
        <f>EN4</f>
        <v>1109</v>
      </c>
      <c r="ER4" s="118">
        <f t="shared" ref="ER4" si="425">EQ4</f>
        <v>1109</v>
      </c>
      <c r="ES4" s="118">
        <f t="shared" ref="ES4" si="426">ER4</f>
        <v>1109</v>
      </c>
      <c r="ET4" s="118">
        <f t="shared" ref="ET4:ET8" si="427">ES4</f>
        <v>1109</v>
      </c>
      <c r="EU4" s="118">
        <f t="shared" ref="EU4:EU8" si="428">ET4</f>
        <v>1109</v>
      </c>
      <c r="EV4" s="118">
        <f t="shared" ref="EV4:EV6" si="429">EU4</f>
        <v>1109</v>
      </c>
      <c r="EW4" s="118">
        <f t="shared" ref="EW4:EW8" si="430">EV4</f>
        <v>1109</v>
      </c>
      <c r="EX4" s="118">
        <f t="shared" ref="EX4:EX8" si="431">EW4</f>
        <v>1109</v>
      </c>
      <c r="EY4" s="118">
        <f t="shared" ref="EY4:EY8" si="432">EX4</f>
        <v>1109</v>
      </c>
      <c r="EZ4" s="118">
        <f t="shared" ref="EZ4:EZ8" si="433">EY4</f>
        <v>1109</v>
      </c>
      <c r="FA4" s="118">
        <f t="shared" ref="FA4:FA6" si="434">EZ4</f>
        <v>1109</v>
      </c>
      <c r="FB4" s="118">
        <f t="shared" ref="FB4:FB6" si="435">FA4</f>
        <v>1109</v>
      </c>
      <c r="FC4" s="118">
        <f t="shared" ref="FC4:FC6" si="436">FB4</f>
        <v>1109</v>
      </c>
      <c r="FD4" s="118">
        <f t="shared" ref="FD4:FD6" si="437">FC4</f>
        <v>1109</v>
      </c>
      <c r="FE4" s="119">
        <f t="shared" ref="FE4:FE6" si="438">FD4</f>
        <v>1109</v>
      </c>
      <c r="FF4" s="118">
        <f t="shared" ref="FF4:FF6" si="439">FE4</f>
        <v>1109</v>
      </c>
      <c r="FG4" s="118">
        <f t="shared" ref="FG4:FG6" si="440">FF4</f>
        <v>1109</v>
      </c>
      <c r="FH4" s="118">
        <f t="shared" ref="FH4:FH7" si="441">FG4</f>
        <v>1109</v>
      </c>
      <c r="FI4" s="118">
        <f t="shared" ref="FI4:FI7" si="442">FH4</f>
        <v>1109</v>
      </c>
      <c r="FJ4" s="118">
        <f t="shared" ref="FJ4:FJ7" si="443">FI4</f>
        <v>1109</v>
      </c>
      <c r="FK4" s="118">
        <f t="shared" ref="FK4:FK6" si="444">FJ4</f>
        <v>1109</v>
      </c>
      <c r="FL4" s="118">
        <f t="shared" ref="FL4:FL6" si="445">FK4</f>
        <v>1109</v>
      </c>
      <c r="FM4" s="118">
        <f t="shared" ref="FM4:FM8" si="446">FL4</f>
        <v>1109</v>
      </c>
      <c r="FN4" s="118">
        <f t="shared" ref="FN4:FN8" si="447">FM4</f>
        <v>1109</v>
      </c>
      <c r="FO4" s="118">
        <f t="shared" ref="FO4:FO8" si="448">FN4</f>
        <v>1109</v>
      </c>
      <c r="FP4" s="118">
        <f t="shared" ref="FP4:FP6" si="449">FO4</f>
        <v>1109</v>
      </c>
      <c r="FQ4" s="118">
        <f t="shared" ref="FQ4:FQ6" si="450">FP4</f>
        <v>1109</v>
      </c>
      <c r="FR4" s="118">
        <f t="shared" ref="FR4:FR8" si="451">FQ4</f>
        <v>1109</v>
      </c>
      <c r="FS4" s="118">
        <f t="shared" ref="FS4:FS8" si="452">FR4</f>
        <v>1109</v>
      </c>
      <c r="FT4" s="119">
        <f t="shared" ref="FT4:FT8" si="453">FS4</f>
        <v>1109</v>
      </c>
      <c r="FU4" s="118">
        <f t="shared" ref="FU4:FU6" si="454">FT4</f>
        <v>1109</v>
      </c>
      <c r="FV4" s="118">
        <f t="shared" ref="FV4:FV6" si="455">FU4</f>
        <v>1109</v>
      </c>
      <c r="FW4" s="118">
        <f t="shared" ref="FW4:FW8" si="456">FV4</f>
        <v>1109</v>
      </c>
      <c r="FX4" s="118">
        <f t="shared" ref="FX4:FX8" si="457">FW4</f>
        <v>1109</v>
      </c>
      <c r="FY4" s="118">
        <f t="shared" ref="FY4:FY8" si="458">FX4</f>
        <v>1109</v>
      </c>
      <c r="FZ4" s="118">
        <f t="shared" ref="FZ4:FZ6" si="459">FY4</f>
        <v>1109</v>
      </c>
      <c r="GA4" s="118">
        <f t="shared" ref="GA4:GA6" si="460">FZ4</f>
        <v>1109</v>
      </c>
      <c r="GB4" s="118">
        <f t="shared" ref="GB4:GB8" si="461">GA4</f>
        <v>1109</v>
      </c>
      <c r="GC4" s="118">
        <f t="shared" ref="GC4:GC8" si="462">GB4</f>
        <v>1109</v>
      </c>
      <c r="GD4" s="215">
        <f t="shared" ref="GD4:GD8" si="463">GC4</f>
        <v>1109</v>
      </c>
      <c r="GE4">
        <v>1109</v>
      </c>
      <c r="GF4" s="118">
        <f>GE4</f>
        <v>1109</v>
      </c>
      <c r="GG4" s="118">
        <f>GF4</f>
        <v>1109</v>
      </c>
      <c r="GH4" s="118">
        <f t="shared" ref="GH4:GH6" si="464">GG4</f>
        <v>1109</v>
      </c>
      <c r="GI4" s="118">
        <f t="shared" ref="GI4:GI6" si="465">GH4</f>
        <v>1109</v>
      </c>
      <c r="GJ4" s="118">
        <f>GG4</f>
        <v>1109</v>
      </c>
      <c r="GK4" s="118">
        <f t="shared" ref="GK4" si="466">GJ4</f>
        <v>1109</v>
      </c>
      <c r="GL4" s="118">
        <f t="shared" ref="GL4" si="467">GK4</f>
        <v>1109</v>
      </c>
      <c r="GM4" s="118">
        <f t="shared" ref="GM4:GM8" si="468">GL4</f>
        <v>1109</v>
      </c>
      <c r="GN4" s="118">
        <f t="shared" ref="GN4:GN8" si="469">GM4</f>
        <v>1109</v>
      </c>
      <c r="GO4" s="118">
        <f t="shared" ref="GO4:GO6" si="470">GN4</f>
        <v>1109</v>
      </c>
      <c r="GP4" s="118">
        <f t="shared" ref="GP4:GP8" si="471">GO4</f>
        <v>1109</v>
      </c>
      <c r="GQ4" s="118">
        <f t="shared" ref="GQ4:GQ8" si="472">GP4</f>
        <v>1109</v>
      </c>
      <c r="GR4" s="118">
        <f t="shared" ref="GR4:GR8" si="473">GQ4</f>
        <v>1109</v>
      </c>
      <c r="GS4" s="118">
        <f t="shared" ref="GS4:GS8" si="474">GR4</f>
        <v>1109</v>
      </c>
      <c r="GT4" s="118">
        <f t="shared" ref="GT4:GT6" si="475">GS4</f>
        <v>1109</v>
      </c>
      <c r="GU4" s="118">
        <f t="shared" ref="GU4:GU6" si="476">GT4</f>
        <v>1109</v>
      </c>
      <c r="GV4" s="118">
        <f t="shared" ref="GV4:GV6" si="477">GU4</f>
        <v>1109</v>
      </c>
      <c r="GW4" s="118">
        <f t="shared" ref="GW4:GW6" si="478">GV4</f>
        <v>1109</v>
      </c>
      <c r="GX4" s="119">
        <f t="shared" ref="GX4:GX6" si="479">GW4</f>
        <v>1109</v>
      </c>
      <c r="GY4" s="118">
        <f t="shared" ref="GY4:GY6" si="480">GX4</f>
        <v>1109</v>
      </c>
      <c r="GZ4" s="118">
        <f t="shared" ref="GZ4:GZ6" si="481">GY4</f>
        <v>1109</v>
      </c>
      <c r="HA4" s="118">
        <f t="shared" ref="HA4:HA7" si="482">GZ4</f>
        <v>1109</v>
      </c>
      <c r="HB4" s="118">
        <f t="shared" ref="HB4:HB7" si="483">HA4</f>
        <v>1109</v>
      </c>
      <c r="HC4" s="118">
        <f t="shared" ref="HC4:HC7" si="484">HB4</f>
        <v>1109</v>
      </c>
      <c r="HD4" s="118">
        <f t="shared" ref="HD4:HD6" si="485">HC4</f>
        <v>1109</v>
      </c>
      <c r="HE4" s="118">
        <f t="shared" ref="HE4:HE6" si="486">HD4</f>
        <v>1109</v>
      </c>
      <c r="HF4" s="118">
        <f t="shared" ref="HF4:HF8" si="487">HE4</f>
        <v>1109</v>
      </c>
      <c r="HG4" s="118">
        <f t="shared" ref="HG4:HG8" si="488">HF4</f>
        <v>1109</v>
      </c>
      <c r="HH4" s="118">
        <f t="shared" ref="HH4:HH8" si="489">HG4</f>
        <v>1109</v>
      </c>
      <c r="HI4" s="118">
        <f t="shared" ref="HI4:HI6" si="490">HH4</f>
        <v>1109</v>
      </c>
      <c r="HJ4" s="118">
        <f t="shared" ref="HJ4:HJ6" si="491">HI4</f>
        <v>1109</v>
      </c>
      <c r="HK4" s="118">
        <f t="shared" ref="HK4:HK8" si="492">HJ4</f>
        <v>1109</v>
      </c>
      <c r="HL4" s="118">
        <f t="shared" ref="HL4:HL8" si="493">HK4</f>
        <v>1109</v>
      </c>
      <c r="HM4" s="119">
        <f t="shared" ref="HM4:HM8" si="494">HL4</f>
        <v>1109</v>
      </c>
      <c r="HN4" s="118">
        <f t="shared" ref="HN4:HN6" si="495">HM4</f>
        <v>1109</v>
      </c>
      <c r="HO4" s="118">
        <f t="shared" ref="HO4:HO6" si="496">HN4</f>
        <v>1109</v>
      </c>
      <c r="HP4" s="118">
        <f t="shared" ref="HP4:HP8" si="497">HO4</f>
        <v>1109</v>
      </c>
      <c r="HQ4" s="118">
        <f t="shared" ref="HQ4:HQ8" si="498">HP4</f>
        <v>1109</v>
      </c>
      <c r="HR4" s="118">
        <f t="shared" ref="HR4:HR8" si="499">HQ4</f>
        <v>1109</v>
      </c>
      <c r="HS4" s="118">
        <f t="shared" ref="HS4:HS6" si="500">HR4</f>
        <v>1109</v>
      </c>
      <c r="HT4" s="118">
        <f t="shared" ref="HT4:HT6" si="501">HS4</f>
        <v>1109</v>
      </c>
      <c r="HU4" s="118">
        <f t="shared" ref="HU4:HU8" si="502">HT4</f>
        <v>1109</v>
      </c>
      <c r="HV4" s="118">
        <f t="shared" ref="HV4:HV8" si="503">HU4</f>
        <v>1109</v>
      </c>
      <c r="HW4" s="215">
        <f t="shared" ref="HW4:HW8" si="504">HV4</f>
        <v>1109</v>
      </c>
      <c r="HX4">
        <v>999999</v>
      </c>
      <c r="HY4" s="118">
        <f>HX4</f>
        <v>999999</v>
      </c>
      <c r="HZ4" s="118">
        <f>HY4</f>
        <v>999999</v>
      </c>
      <c r="IA4" s="118">
        <f t="shared" ref="IA4:IA6" si="505">HZ4</f>
        <v>999999</v>
      </c>
      <c r="IB4" s="118">
        <f t="shared" ref="IB4:IB6" si="506">IA4</f>
        <v>999999</v>
      </c>
      <c r="IC4" s="118">
        <f>HZ4</f>
        <v>999999</v>
      </c>
      <c r="ID4" s="118">
        <f t="shared" ref="ID4" si="507">IC4</f>
        <v>999999</v>
      </c>
      <c r="IE4" s="118">
        <f t="shared" ref="IE4" si="508">ID4</f>
        <v>999999</v>
      </c>
      <c r="IF4" s="118">
        <f t="shared" ref="IF4:IF8" si="509">IE4</f>
        <v>999999</v>
      </c>
      <c r="IG4" s="118">
        <f t="shared" ref="IG4:IG8" si="510">IF4</f>
        <v>999999</v>
      </c>
      <c r="IH4" s="118">
        <f t="shared" ref="IH4:IH6" si="511">IG4</f>
        <v>999999</v>
      </c>
      <c r="II4" s="118">
        <f t="shared" ref="II4:II8" si="512">IH4</f>
        <v>999999</v>
      </c>
      <c r="IJ4" s="118">
        <f t="shared" ref="IJ4:IJ8" si="513">II4</f>
        <v>999999</v>
      </c>
      <c r="IK4" s="118">
        <f t="shared" ref="IK4:IK8" si="514">IJ4</f>
        <v>999999</v>
      </c>
      <c r="IL4" s="118">
        <f t="shared" ref="IL4:IL8" si="515">IK4</f>
        <v>999999</v>
      </c>
      <c r="IM4" s="118">
        <f t="shared" ref="IM4:IM6" si="516">IL4</f>
        <v>999999</v>
      </c>
      <c r="IN4" s="118">
        <f t="shared" ref="IN4:IN6" si="517">IM4</f>
        <v>999999</v>
      </c>
      <c r="IO4" s="118">
        <f t="shared" ref="IO4:IO6" si="518">IN4</f>
        <v>999999</v>
      </c>
      <c r="IP4" s="118">
        <f t="shared" ref="IP4:IP6" si="519">IO4</f>
        <v>999999</v>
      </c>
      <c r="IQ4" s="119">
        <f t="shared" ref="IQ4:IQ6" si="520">IP4</f>
        <v>999999</v>
      </c>
      <c r="IR4" s="118">
        <f t="shared" ref="IR4:IR6" si="521">IQ4</f>
        <v>999999</v>
      </c>
      <c r="IS4" s="118">
        <f t="shared" ref="IS4:IS6" si="522">IR4</f>
        <v>999999</v>
      </c>
      <c r="IT4" s="118">
        <f t="shared" ref="IT4:IT7" si="523">IS4</f>
        <v>999999</v>
      </c>
      <c r="IU4" s="118">
        <f t="shared" ref="IU4:IU7" si="524">IT4</f>
        <v>999999</v>
      </c>
      <c r="IV4" s="118">
        <f t="shared" ref="IV4:IV7" si="525">IU4</f>
        <v>999999</v>
      </c>
      <c r="IW4" s="118">
        <f t="shared" ref="IW4:IW6" si="526">IV4</f>
        <v>999999</v>
      </c>
      <c r="IX4" s="118">
        <f t="shared" ref="IX4:IX6" si="527">IW4</f>
        <v>999999</v>
      </c>
      <c r="IY4" s="118">
        <f t="shared" ref="IY4:IY8" si="528">IX4</f>
        <v>999999</v>
      </c>
      <c r="IZ4" s="118">
        <f t="shared" ref="IZ4:IZ8" si="529">IY4</f>
        <v>999999</v>
      </c>
      <c r="JA4" s="118">
        <f t="shared" ref="JA4:JA8" si="530">IZ4</f>
        <v>999999</v>
      </c>
      <c r="JB4" s="118">
        <f t="shared" ref="JB4:JB6" si="531">JA4</f>
        <v>999999</v>
      </c>
      <c r="JC4" s="118">
        <f t="shared" ref="JC4:JC6" si="532">JB4</f>
        <v>999999</v>
      </c>
      <c r="JD4" s="118">
        <f t="shared" ref="JD4:JD8" si="533">JC4</f>
        <v>999999</v>
      </c>
      <c r="JE4" s="118">
        <f t="shared" ref="JE4:JE8" si="534">JD4</f>
        <v>999999</v>
      </c>
      <c r="JF4" s="119">
        <f t="shared" ref="JF4:JF8" si="535">JE4</f>
        <v>999999</v>
      </c>
      <c r="JG4" s="118">
        <f t="shared" ref="JG4:JG6" si="536">JF4</f>
        <v>999999</v>
      </c>
      <c r="JH4" s="118">
        <f t="shared" ref="JH4:JH6" si="537">JG4</f>
        <v>999999</v>
      </c>
      <c r="JI4" s="118">
        <f t="shared" ref="JI4:JI8" si="538">JH4</f>
        <v>999999</v>
      </c>
      <c r="JJ4" s="118">
        <f t="shared" ref="JJ4:JJ8" si="539">JI4</f>
        <v>999999</v>
      </c>
      <c r="JK4" s="118">
        <f t="shared" ref="JK4:JK8" si="540">JJ4</f>
        <v>999999</v>
      </c>
      <c r="JL4" s="118">
        <f t="shared" ref="JL4:JL6" si="541">JK4</f>
        <v>999999</v>
      </c>
      <c r="JM4" s="118">
        <f t="shared" ref="JM4:JM6" si="542">JL4</f>
        <v>999999</v>
      </c>
      <c r="JN4" s="118">
        <f t="shared" ref="JN4:JN8" si="543">JM4</f>
        <v>999999</v>
      </c>
      <c r="JO4" s="118">
        <f t="shared" ref="JO4:JO8" si="544">JN4</f>
        <v>999999</v>
      </c>
      <c r="JP4" s="215">
        <f t="shared" ref="JP4:JP8" si="545">JO4</f>
        <v>999999</v>
      </c>
      <c r="JQ4">
        <v>483</v>
      </c>
      <c r="JR4" s="118">
        <f>JQ4</f>
        <v>483</v>
      </c>
      <c r="JS4" s="118">
        <f>JR4</f>
        <v>483</v>
      </c>
      <c r="JT4" s="118">
        <f t="shared" ref="JT4:JT6" si="546">JS4</f>
        <v>483</v>
      </c>
      <c r="JU4" s="118">
        <f t="shared" ref="JU4:JU6" si="547">JT4</f>
        <v>483</v>
      </c>
      <c r="JV4" s="118">
        <f>JS4</f>
        <v>483</v>
      </c>
      <c r="JW4" s="118">
        <f t="shared" ref="JW4" si="548">JV4</f>
        <v>483</v>
      </c>
      <c r="JX4" s="118">
        <f t="shared" ref="JX4" si="549">JW4</f>
        <v>483</v>
      </c>
      <c r="JY4" s="118">
        <f t="shared" ref="JY4:JY8" si="550">JX4</f>
        <v>483</v>
      </c>
      <c r="JZ4" s="118">
        <f t="shared" ref="JZ4:JZ8" si="551">JY4</f>
        <v>483</v>
      </c>
      <c r="KA4" s="118">
        <f t="shared" ref="KA4:KA6" si="552">JZ4</f>
        <v>483</v>
      </c>
      <c r="KB4" s="118">
        <f t="shared" ref="KB4:KB8" si="553">KA4</f>
        <v>483</v>
      </c>
      <c r="KC4" s="118">
        <f t="shared" ref="KC4:KC8" si="554">KB4</f>
        <v>483</v>
      </c>
      <c r="KD4" s="118">
        <f t="shared" ref="KD4:KD8" si="555">KC4</f>
        <v>483</v>
      </c>
      <c r="KE4" s="118">
        <f t="shared" ref="KE4:KE8" si="556">KD4</f>
        <v>483</v>
      </c>
      <c r="KF4" s="118">
        <f t="shared" ref="KF4:KF6" si="557">KE4</f>
        <v>483</v>
      </c>
      <c r="KG4" s="118">
        <f t="shared" ref="KG4:KG6" si="558">KF4</f>
        <v>483</v>
      </c>
      <c r="KH4" s="118">
        <f t="shared" ref="KH4:KH6" si="559">KG4</f>
        <v>483</v>
      </c>
      <c r="KI4" s="118">
        <f t="shared" ref="KI4:KI6" si="560">KH4</f>
        <v>483</v>
      </c>
      <c r="KJ4" s="119">
        <f t="shared" ref="KJ4:KJ6" si="561">KI4</f>
        <v>483</v>
      </c>
      <c r="KK4" s="118">
        <f t="shared" ref="KK4:KK6" si="562">KJ4</f>
        <v>483</v>
      </c>
      <c r="KL4" s="118">
        <f t="shared" ref="KL4:KL6" si="563">KK4</f>
        <v>483</v>
      </c>
      <c r="KM4" s="118">
        <f t="shared" ref="KM4:KM7" si="564">KL4</f>
        <v>483</v>
      </c>
      <c r="KN4" s="118">
        <f t="shared" ref="KN4:KN7" si="565">KM4</f>
        <v>483</v>
      </c>
      <c r="KO4" s="118">
        <f t="shared" ref="KO4:KO7" si="566">KN4</f>
        <v>483</v>
      </c>
      <c r="KP4" s="118">
        <f t="shared" ref="KP4:KP6" si="567">KO4</f>
        <v>483</v>
      </c>
      <c r="KQ4" s="118">
        <f t="shared" ref="KQ4:KQ6" si="568">KP4</f>
        <v>483</v>
      </c>
      <c r="KR4" s="118">
        <f t="shared" ref="KR4:KR8" si="569">KQ4</f>
        <v>483</v>
      </c>
      <c r="KS4" s="118">
        <f t="shared" ref="KS4:KS8" si="570">KR4</f>
        <v>483</v>
      </c>
      <c r="KT4" s="118">
        <f t="shared" ref="KT4:KT8" si="571">KS4</f>
        <v>483</v>
      </c>
      <c r="KU4" s="118">
        <f t="shared" ref="KU4:KU6" si="572">KT4</f>
        <v>483</v>
      </c>
      <c r="KV4" s="118">
        <f t="shared" ref="KV4:KV6" si="573">KU4</f>
        <v>483</v>
      </c>
      <c r="KW4" s="118">
        <f t="shared" ref="KW4:KW8" si="574">KV4</f>
        <v>483</v>
      </c>
      <c r="KX4" s="118">
        <f t="shared" ref="KX4:KX8" si="575">KW4</f>
        <v>483</v>
      </c>
      <c r="KY4" s="119">
        <f t="shared" ref="KY4:KY8" si="576">KX4</f>
        <v>483</v>
      </c>
      <c r="KZ4" s="118">
        <f t="shared" ref="KZ4:KZ6" si="577">KY4</f>
        <v>483</v>
      </c>
      <c r="LA4" s="118">
        <f t="shared" ref="LA4:LA6" si="578">KZ4</f>
        <v>483</v>
      </c>
      <c r="LB4" s="118">
        <f t="shared" ref="LB4:LB8" si="579">LA4</f>
        <v>483</v>
      </c>
      <c r="LC4" s="118">
        <f t="shared" ref="LC4:LC8" si="580">LB4</f>
        <v>483</v>
      </c>
      <c r="LD4" s="118">
        <f t="shared" ref="LD4:LD8" si="581">LC4</f>
        <v>483</v>
      </c>
      <c r="LE4" s="118">
        <f t="shared" ref="LE4:LE6" si="582">LD4</f>
        <v>483</v>
      </c>
      <c r="LF4" s="118">
        <f t="shared" ref="LF4:LF6" si="583">LE4</f>
        <v>483</v>
      </c>
      <c r="LG4" s="118">
        <f t="shared" ref="LG4:LG8" si="584">LF4</f>
        <v>483</v>
      </c>
      <c r="LH4" s="118">
        <f t="shared" ref="LH4:LH8" si="585">LG4</f>
        <v>483</v>
      </c>
      <c r="LI4" s="215">
        <f t="shared" ref="LI4:LI8" si="586">LH4</f>
        <v>483</v>
      </c>
      <c r="LJ4">
        <v>1109</v>
      </c>
      <c r="LK4" s="118">
        <f>LJ4</f>
        <v>1109</v>
      </c>
      <c r="LL4" s="118">
        <f>LK4</f>
        <v>1109</v>
      </c>
      <c r="LM4" s="118">
        <f t="shared" ref="LM4:LM6" si="587">LL4</f>
        <v>1109</v>
      </c>
      <c r="LN4" s="118">
        <f t="shared" ref="LN4:LN6" si="588">LM4</f>
        <v>1109</v>
      </c>
      <c r="LO4" s="118">
        <f>LL4</f>
        <v>1109</v>
      </c>
      <c r="LP4" s="118">
        <f t="shared" ref="LP4" si="589">LO4</f>
        <v>1109</v>
      </c>
      <c r="LQ4" s="118">
        <f t="shared" ref="LQ4" si="590">LP4</f>
        <v>1109</v>
      </c>
      <c r="LR4" s="118">
        <f t="shared" ref="LR4:LR8" si="591">LQ4</f>
        <v>1109</v>
      </c>
      <c r="LS4" s="118">
        <f t="shared" ref="LS4:LS8" si="592">LR4</f>
        <v>1109</v>
      </c>
      <c r="LT4" s="118">
        <f t="shared" ref="LT4:LT6" si="593">LS4</f>
        <v>1109</v>
      </c>
      <c r="LU4" s="118">
        <f t="shared" ref="LU4:LU8" si="594">LT4</f>
        <v>1109</v>
      </c>
      <c r="LV4" s="118">
        <f t="shared" ref="LV4:LV8" si="595">LU4</f>
        <v>1109</v>
      </c>
      <c r="LW4" s="118">
        <f t="shared" ref="LW4:LW8" si="596">LV4</f>
        <v>1109</v>
      </c>
      <c r="LX4" s="118">
        <f t="shared" ref="LX4:LX8" si="597">LW4</f>
        <v>1109</v>
      </c>
      <c r="LY4" s="118">
        <f t="shared" ref="LY4:LY6" si="598">LX4</f>
        <v>1109</v>
      </c>
      <c r="LZ4" s="118">
        <f t="shared" ref="LZ4:LZ6" si="599">LY4</f>
        <v>1109</v>
      </c>
      <c r="MA4" s="118">
        <f t="shared" ref="MA4:MA6" si="600">LZ4</f>
        <v>1109</v>
      </c>
      <c r="MB4" s="118">
        <f t="shared" ref="MB4:MB6" si="601">MA4</f>
        <v>1109</v>
      </c>
      <c r="MC4" s="119">
        <f t="shared" ref="MC4:MC6" si="602">MB4</f>
        <v>1109</v>
      </c>
      <c r="MD4" s="118">
        <f t="shared" ref="MD4:MD6" si="603">MC4</f>
        <v>1109</v>
      </c>
      <c r="ME4" s="118">
        <f t="shared" ref="ME4:ME6" si="604">MD4</f>
        <v>1109</v>
      </c>
      <c r="MF4" s="118">
        <f t="shared" ref="MF4:MF7" si="605">ME4</f>
        <v>1109</v>
      </c>
      <c r="MG4" s="118">
        <f t="shared" ref="MG4:MG7" si="606">MF4</f>
        <v>1109</v>
      </c>
      <c r="MH4" s="118">
        <f t="shared" ref="MH4:MH7" si="607">MG4</f>
        <v>1109</v>
      </c>
      <c r="MI4" s="118">
        <f t="shared" ref="MI4:MI6" si="608">MH4</f>
        <v>1109</v>
      </c>
      <c r="MJ4" s="118">
        <f t="shared" ref="MJ4:MJ6" si="609">MI4</f>
        <v>1109</v>
      </c>
      <c r="MK4" s="118">
        <f t="shared" ref="MK4:MK8" si="610">MJ4</f>
        <v>1109</v>
      </c>
      <c r="ML4" s="118">
        <f t="shared" ref="ML4:ML8" si="611">MK4</f>
        <v>1109</v>
      </c>
      <c r="MM4" s="118">
        <f t="shared" ref="MM4:MM8" si="612">ML4</f>
        <v>1109</v>
      </c>
      <c r="MN4" s="118">
        <f t="shared" ref="MN4:MN6" si="613">MM4</f>
        <v>1109</v>
      </c>
      <c r="MO4" s="118">
        <f t="shared" ref="MO4:MO6" si="614">MN4</f>
        <v>1109</v>
      </c>
      <c r="MP4" s="118">
        <f t="shared" ref="MP4:MP8" si="615">MO4</f>
        <v>1109</v>
      </c>
      <c r="MQ4" s="118">
        <f t="shared" ref="MQ4:MQ8" si="616">MP4</f>
        <v>1109</v>
      </c>
      <c r="MR4" s="119">
        <f t="shared" ref="MR4:MR8" si="617">MQ4</f>
        <v>1109</v>
      </c>
      <c r="MS4" s="118">
        <f t="shared" ref="MS4:MS6" si="618">MR4</f>
        <v>1109</v>
      </c>
      <c r="MT4" s="118">
        <f t="shared" ref="MT4:MT6" si="619">MS4</f>
        <v>1109</v>
      </c>
      <c r="MU4" s="118">
        <f t="shared" ref="MU4:MU8" si="620">MT4</f>
        <v>1109</v>
      </c>
      <c r="MV4" s="118">
        <f t="shared" ref="MV4:MV8" si="621">MU4</f>
        <v>1109</v>
      </c>
      <c r="MW4" s="118">
        <f t="shared" ref="MW4:MW8" si="622">MV4</f>
        <v>1109</v>
      </c>
      <c r="MX4" s="118">
        <f t="shared" ref="MX4:MX6" si="623">MW4</f>
        <v>1109</v>
      </c>
      <c r="MY4" s="118">
        <f t="shared" ref="MY4:MY6" si="624">MX4</f>
        <v>1109</v>
      </c>
      <c r="MZ4" s="118">
        <f t="shared" ref="MZ4:MZ8" si="625">MY4</f>
        <v>1109</v>
      </c>
      <c r="NA4" s="118">
        <f t="shared" ref="NA4:NA8" si="626">MZ4</f>
        <v>1109</v>
      </c>
      <c r="NB4" s="215">
        <f t="shared" ref="NB4:NB8" si="627">NA4</f>
        <v>1109</v>
      </c>
      <c r="NC4">
        <v>483</v>
      </c>
      <c r="ND4" s="118">
        <f>NC4</f>
        <v>483</v>
      </c>
      <c r="NE4" s="118">
        <f>ND4</f>
        <v>483</v>
      </c>
      <c r="NF4" s="118">
        <f t="shared" ref="NF4:NF6" si="628">NE4</f>
        <v>483</v>
      </c>
      <c r="NG4" s="118">
        <f t="shared" ref="NG4:NG6" si="629">NF4</f>
        <v>483</v>
      </c>
      <c r="NH4" s="118">
        <f>NE4</f>
        <v>483</v>
      </c>
      <c r="NI4" s="118">
        <f t="shared" ref="NI4" si="630">NH4</f>
        <v>483</v>
      </c>
      <c r="NJ4" s="118">
        <f t="shared" ref="NJ4" si="631">NI4</f>
        <v>483</v>
      </c>
      <c r="NK4" s="118">
        <f t="shared" ref="NK4:NK8" si="632">NJ4</f>
        <v>483</v>
      </c>
      <c r="NL4" s="118">
        <f t="shared" ref="NL4:NL8" si="633">NK4</f>
        <v>483</v>
      </c>
      <c r="NM4" s="118">
        <f t="shared" ref="NM4:NM6" si="634">NL4</f>
        <v>483</v>
      </c>
      <c r="NN4" s="118">
        <f t="shared" ref="NN4:NN8" si="635">NM4</f>
        <v>483</v>
      </c>
      <c r="NO4" s="118">
        <f t="shared" ref="NO4:NO8" si="636">NN4</f>
        <v>483</v>
      </c>
      <c r="NP4" s="118">
        <f t="shared" ref="NP4:NP8" si="637">NO4</f>
        <v>483</v>
      </c>
      <c r="NQ4" s="118">
        <f t="shared" ref="NQ4:NQ8" si="638">NP4</f>
        <v>483</v>
      </c>
      <c r="NR4" s="118">
        <f t="shared" ref="NR4:NR6" si="639">NQ4</f>
        <v>483</v>
      </c>
      <c r="NS4" s="118">
        <f t="shared" ref="NS4:NS6" si="640">NR4</f>
        <v>483</v>
      </c>
      <c r="NT4" s="118">
        <f t="shared" ref="NT4:NT6" si="641">NS4</f>
        <v>483</v>
      </c>
      <c r="NU4" s="118">
        <f t="shared" ref="NU4:NU6" si="642">NT4</f>
        <v>483</v>
      </c>
      <c r="NV4" s="119">
        <f t="shared" ref="NV4:NV6" si="643">NU4</f>
        <v>483</v>
      </c>
      <c r="NW4" s="118">
        <f t="shared" ref="NW4:NW6" si="644">NV4</f>
        <v>483</v>
      </c>
      <c r="NX4" s="118">
        <f t="shared" ref="NX4:NX6" si="645">NW4</f>
        <v>483</v>
      </c>
      <c r="NY4" s="118">
        <f t="shared" ref="NY4:NY7" si="646">NX4</f>
        <v>483</v>
      </c>
      <c r="NZ4" s="118">
        <f t="shared" ref="NZ4:NZ7" si="647">NY4</f>
        <v>483</v>
      </c>
      <c r="OA4" s="118">
        <f t="shared" ref="OA4:OA7" si="648">NZ4</f>
        <v>483</v>
      </c>
      <c r="OB4" s="118">
        <f t="shared" ref="OB4:OB6" si="649">OA4</f>
        <v>483</v>
      </c>
      <c r="OC4" s="118">
        <f t="shared" ref="OC4:OC6" si="650">OB4</f>
        <v>483</v>
      </c>
      <c r="OD4" s="118">
        <f t="shared" ref="OD4:OD8" si="651">OC4</f>
        <v>483</v>
      </c>
      <c r="OE4" s="118">
        <f t="shared" ref="OE4:OE8" si="652">OD4</f>
        <v>483</v>
      </c>
      <c r="OF4" s="118">
        <f t="shared" ref="OF4:OF8" si="653">OE4</f>
        <v>483</v>
      </c>
      <c r="OG4" s="118">
        <f t="shared" ref="OG4:OG6" si="654">OF4</f>
        <v>483</v>
      </c>
      <c r="OH4" s="118">
        <f t="shared" ref="OH4:OH6" si="655">OG4</f>
        <v>483</v>
      </c>
      <c r="OI4" s="118">
        <f t="shared" ref="OI4:OI8" si="656">OH4</f>
        <v>483</v>
      </c>
      <c r="OJ4" s="118">
        <f t="shared" ref="OJ4:OJ8" si="657">OI4</f>
        <v>483</v>
      </c>
      <c r="OK4" s="119">
        <f t="shared" ref="OK4:OK8" si="658">OJ4</f>
        <v>483</v>
      </c>
      <c r="OL4" s="118">
        <f t="shared" ref="OL4:OL6" si="659">OK4</f>
        <v>483</v>
      </c>
      <c r="OM4" s="118">
        <f t="shared" ref="OM4:OM6" si="660">OL4</f>
        <v>483</v>
      </c>
      <c r="ON4" s="118">
        <f t="shared" ref="ON4:ON8" si="661">OM4</f>
        <v>483</v>
      </c>
      <c r="OO4" s="118">
        <f t="shared" ref="OO4:OO8" si="662">ON4</f>
        <v>483</v>
      </c>
      <c r="OP4" s="118">
        <f t="shared" ref="OP4:OP8" si="663">OO4</f>
        <v>483</v>
      </c>
      <c r="OQ4" s="118">
        <f t="shared" ref="OQ4:OQ6" si="664">OP4</f>
        <v>483</v>
      </c>
      <c r="OR4" s="118">
        <f t="shared" ref="OR4:OR6" si="665">OQ4</f>
        <v>483</v>
      </c>
      <c r="OS4" s="118">
        <f t="shared" ref="OS4:OS8" si="666">OR4</f>
        <v>483</v>
      </c>
      <c r="OT4" s="118">
        <f t="shared" ref="OT4:OT8" si="667">OS4</f>
        <v>483</v>
      </c>
      <c r="OU4" s="215">
        <f t="shared" ref="OU4:OU8" si="668">OT4</f>
        <v>483</v>
      </c>
      <c r="OV4">
        <v>882.3</v>
      </c>
      <c r="OW4" s="118">
        <f t="shared" ref="OW4:OW5" si="669">OV4</f>
        <v>882.3</v>
      </c>
      <c r="OX4">
        <v>882.3</v>
      </c>
      <c r="OY4" s="221">
        <f t="shared" ref="OY4:OY5" si="670">OX4</f>
        <v>882.3</v>
      </c>
      <c r="OZ4">
        <v>118.8</v>
      </c>
      <c r="PA4" s="118">
        <f t="shared" ref="PA4:PC5" si="671">OZ4</f>
        <v>118.8</v>
      </c>
      <c r="PB4">
        <v>118.8</v>
      </c>
      <c r="PC4" s="119">
        <f t="shared" si="671"/>
        <v>118.8</v>
      </c>
      <c r="PD4">
        <f>118.8*3</f>
        <v>356.4</v>
      </c>
      <c r="PE4" s="118">
        <f t="shared" ref="PE4:PE5" si="672">PD4</f>
        <v>356.4</v>
      </c>
      <c r="PF4">
        <f>PE4</f>
        <v>356.4</v>
      </c>
      <c r="PG4" s="119">
        <f>PF4</f>
        <v>356.4</v>
      </c>
      <c r="PH4">
        <f>AZ4</f>
        <v>1109</v>
      </c>
      <c r="PI4" s="119">
        <f t="shared" ref="PI4:PI5" si="673">PH4</f>
        <v>1109</v>
      </c>
      <c r="PJ4">
        <v>118.8</v>
      </c>
      <c r="PK4" s="118">
        <f t="shared" ref="PK4:PK5" si="674">PJ4</f>
        <v>118.8</v>
      </c>
      <c r="PL4">
        <v>118.8</v>
      </c>
      <c r="PM4" s="119">
        <f t="shared" ref="PM4:PM5" si="675">PL4</f>
        <v>118.8</v>
      </c>
      <c r="PN4">
        <f>118.8*3</f>
        <v>356.4</v>
      </c>
      <c r="PO4" s="118">
        <f t="shared" ref="PO4:PO5" si="676">PN4</f>
        <v>356.4</v>
      </c>
      <c r="PP4">
        <f>PO4</f>
        <v>356.4</v>
      </c>
      <c r="PQ4" s="119">
        <f>PP4</f>
        <v>356.4</v>
      </c>
      <c r="PR4" s="190">
        <f>AP4</f>
        <v>483</v>
      </c>
      <c r="PS4" s="190">
        <f>CI4</f>
        <v>1109</v>
      </c>
    </row>
    <row r="5" spans="1:435" x14ac:dyDescent="0.3">
      <c r="A5" s="16" t="s">
        <v>662</v>
      </c>
      <c r="B5">
        <v>1.02</v>
      </c>
      <c r="E5" s="6"/>
      <c r="F5" s="10" t="s">
        <v>287</v>
      </c>
      <c r="G5">
        <f>ROUND(G4/ProjectDetails!$D$24,2)</f>
        <v>4.0599999999999996</v>
      </c>
      <c r="H5" s="118">
        <f>ROUND(H4/ProjectDetails!$D$24,2)</f>
        <v>4.0599999999999996</v>
      </c>
      <c r="I5" s="118">
        <f>H5</f>
        <v>4.0599999999999996</v>
      </c>
      <c r="J5" s="118">
        <f t="shared" si="339"/>
        <v>4.0599999999999996</v>
      </c>
      <c r="K5" s="118">
        <f t="shared" si="339"/>
        <v>4.0599999999999996</v>
      </c>
      <c r="L5" s="118">
        <f>ROUND(L4/ProjectDetails!$D$24,2)</f>
        <v>4.0599999999999996</v>
      </c>
      <c r="M5" s="118">
        <f>ROUND(M4/ProjectDetails!$D$24,2)</f>
        <v>4.0599999999999996</v>
      </c>
      <c r="N5" s="118">
        <f>ROUND(N4/ProjectDetails!$D$24,2)</f>
        <v>4.0599999999999996</v>
      </c>
      <c r="O5" s="118">
        <f t="shared" si="340"/>
        <v>4.0599999999999996</v>
      </c>
      <c r="P5" s="118">
        <f t="shared" si="340"/>
        <v>4.0599999999999996</v>
      </c>
      <c r="Q5" s="118">
        <f t="shared" si="340"/>
        <v>4.0599999999999996</v>
      </c>
      <c r="R5" s="118">
        <f t="shared" si="340"/>
        <v>4.0599999999999996</v>
      </c>
      <c r="S5" s="118">
        <f t="shared" si="340"/>
        <v>4.0599999999999996</v>
      </c>
      <c r="T5" s="118">
        <f t="shared" si="340"/>
        <v>4.0599999999999996</v>
      </c>
      <c r="U5" s="118">
        <f t="shared" si="340"/>
        <v>4.0599999999999996</v>
      </c>
      <c r="V5" s="118">
        <f t="shared" si="340"/>
        <v>4.0599999999999996</v>
      </c>
      <c r="W5" s="118">
        <f t="shared" si="340"/>
        <v>4.0599999999999996</v>
      </c>
      <c r="X5" s="118">
        <f t="shared" si="340"/>
        <v>4.0599999999999996</v>
      </c>
      <c r="Y5" s="118">
        <f t="shared" si="340"/>
        <v>4.0599999999999996</v>
      </c>
      <c r="Z5" s="119">
        <f t="shared" si="340"/>
        <v>4.0599999999999996</v>
      </c>
      <c r="AA5" s="118">
        <f t="shared" si="340"/>
        <v>4.0599999999999996</v>
      </c>
      <c r="AB5" s="118">
        <f t="shared" si="340"/>
        <v>4.0599999999999996</v>
      </c>
      <c r="AC5" s="118">
        <f t="shared" si="340"/>
        <v>4.0599999999999996</v>
      </c>
      <c r="AD5" s="118">
        <f t="shared" si="340"/>
        <v>4.0599999999999996</v>
      </c>
      <c r="AE5" s="118">
        <f t="shared" si="340"/>
        <v>4.0599999999999996</v>
      </c>
      <c r="AF5" s="118">
        <f t="shared" si="340"/>
        <v>4.0599999999999996</v>
      </c>
      <c r="AG5" s="118">
        <f t="shared" si="340"/>
        <v>4.0599999999999996</v>
      </c>
      <c r="AH5" s="118">
        <f t="shared" si="340"/>
        <v>4.0599999999999996</v>
      </c>
      <c r="AI5" s="118">
        <f t="shared" si="340"/>
        <v>4.0599999999999996</v>
      </c>
      <c r="AJ5" s="118">
        <f t="shared" si="340"/>
        <v>4.0599999999999996</v>
      </c>
      <c r="AK5" s="118">
        <f t="shared" si="340"/>
        <v>4.0599999999999996</v>
      </c>
      <c r="AL5" s="118">
        <f t="shared" si="340"/>
        <v>4.0599999999999996</v>
      </c>
      <c r="AM5" s="118">
        <f t="shared" si="340"/>
        <v>4.0599999999999996</v>
      </c>
      <c r="AN5" s="118">
        <f t="shared" si="340"/>
        <v>4.0599999999999996</v>
      </c>
      <c r="AO5" s="119">
        <f t="shared" si="340"/>
        <v>4.0599999999999996</v>
      </c>
      <c r="AP5" s="118">
        <f t="shared" si="340"/>
        <v>4.0599999999999996</v>
      </c>
      <c r="AQ5" s="118">
        <f t="shared" si="340"/>
        <v>4.0599999999999996</v>
      </c>
      <c r="AR5" s="118">
        <f t="shared" si="340"/>
        <v>4.0599999999999996</v>
      </c>
      <c r="AS5" s="118">
        <f t="shared" si="340"/>
        <v>4.0599999999999996</v>
      </c>
      <c r="AT5" s="118">
        <f t="shared" si="340"/>
        <v>4.0599999999999996</v>
      </c>
      <c r="AU5" s="118">
        <f t="shared" si="340"/>
        <v>4.0599999999999996</v>
      </c>
      <c r="AV5" s="118">
        <f t="shared" si="340"/>
        <v>4.0599999999999996</v>
      </c>
      <c r="AW5" s="118">
        <f t="shared" si="340"/>
        <v>4.0599999999999996</v>
      </c>
      <c r="AX5" s="118">
        <f t="shared" si="340"/>
        <v>4.0599999999999996</v>
      </c>
      <c r="AY5" s="215">
        <f t="shared" si="340"/>
        <v>4.0599999999999996</v>
      </c>
      <c r="AZ5">
        <f>ROUND(AZ4/ProjectDetails!$D$24,2)</f>
        <v>9.32</v>
      </c>
      <c r="BA5" s="118">
        <f>ROUND(BA4/ProjectDetails!$D$24,2)</f>
        <v>9.32</v>
      </c>
      <c r="BB5" s="118">
        <f>BA5</f>
        <v>9.32</v>
      </c>
      <c r="BC5" s="118">
        <f t="shared" si="341"/>
        <v>9.32</v>
      </c>
      <c r="BD5" s="118">
        <f t="shared" si="342"/>
        <v>9.32</v>
      </c>
      <c r="BE5" s="118">
        <f>ROUND(BE4/ProjectDetails!$D$24,2)</f>
        <v>9.32</v>
      </c>
      <c r="BF5" s="118">
        <f>ROUND(BF4/ProjectDetails!$D$24,2)</f>
        <v>9.32</v>
      </c>
      <c r="BG5" s="118">
        <f>ROUND(BG4/ProjectDetails!$D$24,2)</f>
        <v>9.32</v>
      </c>
      <c r="BH5" s="118">
        <f t="shared" si="345"/>
        <v>9.32</v>
      </c>
      <c r="BI5" s="118">
        <f t="shared" si="346"/>
        <v>9.32</v>
      </c>
      <c r="BJ5" s="118">
        <f t="shared" si="347"/>
        <v>9.32</v>
      </c>
      <c r="BK5" s="118">
        <f t="shared" si="348"/>
        <v>9.32</v>
      </c>
      <c r="BL5" s="118">
        <f t="shared" si="349"/>
        <v>9.32</v>
      </c>
      <c r="BM5" s="118">
        <f t="shared" si="350"/>
        <v>9.32</v>
      </c>
      <c r="BN5" s="118">
        <f t="shared" si="351"/>
        <v>9.32</v>
      </c>
      <c r="BO5" s="118">
        <f t="shared" si="352"/>
        <v>9.32</v>
      </c>
      <c r="BP5" s="118">
        <f t="shared" si="353"/>
        <v>9.32</v>
      </c>
      <c r="BQ5" s="118">
        <f t="shared" si="354"/>
        <v>9.32</v>
      </c>
      <c r="BR5" s="118">
        <f t="shared" si="355"/>
        <v>9.32</v>
      </c>
      <c r="BS5" s="119">
        <f t="shared" si="356"/>
        <v>9.32</v>
      </c>
      <c r="BT5" s="118">
        <f t="shared" si="357"/>
        <v>9.32</v>
      </c>
      <c r="BU5" s="118">
        <f t="shared" si="358"/>
        <v>9.32</v>
      </c>
      <c r="BV5" s="118">
        <f t="shared" si="359"/>
        <v>9.32</v>
      </c>
      <c r="BW5" s="118">
        <f t="shared" si="360"/>
        <v>9.32</v>
      </c>
      <c r="BX5" s="118">
        <f t="shared" si="361"/>
        <v>9.32</v>
      </c>
      <c r="BY5" s="118">
        <f t="shared" si="362"/>
        <v>9.32</v>
      </c>
      <c r="BZ5" s="118">
        <f t="shared" si="363"/>
        <v>9.32</v>
      </c>
      <c r="CA5" s="118">
        <f t="shared" si="364"/>
        <v>9.32</v>
      </c>
      <c r="CB5" s="118">
        <f t="shared" si="365"/>
        <v>9.32</v>
      </c>
      <c r="CC5" s="118">
        <f t="shared" si="366"/>
        <v>9.32</v>
      </c>
      <c r="CD5" s="118">
        <f t="shared" si="367"/>
        <v>9.32</v>
      </c>
      <c r="CE5" s="118">
        <f t="shared" si="368"/>
        <v>9.32</v>
      </c>
      <c r="CF5" s="118">
        <f t="shared" si="369"/>
        <v>9.32</v>
      </c>
      <c r="CG5" s="118">
        <f t="shared" si="370"/>
        <v>9.32</v>
      </c>
      <c r="CH5" s="119">
        <f t="shared" si="371"/>
        <v>9.32</v>
      </c>
      <c r="CI5" s="118">
        <f t="shared" si="372"/>
        <v>9.32</v>
      </c>
      <c r="CJ5" s="118">
        <f t="shared" si="373"/>
        <v>9.32</v>
      </c>
      <c r="CK5" s="118">
        <f t="shared" si="374"/>
        <v>9.32</v>
      </c>
      <c r="CL5" s="118">
        <f t="shared" si="375"/>
        <v>9.32</v>
      </c>
      <c r="CM5" s="118">
        <f t="shared" si="376"/>
        <v>9.32</v>
      </c>
      <c r="CN5" s="118">
        <f t="shared" si="377"/>
        <v>9.32</v>
      </c>
      <c r="CO5" s="118">
        <f t="shared" si="378"/>
        <v>9.32</v>
      </c>
      <c r="CP5" s="118">
        <f t="shared" si="379"/>
        <v>9.32</v>
      </c>
      <c r="CQ5" s="118">
        <f t="shared" si="380"/>
        <v>9.32</v>
      </c>
      <c r="CR5" s="215">
        <f t="shared" si="381"/>
        <v>9.32</v>
      </c>
      <c r="CS5">
        <f>ROUND(CS4/ProjectDetails!$D$24,2)</f>
        <v>8403.35</v>
      </c>
      <c r="CT5" s="118">
        <f>ROUND(CT4/ProjectDetails!$D$24,2)</f>
        <v>8403.35</v>
      </c>
      <c r="CU5" s="118">
        <f>CT5</f>
        <v>8403.35</v>
      </c>
      <c r="CV5" s="118">
        <f t="shared" si="382"/>
        <v>8403.35</v>
      </c>
      <c r="CW5" s="118">
        <f t="shared" si="383"/>
        <v>8403.35</v>
      </c>
      <c r="CX5" s="118">
        <f>ROUND(CX4/ProjectDetails!$D$24,2)</f>
        <v>8403.35</v>
      </c>
      <c r="CY5" s="118">
        <f>ROUND(CY4/ProjectDetails!$D$24,2)</f>
        <v>8403.35</v>
      </c>
      <c r="CZ5" s="118">
        <f>ROUND(CZ4/ProjectDetails!$D$24,2)</f>
        <v>8403.35</v>
      </c>
      <c r="DA5" s="118">
        <f t="shared" si="386"/>
        <v>8403.35</v>
      </c>
      <c r="DB5" s="118">
        <f t="shared" si="387"/>
        <v>8403.35</v>
      </c>
      <c r="DC5" s="118">
        <f t="shared" si="388"/>
        <v>8403.35</v>
      </c>
      <c r="DD5" s="118">
        <f t="shared" si="389"/>
        <v>8403.35</v>
      </c>
      <c r="DE5" s="118">
        <f t="shared" si="390"/>
        <v>8403.35</v>
      </c>
      <c r="DF5" s="118">
        <f t="shared" si="391"/>
        <v>8403.35</v>
      </c>
      <c r="DG5" s="118">
        <f t="shared" si="392"/>
        <v>8403.35</v>
      </c>
      <c r="DH5" s="118">
        <f t="shared" si="393"/>
        <v>8403.35</v>
      </c>
      <c r="DI5" s="118">
        <f t="shared" si="394"/>
        <v>8403.35</v>
      </c>
      <c r="DJ5" s="118">
        <f t="shared" si="395"/>
        <v>8403.35</v>
      </c>
      <c r="DK5" s="118">
        <f t="shared" si="396"/>
        <v>8403.35</v>
      </c>
      <c r="DL5" s="119">
        <f t="shared" si="397"/>
        <v>8403.35</v>
      </c>
      <c r="DM5" s="118">
        <f t="shared" si="398"/>
        <v>8403.35</v>
      </c>
      <c r="DN5" s="118">
        <f t="shared" si="399"/>
        <v>8403.35</v>
      </c>
      <c r="DO5" s="118">
        <f t="shared" si="400"/>
        <v>8403.35</v>
      </c>
      <c r="DP5" s="118">
        <f t="shared" si="401"/>
        <v>8403.35</v>
      </c>
      <c r="DQ5" s="118">
        <f t="shared" si="402"/>
        <v>8403.35</v>
      </c>
      <c r="DR5" s="118">
        <f t="shared" si="403"/>
        <v>8403.35</v>
      </c>
      <c r="DS5" s="118">
        <f t="shared" si="404"/>
        <v>8403.35</v>
      </c>
      <c r="DT5" s="118">
        <f t="shared" si="405"/>
        <v>8403.35</v>
      </c>
      <c r="DU5" s="118">
        <f t="shared" si="406"/>
        <v>8403.35</v>
      </c>
      <c r="DV5" s="118">
        <f t="shared" si="407"/>
        <v>8403.35</v>
      </c>
      <c r="DW5" s="118">
        <f t="shared" si="408"/>
        <v>8403.35</v>
      </c>
      <c r="DX5" s="118">
        <f t="shared" si="409"/>
        <v>8403.35</v>
      </c>
      <c r="DY5" s="118">
        <f t="shared" si="410"/>
        <v>8403.35</v>
      </c>
      <c r="DZ5" s="118">
        <f t="shared" si="411"/>
        <v>8403.35</v>
      </c>
      <c r="EA5" s="119">
        <f t="shared" si="412"/>
        <v>8403.35</v>
      </c>
      <c r="EB5" s="118">
        <f t="shared" si="413"/>
        <v>8403.35</v>
      </c>
      <c r="EC5" s="118">
        <f t="shared" si="414"/>
        <v>8403.35</v>
      </c>
      <c r="ED5" s="118">
        <f t="shared" si="415"/>
        <v>8403.35</v>
      </c>
      <c r="EE5" s="118">
        <f t="shared" si="416"/>
        <v>8403.35</v>
      </c>
      <c r="EF5" s="118">
        <f t="shared" si="417"/>
        <v>8403.35</v>
      </c>
      <c r="EG5" s="118">
        <f t="shared" si="418"/>
        <v>8403.35</v>
      </c>
      <c r="EH5" s="118">
        <f t="shared" si="419"/>
        <v>8403.35</v>
      </c>
      <c r="EI5" s="118">
        <f t="shared" si="420"/>
        <v>8403.35</v>
      </c>
      <c r="EJ5" s="118">
        <f t="shared" si="421"/>
        <v>8403.35</v>
      </c>
      <c r="EK5" s="210">
        <f t="shared" si="422"/>
        <v>8403.35</v>
      </c>
      <c r="EL5">
        <f>ROUND(EL4/ProjectDetails!$D$24,2)</f>
        <v>9.32</v>
      </c>
      <c r="EM5" s="118">
        <f>ROUND(EM4/ProjectDetails!$D$24,2)</f>
        <v>9.32</v>
      </c>
      <c r="EN5" s="118">
        <f>EM5</f>
        <v>9.32</v>
      </c>
      <c r="EO5" s="118">
        <f t="shared" si="423"/>
        <v>9.32</v>
      </c>
      <c r="EP5" s="118">
        <f t="shared" si="424"/>
        <v>9.32</v>
      </c>
      <c r="EQ5" s="118">
        <f>ROUND(EQ4/ProjectDetails!$D$24,2)</f>
        <v>9.32</v>
      </c>
      <c r="ER5" s="118">
        <f>ROUND(ER4/ProjectDetails!$D$24,2)</f>
        <v>9.32</v>
      </c>
      <c r="ES5" s="118">
        <f>ROUND(ES4/ProjectDetails!$D$24,2)</f>
        <v>9.32</v>
      </c>
      <c r="ET5" s="118">
        <f t="shared" si="427"/>
        <v>9.32</v>
      </c>
      <c r="EU5" s="118">
        <f t="shared" si="428"/>
        <v>9.32</v>
      </c>
      <c r="EV5" s="118">
        <f t="shared" si="429"/>
        <v>9.32</v>
      </c>
      <c r="EW5" s="118">
        <f t="shared" si="430"/>
        <v>9.32</v>
      </c>
      <c r="EX5" s="118">
        <f t="shared" si="431"/>
        <v>9.32</v>
      </c>
      <c r="EY5" s="118">
        <f t="shared" si="432"/>
        <v>9.32</v>
      </c>
      <c r="EZ5" s="118">
        <f t="shared" si="433"/>
        <v>9.32</v>
      </c>
      <c r="FA5" s="118">
        <f t="shared" si="434"/>
        <v>9.32</v>
      </c>
      <c r="FB5" s="118">
        <f t="shared" si="435"/>
        <v>9.32</v>
      </c>
      <c r="FC5" s="118">
        <f t="shared" si="436"/>
        <v>9.32</v>
      </c>
      <c r="FD5" s="118">
        <f t="shared" si="437"/>
        <v>9.32</v>
      </c>
      <c r="FE5" s="119">
        <f t="shared" si="438"/>
        <v>9.32</v>
      </c>
      <c r="FF5" s="118">
        <f t="shared" si="439"/>
        <v>9.32</v>
      </c>
      <c r="FG5" s="118">
        <f t="shared" si="440"/>
        <v>9.32</v>
      </c>
      <c r="FH5" s="118">
        <f t="shared" si="441"/>
        <v>9.32</v>
      </c>
      <c r="FI5" s="118">
        <f t="shared" si="442"/>
        <v>9.32</v>
      </c>
      <c r="FJ5" s="118">
        <f t="shared" si="443"/>
        <v>9.32</v>
      </c>
      <c r="FK5" s="118">
        <f t="shared" si="444"/>
        <v>9.32</v>
      </c>
      <c r="FL5" s="118">
        <f t="shared" si="445"/>
        <v>9.32</v>
      </c>
      <c r="FM5" s="118">
        <f t="shared" si="446"/>
        <v>9.32</v>
      </c>
      <c r="FN5" s="118">
        <f t="shared" si="447"/>
        <v>9.32</v>
      </c>
      <c r="FO5" s="118">
        <f t="shared" si="448"/>
        <v>9.32</v>
      </c>
      <c r="FP5" s="118">
        <f t="shared" si="449"/>
        <v>9.32</v>
      </c>
      <c r="FQ5" s="118">
        <f t="shared" si="450"/>
        <v>9.32</v>
      </c>
      <c r="FR5" s="118">
        <f t="shared" si="451"/>
        <v>9.32</v>
      </c>
      <c r="FS5" s="118">
        <f t="shared" si="452"/>
        <v>9.32</v>
      </c>
      <c r="FT5" s="119">
        <f t="shared" si="453"/>
        <v>9.32</v>
      </c>
      <c r="FU5" s="118">
        <f t="shared" si="454"/>
        <v>9.32</v>
      </c>
      <c r="FV5" s="118">
        <f t="shared" si="455"/>
        <v>9.32</v>
      </c>
      <c r="FW5" s="118">
        <f t="shared" si="456"/>
        <v>9.32</v>
      </c>
      <c r="FX5" s="118">
        <f t="shared" si="457"/>
        <v>9.32</v>
      </c>
      <c r="FY5" s="118">
        <f t="shared" si="458"/>
        <v>9.32</v>
      </c>
      <c r="FZ5" s="118">
        <f t="shared" si="459"/>
        <v>9.32</v>
      </c>
      <c r="GA5" s="118">
        <f t="shared" si="460"/>
        <v>9.32</v>
      </c>
      <c r="GB5" s="118">
        <f t="shared" si="461"/>
        <v>9.32</v>
      </c>
      <c r="GC5" s="118">
        <f t="shared" si="462"/>
        <v>9.32</v>
      </c>
      <c r="GD5" s="215">
        <f t="shared" si="463"/>
        <v>9.32</v>
      </c>
      <c r="GE5">
        <f>ROUND(GE4/ProjectDetails!$D$24,2)</f>
        <v>9.32</v>
      </c>
      <c r="GF5" s="118">
        <f>ROUND(GF4/ProjectDetails!$D$24,2)</f>
        <v>9.32</v>
      </c>
      <c r="GG5" s="118">
        <f>GF5</f>
        <v>9.32</v>
      </c>
      <c r="GH5" s="118">
        <f t="shared" si="464"/>
        <v>9.32</v>
      </c>
      <c r="GI5" s="118">
        <f t="shared" si="465"/>
        <v>9.32</v>
      </c>
      <c r="GJ5" s="118">
        <f>ROUND(GJ4/ProjectDetails!$D$24,2)</f>
        <v>9.32</v>
      </c>
      <c r="GK5" s="118">
        <f>ROUND(GK4/ProjectDetails!$D$24,2)</f>
        <v>9.32</v>
      </c>
      <c r="GL5" s="118">
        <f>ROUND(GL4/ProjectDetails!$D$24,2)</f>
        <v>9.32</v>
      </c>
      <c r="GM5" s="118">
        <f t="shared" si="468"/>
        <v>9.32</v>
      </c>
      <c r="GN5" s="118">
        <f t="shared" si="469"/>
        <v>9.32</v>
      </c>
      <c r="GO5" s="118">
        <f t="shared" si="470"/>
        <v>9.32</v>
      </c>
      <c r="GP5" s="118">
        <f t="shared" si="471"/>
        <v>9.32</v>
      </c>
      <c r="GQ5" s="118">
        <f t="shared" si="472"/>
        <v>9.32</v>
      </c>
      <c r="GR5" s="118">
        <f t="shared" si="473"/>
        <v>9.32</v>
      </c>
      <c r="GS5" s="118">
        <f t="shared" si="474"/>
        <v>9.32</v>
      </c>
      <c r="GT5" s="118">
        <f t="shared" si="475"/>
        <v>9.32</v>
      </c>
      <c r="GU5" s="118">
        <f t="shared" si="476"/>
        <v>9.32</v>
      </c>
      <c r="GV5" s="118">
        <f t="shared" si="477"/>
        <v>9.32</v>
      </c>
      <c r="GW5" s="118">
        <f t="shared" si="478"/>
        <v>9.32</v>
      </c>
      <c r="GX5" s="119">
        <f t="shared" si="479"/>
        <v>9.32</v>
      </c>
      <c r="GY5" s="118">
        <f t="shared" si="480"/>
        <v>9.32</v>
      </c>
      <c r="GZ5" s="118">
        <f t="shared" si="481"/>
        <v>9.32</v>
      </c>
      <c r="HA5" s="118">
        <f t="shared" si="482"/>
        <v>9.32</v>
      </c>
      <c r="HB5" s="118">
        <f t="shared" si="483"/>
        <v>9.32</v>
      </c>
      <c r="HC5" s="118">
        <f t="shared" si="484"/>
        <v>9.32</v>
      </c>
      <c r="HD5" s="118">
        <f t="shared" si="485"/>
        <v>9.32</v>
      </c>
      <c r="HE5" s="118">
        <f t="shared" si="486"/>
        <v>9.32</v>
      </c>
      <c r="HF5" s="118">
        <f t="shared" si="487"/>
        <v>9.32</v>
      </c>
      <c r="HG5" s="118">
        <f t="shared" si="488"/>
        <v>9.32</v>
      </c>
      <c r="HH5" s="118">
        <f t="shared" si="489"/>
        <v>9.32</v>
      </c>
      <c r="HI5" s="118">
        <f t="shared" si="490"/>
        <v>9.32</v>
      </c>
      <c r="HJ5" s="118">
        <f t="shared" si="491"/>
        <v>9.32</v>
      </c>
      <c r="HK5" s="118">
        <f t="shared" si="492"/>
        <v>9.32</v>
      </c>
      <c r="HL5" s="118">
        <f t="shared" si="493"/>
        <v>9.32</v>
      </c>
      <c r="HM5" s="119">
        <f t="shared" si="494"/>
        <v>9.32</v>
      </c>
      <c r="HN5" s="118">
        <f t="shared" si="495"/>
        <v>9.32</v>
      </c>
      <c r="HO5" s="118">
        <f t="shared" si="496"/>
        <v>9.32</v>
      </c>
      <c r="HP5" s="118">
        <f t="shared" si="497"/>
        <v>9.32</v>
      </c>
      <c r="HQ5" s="118">
        <f t="shared" si="498"/>
        <v>9.32</v>
      </c>
      <c r="HR5" s="118">
        <f t="shared" si="499"/>
        <v>9.32</v>
      </c>
      <c r="HS5" s="118">
        <f t="shared" si="500"/>
        <v>9.32</v>
      </c>
      <c r="HT5" s="118">
        <f t="shared" si="501"/>
        <v>9.32</v>
      </c>
      <c r="HU5" s="118">
        <f t="shared" si="502"/>
        <v>9.32</v>
      </c>
      <c r="HV5" s="118">
        <f t="shared" si="503"/>
        <v>9.32</v>
      </c>
      <c r="HW5" s="215">
        <f t="shared" si="504"/>
        <v>9.32</v>
      </c>
      <c r="HX5">
        <f>ROUND(HX4/ProjectDetails!$D$24,2)</f>
        <v>8403.35</v>
      </c>
      <c r="HY5" s="118">
        <f>ROUND(HY4/ProjectDetails!$D$24,2)</f>
        <v>8403.35</v>
      </c>
      <c r="HZ5" s="118">
        <f>HY5</f>
        <v>8403.35</v>
      </c>
      <c r="IA5" s="118">
        <f t="shared" si="505"/>
        <v>8403.35</v>
      </c>
      <c r="IB5" s="118">
        <f t="shared" si="506"/>
        <v>8403.35</v>
      </c>
      <c r="IC5" s="118">
        <f>ROUND(IC4/ProjectDetails!$D$24,2)</f>
        <v>8403.35</v>
      </c>
      <c r="ID5" s="118">
        <f>ROUND(ID4/ProjectDetails!$D$24,2)</f>
        <v>8403.35</v>
      </c>
      <c r="IE5" s="118">
        <f>ROUND(IE4/ProjectDetails!$D$24,2)</f>
        <v>8403.35</v>
      </c>
      <c r="IF5" s="118">
        <f t="shared" si="509"/>
        <v>8403.35</v>
      </c>
      <c r="IG5" s="118">
        <f t="shared" si="510"/>
        <v>8403.35</v>
      </c>
      <c r="IH5" s="118">
        <f t="shared" si="511"/>
        <v>8403.35</v>
      </c>
      <c r="II5" s="118">
        <f t="shared" si="512"/>
        <v>8403.35</v>
      </c>
      <c r="IJ5" s="118">
        <f t="shared" si="513"/>
        <v>8403.35</v>
      </c>
      <c r="IK5" s="118">
        <f t="shared" si="514"/>
        <v>8403.35</v>
      </c>
      <c r="IL5" s="118">
        <f t="shared" si="515"/>
        <v>8403.35</v>
      </c>
      <c r="IM5" s="118">
        <f t="shared" si="516"/>
        <v>8403.35</v>
      </c>
      <c r="IN5" s="118">
        <f t="shared" si="517"/>
        <v>8403.35</v>
      </c>
      <c r="IO5" s="118">
        <f t="shared" si="518"/>
        <v>8403.35</v>
      </c>
      <c r="IP5" s="118">
        <f t="shared" si="519"/>
        <v>8403.35</v>
      </c>
      <c r="IQ5" s="119">
        <f t="shared" si="520"/>
        <v>8403.35</v>
      </c>
      <c r="IR5" s="118">
        <f t="shared" si="521"/>
        <v>8403.35</v>
      </c>
      <c r="IS5" s="118">
        <f t="shared" si="522"/>
        <v>8403.35</v>
      </c>
      <c r="IT5" s="118">
        <f t="shared" si="523"/>
        <v>8403.35</v>
      </c>
      <c r="IU5" s="118">
        <f t="shared" si="524"/>
        <v>8403.35</v>
      </c>
      <c r="IV5" s="118">
        <f t="shared" si="525"/>
        <v>8403.35</v>
      </c>
      <c r="IW5" s="118">
        <f t="shared" si="526"/>
        <v>8403.35</v>
      </c>
      <c r="IX5" s="118">
        <f t="shared" si="527"/>
        <v>8403.35</v>
      </c>
      <c r="IY5" s="118">
        <f t="shared" si="528"/>
        <v>8403.35</v>
      </c>
      <c r="IZ5" s="118">
        <f t="shared" si="529"/>
        <v>8403.35</v>
      </c>
      <c r="JA5" s="118">
        <f t="shared" si="530"/>
        <v>8403.35</v>
      </c>
      <c r="JB5" s="118">
        <f t="shared" si="531"/>
        <v>8403.35</v>
      </c>
      <c r="JC5" s="118">
        <f t="shared" si="532"/>
        <v>8403.35</v>
      </c>
      <c r="JD5" s="118">
        <f t="shared" si="533"/>
        <v>8403.35</v>
      </c>
      <c r="JE5" s="118">
        <f t="shared" si="534"/>
        <v>8403.35</v>
      </c>
      <c r="JF5" s="119">
        <f t="shared" si="535"/>
        <v>8403.35</v>
      </c>
      <c r="JG5" s="118">
        <f t="shared" si="536"/>
        <v>8403.35</v>
      </c>
      <c r="JH5" s="118">
        <f t="shared" si="537"/>
        <v>8403.35</v>
      </c>
      <c r="JI5" s="118">
        <f t="shared" si="538"/>
        <v>8403.35</v>
      </c>
      <c r="JJ5" s="118">
        <f t="shared" si="539"/>
        <v>8403.35</v>
      </c>
      <c r="JK5" s="118">
        <f t="shared" si="540"/>
        <v>8403.35</v>
      </c>
      <c r="JL5" s="118">
        <f t="shared" si="541"/>
        <v>8403.35</v>
      </c>
      <c r="JM5" s="118">
        <f t="shared" si="542"/>
        <v>8403.35</v>
      </c>
      <c r="JN5" s="118">
        <f t="shared" si="543"/>
        <v>8403.35</v>
      </c>
      <c r="JO5" s="118">
        <f t="shared" si="544"/>
        <v>8403.35</v>
      </c>
      <c r="JP5" s="215">
        <f t="shared" si="545"/>
        <v>8403.35</v>
      </c>
      <c r="JQ5">
        <f>ROUND(JQ4/ProjectDetails!$D$24,2)</f>
        <v>4.0599999999999996</v>
      </c>
      <c r="JR5" s="118">
        <f>ROUND(JR4/ProjectDetails!$D$24,2)</f>
        <v>4.0599999999999996</v>
      </c>
      <c r="JS5" s="118">
        <f>JR5</f>
        <v>4.0599999999999996</v>
      </c>
      <c r="JT5" s="118">
        <f t="shared" si="546"/>
        <v>4.0599999999999996</v>
      </c>
      <c r="JU5" s="118">
        <f t="shared" si="547"/>
        <v>4.0599999999999996</v>
      </c>
      <c r="JV5" s="118">
        <f>ROUND(JV4/ProjectDetails!$D$24,2)</f>
        <v>4.0599999999999996</v>
      </c>
      <c r="JW5" s="118">
        <f>ROUND(JW4/ProjectDetails!$D$24,2)</f>
        <v>4.0599999999999996</v>
      </c>
      <c r="JX5" s="118">
        <f>ROUND(JX4/ProjectDetails!$D$24,2)</f>
        <v>4.0599999999999996</v>
      </c>
      <c r="JY5" s="118">
        <f t="shared" si="550"/>
        <v>4.0599999999999996</v>
      </c>
      <c r="JZ5" s="118">
        <f t="shared" si="551"/>
        <v>4.0599999999999996</v>
      </c>
      <c r="KA5" s="118">
        <f t="shared" si="552"/>
        <v>4.0599999999999996</v>
      </c>
      <c r="KB5" s="118">
        <f t="shared" si="553"/>
        <v>4.0599999999999996</v>
      </c>
      <c r="KC5" s="118">
        <f t="shared" si="554"/>
        <v>4.0599999999999996</v>
      </c>
      <c r="KD5" s="118">
        <f t="shared" si="555"/>
        <v>4.0599999999999996</v>
      </c>
      <c r="KE5" s="118">
        <f t="shared" si="556"/>
        <v>4.0599999999999996</v>
      </c>
      <c r="KF5" s="118">
        <f t="shared" si="557"/>
        <v>4.0599999999999996</v>
      </c>
      <c r="KG5" s="118">
        <f t="shared" si="558"/>
        <v>4.0599999999999996</v>
      </c>
      <c r="KH5" s="118">
        <f t="shared" si="559"/>
        <v>4.0599999999999996</v>
      </c>
      <c r="KI5" s="118">
        <f t="shared" si="560"/>
        <v>4.0599999999999996</v>
      </c>
      <c r="KJ5" s="119">
        <f t="shared" si="561"/>
        <v>4.0599999999999996</v>
      </c>
      <c r="KK5" s="118">
        <f t="shared" si="562"/>
        <v>4.0599999999999996</v>
      </c>
      <c r="KL5" s="118">
        <f t="shared" si="563"/>
        <v>4.0599999999999996</v>
      </c>
      <c r="KM5" s="118">
        <f t="shared" si="564"/>
        <v>4.0599999999999996</v>
      </c>
      <c r="KN5" s="118">
        <f t="shared" si="565"/>
        <v>4.0599999999999996</v>
      </c>
      <c r="KO5" s="118">
        <f t="shared" si="566"/>
        <v>4.0599999999999996</v>
      </c>
      <c r="KP5" s="118">
        <f t="shared" si="567"/>
        <v>4.0599999999999996</v>
      </c>
      <c r="KQ5" s="118">
        <f t="shared" si="568"/>
        <v>4.0599999999999996</v>
      </c>
      <c r="KR5" s="118">
        <f t="shared" si="569"/>
        <v>4.0599999999999996</v>
      </c>
      <c r="KS5" s="118">
        <f t="shared" si="570"/>
        <v>4.0599999999999996</v>
      </c>
      <c r="KT5" s="118">
        <f t="shared" si="571"/>
        <v>4.0599999999999996</v>
      </c>
      <c r="KU5" s="118">
        <f t="shared" si="572"/>
        <v>4.0599999999999996</v>
      </c>
      <c r="KV5" s="118">
        <f t="shared" si="573"/>
        <v>4.0599999999999996</v>
      </c>
      <c r="KW5" s="118">
        <f t="shared" si="574"/>
        <v>4.0599999999999996</v>
      </c>
      <c r="KX5" s="118">
        <f t="shared" si="575"/>
        <v>4.0599999999999996</v>
      </c>
      <c r="KY5" s="119">
        <f t="shared" si="576"/>
        <v>4.0599999999999996</v>
      </c>
      <c r="KZ5" s="118">
        <f t="shared" si="577"/>
        <v>4.0599999999999996</v>
      </c>
      <c r="LA5" s="118">
        <f t="shared" si="578"/>
        <v>4.0599999999999996</v>
      </c>
      <c r="LB5" s="118">
        <f t="shared" si="579"/>
        <v>4.0599999999999996</v>
      </c>
      <c r="LC5" s="118">
        <f t="shared" si="580"/>
        <v>4.0599999999999996</v>
      </c>
      <c r="LD5" s="118">
        <f t="shared" si="581"/>
        <v>4.0599999999999996</v>
      </c>
      <c r="LE5" s="118">
        <f t="shared" si="582"/>
        <v>4.0599999999999996</v>
      </c>
      <c r="LF5" s="118">
        <f t="shared" si="583"/>
        <v>4.0599999999999996</v>
      </c>
      <c r="LG5" s="118">
        <f t="shared" si="584"/>
        <v>4.0599999999999996</v>
      </c>
      <c r="LH5" s="118">
        <f t="shared" si="585"/>
        <v>4.0599999999999996</v>
      </c>
      <c r="LI5" s="215">
        <f t="shared" si="586"/>
        <v>4.0599999999999996</v>
      </c>
      <c r="LJ5">
        <f>ROUND(LJ4/ProjectDetails!$D$24,2)</f>
        <v>9.32</v>
      </c>
      <c r="LK5" s="118">
        <f>ROUND(LK4/ProjectDetails!$D$24,2)</f>
        <v>9.32</v>
      </c>
      <c r="LL5" s="118">
        <f>LK5</f>
        <v>9.32</v>
      </c>
      <c r="LM5" s="118">
        <f t="shared" si="587"/>
        <v>9.32</v>
      </c>
      <c r="LN5" s="118">
        <f t="shared" si="588"/>
        <v>9.32</v>
      </c>
      <c r="LO5" s="118">
        <f>ROUND(LO4/ProjectDetails!$D$24,2)</f>
        <v>9.32</v>
      </c>
      <c r="LP5" s="118">
        <f>ROUND(LP4/ProjectDetails!$D$24,2)</f>
        <v>9.32</v>
      </c>
      <c r="LQ5" s="118">
        <f>ROUND(LQ4/ProjectDetails!$D$24,2)</f>
        <v>9.32</v>
      </c>
      <c r="LR5" s="118">
        <f t="shared" si="591"/>
        <v>9.32</v>
      </c>
      <c r="LS5" s="118">
        <f t="shared" si="592"/>
        <v>9.32</v>
      </c>
      <c r="LT5" s="118">
        <f t="shared" si="593"/>
        <v>9.32</v>
      </c>
      <c r="LU5" s="118">
        <f t="shared" si="594"/>
        <v>9.32</v>
      </c>
      <c r="LV5" s="118">
        <f t="shared" si="595"/>
        <v>9.32</v>
      </c>
      <c r="LW5" s="118">
        <f t="shared" si="596"/>
        <v>9.32</v>
      </c>
      <c r="LX5" s="118">
        <f t="shared" si="597"/>
        <v>9.32</v>
      </c>
      <c r="LY5" s="118">
        <f t="shared" si="598"/>
        <v>9.32</v>
      </c>
      <c r="LZ5" s="118">
        <f t="shared" si="599"/>
        <v>9.32</v>
      </c>
      <c r="MA5" s="118">
        <f t="shared" si="600"/>
        <v>9.32</v>
      </c>
      <c r="MB5" s="118">
        <f t="shared" si="601"/>
        <v>9.32</v>
      </c>
      <c r="MC5" s="119">
        <f t="shared" si="602"/>
        <v>9.32</v>
      </c>
      <c r="MD5" s="118">
        <f t="shared" si="603"/>
        <v>9.32</v>
      </c>
      <c r="ME5" s="118">
        <f t="shared" si="604"/>
        <v>9.32</v>
      </c>
      <c r="MF5" s="118">
        <f t="shared" si="605"/>
        <v>9.32</v>
      </c>
      <c r="MG5" s="118">
        <f t="shared" si="606"/>
        <v>9.32</v>
      </c>
      <c r="MH5" s="118">
        <f t="shared" si="607"/>
        <v>9.32</v>
      </c>
      <c r="MI5" s="118">
        <f t="shared" si="608"/>
        <v>9.32</v>
      </c>
      <c r="MJ5" s="118">
        <f t="shared" si="609"/>
        <v>9.32</v>
      </c>
      <c r="MK5" s="118">
        <f t="shared" si="610"/>
        <v>9.32</v>
      </c>
      <c r="ML5" s="118">
        <f t="shared" si="611"/>
        <v>9.32</v>
      </c>
      <c r="MM5" s="118">
        <f t="shared" si="612"/>
        <v>9.32</v>
      </c>
      <c r="MN5" s="118">
        <f t="shared" si="613"/>
        <v>9.32</v>
      </c>
      <c r="MO5" s="118">
        <f t="shared" si="614"/>
        <v>9.32</v>
      </c>
      <c r="MP5" s="118">
        <f t="shared" si="615"/>
        <v>9.32</v>
      </c>
      <c r="MQ5" s="118">
        <f t="shared" si="616"/>
        <v>9.32</v>
      </c>
      <c r="MR5" s="119">
        <f t="shared" si="617"/>
        <v>9.32</v>
      </c>
      <c r="MS5" s="118">
        <f t="shared" si="618"/>
        <v>9.32</v>
      </c>
      <c r="MT5" s="118">
        <f t="shared" si="619"/>
        <v>9.32</v>
      </c>
      <c r="MU5" s="118">
        <f t="shared" si="620"/>
        <v>9.32</v>
      </c>
      <c r="MV5" s="118">
        <f t="shared" si="621"/>
        <v>9.32</v>
      </c>
      <c r="MW5" s="118">
        <f t="shared" si="622"/>
        <v>9.32</v>
      </c>
      <c r="MX5" s="118">
        <f t="shared" si="623"/>
        <v>9.32</v>
      </c>
      <c r="MY5" s="118">
        <f t="shared" si="624"/>
        <v>9.32</v>
      </c>
      <c r="MZ5" s="118">
        <f t="shared" si="625"/>
        <v>9.32</v>
      </c>
      <c r="NA5" s="118">
        <f t="shared" si="626"/>
        <v>9.32</v>
      </c>
      <c r="NB5" s="215">
        <f t="shared" si="627"/>
        <v>9.32</v>
      </c>
      <c r="NC5">
        <f>ROUND(NC4/ProjectDetails!$D$24,2)</f>
        <v>4.0599999999999996</v>
      </c>
      <c r="ND5" s="118">
        <f>ROUND(ND4/ProjectDetails!$D$24,2)</f>
        <v>4.0599999999999996</v>
      </c>
      <c r="NE5" s="118">
        <f>ND5</f>
        <v>4.0599999999999996</v>
      </c>
      <c r="NF5" s="118">
        <f t="shared" si="628"/>
        <v>4.0599999999999996</v>
      </c>
      <c r="NG5" s="118">
        <f t="shared" si="629"/>
        <v>4.0599999999999996</v>
      </c>
      <c r="NH5" s="118">
        <f>ROUND(NH4/ProjectDetails!$D$24,2)</f>
        <v>4.0599999999999996</v>
      </c>
      <c r="NI5" s="118">
        <f>ROUND(NI4/ProjectDetails!$D$24,2)</f>
        <v>4.0599999999999996</v>
      </c>
      <c r="NJ5" s="118">
        <f>ROUND(NJ4/ProjectDetails!$D$24,2)</f>
        <v>4.0599999999999996</v>
      </c>
      <c r="NK5" s="118">
        <f t="shared" si="632"/>
        <v>4.0599999999999996</v>
      </c>
      <c r="NL5" s="118">
        <f t="shared" si="633"/>
        <v>4.0599999999999996</v>
      </c>
      <c r="NM5" s="118">
        <f t="shared" si="634"/>
        <v>4.0599999999999996</v>
      </c>
      <c r="NN5" s="118">
        <f t="shared" si="635"/>
        <v>4.0599999999999996</v>
      </c>
      <c r="NO5" s="118">
        <f t="shared" si="636"/>
        <v>4.0599999999999996</v>
      </c>
      <c r="NP5" s="118">
        <f t="shared" si="637"/>
        <v>4.0599999999999996</v>
      </c>
      <c r="NQ5" s="118">
        <f t="shared" si="638"/>
        <v>4.0599999999999996</v>
      </c>
      <c r="NR5" s="118">
        <f t="shared" si="639"/>
        <v>4.0599999999999996</v>
      </c>
      <c r="NS5" s="118">
        <f t="shared" si="640"/>
        <v>4.0599999999999996</v>
      </c>
      <c r="NT5" s="118">
        <f t="shared" si="641"/>
        <v>4.0599999999999996</v>
      </c>
      <c r="NU5" s="118">
        <f t="shared" si="642"/>
        <v>4.0599999999999996</v>
      </c>
      <c r="NV5" s="119">
        <f t="shared" si="643"/>
        <v>4.0599999999999996</v>
      </c>
      <c r="NW5" s="118">
        <f t="shared" si="644"/>
        <v>4.0599999999999996</v>
      </c>
      <c r="NX5" s="118">
        <f t="shared" si="645"/>
        <v>4.0599999999999996</v>
      </c>
      <c r="NY5" s="118">
        <f t="shared" si="646"/>
        <v>4.0599999999999996</v>
      </c>
      <c r="NZ5" s="118">
        <f t="shared" si="647"/>
        <v>4.0599999999999996</v>
      </c>
      <c r="OA5" s="118">
        <f t="shared" si="648"/>
        <v>4.0599999999999996</v>
      </c>
      <c r="OB5" s="118">
        <f t="shared" si="649"/>
        <v>4.0599999999999996</v>
      </c>
      <c r="OC5" s="118">
        <f t="shared" si="650"/>
        <v>4.0599999999999996</v>
      </c>
      <c r="OD5" s="118">
        <f t="shared" si="651"/>
        <v>4.0599999999999996</v>
      </c>
      <c r="OE5" s="118">
        <f t="shared" si="652"/>
        <v>4.0599999999999996</v>
      </c>
      <c r="OF5" s="118">
        <f t="shared" si="653"/>
        <v>4.0599999999999996</v>
      </c>
      <c r="OG5" s="118">
        <f t="shared" si="654"/>
        <v>4.0599999999999996</v>
      </c>
      <c r="OH5" s="118">
        <f t="shared" si="655"/>
        <v>4.0599999999999996</v>
      </c>
      <c r="OI5" s="118">
        <f t="shared" si="656"/>
        <v>4.0599999999999996</v>
      </c>
      <c r="OJ5" s="118">
        <f t="shared" si="657"/>
        <v>4.0599999999999996</v>
      </c>
      <c r="OK5" s="119">
        <f t="shared" si="658"/>
        <v>4.0599999999999996</v>
      </c>
      <c r="OL5" s="118">
        <f t="shared" si="659"/>
        <v>4.0599999999999996</v>
      </c>
      <c r="OM5" s="118">
        <f t="shared" si="660"/>
        <v>4.0599999999999996</v>
      </c>
      <c r="ON5" s="118">
        <f t="shared" si="661"/>
        <v>4.0599999999999996</v>
      </c>
      <c r="OO5" s="118">
        <f t="shared" si="662"/>
        <v>4.0599999999999996</v>
      </c>
      <c r="OP5" s="118">
        <f t="shared" si="663"/>
        <v>4.0599999999999996</v>
      </c>
      <c r="OQ5" s="118">
        <f t="shared" si="664"/>
        <v>4.0599999999999996</v>
      </c>
      <c r="OR5" s="118">
        <f t="shared" si="665"/>
        <v>4.0599999999999996</v>
      </c>
      <c r="OS5" s="118">
        <f t="shared" si="666"/>
        <v>4.0599999999999996</v>
      </c>
      <c r="OT5" s="118">
        <f t="shared" si="667"/>
        <v>4.0599999999999996</v>
      </c>
      <c r="OU5" s="215">
        <f t="shared" si="668"/>
        <v>4.0599999999999996</v>
      </c>
      <c r="OV5">
        <f>ROUND(OV4/ProjectDetails!$D$24,2)</f>
        <v>7.41</v>
      </c>
      <c r="OW5" s="118">
        <f t="shared" si="669"/>
        <v>7.41</v>
      </c>
      <c r="OX5">
        <f>ROUND(OX4/ProjectDetails!$D$24,2)</f>
        <v>7.41</v>
      </c>
      <c r="OY5" s="221">
        <f t="shared" si="670"/>
        <v>7.41</v>
      </c>
      <c r="OZ5">
        <f>ROUND(OZ4/ProjectDetails!$D$24,2)</f>
        <v>1</v>
      </c>
      <c r="PA5" s="118">
        <f t="shared" si="671"/>
        <v>1</v>
      </c>
      <c r="PB5">
        <f>ROUND(PB4/ProjectDetails!$D$24,2)</f>
        <v>1</v>
      </c>
      <c r="PC5" s="119">
        <f t="shared" si="671"/>
        <v>1</v>
      </c>
      <c r="PD5">
        <f>ROUND(PD4/ProjectDetails!$D$24,2)</f>
        <v>2.99</v>
      </c>
      <c r="PE5" s="118">
        <f t="shared" si="672"/>
        <v>2.99</v>
      </c>
      <c r="PF5">
        <f>ROUND(PF4/ProjectDetails!$D$24,2)</f>
        <v>2.99</v>
      </c>
      <c r="PG5" s="119">
        <f t="shared" ref="PG5" si="677">PF5</f>
        <v>2.99</v>
      </c>
      <c r="PH5">
        <f>ROUND(PH4/ProjectDetails!$D$24,2)</f>
        <v>9.32</v>
      </c>
      <c r="PI5" s="119">
        <f t="shared" si="673"/>
        <v>9.32</v>
      </c>
      <c r="PJ5">
        <f>ROUND(PJ4/ProjectDetails!$D$24,2)</f>
        <v>1</v>
      </c>
      <c r="PK5" s="118">
        <f t="shared" si="674"/>
        <v>1</v>
      </c>
      <c r="PL5">
        <f>ROUND(PL4/ProjectDetails!$D$24,2)</f>
        <v>1</v>
      </c>
      <c r="PM5" s="119">
        <f t="shared" si="675"/>
        <v>1</v>
      </c>
      <c r="PN5">
        <f>ROUND(PN4/ProjectDetails!$D$24,2)</f>
        <v>2.99</v>
      </c>
      <c r="PO5" s="118">
        <f t="shared" si="676"/>
        <v>2.99</v>
      </c>
      <c r="PP5">
        <f>ROUND(PP4/ProjectDetails!$D$24,2)</f>
        <v>2.99</v>
      </c>
      <c r="PQ5" s="119">
        <f t="shared" ref="PQ5" si="678">PP5</f>
        <v>2.99</v>
      </c>
      <c r="PR5" s="190">
        <f t="shared" ref="PR5:PR37" si="679">AP5</f>
        <v>4.0599999999999996</v>
      </c>
      <c r="PS5" s="190">
        <f t="shared" ref="PS5:PS18" si="680">CI5</f>
        <v>9.32</v>
      </c>
    </row>
    <row r="6" spans="1:435" x14ac:dyDescent="0.3">
      <c r="A6" s="16" t="s">
        <v>663</v>
      </c>
      <c r="B6">
        <v>0.05</v>
      </c>
      <c r="E6" s="6"/>
      <c r="F6" t="s">
        <v>288</v>
      </c>
      <c r="G6">
        <v>3.42</v>
      </c>
      <c r="H6" s="118">
        <f>G6</f>
        <v>3.42</v>
      </c>
      <c r="I6" s="118">
        <f>H6</f>
        <v>3.42</v>
      </c>
      <c r="J6" s="118">
        <f t="shared" si="339"/>
        <v>3.42</v>
      </c>
      <c r="K6" s="118">
        <f t="shared" si="339"/>
        <v>3.42</v>
      </c>
      <c r="L6" s="118">
        <f>I6</f>
        <v>3.42</v>
      </c>
      <c r="M6" s="118">
        <f>L6</f>
        <v>3.42</v>
      </c>
      <c r="N6" s="118">
        <f>M6</f>
        <v>3.42</v>
      </c>
      <c r="O6" s="118">
        <f t="shared" si="340"/>
        <v>3.42</v>
      </c>
      <c r="P6" s="118">
        <f t="shared" si="340"/>
        <v>3.42</v>
      </c>
      <c r="Q6" s="118">
        <f t="shared" si="340"/>
        <v>3.42</v>
      </c>
      <c r="R6" s="118">
        <f t="shared" si="340"/>
        <v>3.42</v>
      </c>
      <c r="S6" s="118">
        <f t="shared" si="340"/>
        <v>3.42</v>
      </c>
      <c r="T6" s="118">
        <f t="shared" si="340"/>
        <v>3.42</v>
      </c>
      <c r="U6" s="118">
        <f t="shared" si="340"/>
        <v>3.42</v>
      </c>
      <c r="V6" s="118">
        <f t="shared" si="340"/>
        <v>3.42</v>
      </c>
      <c r="W6" s="118">
        <f t="shared" si="340"/>
        <v>3.42</v>
      </c>
      <c r="X6" s="118">
        <f t="shared" si="340"/>
        <v>3.42</v>
      </c>
      <c r="Y6" s="118">
        <f t="shared" si="340"/>
        <v>3.42</v>
      </c>
      <c r="Z6" s="119">
        <f t="shared" si="340"/>
        <v>3.42</v>
      </c>
      <c r="AA6" s="118">
        <f t="shared" si="340"/>
        <v>3.42</v>
      </c>
      <c r="AB6" s="118">
        <f t="shared" si="340"/>
        <v>3.42</v>
      </c>
      <c r="AC6" s="118">
        <f t="shared" si="340"/>
        <v>3.42</v>
      </c>
      <c r="AD6" s="118">
        <f t="shared" si="340"/>
        <v>3.42</v>
      </c>
      <c r="AE6" s="118">
        <f t="shared" si="340"/>
        <v>3.42</v>
      </c>
      <c r="AF6" s="118">
        <f t="shared" si="340"/>
        <v>3.42</v>
      </c>
      <c r="AG6" s="118">
        <f t="shared" si="340"/>
        <v>3.42</v>
      </c>
      <c r="AH6" s="118">
        <f t="shared" si="340"/>
        <v>3.42</v>
      </c>
      <c r="AI6" s="118">
        <f t="shared" si="340"/>
        <v>3.42</v>
      </c>
      <c r="AJ6" s="118">
        <f t="shared" si="340"/>
        <v>3.42</v>
      </c>
      <c r="AK6" s="118">
        <f t="shared" si="340"/>
        <v>3.42</v>
      </c>
      <c r="AL6" s="118">
        <f t="shared" si="340"/>
        <v>3.42</v>
      </c>
      <c r="AM6" s="118">
        <f t="shared" si="340"/>
        <v>3.42</v>
      </c>
      <c r="AN6" s="118">
        <f t="shared" si="340"/>
        <v>3.42</v>
      </c>
      <c r="AO6" s="119">
        <f t="shared" si="340"/>
        <v>3.42</v>
      </c>
      <c r="AP6" s="118">
        <f t="shared" si="340"/>
        <v>3.42</v>
      </c>
      <c r="AQ6" s="118">
        <f t="shared" si="340"/>
        <v>3.42</v>
      </c>
      <c r="AR6" s="118">
        <f t="shared" si="340"/>
        <v>3.42</v>
      </c>
      <c r="AS6" s="118">
        <f t="shared" si="340"/>
        <v>3.42</v>
      </c>
      <c r="AT6" s="118">
        <f t="shared" si="340"/>
        <v>3.42</v>
      </c>
      <c r="AU6" s="118">
        <f t="shared" si="340"/>
        <v>3.42</v>
      </c>
      <c r="AV6" s="118">
        <f t="shared" si="340"/>
        <v>3.42</v>
      </c>
      <c r="AW6" s="118">
        <f t="shared" si="340"/>
        <v>3.42</v>
      </c>
      <c r="AX6" s="118">
        <f t="shared" si="340"/>
        <v>3.42</v>
      </c>
      <c r="AY6" s="215">
        <f t="shared" si="340"/>
        <v>3.42</v>
      </c>
      <c r="AZ6">
        <v>3.43</v>
      </c>
      <c r="BA6" s="118">
        <f>AZ6</f>
        <v>3.43</v>
      </c>
      <c r="BB6" s="118">
        <f>BA6</f>
        <v>3.43</v>
      </c>
      <c r="BC6" s="118">
        <f t="shared" si="341"/>
        <v>3.43</v>
      </c>
      <c r="BD6" s="118">
        <f t="shared" si="342"/>
        <v>3.43</v>
      </c>
      <c r="BE6" s="118">
        <f>BB6</f>
        <v>3.43</v>
      </c>
      <c r="BF6" s="118">
        <f>BE6</f>
        <v>3.43</v>
      </c>
      <c r="BG6" s="118">
        <f>BF6</f>
        <v>3.43</v>
      </c>
      <c r="BH6" s="118">
        <f t="shared" si="345"/>
        <v>3.43</v>
      </c>
      <c r="BI6" s="118">
        <f t="shared" si="346"/>
        <v>3.43</v>
      </c>
      <c r="BJ6" s="118">
        <f t="shared" si="347"/>
        <v>3.43</v>
      </c>
      <c r="BK6" s="118">
        <f t="shared" si="348"/>
        <v>3.43</v>
      </c>
      <c r="BL6" s="118">
        <f t="shared" si="349"/>
        <v>3.43</v>
      </c>
      <c r="BM6" s="118">
        <f t="shared" si="350"/>
        <v>3.43</v>
      </c>
      <c r="BN6" s="118">
        <f t="shared" si="351"/>
        <v>3.43</v>
      </c>
      <c r="BO6" s="118">
        <f t="shared" si="352"/>
        <v>3.43</v>
      </c>
      <c r="BP6" s="118">
        <f t="shared" si="353"/>
        <v>3.43</v>
      </c>
      <c r="BQ6" s="118">
        <f t="shared" si="354"/>
        <v>3.43</v>
      </c>
      <c r="BR6" s="118">
        <f t="shared" si="355"/>
        <v>3.43</v>
      </c>
      <c r="BS6" s="119">
        <f t="shared" si="356"/>
        <v>3.43</v>
      </c>
      <c r="BT6" s="118">
        <f t="shared" si="357"/>
        <v>3.43</v>
      </c>
      <c r="BU6" s="118">
        <f t="shared" si="358"/>
        <v>3.43</v>
      </c>
      <c r="BV6" s="118">
        <f t="shared" si="359"/>
        <v>3.43</v>
      </c>
      <c r="BW6" s="118">
        <f t="shared" si="360"/>
        <v>3.43</v>
      </c>
      <c r="BX6" s="118">
        <f t="shared" si="361"/>
        <v>3.43</v>
      </c>
      <c r="BY6" s="118">
        <f t="shared" si="362"/>
        <v>3.43</v>
      </c>
      <c r="BZ6" s="118">
        <f t="shared" si="363"/>
        <v>3.43</v>
      </c>
      <c r="CA6" s="118">
        <f t="shared" si="364"/>
        <v>3.43</v>
      </c>
      <c r="CB6" s="118">
        <f t="shared" si="365"/>
        <v>3.43</v>
      </c>
      <c r="CC6" s="118">
        <f t="shared" si="366"/>
        <v>3.43</v>
      </c>
      <c r="CD6" s="118">
        <f t="shared" si="367"/>
        <v>3.43</v>
      </c>
      <c r="CE6" s="118">
        <f t="shared" si="368"/>
        <v>3.43</v>
      </c>
      <c r="CF6" s="118">
        <f t="shared" si="369"/>
        <v>3.43</v>
      </c>
      <c r="CG6" s="118">
        <f t="shared" si="370"/>
        <v>3.43</v>
      </c>
      <c r="CH6" s="119">
        <f t="shared" si="371"/>
        <v>3.43</v>
      </c>
      <c r="CI6" s="118">
        <f t="shared" si="372"/>
        <v>3.43</v>
      </c>
      <c r="CJ6" s="118">
        <f t="shared" si="373"/>
        <v>3.43</v>
      </c>
      <c r="CK6" s="118">
        <f t="shared" si="374"/>
        <v>3.43</v>
      </c>
      <c r="CL6" s="118">
        <f t="shared" si="375"/>
        <v>3.43</v>
      </c>
      <c r="CM6" s="118">
        <f t="shared" si="376"/>
        <v>3.43</v>
      </c>
      <c r="CN6" s="118">
        <f t="shared" si="377"/>
        <v>3.43</v>
      </c>
      <c r="CO6" s="118">
        <f t="shared" si="378"/>
        <v>3.43</v>
      </c>
      <c r="CP6" s="118">
        <f t="shared" si="379"/>
        <v>3.43</v>
      </c>
      <c r="CQ6" s="118">
        <f t="shared" si="380"/>
        <v>3.43</v>
      </c>
      <c r="CR6" s="215">
        <f t="shared" si="381"/>
        <v>3.43</v>
      </c>
      <c r="CS6">
        <v>3</v>
      </c>
      <c r="CT6" s="118">
        <f>CS6</f>
        <v>3</v>
      </c>
      <c r="CU6" s="118">
        <f>CT6</f>
        <v>3</v>
      </c>
      <c r="CV6" s="118">
        <f t="shared" si="382"/>
        <v>3</v>
      </c>
      <c r="CW6" s="118">
        <f t="shared" si="383"/>
        <v>3</v>
      </c>
      <c r="CX6" s="118">
        <f>CU6</f>
        <v>3</v>
      </c>
      <c r="CY6" s="118">
        <f>CX6</f>
        <v>3</v>
      </c>
      <c r="CZ6" s="118">
        <f>CY6</f>
        <v>3</v>
      </c>
      <c r="DA6" s="118">
        <f t="shared" si="386"/>
        <v>3</v>
      </c>
      <c r="DB6" s="118">
        <f t="shared" si="387"/>
        <v>3</v>
      </c>
      <c r="DC6" s="118">
        <f t="shared" si="388"/>
        <v>3</v>
      </c>
      <c r="DD6" s="118">
        <f t="shared" si="389"/>
        <v>3</v>
      </c>
      <c r="DE6" s="118">
        <f t="shared" si="390"/>
        <v>3</v>
      </c>
      <c r="DF6" s="118">
        <f t="shared" si="391"/>
        <v>3</v>
      </c>
      <c r="DG6" s="118">
        <f t="shared" si="392"/>
        <v>3</v>
      </c>
      <c r="DH6" s="118">
        <f t="shared" si="393"/>
        <v>3</v>
      </c>
      <c r="DI6" s="118">
        <f t="shared" si="394"/>
        <v>3</v>
      </c>
      <c r="DJ6" s="118">
        <f t="shared" si="395"/>
        <v>3</v>
      </c>
      <c r="DK6" s="118">
        <f t="shared" si="396"/>
        <v>3</v>
      </c>
      <c r="DL6" s="119">
        <f t="shared" si="397"/>
        <v>3</v>
      </c>
      <c r="DM6" s="118">
        <f t="shared" si="398"/>
        <v>3</v>
      </c>
      <c r="DN6" s="118">
        <f t="shared" si="399"/>
        <v>3</v>
      </c>
      <c r="DO6" s="118">
        <f t="shared" si="400"/>
        <v>3</v>
      </c>
      <c r="DP6" s="118">
        <f t="shared" si="401"/>
        <v>3</v>
      </c>
      <c r="DQ6" s="118">
        <f t="shared" si="402"/>
        <v>3</v>
      </c>
      <c r="DR6" s="118">
        <f t="shared" si="403"/>
        <v>3</v>
      </c>
      <c r="DS6" s="118">
        <f t="shared" si="404"/>
        <v>3</v>
      </c>
      <c r="DT6" s="118">
        <f t="shared" si="405"/>
        <v>3</v>
      </c>
      <c r="DU6" s="118">
        <f t="shared" si="406"/>
        <v>3</v>
      </c>
      <c r="DV6" s="118">
        <f t="shared" si="407"/>
        <v>3</v>
      </c>
      <c r="DW6" s="118">
        <f t="shared" si="408"/>
        <v>3</v>
      </c>
      <c r="DX6" s="118">
        <f t="shared" si="409"/>
        <v>3</v>
      </c>
      <c r="DY6" s="118">
        <f t="shared" si="410"/>
        <v>3</v>
      </c>
      <c r="DZ6" s="118">
        <f t="shared" si="411"/>
        <v>3</v>
      </c>
      <c r="EA6" s="119">
        <f t="shared" si="412"/>
        <v>3</v>
      </c>
      <c r="EB6" s="118">
        <f t="shared" si="413"/>
        <v>3</v>
      </c>
      <c r="EC6" s="118">
        <f t="shared" si="414"/>
        <v>3</v>
      </c>
      <c r="ED6" s="118">
        <f t="shared" si="415"/>
        <v>3</v>
      </c>
      <c r="EE6" s="118">
        <f t="shared" si="416"/>
        <v>3</v>
      </c>
      <c r="EF6" s="118">
        <f t="shared" si="417"/>
        <v>3</v>
      </c>
      <c r="EG6" s="118">
        <f t="shared" si="418"/>
        <v>3</v>
      </c>
      <c r="EH6" s="118">
        <f t="shared" si="419"/>
        <v>3</v>
      </c>
      <c r="EI6" s="118">
        <f t="shared" si="420"/>
        <v>3</v>
      </c>
      <c r="EJ6" s="118">
        <f t="shared" si="421"/>
        <v>3</v>
      </c>
      <c r="EK6" s="210">
        <f t="shared" si="422"/>
        <v>3</v>
      </c>
      <c r="EL6">
        <v>3.43</v>
      </c>
      <c r="EM6" s="118">
        <f>EL6</f>
        <v>3.43</v>
      </c>
      <c r="EN6" s="118">
        <f>EM6</f>
        <v>3.43</v>
      </c>
      <c r="EO6" s="118">
        <f t="shared" si="423"/>
        <v>3.43</v>
      </c>
      <c r="EP6" s="118">
        <f t="shared" si="424"/>
        <v>3.43</v>
      </c>
      <c r="EQ6" s="118">
        <f>EN6</f>
        <v>3.43</v>
      </c>
      <c r="ER6" s="118">
        <f>EQ6</f>
        <v>3.43</v>
      </c>
      <c r="ES6" s="118">
        <f>ER6</f>
        <v>3.43</v>
      </c>
      <c r="ET6" s="118">
        <f t="shared" si="427"/>
        <v>3.43</v>
      </c>
      <c r="EU6" s="118">
        <f t="shared" si="428"/>
        <v>3.43</v>
      </c>
      <c r="EV6" s="118">
        <f t="shared" si="429"/>
        <v>3.43</v>
      </c>
      <c r="EW6" s="118">
        <f t="shared" si="430"/>
        <v>3.43</v>
      </c>
      <c r="EX6" s="118">
        <f t="shared" si="431"/>
        <v>3.43</v>
      </c>
      <c r="EY6" s="118">
        <f t="shared" si="432"/>
        <v>3.43</v>
      </c>
      <c r="EZ6" s="118">
        <f t="shared" si="433"/>
        <v>3.43</v>
      </c>
      <c r="FA6" s="118">
        <f t="shared" si="434"/>
        <v>3.43</v>
      </c>
      <c r="FB6" s="118">
        <f t="shared" si="435"/>
        <v>3.43</v>
      </c>
      <c r="FC6" s="118">
        <f t="shared" si="436"/>
        <v>3.43</v>
      </c>
      <c r="FD6" s="118">
        <f t="shared" si="437"/>
        <v>3.43</v>
      </c>
      <c r="FE6" s="119">
        <f t="shared" si="438"/>
        <v>3.43</v>
      </c>
      <c r="FF6" s="118">
        <f t="shared" si="439"/>
        <v>3.43</v>
      </c>
      <c r="FG6" s="118">
        <f t="shared" si="440"/>
        <v>3.43</v>
      </c>
      <c r="FH6" s="118">
        <f t="shared" si="441"/>
        <v>3.43</v>
      </c>
      <c r="FI6" s="118">
        <f t="shared" si="442"/>
        <v>3.43</v>
      </c>
      <c r="FJ6" s="118">
        <f t="shared" si="443"/>
        <v>3.43</v>
      </c>
      <c r="FK6" s="118">
        <f t="shared" si="444"/>
        <v>3.43</v>
      </c>
      <c r="FL6" s="118">
        <f t="shared" si="445"/>
        <v>3.43</v>
      </c>
      <c r="FM6" s="118">
        <f t="shared" si="446"/>
        <v>3.43</v>
      </c>
      <c r="FN6" s="118">
        <f t="shared" si="447"/>
        <v>3.43</v>
      </c>
      <c r="FO6" s="118">
        <f t="shared" si="448"/>
        <v>3.43</v>
      </c>
      <c r="FP6" s="118">
        <f t="shared" si="449"/>
        <v>3.43</v>
      </c>
      <c r="FQ6" s="118">
        <f t="shared" si="450"/>
        <v>3.43</v>
      </c>
      <c r="FR6" s="118">
        <f t="shared" si="451"/>
        <v>3.43</v>
      </c>
      <c r="FS6" s="118">
        <f t="shared" si="452"/>
        <v>3.43</v>
      </c>
      <c r="FT6" s="119">
        <f t="shared" si="453"/>
        <v>3.43</v>
      </c>
      <c r="FU6" s="118">
        <f t="shared" si="454"/>
        <v>3.43</v>
      </c>
      <c r="FV6" s="118">
        <f t="shared" si="455"/>
        <v>3.43</v>
      </c>
      <c r="FW6" s="118">
        <f t="shared" si="456"/>
        <v>3.43</v>
      </c>
      <c r="FX6" s="118">
        <f t="shared" si="457"/>
        <v>3.43</v>
      </c>
      <c r="FY6" s="118">
        <f t="shared" si="458"/>
        <v>3.43</v>
      </c>
      <c r="FZ6" s="118">
        <f t="shared" si="459"/>
        <v>3.43</v>
      </c>
      <c r="GA6" s="118">
        <f t="shared" si="460"/>
        <v>3.43</v>
      </c>
      <c r="GB6" s="118">
        <f t="shared" si="461"/>
        <v>3.43</v>
      </c>
      <c r="GC6" s="118">
        <f t="shared" si="462"/>
        <v>3.43</v>
      </c>
      <c r="GD6" s="215">
        <f t="shared" si="463"/>
        <v>3.43</v>
      </c>
      <c r="GE6">
        <v>3.43</v>
      </c>
      <c r="GF6" s="118">
        <f>GE6</f>
        <v>3.43</v>
      </c>
      <c r="GG6" s="118">
        <f>GF6</f>
        <v>3.43</v>
      </c>
      <c r="GH6" s="118">
        <f t="shared" si="464"/>
        <v>3.43</v>
      </c>
      <c r="GI6" s="118">
        <f t="shared" si="465"/>
        <v>3.43</v>
      </c>
      <c r="GJ6" s="118">
        <f>GG6</f>
        <v>3.43</v>
      </c>
      <c r="GK6" s="118">
        <f>GJ6</f>
        <v>3.43</v>
      </c>
      <c r="GL6" s="118">
        <f>GK6</f>
        <v>3.43</v>
      </c>
      <c r="GM6" s="118">
        <f t="shared" si="468"/>
        <v>3.43</v>
      </c>
      <c r="GN6" s="118">
        <f t="shared" si="469"/>
        <v>3.43</v>
      </c>
      <c r="GO6" s="118">
        <f t="shared" si="470"/>
        <v>3.43</v>
      </c>
      <c r="GP6" s="118">
        <f t="shared" si="471"/>
        <v>3.43</v>
      </c>
      <c r="GQ6" s="118">
        <f t="shared" si="472"/>
        <v>3.43</v>
      </c>
      <c r="GR6" s="118">
        <f t="shared" si="473"/>
        <v>3.43</v>
      </c>
      <c r="GS6" s="118">
        <f t="shared" si="474"/>
        <v>3.43</v>
      </c>
      <c r="GT6" s="118">
        <f t="shared" si="475"/>
        <v>3.43</v>
      </c>
      <c r="GU6" s="118">
        <f t="shared" si="476"/>
        <v>3.43</v>
      </c>
      <c r="GV6" s="118">
        <f t="shared" si="477"/>
        <v>3.43</v>
      </c>
      <c r="GW6" s="118">
        <f t="shared" si="478"/>
        <v>3.43</v>
      </c>
      <c r="GX6" s="119">
        <f t="shared" si="479"/>
        <v>3.43</v>
      </c>
      <c r="GY6" s="118">
        <f t="shared" si="480"/>
        <v>3.43</v>
      </c>
      <c r="GZ6" s="118">
        <f t="shared" si="481"/>
        <v>3.43</v>
      </c>
      <c r="HA6" s="118">
        <f t="shared" si="482"/>
        <v>3.43</v>
      </c>
      <c r="HB6" s="118">
        <f t="shared" si="483"/>
        <v>3.43</v>
      </c>
      <c r="HC6" s="118">
        <f t="shared" si="484"/>
        <v>3.43</v>
      </c>
      <c r="HD6" s="118">
        <f t="shared" si="485"/>
        <v>3.43</v>
      </c>
      <c r="HE6" s="118">
        <f t="shared" si="486"/>
        <v>3.43</v>
      </c>
      <c r="HF6" s="118">
        <f t="shared" si="487"/>
        <v>3.43</v>
      </c>
      <c r="HG6" s="118">
        <f t="shared" si="488"/>
        <v>3.43</v>
      </c>
      <c r="HH6" s="118">
        <f t="shared" si="489"/>
        <v>3.43</v>
      </c>
      <c r="HI6" s="118">
        <f t="shared" si="490"/>
        <v>3.43</v>
      </c>
      <c r="HJ6" s="118">
        <f t="shared" si="491"/>
        <v>3.43</v>
      </c>
      <c r="HK6" s="118">
        <f t="shared" si="492"/>
        <v>3.43</v>
      </c>
      <c r="HL6" s="118">
        <f t="shared" si="493"/>
        <v>3.43</v>
      </c>
      <c r="HM6" s="119">
        <f t="shared" si="494"/>
        <v>3.43</v>
      </c>
      <c r="HN6" s="118">
        <f t="shared" si="495"/>
        <v>3.43</v>
      </c>
      <c r="HO6" s="118">
        <f t="shared" si="496"/>
        <v>3.43</v>
      </c>
      <c r="HP6" s="118">
        <f t="shared" si="497"/>
        <v>3.43</v>
      </c>
      <c r="HQ6" s="118">
        <f t="shared" si="498"/>
        <v>3.43</v>
      </c>
      <c r="HR6" s="118">
        <f t="shared" si="499"/>
        <v>3.43</v>
      </c>
      <c r="HS6" s="118">
        <f t="shared" si="500"/>
        <v>3.43</v>
      </c>
      <c r="HT6" s="118">
        <f t="shared" si="501"/>
        <v>3.43</v>
      </c>
      <c r="HU6" s="118">
        <f t="shared" si="502"/>
        <v>3.43</v>
      </c>
      <c r="HV6" s="118">
        <f t="shared" si="503"/>
        <v>3.43</v>
      </c>
      <c r="HW6" s="215">
        <f t="shared" si="504"/>
        <v>3.43</v>
      </c>
      <c r="HX6">
        <v>3</v>
      </c>
      <c r="HY6" s="118">
        <f>HX6</f>
        <v>3</v>
      </c>
      <c r="HZ6" s="118">
        <f>HY6</f>
        <v>3</v>
      </c>
      <c r="IA6" s="118">
        <f t="shared" si="505"/>
        <v>3</v>
      </c>
      <c r="IB6" s="118">
        <f t="shared" si="506"/>
        <v>3</v>
      </c>
      <c r="IC6" s="118">
        <f>HZ6</f>
        <v>3</v>
      </c>
      <c r="ID6" s="118">
        <f>IC6</f>
        <v>3</v>
      </c>
      <c r="IE6" s="118">
        <f>ID6</f>
        <v>3</v>
      </c>
      <c r="IF6" s="118">
        <f t="shared" si="509"/>
        <v>3</v>
      </c>
      <c r="IG6" s="118">
        <f t="shared" si="510"/>
        <v>3</v>
      </c>
      <c r="IH6" s="118">
        <f t="shared" si="511"/>
        <v>3</v>
      </c>
      <c r="II6" s="118">
        <f t="shared" si="512"/>
        <v>3</v>
      </c>
      <c r="IJ6" s="118">
        <f t="shared" si="513"/>
        <v>3</v>
      </c>
      <c r="IK6" s="118">
        <f t="shared" si="514"/>
        <v>3</v>
      </c>
      <c r="IL6" s="118">
        <f t="shared" si="515"/>
        <v>3</v>
      </c>
      <c r="IM6" s="118">
        <f t="shared" si="516"/>
        <v>3</v>
      </c>
      <c r="IN6" s="118">
        <f t="shared" si="517"/>
        <v>3</v>
      </c>
      <c r="IO6" s="118">
        <f t="shared" si="518"/>
        <v>3</v>
      </c>
      <c r="IP6" s="118">
        <f t="shared" si="519"/>
        <v>3</v>
      </c>
      <c r="IQ6" s="119">
        <f t="shared" si="520"/>
        <v>3</v>
      </c>
      <c r="IR6" s="118">
        <f t="shared" si="521"/>
        <v>3</v>
      </c>
      <c r="IS6" s="118">
        <f t="shared" si="522"/>
        <v>3</v>
      </c>
      <c r="IT6" s="118">
        <f t="shared" si="523"/>
        <v>3</v>
      </c>
      <c r="IU6" s="118">
        <f t="shared" si="524"/>
        <v>3</v>
      </c>
      <c r="IV6" s="118">
        <f t="shared" si="525"/>
        <v>3</v>
      </c>
      <c r="IW6" s="118">
        <f t="shared" si="526"/>
        <v>3</v>
      </c>
      <c r="IX6" s="118">
        <f t="shared" si="527"/>
        <v>3</v>
      </c>
      <c r="IY6" s="118">
        <f t="shared" si="528"/>
        <v>3</v>
      </c>
      <c r="IZ6" s="118">
        <f t="shared" si="529"/>
        <v>3</v>
      </c>
      <c r="JA6" s="118">
        <f t="shared" si="530"/>
        <v>3</v>
      </c>
      <c r="JB6" s="118">
        <f t="shared" si="531"/>
        <v>3</v>
      </c>
      <c r="JC6" s="118">
        <f t="shared" si="532"/>
        <v>3</v>
      </c>
      <c r="JD6" s="118">
        <f t="shared" si="533"/>
        <v>3</v>
      </c>
      <c r="JE6" s="118">
        <f t="shared" si="534"/>
        <v>3</v>
      </c>
      <c r="JF6" s="119">
        <f t="shared" si="535"/>
        <v>3</v>
      </c>
      <c r="JG6" s="118">
        <f t="shared" si="536"/>
        <v>3</v>
      </c>
      <c r="JH6" s="118">
        <f t="shared" si="537"/>
        <v>3</v>
      </c>
      <c r="JI6" s="118">
        <f t="shared" si="538"/>
        <v>3</v>
      </c>
      <c r="JJ6" s="118">
        <f t="shared" si="539"/>
        <v>3</v>
      </c>
      <c r="JK6" s="118">
        <f t="shared" si="540"/>
        <v>3</v>
      </c>
      <c r="JL6" s="118">
        <f t="shared" si="541"/>
        <v>3</v>
      </c>
      <c r="JM6" s="118">
        <f t="shared" si="542"/>
        <v>3</v>
      </c>
      <c r="JN6" s="118">
        <f t="shared" si="543"/>
        <v>3</v>
      </c>
      <c r="JO6" s="118">
        <f t="shared" si="544"/>
        <v>3</v>
      </c>
      <c r="JP6" s="215">
        <f t="shared" si="545"/>
        <v>3</v>
      </c>
      <c r="JQ6">
        <v>3.42</v>
      </c>
      <c r="JR6" s="118">
        <f>JQ6</f>
        <v>3.42</v>
      </c>
      <c r="JS6" s="118">
        <f>JR6</f>
        <v>3.42</v>
      </c>
      <c r="JT6" s="118">
        <f t="shared" si="546"/>
        <v>3.42</v>
      </c>
      <c r="JU6" s="118">
        <f t="shared" si="547"/>
        <v>3.42</v>
      </c>
      <c r="JV6" s="118">
        <f>JS6</f>
        <v>3.42</v>
      </c>
      <c r="JW6" s="118">
        <f>JV6</f>
        <v>3.42</v>
      </c>
      <c r="JX6" s="118">
        <f>JW6</f>
        <v>3.42</v>
      </c>
      <c r="JY6" s="118">
        <f t="shared" si="550"/>
        <v>3.42</v>
      </c>
      <c r="JZ6" s="118">
        <f t="shared" si="551"/>
        <v>3.42</v>
      </c>
      <c r="KA6" s="118">
        <f t="shared" si="552"/>
        <v>3.42</v>
      </c>
      <c r="KB6" s="118">
        <f t="shared" si="553"/>
        <v>3.42</v>
      </c>
      <c r="KC6" s="118">
        <f t="shared" si="554"/>
        <v>3.42</v>
      </c>
      <c r="KD6" s="118">
        <f t="shared" si="555"/>
        <v>3.42</v>
      </c>
      <c r="KE6" s="118">
        <f t="shared" si="556"/>
        <v>3.42</v>
      </c>
      <c r="KF6" s="118">
        <f t="shared" si="557"/>
        <v>3.42</v>
      </c>
      <c r="KG6" s="118">
        <f t="shared" si="558"/>
        <v>3.42</v>
      </c>
      <c r="KH6" s="118">
        <f t="shared" si="559"/>
        <v>3.42</v>
      </c>
      <c r="KI6" s="118">
        <f t="shared" si="560"/>
        <v>3.42</v>
      </c>
      <c r="KJ6" s="119">
        <f t="shared" si="561"/>
        <v>3.42</v>
      </c>
      <c r="KK6" s="118">
        <f t="shared" si="562"/>
        <v>3.42</v>
      </c>
      <c r="KL6" s="118">
        <f t="shared" si="563"/>
        <v>3.42</v>
      </c>
      <c r="KM6" s="118">
        <f t="shared" si="564"/>
        <v>3.42</v>
      </c>
      <c r="KN6" s="118">
        <f t="shared" si="565"/>
        <v>3.42</v>
      </c>
      <c r="KO6" s="118">
        <f t="shared" si="566"/>
        <v>3.42</v>
      </c>
      <c r="KP6" s="118">
        <f t="shared" si="567"/>
        <v>3.42</v>
      </c>
      <c r="KQ6" s="118">
        <f t="shared" si="568"/>
        <v>3.42</v>
      </c>
      <c r="KR6" s="118">
        <f t="shared" si="569"/>
        <v>3.42</v>
      </c>
      <c r="KS6" s="118">
        <f t="shared" si="570"/>
        <v>3.42</v>
      </c>
      <c r="KT6" s="118">
        <f t="shared" si="571"/>
        <v>3.42</v>
      </c>
      <c r="KU6" s="118">
        <f t="shared" si="572"/>
        <v>3.42</v>
      </c>
      <c r="KV6" s="118">
        <f t="shared" si="573"/>
        <v>3.42</v>
      </c>
      <c r="KW6" s="118">
        <f t="shared" si="574"/>
        <v>3.42</v>
      </c>
      <c r="KX6" s="118">
        <f t="shared" si="575"/>
        <v>3.42</v>
      </c>
      <c r="KY6" s="119">
        <f t="shared" si="576"/>
        <v>3.42</v>
      </c>
      <c r="KZ6" s="118">
        <f t="shared" si="577"/>
        <v>3.42</v>
      </c>
      <c r="LA6" s="118">
        <f t="shared" si="578"/>
        <v>3.42</v>
      </c>
      <c r="LB6" s="118">
        <f t="shared" si="579"/>
        <v>3.42</v>
      </c>
      <c r="LC6" s="118">
        <f t="shared" si="580"/>
        <v>3.42</v>
      </c>
      <c r="LD6" s="118">
        <f t="shared" si="581"/>
        <v>3.42</v>
      </c>
      <c r="LE6" s="118">
        <f t="shared" si="582"/>
        <v>3.42</v>
      </c>
      <c r="LF6" s="118">
        <f t="shared" si="583"/>
        <v>3.42</v>
      </c>
      <c r="LG6" s="118">
        <f t="shared" si="584"/>
        <v>3.42</v>
      </c>
      <c r="LH6" s="118">
        <f t="shared" si="585"/>
        <v>3.42</v>
      </c>
      <c r="LI6" s="215">
        <f t="shared" si="586"/>
        <v>3.42</v>
      </c>
      <c r="LJ6">
        <v>3.43</v>
      </c>
      <c r="LK6" s="118">
        <f>LJ6</f>
        <v>3.43</v>
      </c>
      <c r="LL6" s="118">
        <f>LK6</f>
        <v>3.43</v>
      </c>
      <c r="LM6" s="118">
        <f t="shared" si="587"/>
        <v>3.43</v>
      </c>
      <c r="LN6" s="118">
        <f t="shared" si="588"/>
        <v>3.43</v>
      </c>
      <c r="LO6" s="118">
        <f>LL6</f>
        <v>3.43</v>
      </c>
      <c r="LP6" s="118">
        <f>LO6</f>
        <v>3.43</v>
      </c>
      <c r="LQ6" s="118">
        <f>LP6</f>
        <v>3.43</v>
      </c>
      <c r="LR6" s="118">
        <f t="shared" si="591"/>
        <v>3.43</v>
      </c>
      <c r="LS6" s="118">
        <f t="shared" si="592"/>
        <v>3.43</v>
      </c>
      <c r="LT6" s="118">
        <f t="shared" si="593"/>
        <v>3.43</v>
      </c>
      <c r="LU6" s="118">
        <f t="shared" si="594"/>
        <v>3.43</v>
      </c>
      <c r="LV6" s="118">
        <f t="shared" si="595"/>
        <v>3.43</v>
      </c>
      <c r="LW6" s="118">
        <f t="shared" si="596"/>
        <v>3.43</v>
      </c>
      <c r="LX6" s="118">
        <f t="shared" si="597"/>
        <v>3.43</v>
      </c>
      <c r="LY6" s="118">
        <f t="shared" si="598"/>
        <v>3.43</v>
      </c>
      <c r="LZ6" s="118">
        <f t="shared" si="599"/>
        <v>3.43</v>
      </c>
      <c r="MA6" s="118">
        <f t="shared" si="600"/>
        <v>3.43</v>
      </c>
      <c r="MB6" s="118">
        <f t="shared" si="601"/>
        <v>3.43</v>
      </c>
      <c r="MC6" s="119">
        <f t="shared" si="602"/>
        <v>3.43</v>
      </c>
      <c r="MD6" s="118">
        <f t="shared" si="603"/>
        <v>3.43</v>
      </c>
      <c r="ME6" s="118">
        <f t="shared" si="604"/>
        <v>3.43</v>
      </c>
      <c r="MF6" s="118">
        <f t="shared" si="605"/>
        <v>3.43</v>
      </c>
      <c r="MG6" s="118">
        <f t="shared" si="606"/>
        <v>3.43</v>
      </c>
      <c r="MH6" s="118">
        <f t="shared" si="607"/>
        <v>3.43</v>
      </c>
      <c r="MI6" s="118">
        <f t="shared" si="608"/>
        <v>3.43</v>
      </c>
      <c r="MJ6" s="118">
        <f t="shared" si="609"/>
        <v>3.43</v>
      </c>
      <c r="MK6" s="118">
        <f t="shared" si="610"/>
        <v>3.43</v>
      </c>
      <c r="ML6" s="118">
        <f t="shared" si="611"/>
        <v>3.43</v>
      </c>
      <c r="MM6" s="118">
        <f t="shared" si="612"/>
        <v>3.43</v>
      </c>
      <c r="MN6" s="118">
        <f t="shared" si="613"/>
        <v>3.43</v>
      </c>
      <c r="MO6" s="118">
        <f t="shared" si="614"/>
        <v>3.43</v>
      </c>
      <c r="MP6" s="118">
        <f t="shared" si="615"/>
        <v>3.43</v>
      </c>
      <c r="MQ6" s="118">
        <f t="shared" si="616"/>
        <v>3.43</v>
      </c>
      <c r="MR6" s="119">
        <f t="shared" si="617"/>
        <v>3.43</v>
      </c>
      <c r="MS6" s="118">
        <f t="shared" si="618"/>
        <v>3.43</v>
      </c>
      <c r="MT6" s="118">
        <f t="shared" si="619"/>
        <v>3.43</v>
      </c>
      <c r="MU6" s="118">
        <f t="shared" si="620"/>
        <v>3.43</v>
      </c>
      <c r="MV6" s="118">
        <f t="shared" si="621"/>
        <v>3.43</v>
      </c>
      <c r="MW6" s="118">
        <f t="shared" si="622"/>
        <v>3.43</v>
      </c>
      <c r="MX6" s="118">
        <f t="shared" si="623"/>
        <v>3.43</v>
      </c>
      <c r="MY6" s="118">
        <f t="shared" si="624"/>
        <v>3.43</v>
      </c>
      <c r="MZ6" s="118">
        <f t="shared" si="625"/>
        <v>3.43</v>
      </c>
      <c r="NA6" s="118">
        <f t="shared" si="626"/>
        <v>3.43</v>
      </c>
      <c r="NB6" s="215">
        <f t="shared" si="627"/>
        <v>3.43</v>
      </c>
      <c r="NC6">
        <v>3.42</v>
      </c>
      <c r="ND6" s="118">
        <f>NC6</f>
        <v>3.42</v>
      </c>
      <c r="NE6" s="118">
        <f>ND6</f>
        <v>3.42</v>
      </c>
      <c r="NF6" s="118">
        <f t="shared" si="628"/>
        <v>3.42</v>
      </c>
      <c r="NG6" s="118">
        <f t="shared" si="629"/>
        <v>3.42</v>
      </c>
      <c r="NH6" s="118">
        <f>NE6</f>
        <v>3.42</v>
      </c>
      <c r="NI6" s="118">
        <f>NH6</f>
        <v>3.42</v>
      </c>
      <c r="NJ6" s="118">
        <f>NI6</f>
        <v>3.42</v>
      </c>
      <c r="NK6" s="118">
        <f t="shared" si="632"/>
        <v>3.42</v>
      </c>
      <c r="NL6" s="118">
        <f t="shared" si="633"/>
        <v>3.42</v>
      </c>
      <c r="NM6" s="118">
        <f t="shared" si="634"/>
        <v>3.42</v>
      </c>
      <c r="NN6" s="118">
        <f t="shared" si="635"/>
        <v>3.42</v>
      </c>
      <c r="NO6" s="118">
        <f t="shared" si="636"/>
        <v>3.42</v>
      </c>
      <c r="NP6" s="118">
        <f t="shared" si="637"/>
        <v>3.42</v>
      </c>
      <c r="NQ6" s="118">
        <f t="shared" si="638"/>
        <v>3.42</v>
      </c>
      <c r="NR6" s="118">
        <f t="shared" si="639"/>
        <v>3.42</v>
      </c>
      <c r="NS6" s="118">
        <f t="shared" si="640"/>
        <v>3.42</v>
      </c>
      <c r="NT6" s="118">
        <f t="shared" si="641"/>
        <v>3.42</v>
      </c>
      <c r="NU6" s="118">
        <f t="shared" si="642"/>
        <v>3.42</v>
      </c>
      <c r="NV6" s="119">
        <f t="shared" si="643"/>
        <v>3.42</v>
      </c>
      <c r="NW6" s="118">
        <f t="shared" si="644"/>
        <v>3.42</v>
      </c>
      <c r="NX6" s="118">
        <f t="shared" si="645"/>
        <v>3.42</v>
      </c>
      <c r="NY6" s="118">
        <f t="shared" si="646"/>
        <v>3.42</v>
      </c>
      <c r="NZ6" s="118">
        <f t="shared" si="647"/>
        <v>3.42</v>
      </c>
      <c r="OA6" s="118">
        <f t="shared" si="648"/>
        <v>3.42</v>
      </c>
      <c r="OB6" s="118">
        <f t="shared" si="649"/>
        <v>3.42</v>
      </c>
      <c r="OC6" s="118">
        <f t="shared" si="650"/>
        <v>3.42</v>
      </c>
      <c r="OD6" s="118">
        <f t="shared" si="651"/>
        <v>3.42</v>
      </c>
      <c r="OE6" s="118">
        <f t="shared" si="652"/>
        <v>3.42</v>
      </c>
      <c r="OF6" s="118">
        <f t="shared" si="653"/>
        <v>3.42</v>
      </c>
      <c r="OG6" s="118">
        <f t="shared" si="654"/>
        <v>3.42</v>
      </c>
      <c r="OH6" s="118">
        <f t="shared" si="655"/>
        <v>3.42</v>
      </c>
      <c r="OI6" s="118">
        <f t="shared" si="656"/>
        <v>3.42</v>
      </c>
      <c r="OJ6" s="118">
        <f t="shared" si="657"/>
        <v>3.42</v>
      </c>
      <c r="OK6" s="119">
        <f t="shared" si="658"/>
        <v>3.42</v>
      </c>
      <c r="OL6" s="118">
        <f t="shared" si="659"/>
        <v>3.42</v>
      </c>
      <c r="OM6" s="118">
        <f t="shared" si="660"/>
        <v>3.42</v>
      </c>
      <c r="ON6" s="118">
        <f t="shared" si="661"/>
        <v>3.42</v>
      </c>
      <c r="OO6" s="118">
        <f t="shared" si="662"/>
        <v>3.42</v>
      </c>
      <c r="OP6" s="118">
        <f t="shared" si="663"/>
        <v>3.42</v>
      </c>
      <c r="OQ6" s="118">
        <f t="shared" si="664"/>
        <v>3.42</v>
      </c>
      <c r="OR6" s="118">
        <f t="shared" si="665"/>
        <v>3.42</v>
      </c>
      <c r="OS6" s="118">
        <f t="shared" si="666"/>
        <v>3.42</v>
      </c>
      <c r="OT6" s="118">
        <f t="shared" si="667"/>
        <v>3.42</v>
      </c>
      <c r="OU6" s="215">
        <f t="shared" si="668"/>
        <v>3.42</v>
      </c>
      <c r="OV6">
        <v>3.43</v>
      </c>
      <c r="OW6" s="118">
        <v>3.43</v>
      </c>
      <c r="OX6">
        <v>3.43</v>
      </c>
      <c r="OY6" s="221">
        <v>3.43</v>
      </c>
      <c r="OZ6">
        <v>14</v>
      </c>
      <c r="PA6" s="118">
        <v>14</v>
      </c>
      <c r="PB6">
        <v>3</v>
      </c>
      <c r="PC6" s="119">
        <v>3</v>
      </c>
      <c r="PD6">
        <v>14</v>
      </c>
      <c r="PE6" s="118">
        <v>14</v>
      </c>
      <c r="PF6">
        <v>3</v>
      </c>
      <c r="PG6" s="119">
        <v>3</v>
      </c>
      <c r="PH6">
        <v>3.43</v>
      </c>
      <c r="PI6" s="119">
        <v>3.43</v>
      </c>
      <c r="PJ6">
        <v>14</v>
      </c>
      <c r="PK6" s="118">
        <v>14</v>
      </c>
      <c r="PL6">
        <v>3</v>
      </c>
      <c r="PM6" s="119">
        <v>3</v>
      </c>
      <c r="PN6">
        <v>14</v>
      </c>
      <c r="PO6" s="118">
        <v>14</v>
      </c>
      <c r="PP6">
        <v>3</v>
      </c>
      <c r="PQ6" s="119">
        <v>3</v>
      </c>
      <c r="PR6" s="190">
        <f t="shared" si="679"/>
        <v>3.42</v>
      </c>
      <c r="PS6" s="190">
        <f t="shared" si="680"/>
        <v>3.43</v>
      </c>
    </row>
    <row r="7" spans="1:435" x14ac:dyDescent="0.3">
      <c r="A7" s="16" t="s">
        <v>664</v>
      </c>
      <c r="B7">
        <f>118.8*0.395</f>
        <v>46.926000000000002</v>
      </c>
      <c r="E7" s="6"/>
      <c r="F7" s="10" t="s">
        <v>665</v>
      </c>
      <c r="G7">
        <v>1</v>
      </c>
      <c r="H7" s="118">
        <f>G7</f>
        <v>1</v>
      </c>
      <c r="I7" s="118">
        <f>H7</f>
        <v>1</v>
      </c>
      <c r="J7" s="118">
        <f>I7</f>
        <v>1</v>
      </c>
      <c r="K7" s="118">
        <f>J7</f>
        <v>1</v>
      </c>
      <c r="L7">
        <v>0.57999999999999996</v>
      </c>
      <c r="M7" s="118">
        <f t="shared" ref="M7:P8" si="681">L7</f>
        <v>0.57999999999999996</v>
      </c>
      <c r="N7" s="118">
        <f t="shared" si="681"/>
        <v>0.57999999999999996</v>
      </c>
      <c r="O7" s="118">
        <f t="shared" si="681"/>
        <v>0.57999999999999996</v>
      </c>
      <c r="P7" s="118">
        <f t="shared" si="681"/>
        <v>0.57999999999999996</v>
      </c>
      <c r="Q7">
        <v>0.05</v>
      </c>
      <c r="R7" s="118">
        <f t="shared" ref="R7:U8" si="682">Q7</f>
        <v>0.05</v>
      </c>
      <c r="S7" s="118">
        <f t="shared" si="682"/>
        <v>0.05</v>
      </c>
      <c r="T7" s="118">
        <f t="shared" si="682"/>
        <v>0.05</v>
      </c>
      <c r="U7" s="118">
        <f t="shared" si="682"/>
        <v>0.05</v>
      </c>
      <c r="V7">
        <v>0.05</v>
      </c>
      <c r="W7" s="118">
        <v>0.05</v>
      </c>
      <c r="X7" s="118">
        <v>0.05</v>
      </c>
      <c r="Y7" s="118">
        <f>X7</f>
        <v>0.05</v>
      </c>
      <c r="Z7" s="119">
        <f>Y7</f>
        <v>0.05</v>
      </c>
      <c r="AA7">
        <v>0</v>
      </c>
      <c r="AB7" s="118">
        <f>AA7</f>
        <v>0</v>
      </c>
      <c r="AC7" s="118">
        <f t="shared" si="340"/>
        <v>0</v>
      </c>
      <c r="AD7" s="118">
        <f t="shared" si="340"/>
        <v>0</v>
      </c>
      <c r="AE7" s="118">
        <f t="shared" si="340"/>
        <v>0</v>
      </c>
      <c r="AF7">
        <v>0</v>
      </c>
      <c r="AG7" s="118">
        <f>AF7</f>
        <v>0</v>
      </c>
      <c r="AH7" s="118">
        <f t="shared" si="340"/>
        <v>0</v>
      </c>
      <c r="AI7" s="118">
        <f t="shared" si="340"/>
        <v>0</v>
      </c>
      <c r="AJ7" s="118">
        <f t="shared" si="340"/>
        <v>0</v>
      </c>
      <c r="AK7">
        <v>0</v>
      </c>
      <c r="AL7" s="118">
        <f>AK7</f>
        <v>0</v>
      </c>
      <c r="AM7" s="118">
        <f t="shared" si="340"/>
        <v>0</v>
      </c>
      <c r="AN7" s="118">
        <f t="shared" si="340"/>
        <v>0</v>
      </c>
      <c r="AO7" s="119">
        <f t="shared" si="340"/>
        <v>0</v>
      </c>
      <c r="AP7">
        <v>1</v>
      </c>
      <c r="AQ7" s="118">
        <f>AP7</f>
        <v>1</v>
      </c>
      <c r="AR7" s="118">
        <f t="shared" si="340"/>
        <v>1</v>
      </c>
      <c r="AS7" s="118">
        <f t="shared" si="340"/>
        <v>1</v>
      </c>
      <c r="AT7" s="118">
        <f t="shared" si="340"/>
        <v>1</v>
      </c>
      <c r="AU7">
        <v>0.05</v>
      </c>
      <c r="AV7" s="118">
        <f>AU7</f>
        <v>0.05</v>
      </c>
      <c r="AW7" s="118">
        <f t="shared" si="340"/>
        <v>0.05</v>
      </c>
      <c r="AX7" s="118">
        <f t="shared" si="340"/>
        <v>0.05</v>
      </c>
      <c r="AY7" s="215">
        <f t="shared" si="340"/>
        <v>0.05</v>
      </c>
      <c r="AZ7">
        <v>1</v>
      </c>
      <c r="BA7" s="118">
        <f>AZ7</f>
        <v>1</v>
      </c>
      <c r="BB7" s="118">
        <f>BA7</f>
        <v>1</v>
      </c>
      <c r="BC7" s="118">
        <f>BB7</f>
        <v>1</v>
      </c>
      <c r="BD7" s="118">
        <f>BC7</f>
        <v>1</v>
      </c>
      <c r="BE7">
        <v>0.57999999999999996</v>
      </c>
      <c r="BF7" s="118">
        <f t="shared" ref="BF7:BF8" si="683">BE7</f>
        <v>0.57999999999999996</v>
      </c>
      <c r="BG7" s="118">
        <f t="shared" ref="BG7:BG8" si="684">BF7</f>
        <v>0.57999999999999996</v>
      </c>
      <c r="BH7" s="118">
        <f t="shared" si="345"/>
        <v>0.57999999999999996</v>
      </c>
      <c r="BI7" s="118">
        <f t="shared" si="346"/>
        <v>0.57999999999999996</v>
      </c>
      <c r="BJ7">
        <v>0.05</v>
      </c>
      <c r="BK7" s="118">
        <f t="shared" si="348"/>
        <v>0.05</v>
      </c>
      <c r="BL7" s="118">
        <f t="shared" si="349"/>
        <v>0.05</v>
      </c>
      <c r="BM7" s="118">
        <f t="shared" si="350"/>
        <v>0.05</v>
      </c>
      <c r="BN7" s="118">
        <f t="shared" si="351"/>
        <v>0.05</v>
      </c>
      <c r="BO7">
        <v>0.05</v>
      </c>
      <c r="BP7" s="118">
        <v>0.05</v>
      </c>
      <c r="BQ7" s="118">
        <v>0.05</v>
      </c>
      <c r="BR7" s="118">
        <f>BQ7</f>
        <v>0.05</v>
      </c>
      <c r="BS7" s="119">
        <f>BR7</f>
        <v>0.05</v>
      </c>
      <c r="BT7">
        <v>0</v>
      </c>
      <c r="BU7" s="118">
        <f>BT7</f>
        <v>0</v>
      </c>
      <c r="BV7" s="118">
        <f t="shared" si="359"/>
        <v>0</v>
      </c>
      <c r="BW7" s="118">
        <f t="shared" si="360"/>
        <v>0</v>
      </c>
      <c r="BX7" s="118">
        <f t="shared" si="361"/>
        <v>0</v>
      </c>
      <c r="BY7">
        <v>0</v>
      </c>
      <c r="BZ7" s="118">
        <f>BY7</f>
        <v>0</v>
      </c>
      <c r="CA7" s="118">
        <f t="shared" si="364"/>
        <v>0</v>
      </c>
      <c r="CB7" s="118">
        <f t="shared" si="365"/>
        <v>0</v>
      </c>
      <c r="CC7" s="118">
        <f t="shared" si="366"/>
        <v>0</v>
      </c>
      <c r="CD7">
        <v>0</v>
      </c>
      <c r="CE7" s="118">
        <f>CD7</f>
        <v>0</v>
      </c>
      <c r="CF7" s="118">
        <f t="shared" si="369"/>
        <v>0</v>
      </c>
      <c r="CG7" s="118">
        <f t="shared" si="370"/>
        <v>0</v>
      </c>
      <c r="CH7" s="119">
        <f t="shared" si="371"/>
        <v>0</v>
      </c>
      <c r="CI7">
        <v>1</v>
      </c>
      <c r="CJ7" s="118">
        <f>CI7</f>
        <v>1</v>
      </c>
      <c r="CK7" s="118">
        <f t="shared" si="374"/>
        <v>1</v>
      </c>
      <c r="CL7" s="118">
        <f t="shared" si="375"/>
        <v>1</v>
      </c>
      <c r="CM7" s="118">
        <f t="shared" si="376"/>
        <v>1</v>
      </c>
      <c r="CN7">
        <v>0.05</v>
      </c>
      <c r="CO7" s="118">
        <f>CN7</f>
        <v>0.05</v>
      </c>
      <c r="CP7" s="118">
        <f t="shared" si="379"/>
        <v>0.05</v>
      </c>
      <c r="CQ7" s="118">
        <f t="shared" si="380"/>
        <v>0.05</v>
      </c>
      <c r="CR7" s="215">
        <f t="shared" si="381"/>
        <v>0.05</v>
      </c>
      <c r="CS7">
        <v>1</v>
      </c>
      <c r="CT7" s="118">
        <f>CS7</f>
        <v>1</v>
      </c>
      <c r="CU7" s="118">
        <f>CT7</f>
        <v>1</v>
      </c>
      <c r="CV7" s="118">
        <f>CU7</f>
        <v>1</v>
      </c>
      <c r="CW7" s="118">
        <f>CV7</f>
        <v>1</v>
      </c>
      <c r="CX7">
        <v>0.57999999999999996</v>
      </c>
      <c r="CY7" s="118">
        <f t="shared" ref="CY7:CY8" si="685">CX7</f>
        <v>0.57999999999999996</v>
      </c>
      <c r="CZ7" s="118">
        <f t="shared" ref="CZ7:CZ8" si="686">CY7</f>
        <v>0.57999999999999996</v>
      </c>
      <c r="DA7" s="118">
        <f t="shared" si="386"/>
        <v>0.57999999999999996</v>
      </c>
      <c r="DB7" s="118">
        <f t="shared" si="387"/>
        <v>0.57999999999999996</v>
      </c>
      <c r="DC7">
        <v>0.05</v>
      </c>
      <c r="DD7" s="118">
        <f t="shared" si="389"/>
        <v>0.05</v>
      </c>
      <c r="DE7" s="118">
        <f t="shared" si="390"/>
        <v>0.05</v>
      </c>
      <c r="DF7" s="118">
        <f t="shared" si="391"/>
        <v>0.05</v>
      </c>
      <c r="DG7" s="118">
        <f t="shared" si="392"/>
        <v>0.05</v>
      </c>
      <c r="DH7">
        <v>0.05</v>
      </c>
      <c r="DI7" s="118">
        <v>0.05</v>
      </c>
      <c r="DJ7" s="118">
        <v>0.05</v>
      </c>
      <c r="DK7" s="118">
        <f>DJ7</f>
        <v>0.05</v>
      </c>
      <c r="DL7" s="119">
        <f>DK7</f>
        <v>0.05</v>
      </c>
      <c r="DM7">
        <v>0</v>
      </c>
      <c r="DN7" s="118">
        <f>DM7</f>
        <v>0</v>
      </c>
      <c r="DO7" s="118">
        <f t="shared" si="400"/>
        <v>0</v>
      </c>
      <c r="DP7" s="118">
        <f t="shared" si="401"/>
        <v>0</v>
      </c>
      <c r="DQ7" s="118">
        <f t="shared" si="402"/>
        <v>0</v>
      </c>
      <c r="DR7">
        <v>0</v>
      </c>
      <c r="DS7" s="118">
        <f>DR7</f>
        <v>0</v>
      </c>
      <c r="DT7" s="118">
        <f t="shared" si="405"/>
        <v>0</v>
      </c>
      <c r="DU7" s="118">
        <f t="shared" si="406"/>
        <v>0</v>
      </c>
      <c r="DV7" s="118">
        <f t="shared" si="407"/>
        <v>0</v>
      </c>
      <c r="DW7">
        <v>0</v>
      </c>
      <c r="DX7" s="118">
        <f>DW7</f>
        <v>0</v>
      </c>
      <c r="DY7" s="118">
        <f t="shared" si="410"/>
        <v>0</v>
      </c>
      <c r="DZ7" s="118">
        <f t="shared" si="411"/>
        <v>0</v>
      </c>
      <c r="EA7" s="119">
        <f t="shared" si="412"/>
        <v>0</v>
      </c>
      <c r="EB7">
        <v>1</v>
      </c>
      <c r="EC7" s="118">
        <f>EB7</f>
        <v>1</v>
      </c>
      <c r="ED7" s="118">
        <f t="shared" si="415"/>
        <v>1</v>
      </c>
      <c r="EE7" s="118">
        <f t="shared" si="416"/>
        <v>1</v>
      </c>
      <c r="EF7" s="118">
        <f t="shared" si="417"/>
        <v>1</v>
      </c>
      <c r="EG7">
        <v>0.05</v>
      </c>
      <c r="EH7" s="118">
        <f>EG7</f>
        <v>0.05</v>
      </c>
      <c r="EI7" s="118">
        <f t="shared" si="420"/>
        <v>0.05</v>
      </c>
      <c r="EJ7" s="118">
        <f t="shared" si="421"/>
        <v>0.05</v>
      </c>
      <c r="EK7" s="210">
        <f t="shared" si="422"/>
        <v>0.05</v>
      </c>
      <c r="EL7">
        <v>1</v>
      </c>
      <c r="EM7" s="118">
        <f>EL7</f>
        <v>1</v>
      </c>
      <c r="EN7" s="118">
        <f>EM7</f>
        <v>1</v>
      </c>
      <c r="EO7" s="118">
        <f>EN7</f>
        <v>1</v>
      </c>
      <c r="EP7" s="118">
        <f>EO7</f>
        <v>1</v>
      </c>
      <c r="EQ7">
        <v>0.57999999999999996</v>
      </c>
      <c r="ER7" s="118">
        <f t="shared" ref="ER7:ER8" si="687">EQ7</f>
        <v>0.57999999999999996</v>
      </c>
      <c r="ES7" s="118">
        <f t="shared" ref="ES7:ES8" si="688">ER7</f>
        <v>0.57999999999999996</v>
      </c>
      <c r="ET7" s="118">
        <f t="shared" si="427"/>
        <v>0.57999999999999996</v>
      </c>
      <c r="EU7" s="118">
        <f t="shared" si="428"/>
        <v>0.57999999999999996</v>
      </c>
      <c r="EV7">
        <v>0.05</v>
      </c>
      <c r="EW7" s="118">
        <f t="shared" si="430"/>
        <v>0.05</v>
      </c>
      <c r="EX7" s="118">
        <f t="shared" si="431"/>
        <v>0.05</v>
      </c>
      <c r="EY7" s="118">
        <f t="shared" si="432"/>
        <v>0.05</v>
      </c>
      <c r="EZ7" s="118">
        <f t="shared" si="433"/>
        <v>0.05</v>
      </c>
      <c r="FA7">
        <v>0.05</v>
      </c>
      <c r="FB7" s="118">
        <v>0.05</v>
      </c>
      <c r="FC7" s="118">
        <v>0.05</v>
      </c>
      <c r="FD7" s="118">
        <f>FC7</f>
        <v>0.05</v>
      </c>
      <c r="FE7" s="119">
        <f>FD7</f>
        <v>0.05</v>
      </c>
      <c r="FF7">
        <v>0</v>
      </c>
      <c r="FG7" s="118">
        <f>FF7</f>
        <v>0</v>
      </c>
      <c r="FH7" s="118">
        <f t="shared" si="441"/>
        <v>0</v>
      </c>
      <c r="FI7" s="118">
        <f t="shared" si="442"/>
        <v>0</v>
      </c>
      <c r="FJ7" s="118">
        <f t="shared" si="443"/>
        <v>0</v>
      </c>
      <c r="FK7">
        <v>0</v>
      </c>
      <c r="FL7" s="118">
        <f>FK7</f>
        <v>0</v>
      </c>
      <c r="FM7" s="118">
        <f t="shared" si="446"/>
        <v>0</v>
      </c>
      <c r="FN7" s="118">
        <f t="shared" si="447"/>
        <v>0</v>
      </c>
      <c r="FO7" s="118">
        <f t="shared" si="448"/>
        <v>0</v>
      </c>
      <c r="FP7">
        <v>0</v>
      </c>
      <c r="FQ7" s="118">
        <f>FP7</f>
        <v>0</v>
      </c>
      <c r="FR7" s="118">
        <f t="shared" si="451"/>
        <v>0</v>
      </c>
      <c r="FS7" s="118">
        <f t="shared" si="452"/>
        <v>0</v>
      </c>
      <c r="FT7" s="119">
        <f t="shared" si="453"/>
        <v>0</v>
      </c>
      <c r="FU7">
        <v>1</v>
      </c>
      <c r="FV7" s="118">
        <f>FU7</f>
        <v>1</v>
      </c>
      <c r="FW7" s="118">
        <f t="shared" si="456"/>
        <v>1</v>
      </c>
      <c r="FX7" s="118">
        <f t="shared" si="457"/>
        <v>1</v>
      </c>
      <c r="FY7" s="118">
        <f t="shared" si="458"/>
        <v>1</v>
      </c>
      <c r="FZ7">
        <v>0.05</v>
      </c>
      <c r="GA7" s="118">
        <f>FZ7</f>
        <v>0.05</v>
      </c>
      <c r="GB7" s="118">
        <f t="shared" si="461"/>
        <v>0.05</v>
      </c>
      <c r="GC7" s="118">
        <f t="shared" si="462"/>
        <v>0.05</v>
      </c>
      <c r="GD7" s="215">
        <f t="shared" si="463"/>
        <v>0.05</v>
      </c>
      <c r="GE7">
        <v>1</v>
      </c>
      <c r="GF7" s="118">
        <f>GE7</f>
        <v>1</v>
      </c>
      <c r="GG7" s="118">
        <f>GF7</f>
        <v>1</v>
      </c>
      <c r="GH7" s="118">
        <f>GG7</f>
        <v>1</v>
      </c>
      <c r="GI7" s="118">
        <f>GH7</f>
        <v>1</v>
      </c>
      <c r="GJ7">
        <v>0.57999999999999996</v>
      </c>
      <c r="GK7" s="118">
        <f t="shared" ref="GK7:GK8" si="689">GJ7</f>
        <v>0.57999999999999996</v>
      </c>
      <c r="GL7" s="118">
        <f t="shared" ref="GL7:GL8" si="690">GK7</f>
        <v>0.57999999999999996</v>
      </c>
      <c r="GM7" s="118">
        <f t="shared" si="468"/>
        <v>0.57999999999999996</v>
      </c>
      <c r="GN7" s="118">
        <f t="shared" si="469"/>
        <v>0.57999999999999996</v>
      </c>
      <c r="GO7">
        <v>0.05</v>
      </c>
      <c r="GP7" s="118">
        <f t="shared" si="471"/>
        <v>0.05</v>
      </c>
      <c r="GQ7" s="118">
        <f t="shared" si="472"/>
        <v>0.05</v>
      </c>
      <c r="GR7" s="118">
        <f t="shared" si="473"/>
        <v>0.05</v>
      </c>
      <c r="GS7" s="118">
        <f t="shared" si="474"/>
        <v>0.05</v>
      </c>
      <c r="GT7">
        <v>0.05</v>
      </c>
      <c r="GU7" s="118">
        <v>0.05</v>
      </c>
      <c r="GV7" s="118">
        <v>0.05</v>
      </c>
      <c r="GW7" s="118">
        <f>GV7</f>
        <v>0.05</v>
      </c>
      <c r="GX7" s="119">
        <f>GW7</f>
        <v>0.05</v>
      </c>
      <c r="GY7">
        <v>0</v>
      </c>
      <c r="GZ7" s="118">
        <f>GY7</f>
        <v>0</v>
      </c>
      <c r="HA7" s="118">
        <f t="shared" si="482"/>
        <v>0</v>
      </c>
      <c r="HB7" s="118">
        <f t="shared" si="483"/>
        <v>0</v>
      </c>
      <c r="HC7" s="118">
        <f t="shared" si="484"/>
        <v>0</v>
      </c>
      <c r="HD7">
        <v>0</v>
      </c>
      <c r="HE7" s="118">
        <f>HD7</f>
        <v>0</v>
      </c>
      <c r="HF7" s="118">
        <f t="shared" si="487"/>
        <v>0</v>
      </c>
      <c r="HG7" s="118">
        <f t="shared" si="488"/>
        <v>0</v>
      </c>
      <c r="HH7" s="118">
        <f t="shared" si="489"/>
        <v>0</v>
      </c>
      <c r="HI7">
        <v>0</v>
      </c>
      <c r="HJ7" s="118">
        <f>HI7</f>
        <v>0</v>
      </c>
      <c r="HK7" s="118">
        <f t="shared" si="492"/>
        <v>0</v>
      </c>
      <c r="HL7" s="118">
        <f t="shared" si="493"/>
        <v>0</v>
      </c>
      <c r="HM7" s="119">
        <f t="shared" si="494"/>
        <v>0</v>
      </c>
      <c r="HN7">
        <v>1</v>
      </c>
      <c r="HO7" s="118">
        <f>HN7</f>
        <v>1</v>
      </c>
      <c r="HP7" s="118">
        <f t="shared" si="497"/>
        <v>1</v>
      </c>
      <c r="HQ7" s="118">
        <f t="shared" si="498"/>
        <v>1</v>
      </c>
      <c r="HR7" s="118">
        <f t="shared" si="499"/>
        <v>1</v>
      </c>
      <c r="HS7">
        <v>0.05</v>
      </c>
      <c r="HT7" s="118">
        <f>HS7</f>
        <v>0.05</v>
      </c>
      <c r="HU7" s="118">
        <f t="shared" si="502"/>
        <v>0.05</v>
      </c>
      <c r="HV7" s="118">
        <f t="shared" si="503"/>
        <v>0.05</v>
      </c>
      <c r="HW7" s="215">
        <f t="shared" si="504"/>
        <v>0.05</v>
      </c>
      <c r="HX7">
        <v>1</v>
      </c>
      <c r="HY7" s="118">
        <f>HX7</f>
        <v>1</v>
      </c>
      <c r="HZ7" s="118">
        <f>HY7</f>
        <v>1</v>
      </c>
      <c r="IA7" s="118">
        <f>HZ7</f>
        <v>1</v>
      </c>
      <c r="IB7" s="118">
        <f>IA7</f>
        <v>1</v>
      </c>
      <c r="IC7">
        <v>0.57999999999999996</v>
      </c>
      <c r="ID7" s="118">
        <f t="shared" ref="ID7:ID8" si="691">IC7</f>
        <v>0.57999999999999996</v>
      </c>
      <c r="IE7" s="118">
        <f t="shared" ref="IE7:IE8" si="692">ID7</f>
        <v>0.57999999999999996</v>
      </c>
      <c r="IF7" s="118">
        <f t="shared" si="509"/>
        <v>0.57999999999999996</v>
      </c>
      <c r="IG7" s="118">
        <f t="shared" si="510"/>
        <v>0.57999999999999996</v>
      </c>
      <c r="IH7">
        <v>0.05</v>
      </c>
      <c r="II7" s="118">
        <f t="shared" si="512"/>
        <v>0.05</v>
      </c>
      <c r="IJ7" s="118">
        <f t="shared" si="513"/>
        <v>0.05</v>
      </c>
      <c r="IK7" s="118">
        <f t="shared" si="514"/>
        <v>0.05</v>
      </c>
      <c r="IL7" s="118">
        <f t="shared" si="515"/>
        <v>0.05</v>
      </c>
      <c r="IM7">
        <v>0.05</v>
      </c>
      <c r="IN7" s="118">
        <v>0.05</v>
      </c>
      <c r="IO7" s="118">
        <v>0.05</v>
      </c>
      <c r="IP7" s="118">
        <f>IO7</f>
        <v>0.05</v>
      </c>
      <c r="IQ7" s="119">
        <f>IP7</f>
        <v>0.05</v>
      </c>
      <c r="IR7">
        <v>0</v>
      </c>
      <c r="IS7" s="118">
        <f>IR7</f>
        <v>0</v>
      </c>
      <c r="IT7" s="118">
        <f t="shared" si="523"/>
        <v>0</v>
      </c>
      <c r="IU7" s="118">
        <f t="shared" si="524"/>
        <v>0</v>
      </c>
      <c r="IV7" s="118">
        <f t="shared" si="525"/>
        <v>0</v>
      </c>
      <c r="IW7">
        <v>0</v>
      </c>
      <c r="IX7" s="118">
        <f>IW7</f>
        <v>0</v>
      </c>
      <c r="IY7" s="118">
        <f t="shared" si="528"/>
        <v>0</v>
      </c>
      <c r="IZ7" s="118">
        <f t="shared" si="529"/>
        <v>0</v>
      </c>
      <c r="JA7" s="118">
        <f t="shared" si="530"/>
        <v>0</v>
      </c>
      <c r="JB7">
        <v>0</v>
      </c>
      <c r="JC7" s="118">
        <f>JB7</f>
        <v>0</v>
      </c>
      <c r="JD7" s="118">
        <f t="shared" si="533"/>
        <v>0</v>
      </c>
      <c r="JE7" s="118">
        <f t="shared" si="534"/>
        <v>0</v>
      </c>
      <c r="JF7" s="119">
        <f t="shared" si="535"/>
        <v>0</v>
      </c>
      <c r="JG7">
        <v>1</v>
      </c>
      <c r="JH7" s="118">
        <f>JG7</f>
        <v>1</v>
      </c>
      <c r="JI7" s="118">
        <f t="shared" si="538"/>
        <v>1</v>
      </c>
      <c r="JJ7" s="118">
        <f t="shared" si="539"/>
        <v>1</v>
      </c>
      <c r="JK7" s="118">
        <f t="shared" si="540"/>
        <v>1</v>
      </c>
      <c r="JL7">
        <v>0.05</v>
      </c>
      <c r="JM7" s="118">
        <f>JL7</f>
        <v>0.05</v>
      </c>
      <c r="JN7" s="118">
        <f t="shared" si="543"/>
        <v>0.05</v>
      </c>
      <c r="JO7" s="118">
        <f t="shared" si="544"/>
        <v>0.05</v>
      </c>
      <c r="JP7" s="215">
        <f t="shared" si="545"/>
        <v>0.05</v>
      </c>
      <c r="JQ7">
        <v>1</v>
      </c>
      <c r="JR7" s="118">
        <f>JQ7</f>
        <v>1</v>
      </c>
      <c r="JS7" s="118">
        <f>JR7</f>
        <v>1</v>
      </c>
      <c r="JT7" s="118">
        <f>JS7</f>
        <v>1</v>
      </c>
      <c r="JU7" s="118">
        <f>JT7</f>
        <v>1</v>
      </c>
      <c r="JV7">
        <v>0.57999999999999996</v>
      </c>
      <c r="JW7" s="118">
        <f t="shared" ref="JW7:JW8" si="693">JV7</f>
        <v>0.57999999999999996</v>
      </c>
      <c r="JX7" s="118">
        <f t="shared" ref="JX7:JX8" si="694">JW7</f>
        <v>0.57999999999999996</v>
      </c>
      <c r="JY7" s="118">
        <f t="shared" si="550"/>
        <v>0.57999999999999996</v>
      </c>
      <c r="JZ7" s="118">
        <f t="shared" si="551"/>
        <v>0.57999999999999996</v>
      </c>
      <c r="KA7">
        <v>0.05</v>
      </c>
      <c r="KB7" s="118">
        <f t="shared" si="553"/>
        <v>0.05</v>
      </c>
      <c r="KC7" s="118">
        <f t="shared" si="554"/>
        <v>0.05</v>
      </c>
      <c r="KD7" s="118">
        <f t="shared" si="555"/>
        <v>0.05</v>
      </c>
      <c r="KE7" s="118">
        <f t="shared" si="556"/>
        <v>0.05</v>
      </c>
      <c r="KF7">
        <v>0.05</v>
      </c>
      <c r="KG7" s="118">
        <v>0.05</v>
      </c>
      <c r="KH7" s="118">
        <v>0.05</v>
      </c>
      <c r="KI7" s="118">
        <f>KH7</f>
        <v>0.05</v>
      </c>
      <c r="KJ7" s="119">
        <f>KI7</f>
        <v>0.05</v>
      </c>
      <c r="KK7">
        <v>0</v>
      </c>
      <c r="KL7" s="118">
        <f>KK7</f>
        <v>0</v>
      </c>
      <c r="KM7" s="118">
        <f t="shared" si="564"/>
        <v>0</v>
      </c>
      <c r="KN7" s="118">
        <f t="shared" si="565"/>
        <v>0</v>
      </c>
      <c r="KO7" s="118">
        <f t="shared" si="566"/>
        <v>0</v>
      </c>
      <c r="KP7">
        <v>0</v>
      </c>
      <c r="KQ7" s="118">
        <f>KP7</f>
        <v>0</v>
      </c>
      <c r="KR7" s="118">
        <f t="shared" si="569"/>
        <v>0</v>
      </c>
      <c r="KS7" s="118">
        <f t="shared" si="570"/>
        <v>0</v>
      </c>
      <c r="KT7" s="118">
        <f t="shared" si="571"/>
        <v>0</v>
      </c>
      <c r="KU7">
        <v>0</v>
      </c>
      <c r="KV7" s="118">
        <f>KU7</f>
        <v>0</v>
      </c>
      <c r="KW7" s="118">
        <f t="shared" si="574"/>
        <v>0</v>
      </c>
      <c r="KX7" s="118">
        <f t="shared" si="575"/>
        <v>0</v>
      </c>
      <c r="KY7" s="119">
        <f t="shared" si="576"/>
        <v>0</v>
      </c>
      <c r="KZ7">
        <v>1</v>
      </c>
      <c r="LA7" s="118">
        <f>KZ7</f>
        <v>1</v>
      </c>
      <c r="LB7" s="118">
        <f t="shared" si="579"/>
        <v>1</v>
      </c>
      <c r="LC7" s="118">
        <f t="shared" si="580"/>
        <v>1</v>
      </c>
      <c r="LD7" s="118">
        <f t="shared" si="581"/>
        <v>1</v>
      </c>
      <c r="LE7">
        <v>0.05</v>
      </c>
      <c r="LF7" s="118">
        <f>LE7</f>
        <v>0.05</v>
      </c>
      <c r="LG7" s="118">
        <f t="shared" si="584"/>
        <v>0.05</v>
      </c>
      <c r="LH7" s="118">
        <f t="shared" si="585"/>
        <v>0.05</v>
      </c>
      <c r="LI7" s="215">
        <f t="shared" si="586"/>
        <v>0.05</v>
      </c>
      <c r="LJ7">
        <v>1</v>
      </c>
      <c r="LK7" s="118">
        <f>LJ7</f>
        <v>1</v>
      </c>
      <c r="LL7" s="118">
        <f>LK7</f>
        <v>1</v>
      </c>
      <c r="LM7" s="118">
        <f>LL7</f>
        <v>1</v>
      </c>
      <c r="LN7" s="118">
        <f>LM7</f>
        <v>1</v>
      </c>
      <c r="LO7">
        <v>0.57999999999999996</v>
      </c>
      <c r="LP7" s="118">
        <f t="shared" ref="LP7:LP8" si="695">LO7</f>
        <v>0.57999999999999996</v>
      </c>
      <c r="LQ7" s="118">
        <f t="shared" ref="LQ7:LQ8" si="696">LP7</f>
        <v>0.57999999999999996</v>
      </c>
      <c r="LR7" s="118">
        <f t="shared" si="591"/>
        <v>0.57999999999999996</v>
      </c>
      <c r="LS7" s="118">
        <f t="shared" si="592"/>
        <v>0.57999999999999996</v>
      </c>
      <c r="LT7">
        <v>0.05</v>
      </c>
      <c r="LU7" s="118">
        <f t="shared" si="594"/>
        <v>0.05</v>
      </c>
      <c r="LV7" s="118">
        <f t="shared" si="595"/>
        <v>0.05</v>
      </c>
      <c r="LW7" s="118">
        <f t="shared" si="596"/>
        <v>0.05</v>
      </c>
      <c r="LX7" s="118">
        <f t="shared" si="597"/>
        <v>0.05</v>
      </c>
      <c r="LY7">
        <v>0.05</v>
      </c>
      <c r="LZ7" s="118">
        <v>0.05</v>
      </c>
      <c r="MA7" s="118">
        <v>0.05</v>
      </c>
      <c r="MB7" s="118">
        <f>MA7</f>
        <v>0.05</v>
      </c>
      <c r="MC7" s="119">
        <f>MB7</f>
        <v>0.05</v>
      </c>
      <c r="MD7">
        <v>0</v>
      </c>
      <c r="ME7" s="118">
        <f>MD7</f>
        <v>0</v>
      </c>
      <c r="MF7" s="118">
        <f t="shared" si="605"/>
        <v>0</v>
      </c>
      <c r="MG7" s="118">
        <f t="shared" si="606"/>
        <v>0</v>
      </c>
      <c r="MH7" s="118">
        <f t="shared" si="607"/>
        <v>0</v>
      </c>
      <c r="MI7">
        <v>0</v>
      </c>
      <c r="MJ7" s="118">
        <f>MI7</f>
        <v>0</v>
      </c>
      <c r="MK7" s="118">
        <f t="shared" si="610"/>
        <v>0</v>
      </c>
      <c r="ML7" s="118">
        <f t="shared" si="611"/>
        <v>0</v>
      </c>
      <c r="MM7" s="118">
        <f t="shared" si="612"/>
        <v>0</v>
      </c>
      <c r="MN7">
        <v>0</v>
      </c>
      <c r="MO7" s="118">
        <f>MN7</f>
        <v>0</v>
      </c>
      <c r="MP7" s="118">
        <f t="shared" si="615"/>
        <v>0</v>
      </c>
      <c r="MQ7" s="118">
        <f t="shared" si="616"/>
        <v>0</v>
      </c>
      <c r="MR7" s="119">
        <f t="shared" si="617"/>
        <v>0</v>
      </c>
      <c r="MS7">
        <v>1</v>
      </c>
      <c r="MT7" s="118">
        <f>MS7</f>
        <v>1</v>
      </c>
      <c r="MU7" s="118">
        <f t="shared" si="620"/>
        <v>1</v>
      </c>
      <c r="MV7" s="118">
        <f t="shared" si="621"/>
        <v>1</v>
      </c>
      <c r="MW7" s="118">
        <f t="shared" si="622"/>
        <v>1</v>
      </c>
      <c r="MX7">
        <v>0.05</v>
      </c>
      <c r="MY7" s="118">
        <f>MX7</f>
        <v>0.05</v>
      </c>
      <c r="MZ7" s="118">
        <f t="shared" si="625"/>
        <v>0.05</v>
      </c>
      <c r="NA7" s="118">
        <f t="shared" si="626"/>
        <v>0.05</v>
      </c>
      <c r="NB7" s="215">
        <f t="shared" si="627"/>
        <v>0.05</v>
      </c>
      <c r="NC7">
        <v>1</v>
      </c>
      <c r="ND7" s="118">
        <f>NC7</f>
        <v>1</v>
      </c>
      <c r="NE7" s="118">
        <f>ND7</f>
        <v>1</v>
      </c>
      <c r="NF7" s="118">
        <f>NE7</f>
        <v>1</v>
      </c>
      <c r="NG7" s="118">
        <f>NF7</f>
        <v>1</v>
      </c>
      <c r="NH7">
        <v>0.57999999999999996</v>
      </c>
      <c r="NI7" s="118">
        <f t="shared" ref="NI7:NI8" si="697">NH7</f>
        <v>0.57999999999999996</v>
      </c>
      <c r="NJ7" s="118">
        <f t="shared" ref="NJ7:NJ8" si="698">NI7</f>
        <v>0.57999999999999996</v>
      </c>
      <c r="NK7" s="118">
        <f t="shared" si="632"/>
        <v>0.57999999999999996</v>
      </c>
      <c r="NL7" s="118">
        <f t="shared" si="633"/>
        <v>0.57999999999999996</v>
      </c>
      <c r="NM7">
        <v>0.05</v>
      </c>
      <c r="NN7" s="118">
        <f t="shared" si="635"/>
        <v>0.05</v>
      </c>
      <c r="NO7" s="118">
        <f t="shared" si="636"/>
        <v>0.05</v>
      </c>
      <c r="NP7" s="118">
        <f t="shared" si="637"/>
        <v>0.05</v>
      </c>
      <c r="NQ7" s="118">
        <f t="shared" si="638"/>
        <v>0.05</v>
      </c>
      <c r="NR7">
        <v>0.05</v>
      </c>
      <c r="NS7" s="118">
        <v>0.05</v>
      </c>
      <c r="NT7" s="118">
        <v>0.05</v>
      </c>
      <c r="NU7" s="118">
        <f>NT7</f>
        <v>0.05</v>
      </c>
      <c r="NV7" s="119">
        <f>NU7</f>
        <v>0.05</v>
      </c>
      <c r="NW7">
        <v>0</v>
      </c>
      <c r="NX7" s="118">
        <f>NW7</f>
        <v>0</v>
      </c>
      <c r="NY7" s="118">
        <f t="shared" si="646"/>
        <v>0</v>
      </c>
      <c r="NZ7" s="118">
        <f t="shared" si="647"/>
        <v>0</v>
      </c>
      <c r="OA7" s="118">
        <f t="shared" si="648"/>
        <v>0</v>
      </c>
      <c r="OB7">
        <v>0</v>
      </c>
      <c r="OC7" s="118">
        <f>OB7</f>
        <v>0</v>
      </c>
      <c r="OD7" s="118">
        <f t="shared" si="651"/>
        <v>0</v>
      </c>
      <c r="OE7" s="118">
        <f t="shared" si="652"/>
        <v>0</v>
      </c>
      <c r="OF7" s="118">
        <f t="shared" si="653"/>
        <v>0</v>
      </c>
      <c r="OG7">
        <v>0</v>
      </c>
      <c r="OH7" s="118">
        <f>OG7</f>
        <v>0</v>
      </c>
      <c r="OI7" s="118">
        <f t="shared" si="656"/>
        <v>0</v>
      </c>
      <c r="OJ7" s="118">
        <f t="shared" si="657"/>
        <v>0</v>
      </c>
      <c r="OK7" s="119">
        <f t="shared" si="658"/>
        <v>0</v>
      </c>
      <c r="OL7">
        <v>1</v>
      </c>
      <c r="OM7" s="118">
        <f>OL7</f>
        <v>1</v>
      </c>
      <c r="ON7" s="118">
        <f t="shared" si="661"/>
        <v>1</v>
      </c>
      <c r="OO7" s="118">
        <f t="shared" si="662"/>
        <v>1</v>
      </c>
      <c r="OP7" s="118">
        <f t="shared" si="663"/>
        <v>1</v>
      </c>
      <c r="OQ7">
        <v>0.05</v>
      </c>
      <c r="OR7" s="118">
        <f>OQ7</f>
        <v>0.05</v>
      </c>
      <c r="OS7" s="118">
        <f t="shared" si="666"/>
        <v>0.05</v>
      </c>
      <c r="OT7" s="118">
        <f t="shared" si="667"/>
        <v>0.05</v>
      </c>
      <c r="OU7" s="215">
        <f t="shared" si="668"/>
        <v>0.05</v>
      </c>
      <c r="OV7">
        <v>0.5</v>
      </c>
      <c r="OW7">
        <v>0</v>
      </c>
      <c r="OX7">
        <v>0.5</v>
      </c>
      <c r="OY7" s="221">
        <v>0</v>
      </c>
      <c r="OZ7">
        <v>1</v>
      </c>
      <c r="PA7">
        <v>0</v>
      </c>
      <c r="PB7">
        <v>1</v>
      </c>
      <c r="PC7" s="6">
        <v>0</v>
      </c>
      <c r="PD7">
        <v>1</v>
      </c>
      <c r="PE7">
        <v>0</v>
      </c>
      <c r="PF7">
        <v>1</v>
      </c>
      <c r="PG7" s="6">
        <v>0</v>
      </c>
      <c r="PH7">
        <v>0.5</v>
      </c>
      <c r="PI7" s="6">
        <v>0</v>
      </c>
      <c r="PJ7">
        <v>1</v>
      </c>
      <c r="PK7">
        <v>0</v>
      </c>
      <c r="PL7">
        <v>1</v>
      </c>
      <c r="PM7" s="6">
        <v>0</v>
      </c>
      <c r="PN7">
        <v>1</v>
      </c>
      <c r="PO7">
        <v>0</v>
      </c>
      <c r="PP7">
        <v>1</v>
      </c>
      <c r="PQ7" s="6">
        <v>0</v>
      </c>
      <c r="PR7" s="190">
        <f t="shared" si="679"/>
        <v>1</v>
      </c>
      <c r="PS7" s="190">
        <f t="shared" si="680"/>
        <v>1</v>
      </c>
    </row>
    <row r="8" spans="1:435" x14ac:dyDescent="0.3">
      <c r="A8" s="16"/>
      <c r="E8" s="6"/>
      <c r="F8" s="10" t="s">
        <v>666</v>
      </c>
      <c r="G8">
        <v>0</v>
      </c>
      <c r="H8">
        <f>G8</f>
        <v>0</v>
      </c>
      <c r="I8" s="118">
        <f>H8</f>
        <v>0</v>
      </c>
      <c r="J8" s="118">
        <f>I8</f>
        <v>0</v>
      </c>
      <c r="K8" s="118">
        <f>J8</f>
        <v>0</v>
      </c>
      <c r="L8">
        <v>1</v>
      </c>
      <c r="M8" s="118">
        <f t="shared" si="681"/>
        <v>1</v>
      </c>
      <c r="N8" s="118">
        <f t="shared" si="681"/>
        <v>1</v>
      </c>
      <c r="O8" s="118">
        <f t="shared" si="681"/>
        <v>1</v>
      </c>
      <c r="P8" s="118">
        <f t="shared" si="681"/>
        <v>1</v>
      </c>
      <c r="Q8">
        <v>0</v>
      </c>
      <c r="R8" s="118">
        <f t="shared" si="682"/>
        <v>0</v>
      </c>
      <c r="S8" s="118">
        <f t="shared" si="682"/>
        <v>0</v>
      </c>
      <c r="T8" s="118">
        <f t="shared" si="682"/>
        <v>0</v>
      </c>
      <c r="U8" s="118">
        <f t="shared" si="682"/>
        <v>0</v>
      </c>
      <c r="V8">
        <v>-1</v>
      </c>
      <c r="W8" s="118">
        <f>V8</f>
        <v>-1</v>
      </c>
      <c r="X8" s="118">
        <f>W8</f>
        <v>-1</v>
      </c>
      <c r="Y8" s="118">
        <f>X8</f>
        <v>-1</v>
      </c>
      <c r="Z8" s="119">
        <f>Y8</f>
        <v>-1</v>
      </c>
      <c r="AA8">
        <v>1</v>
      </c>
      <c r="AB8" s="118">
        <f>AA8</f>
        <v>1</v>
      </c>
      <c r="AC8" s="118">
        <f>AB8</f>
        <v>1</v>
      </c>
      <c r="AD8" s="118">
        <f>AC8</f>
        <v>1</v>
      </c>
      <c r="AE8" s="118">
        <f>AD8</f>
        <v>1</v>
      </c>
      <c r="AF8">
        <v>0</v>
      </c>
      <c r="AG8" s="118">
        <f>AF8</f>
        <v>0</v>
      </c>
      <c r="AH8" s="118">
        <f t="shared" si="340"/>
        <v>0</v>
      </c>
      <c r="AI8" s="118">
        <f t="shared" si="340"/>
        <v>0</v>
      </c>
      <c r="AJ8" s="118">
        <f t="shared" si="340"/>
        <v>0</v>
      </c>
      <c r="AK8">
        <v>-1</v>
      </c>
      <c r="AL8" s="118">
        <f>AK8</f>
        <v>-1</v>
      </c>
      <c r="AM8" s="118">
        <f t="shared" si="340"/>
        <v>-1</v>
      </c>
      <c r="AN8" s="118">
        <f t="shared" si="340"/>
        <v>-1</v>
      </c>
      <c r="AO8" s="119">
        <f t="shared" si="340"/>
        <v>-1</v>
      </c>
      <c r="AP8">
        <v>0</v>
      </c>
      <c r="AQ8" s="118">
        <f>AP8</f>
        <v>0</v>
      </c>
      <c r="AR8" s="118">
        <f t="shared" si="340"/>
        <v>0</v>
      </c>
      <c r="AS8" s="118">
        <f t="shared" si="340"/>
        <v>0</v>
      </c>
      <c r="AT8" s="118">
        <f t="shared" si="340"/>
        <v>0</v>
      </c>
      <c r="AU8">
        <v>0</v>
      </c>
      <c r="AV8" s="118">
        <f>AU8</f>
        <v>0</v>
      </c>
      <c r="AW8" s="118">
        <f t="shared" si="340"/>
        <v>0</v>
      </c>
      <c r="AX8" s="118">
        <f t="shared" si="340"/>
        <v>0</v>
      </c>
      <c r="AY8" s="215">
        <f t="shared" si="340"/>
        <v>0</v>
      </c>
      <c r="AZ8">
        <v>0</v>
      </c>
      <c r="BA8">
        <f>AZ8</f>
        <v>0</v>
      </c>
      <c r="BB8" s="118">
        <f>BA8</f>
        <v>0</v>
      </c>
      <c r="BC8" s="118">
        <f>BB8</f>
        <v>0</v>
      </c>
      <c r="BD8" s="118">
        <f>BC8</f>
        <v>0</v>
      </c>
      <c r="BE8">
        <v>1</v>
      </c>
      <c r="BF8" s="118">
        <f t="shared" si="683"/>
        <v>1</v>
      </c>
      <c r="BG8" s="118">
        <f t="shared" si="684"/>
        <v>1</v>
      </c>
      <c r="BH8" s="118">
        <f t="shared" si="345"/>
        <v>1</v>
      </c>
      <c r="BI8" s="118">
        <f t="shared" si="346"/>
        <v>1</v>
      </c>
      <c r="BJ8">
        <v>0</v>
      </c>
      <c r="BK8" s="118">
        <f t="shared" si="348"/>
        <v>0</v>
      </c>
      <c r="BL8" s="118">
        <f t="shared" si="349"/>
        <v>0</v>
      </c>
      <c r="BM8" s="118">
        <f t="shared" si="350"/>
        <v>0</v>
      </c>
      <c r="BN8" s="118">
        <f t="shared" si="351"/>
        <v>0</v>
      </c>
      <c r="BO8">
        <v>-1</v>
      </c>
      <c r="BP8" s="118">
        <f>BO8</f>
        <v>-1</v>
      </c>
      <c r="BQ8" s="118">
        <f>BP8</f>
        <v>-1</v>
      </c>
      <c r="BR8" s="118">
        <f>BQ8</f>
        <v>-1</v>
      </c>
      <c r="BS8" s="119">
        <f>BR8</f>
        <v>-1</v>
      </c>
      <c r="BT8">
        <v>1</v>
      </c>
      <c r="BU8" s="118">
        <f>BT8</f>
        <v>1</v>
      </c>
      <c r="BV8" s="118">
        <f>BU8</f>
        <v>1</v>
      </c>
      <c r="BW8" s="118">
        <f>BV8</f>
        <v>1</v>
      </c>
      <c r="BX8" s="118">
        <f>BW8</f>
        <v>1</v>
      </c>
      <c r="BY8">
        <v>0</v>
      </c>
      <c r="BZ8" s="118">
        <f>BY8</f>
        <v>0</v>
      </c>
      <c r="CA8" s="118">
        <f t="shared" si="364"/>
        <v>0</v>
      </c>
      <c r="CB8" s="118">
        <f t="shared" si="365"/>
        <v>0</v>
      </c>
      <c r="CC8" s="118">
        <f t="shared" si="366"/>
        <v>0</v>
      </c>
      <c r="CD8">
        <v>-1</v>
      </c>
      <c r="CE8" s="118">
        <f>CD8</f>
        <v>-1</v>
      </c>
      <c r="CF8" s="118">
        <f t="shared" si="369"/>
        <v>-1</v>
      </c>
      <c r="CG8" s="118">
        <f t="shared" si="370"/>
        <v>-1</v>
      </c>
      <c r="CH8" s="119">
        <f t="shared" si="371"/>
        <v>-1</v>
      </c>
      <c r="CI8">
        <v>0</v>
      </c>
      <c r="CJ8" s="118">
        <f>CI8</f>
        <v>0</v>
      </c>
      <c r="CK8" s="118">
        <f t="shared" si="374"/>
        <v>0</v>
      </c>
      <c r="CL8" s="118">
        <f t="shared" si="375"/>
        <v>0</v>
      </c>
      <c r="CM8" s="118">
        <f t="shared" si="376"/>
        <v>0</v>
      </c>
      <c r="CN8">
        <v>0</v>
      </c>
      <c r="CO8" s="118">
        <f>CN8</f>
        <v>0</v>
      </c>
      <c r="CP8" s="118">
        <f t="shared" si="379"/>
        <v>0</v>
      </c>
      <c r="CQ8" s="118">
        <f t="shared" si="380"/>
        <v>0</v>
      </c>
      <c r="CR8" s="215">
        <f t="shared" si="381"/>
        <v>0</v>
      </c>
      <c r="CS8">
        <v>0</v>
      </c>
      <c r="CT8">
        <f>CS8</f>
        <v>0</v>
      </c>
      <c r="CU8" s="118">
        <f>CT8</f>
        <v>0</v>
      </c>
      <c r="CV8" s="118">
        <f>CU8</f>
        <v>0</v>
      </c>
      <c r="CW8" s="118">
        <f>CV8</f>
        <v>0</v>
      </c>
      <c r="CX8">
        <v>1</v>
      </c>
      <c r="CY8" s="118">
        <f t="shared" si="685"/>
        <v>1</v>
      </c>
      <c r="CZ8" s="118">
        <f t="shared" si="686"/>
        <v>1</v>
      </c>
      <c r="DA8" s="118">
        <f t="shared" si="386"/>
        <v>1</v>
      </c>
      <c r="DB8" s="118">
        <f t="shared" si="387"/>
        <v>1</v>
      </c>
      <c r="DC8">
        <v>0</v>
      </c>
      <c r="DD8" s="118">
        <f t="shared" si="389"/>
        <v>0</v>
      </c>
      <c r="DE8" s="118">
        <f t="shared" si="390"/>
        <v>0</v>
      </c>
      <c r="DF8" s="118">
        <f t="shared" si="391"/>
        <v>0</v>
      </c>
      <c r="DG8" s="118">
        <f t="shared" si="392"/>
        <v>0</v>
      </c>
      <c r="DH8">
        <v>-1</v>
      </c>
      <c r="DI8" s="118">
        <f>DH8</f>
        <v>-1</v>
      </c>
      <c r="DJ8" s="118">
        <f>DI8</f>
        <v>-1</v>
      </c>
      <c r="DK8" s="118">
        <f>DJ8</f>
        <v>-1</v>
      </c>
      <c r="DL8" s="119">
        <f>DK8</f>
        <v>-1</v>
      </c>
      <c r="DM8">
        <v>1</v>
      </c>
      <c r="DN8" s="118">
        <f>DM8</f>
        <v>1</v>
      </c>
      <c r="DO8" s="118">
        <f>DN8</f>
        <v>1</v>
      </c>
      <c r="DP8" s="118">
        <f>DO8</f>
        <v>1</v>
      </c>
      <c r="DQ8" s="118">
        <f>DP8</f>
        <v>1</v>
      </c>
      <c r="DR8">
        <v>0</v>
      </c>
      <c r="DS8" s="118">
        <f>DR8</f>
        <v>0</v>
      </c>
      <c r="DT8" s="118">
        <f t="shared" si="405"/>
        <v>0</v>
      </c>
      <c r="DU8" s="118">
        <f t="shared" si="406"/>
        <v>0</v>
      </c>
      <c r="DV8" s="118">
        <f t="shared" si="407"/>
        <v>0</v>
      </c>
      <c r="DW8">
        <v>-1</v>
      </c>
      <c r="DX8" s="118">
        <f>DW8</f>
        <v>-1</v>
      </c>
      <c r="DY8" s="118">
        <f t="shared" si="410"/>
        <v>-1</v>
      </c>
      <c r="DZ8" s="118">
        <f t="shared" si="411"/>
        <v>-1</v>
      </c>
      <c r="EA8" s="119">
        <f t="shared" si="412"/>
        <v>-1</v>
      </c>
      <c r="EB8">
        <v>0</v>
      </c>
      <c r="EC8" s="118">
        <f>EB8</f>
        <v>0</v>
      </c>
      <c r="ED8" s="118">
        <f t="shared" si="415"/>
        <v>0</v>
      </c>
      <c r="EE8" s="118">
        <f t="shared" si="416"/>
        <v>0</v>
      </c>
      <c r="EF8" s="118">
        <f t="shared" si="417"/>
        <v>0</v>
      </c>
      <c r="EG8">
        <v>0</v>
      </c>
      <c r="EH8" s="118">
        <f>EG8</f>
        <v>0</v>
      </c>
      <c r="EI8" s="118">
        <f t="shared" si="420"/>
        <v>0</v>
      </c>
      <c r="EJ8" s="118">
        <f t="shared" si="421"/>
        <v>0</v>
      </c>
      <c r="EK8" s="210">
        <f t="shared" si="422"/>
        <v>0</v>
      </c>
      <c r="EL8">
        <v>0</v>
      </c>
      <c r="EM8">
        <f>EL8</f>
        <v>0</v>
      </c>
      <c r="EN8" s="118">
        <f>EM8</f>
        <v>0</v>
      </c>
      <c r="EO8" s="118">
        <f>EN8</f>
        <v>0</v>
      </c>
      <c r="EP8" s="118">
        <f>EO8</f>
        <v>0</v>
      </c>
      <c r="EQ8">
        <v>1</v>
      </c>
      <c r="ER8" s="118">
        <f t="shared" si="687"/>
        <v>1</v>
      </c>
      <c r="ES8" s="118">
        <f t="shared" si="688"/>
        <v>1</v>
      </c>
      <c r="ET8" s="118">
        <f t="shared" si="427"/>
        <v>1</v>
      </c>
      <c r="EU8" s="118">
        <f t="shared" si="428"/>
        <v>1</v>
      </c>
      <c r="EV8">
        <v>0</v>
      </c>
      <c r="EW8" s="118">
        <f t="shared" si="430"/>
        <v>0</v>
      </c>
      <c r="EX8" s="118">
        <f t="shared" si="431"/>
        <v>0</v>
      </c>
      <c r="EY8" s="118">
        <f t="shared" si="432"/>
        <v>0</v>
      </c>
      <c r="EZ8" s="118">
        <f t="shared" si="433"/>
        <v>0</v>
      </c>
      <c r="FA8">
        <v>-1</v>
      </c>
      <c r="FB8" s="118">
        <f>FA8</f>
        <v>-1</v>
      </c>
      <c r="FC8" s="118">
        <f>FB8</f>
        <v>-1</v>
      </c>
      <c r="FD8" s="118">
        <f>FC8</f>
        <v>-1</v>
      </c>
      <c r="FE8" s="119">
        <f>FD8</f>
        <v>-1</v>
      </c>
      <c r="FF8">
        <v>1</v>
      </c>
      <c r="FG8" s="118">
        <f>FF8</f>
        <v>1</v>
      </c>
      <c r="FH8" s="118">
        <f>FG8</f>
        <v>1</v>
      </c>
      <c r="FI8" s="118">
        <f>FH8</f>
        <v>1</v>
      </c>
      <c r="FJ8" s="118">
        <f>FI8</f>
        <v>1</v>
      </c>
      <c r="FK8">
        <v>0</v>
      </c>
      <c r="FL8" s="118">
        <f>FK8</f>
        <v>0</v>
      </c>
      <c r="FM8" s="118">
        <f t="shared" si="446"/>
        <v>0</v>
      </c>
      <c r="FN8" s="118">
        <f t="shared" si="447"/>
        <v>0</v>
      </c>
      <c r="FO8" s="118">
        <f t="shared" si="448"/>
        <v>0</v>
      </c>
      <c r="FP8">
        <v>-1</v>
      </c>
      <c r="FQ8" s="118">
        <f>FP8</f>
        <v>-1</v>
      </c>
      <c r="FR8" s="118">
        <f t="shared" si="451"/>
        <v>-1</v>
      </c>
      <c r="FS8" s="118">
        <f t="shared" si="452"/>
        <v>-1</v>
      </c>
      <c r="FT8" s="119">
        <f t="shared" si="453"/>
        <v>-1</v>
      </c>
      <c r="FU8">
        <v>0</v>
      </c>
      <c r="FV8" s="118">
        <f>FU8</f>
        <v>0</v>
      </c>
      <c r="FW8" s="118">
        <f t="shared" si="456"/>
        <v>0</v>
      </c>
      <c r="FX8" s="118">
        <f t="shared" si="457"/>
        <v>0</v>
      </c>
      <c r="FY8" s="118">
        <f t="shared" si="458"/>
        <v>0</v>
      </c>
      <c r="FZ8">
        <v>0</v>
      </c>
      <c r="GA8" s="118">
        <f>FZ8</f>
        <v>0</v>
      </c>
      <c r="GB8" s="118">
        <f t="shared" si="461"/>
        <v>0</v>
      </c>
      <c r="GC8" s="118">
        <f t="shared" si="462"/>
        <v>0</v>
      </c>
      <c r="GD8" s="215">
        <f t="shared" si="463"/>
        <v>0</v>
      </c>
      <c r="GE8">
        <v>0</v>
      </c>
      <c r="GF8">
        <f>GE8</f>
        <v>0</v>
      </c>
      <c r="GG8" s="118">
        <f>GF8</f>
        <v>0</v>
      </c>
      <c r="GH8" s="118">
        <f>GG8</f>
        <v>0</v>
      </c>
      <c r="GI8" s="118">
        <f>GH8</f>
        <v>0</v>
      </c>
      <c r="GJ8">
        <v>1</v>
      </c>
      <c r="GK8" s="118">
        <f t="shared" si="689"/>
        <v>1</v>
      </c>
      <c r="GL8" s="118">
        <f t="shared" si="690"/>
        <v>1</v>
      </c>
      <c r="GM8" s="118">
        <f t="shared" si="468"/>
        <v>1</v>
      </c>
      <c r="GN8" s="118">
        <f t="shared" si="469"/>
        <v>1</v>
      </c>
      <c r="GO8">
        <v>0</v>
      </c>
      <c r="GP8" s="118">
        <f t="shared" si="471"/>
        <v>0</v>
      </c>
      <c r="GQ8" s="118">
        <f t="shared" si="472"/>
        <v>0</v>
      </c>
      <c r="GR8" s="118">
        <f t="shared" si="473"/>
        <v>0</v>
      </c>
      <c r="GS8" s="118">
        <f t="shared" si="474"/>
        <v>0</v>
      </c>
      <c r="GT8">
        <v>-1</v>
      </c>
      <c r="GU8" s="118">
        <f>GT8</f>
        <v>-1</v>
      </c>
      <c r="GV8" s="118">
        <f>GU8</f>
        <v>-1</v>
      </c>
      <c r="GW8" s="118">
        <f>GV8</f>
        <v>-1</v>
      </c>
      <c r="GX8" s="119">
        <f>GW8</f>
        <v>-1</v>
      </c>
      <c r="GY8">
        <v>1</v>
      </c>
      <c r="GZ8" s="118">
        <f>GY8</f>
        <v>1</v>
      </c>
      <c r="HA8" s="118">
        <f>GZ8</f>
        <v>1</v>
      </c>
      <c r="HB8" s="118">
        <f>HA8</f>
        <v>1</v>
      </c>
      <c r="HC8" s="118">
        <f>HB8</f>
        <v>1</v>
      </c>
      <c r="HD8">
        <v>0</v>
      </c>
      <c r="HE8" s="118">
        <f>HD8</f>
        <v>0</v>
      </c>
      <c r="HF8" s="118">
        <f t="shared" si="487"/>
        <v>0</v>
      </c>
      <c r="HG8" s="118">
        <f t="shared" si="488"/>
        <v>0</v>
      </c>
      <c r="HH8" s="118">
        <f t="shared" si="489"/>
        <v>0</v>
      </c>
      <c r="HI8">
        <v>-1</v>
      </c>
      <c r="HJ8" s="118">
        <f>HI8</f>
        <v>-1</v>
      </c>
      <c r="HK8" s="118">
        <f t="shared" si="492"/>
        <v>-1</v>
      </c>
      <c r="HL8" s="118">
        <f t="shared" si="493"/>
        <v>-1</v>
      </c>
      <c r="HM8" s="119">
        <f t="shared" si="494"/>
        <v>-1</v>
      </c>
      <c r="HN8">
        <v>0</v>
      </c>
      <c r="HO8" s="118">
        <f>HN8</f>
        <v>0</v>
      </c>
      <c r="HP8" s="118">
        <f t="shared" si="497"/>
        <v>0</v>
      </c>
      <c r="HQ8" s="118">
        <f t="shared" si="498"/>
        <v>0</v>
      </c>
      <c r="HR8" s="118">
        <f t="shared" si="499"/>
        <v>0</v>
      </c>
      <c r="HS8">
        <v>0</v>
      </c>
      <c r="HT8" s="118">
        <f>HS8</f>
        <v>0</v>
      </c>
      <c r="HU8" s="118">
        <f t="shared" si="502"/>
        <v>0</v>
      </c>
      <c r="HV8" s="118">
        <f t="shared" si="503"/>
        <v>0</v>
      </c>
      <c r="HW8" s="215">
        <f t="shared" si="504"/>
        <v>0</v>
      </c>
      <c r="HX8">
        <v>0</v>
      </c>
      <c r="HY8">
        <f>HX8</f>
        <v>0</v>
      </c>
      <c r="HZ8" s="118">
        <f>HY8</f>
        <v>0</v>
      </c>
      <c r="IA8" s="118">
        <f>HZ8</f>
        <v>0</v>
      </c>
      <c r="IB8" s="118">
        <f>IA8</f>
        <v>0</v>
      </c>
      <c r="IC8">
        <v>1</v>
      </c>
      <c r="ID8" s="118">
        <f t="shared" si="691"/>
        <v>1</v>
      </c>
      <c r="IE8" s="118">
        <f t="shared" si="692"/>
        <v>1</v>
      </c>
      <c r="IF8" s="118">
        <f t="shared" si="509"/>
        <v>1</v>
      </c>
      <c r="IG8" s="118">
        <f t="shared" si="510"/>
        <v>1</v>
      </c>
      <c r="IH8">
        <v>0</v>
      </c>
      <c r="II8" s="118">
        <f t="shared" si="512"/>
        <v>0</v>
      </c>
      <c r="IJ8" s="118">
        <f t="shared" si="513"/>
        <v>0</v>
      </c>
      <c r="IK8" s="118">
        <f t="shared" si="514"/>
        <v>0</v>
      </c>
      <c r="IL8" s="118">
        <f t="shared" si="515"/>
        <v>0</v>
      </c>
      <c r="IM8">
        <v>-1</v>
      </c>
      <c r="IN8" s="118">
        <f>IM8</f>
        <v>-1</v>
      </c>
      <c r="IO8" s="118">
        <f>IN8</f>
        <v>-1</v>
      </c>
      <c r="IP8" s="118">
        <f>IO8</f>
        <v>-1</v>
      </c>
      <c r="IQ8" s="119">
        <f>IP8</f>
        <v>-1</v>
      </c>
      <c r="IR8">
        <v>1</v>
      </c>
      <c r="IS8" s="118">
        <f>IR8</f>
        <v>1</v>
      </c>
      <c r="IT8" s="118">
        <f>IS8</f>
        <v>1</v>
      </c>
      <c r="IU8" s="118">
        <f>IT8</f>
        <v>1</v>
      </c>
      <c r="IV8" s="118">
        <f>IU8</f>
        <v>1</v>
      </c>
      <c r="IW8">
        <v>0</v>
      </c>
      <c r="IX8" s="118">
        <f>IW8</f>
        <v>0</v>
      </c>
      <c r="IY8" s="118">
        <f t="shared" si="528"/>
        <v>0</v>
      </c>
      <c r="IZ8" s="118">
        <f t="shared" si="529"/>
        <v>0</v>
      </c>
      <c r="JA8" s="118">
        <f t="shared" si="530"/>
        <v>0</v>
      </c>
      <c r="JB8">
        <v>-1</v>
      </c>
      <c r="JC8" s="118">
        <f>JB8</f>
        <v>-1</v>
      </c>
      <c r="JD8" s="118">
        <f t="shared" si="533"/>
        <v>-1</v>
      </c>
      <c r="JE8" s="118">
        <f t="shared" si="534"/>
        <v>-1</v>
      </c>
      <c r="JF8" s="119">
        <f t="shared" si="535"/>
        <v>-1</v>
      </c>
      <c r="JG8">
        <v>0</v>
      </c>
      <c r="JH8" s="118">
        <f>JG8</f>
        <v>0</v>
      </c>
      <c r="JI8" s="118">
        <f t="shared" si="538"/>
        <v>0</v>
      </c>
      <c r="JJ8" s="118">
        <f t="shared" si="539"/>
        <v>0</v>
      </c>
      <c r="JK8" s="118">
        <f t="shared" si="540"/>
        <v>0</v>
      </c>
      <c r="JL8">
        <v>0</v>
      </c>
      <c r="JM8" s="118">
        <f>JL8</f>
        <v>0</v>
      </c>
      <c r="JN8" s="118">
        <f t="shared" si="543"/>
        <v>0</v>
      </c>
      <c r="JO8" s="118">
        <f t="shared" si="544"/>
        <v>0</v>
      </c>
      <c r="JP8" s="215">
        <f t="shared" si="545"/>
        <v>0</v>
      </c>
      <c r="JQ8">
        <v>0</v>
      </c>
      <c r="JR8">
        <f>JQ8</f>
        <v>0</v>
      </c>
      <c r="JS8" s="118">
        <f>JR8</f>
        <v>0</v>
      </c>
      <c r="JT8" s="118">
        <f>JS8</f>
        <v>0</v>
      </c>
      <c r="JU8" s="118">
        <f>JT8</f>
        <v>0</v>
      </c>
      <c r="JV8">
        <v>1</v>
      </c>
      <c r="JW8" s="118">
        <f t="shared" si="693"/>
        <v>1</v>
      </c>
      <c r="JX8" s="118">
        <f t="shared" si="694"/>
        <v>1</v>
      </c>
      <c r="JY8" s="118">
        <f t="shared" si="550"/>
        <v>1</v>
      </c>
      <c r="JZ8" s="118">
        <f t="shared" si="551"/>
        <v>1</v>
      </c>
      <c r="KA8">
        <v>0</v>
      </c>
      <c r="KB8" s="118">
        <f t="shared" si="553"/>
        <v>0</v>
      </c>
      <c r="KC8" s="118">
        <f t="shared" si="554"/>
        <v>0</v>
      </c>
      <c r="KD8" s="118">
        <f t="shared" si="555"/>
        <v>0</v>
      </c>
      <c r="KE8" s="118">
        <f t="shared" si="556"/>
        <v>0</v>
      </c>
      <c r="KF8">
        <v>-1</v>
      </c>
      <c r="KG8" s="118">
        <f>KF8</f>
        <v>-1</v>
      </c>
      <c r="KH8" s="118">
        <f>KG8</f>
        <v>-1</v>
      </c>
      <c r="KI8" s="118">
        <f>KH8</f>
        <v>-1</v>
      </c>
      <c r="KJ8" s="119">
        <f>KI8</f>
        <v>-1</v>
      </c>
      <c r="KK8">
        <v>1</v>
      </c>
      <c r="KL8" s="118">
        <f>KK8</f>
        <v>1</v>
      </c>
      <c r="KM8" s="118">
        <f>KL8</f>
        <v>1</v>
      </c>
      <c r="KN8" s="118">
        <f>KM8</f>
        <v>1</v>
      </c>
      <c r="KO8" s="118">
        <f>KN8</f>
        <v>1</v>
      </c>
      <c r="KP8">
        <v>0</v>
      </c>
      <c r="KQ8" s="118">
        <f>KP8</f>
        <v>0</v>
      </c>
      <c r="KR8" s="118">
        <f t="shared" si="569"/>
        <v>0</v>
      </c>
      <c r="KS8" s="118">
        <f t="shared" si="570"/>
        <v>0</v>
      </c>
      <c r="KT8" s="118">
        <f t="shared" si="571"/>
        <v>0</v>
      </c>
      <c r="KU8">
        <v>-1</v>
      </c>
      <c r="KV8" s="118">
        <f>KU8</f>
        <v>-1</v>
      </c>
      <c r="KW8" s="118">
        <f t="shared" si="574"/>
        <v>-1</v>
      </c>
      <c r="KX8" s="118">
        <f t="shared" si="575"/>
        <v>-1</v>
      </c>
      <c r="KY8" s="119">
        <f t="shared" si="576"/>
        <v>-1</v>
      </c>
      <c r="KZ8">
        <v>0</v>
      </c>
      <c r="LA8" s="118">
        <f>KZ8</f>
        <v>0</v>
      </c>
      <c r="LB8" s="118">
        <f t="shared" si="579"/>
        <v>0</v>
      </c>
      <c r="LC8" s="118">
        <f t="shared" si="580"/>
        <v>0</v>
      </c>
      <c r="LD8" s="118">
        <f t="shared" si="581"/>
        <v>0</v>
      </c>
      <c r="LE8">
        <v>0</v>
      </c>
      <c r="LF8" s="118">
        <f>LE8</f>
        <v>0</v>
      </c>
      <c r="LG8" s="118">
        <f t="shared" si="584"/>
        <v>0</v>
      </c>
      <c r="LH8" s="118">
        <f t="shared" si="585"/>
        <v>0</v>
      </c>
      <c r="LI8" s="215">
        <f t="shared" si="586"/>
        <v>0</v>
      </c>
      <c r="LJ8">
        <v>0</v>
      </c>
      <c r="LK8">
        <f>LJ8</f>
        <v>0</v>
      </c>
      <c r="LL8" s="118">
        <f>LK8</f>
        <v>0</v>
      </c>
      <c r="LM8" s="118">
        <f>LL8</f>
        <v>0</v>
      </c>
      <c r="LN8" s="118">
        <f>LM8</f>
        <v>0</v>
      </c>
      <c r="LO8">
        <v>1</v>
      </c>
      <c r="LP8" s="118">
        <f t="shared" si="695"/>
        <v>1</v>
      </c>
      <c r="LQ8" s="118">
        <f t="shared" si="696"/>
        <v>1</v>
      </c>
      <c r="LR8" s="118">
        <f t="shared" si="591"/>
        <v>1</v>
      </c>
      <c r="LS8" s="118">
        <f t="shared" si="592"/>
        <v>1</v>
      </c>
      <c r="LT8">
        <v>0</v>
      </c>
      <c r="LU8" s="118">
        <f t="shared" si="594"/>
        <v>0</v>
      </c>
      <c r="LV8" s="118">
        <f t="shared" si="595"/>
        <v>0</v>
      </c>
      <c r="LW8" s="118">
        <f t="shared" si="596"/>
        <v>0</v>
      </c>
      <c r="LX8" s="118">
        <f t="shared" si="597"/>
        <v>0</v>
      </c>
      <c r="LY8">
        <v>-1</v>
      </c>
      <c r="LZ8" s="118">
        <f>LY8</f>
        <v>-1</v>
      </c>
      <c r="MA8" s="118">
        <f>LZ8</f>
        <v>-1</v>
      </c>
      <c r="MB8" s="118">
        <f>MA8</f>
        <v>-1</v>
      </c>
      <c r="MC8" s="119">
        <f>MB8</f>
        <v>-1</v>
      </c>
      <c r="MD8">
        <v>1</v>
      </c>
      <c r="ME8" s="118">
        <f>MD8</f>
        <v>1</v>
      </c>
      <c r="MF8" s="118">
        <f>ME8</f>
        <v>1</v>
      </c>
      <c r="MG8" s="118">
        <f>MF8</f>
        <v>1</v>
      </c>
      <c r="MH8" s="118">
        <f>MG8</f>
        <v>1</v>
      </c>
      <c r="MI8">
        <v>0</v>
      </c>
      <c r="MJ8" s="118">
        <f>MI8</f>
        <v>0</v>
      </c>
      <c r="MK8" s="118">
        <f t="shared" si="610"/>
        <v>0</v>
      </c>
      <c r="ML8" s="118">
        <f t="shared" si="611"/>
        <v>0</v>
      </c>
      <c r="MM8" s="118">
        <f t="shared" si="612"/>
        <v>0</v>
      </c>
      <c r="MN8">
        <v>-1</v>
      </c>
      <c r="MO8" s="118">
        <f>MN8</f>
        <v>-1</v>
      </c>
      <c r="MP8" s="118">
        <f t="shared" si="615"/>
        <v>-1</v>
      </c>
      <c r="MQ8" s="118">
        <f t="shared" si="616"/>
        <v>-1</v>
      </c>
      <c r="MR8" s="119">
        <f t="shared" si="617"/>
        <v>-1</v>
      </c>
      <c r="MS8">
        <v>0</v>
      </c>
      <c r="MT8" s="118">
        <f>MS8</f>
        <v>0</v>
      </c>
      <c r="MU8" s="118">
        <f t="shared" si="620"/>
        <v>0</v>
      </c>
      <c r="MV8" s="118">
        <f t="shared" si="621"/>
        <v>0</v>
      </c>
      <c r="MW8" s="118">
        <f t="shared" si="622"/>
        <v>0</v>
      </c>
      <c r="MX8">
        <v>0</v>
      </c>
      <c r="MY8" s="118">
        <f>MX8</f>
        <v>0</v>
      </c>
      <c r="MZ8" s="118">
        <f t="shared" si="625"/>
        <v>0</v>
      </c>
      <c r="NA8" s="118">
        <f t="shared" si="626"/>
        <v>0</v>
      </c>
      <c r="NB8" s="215">
        <f t="shared" si="627"/>
        <v>0</v>
      </c>
      <c r="NC8">
        <v>0</v>
      </c>
      <c r="ND8">
        <f>NC8</f>
        <v>0</v>
      </c>
      <c r="NE8" s="118">
        <f>ND8</f>
        <v>0</v>
      </c>
      <c r="NF8" s="118">
        <f>NE8</f>
        <v>0</v>
      </c>
      <c r="NG8" s="118">
        <f>NF8</f>
        <v>0</v>
      </c>
      <c r="NH8">
        <v>1</v>
      </c>
      <c r="NI8" s="118">
        <f t="shared" si="697"/>
        <v>1</v>
      </c>
      <c r="NJ8" s="118">
        <f t="shared" si="698"/>
        <v>1</v>
      </c>
      <c r="NK8" s="118">
        <f t="shared" si="632"/>
        <v>1</v>
      </c>
      <c r="NL8" s="118">
        <f t="shared" si="633"/>
        <v>1</v>
      </c>
      <c r="NM8">
        <v>0</v>
      </c>
      <c r="NN8" s="118">
        <f t="shared" si="635"/>
        <v>0</v>
      </c>
      <c r="NO8" s="118">
        <f t="shared" si="636"/>
        <v>0</v>
      </c>
      <c r="NP8" s="118">
        <f t="shared" si="637"/>
        <v>0</v>
      </c>
      <c r="NQ8" s="118">
        <f t="shared" si="638"/>
        <v>0</v>
      </c>
      <c r="NR8">
        <v>-1</v>
      </c>
      <c r="NS8" s="118">
        <f>NR8</f>
        <v>-1</v>
      </c>
      <c r="NT8" s="118">
        <f>NS8</f>
        <v>-1</v>
      </c>
      <c r="NU8" s="118">
        <f>NT8</f>
        <v>-1</v>
      </c>
      <c r="NV8" s="119">
        <f>NU8</f>
        <v>-1</v>
      </c>
      <c r="NW8">
        <v>1</v>
      </c>
      <c r="NX8" s="118">
        <f>NW8</f>
        <v>1</v>
      </c>
      <c r="NY8" s="118">
        <f>NX8</f>
        <v>1</v>
      </c>
      <c r="NZ8" s="118">
        <f>NY8</f>
        <v>1</v>
      </c>
      <c r="OA8" s="118">
        <f>NZ8</f>
        <v>1</v>
      </c>
      <c r="OB8">
        <v>0</v>
      </c>
      <c r="OC8" s="118">
        <f>OB8</f>
        <v>0</v>
      </c>
      <c r="OD8" s="118">
        <f t="shared" si="651"/>
        <v>0</v>
      </c>
      <c r="OE8" s="118">
        <f t="shared" si="652"/>
        <v>0</v>
      </c>
      <c r="OF8" s="118">
        <f t="shared" si="653"/>
        <v>0</v>
      </c>
      <c r="OG8">
        <v>-1</v>
      </c>
      <c r="OH8" s="118">
        <f>OG8</f>
        <v>-1</v>
      </c>
      <c r="OI8" s="118">
        <f t="shared" si="656"/>
        <v>-1</v>
      </c>
      <c r="OJ8" s="118">
        <f t="shared" si="657"/>
        <v>-1</v>
      </c>
      <c r="OK8" s="119">
        <f t="shared" si="658"/>
        <v>-1</v>
      </c>
      <c r="OL8">
        <v>0</v>
      </c>
      <c r="OM8" s="118">
        <f>OL8</f>
        <v>0</v>
      </c>
      <c r="ON8" s="118">
        <f t="shared" si="661"/>
        <v>0</v>
      </c>
      <c r="OO8" s="118">
        <f t="shared" si="662"/>
        <v>0</v>
      </c>
      <c r="OP8" s="118">
        <f t="shared" si="663"/>
        <v>0</v>
      </c>
      <c r="OQ8">
        <v>0</v>
      </c>
      <c r="OR8" s="118">
        <f>OQ8</f>
        <v>0</v>
      </c>
      <c r="OS8" s="118">
        <f t="shared" si="666"/>
        <v>0</v>
      </c>
      <c r="OT8" s="118">
        <f t="shared" si="667"/>
        <v>0</v>
      </c>
      <c r="OU8" s="215">
        <f t="shared" si="668"/>
        <v>0</v>
      </c>
      <c r="OV8">
        <v>0</v>
      </c>
      <c r="OW8">
        <v>0.5</v>
      </c>
      <c r="OX8">
        <v>0</v>
      </c>
      <c r="OY8" s="221">
        <v>0.5</v>
      </c>
      <c r="OZ8">
        <v>0</v>
      </c>
      <c r="PA8">
        <v>1</v>
      </c>
      <c r="PB8">
        <v>0</v>
      </c>
      <c r="PC8" s="6">
        <v>1</v>
      </c>
      <c r="PD8">
        <v>0</v>
      </c>
      <c r="PE8">
        <v>1</v>
      </c>
      <c r="PF8">
        <v>0</v>
      </c>
      <c r="PG8" s="6">
        <v>1</v>
      </c>
      <c r="PH8">
        <v>0</v>
      </c>
      <c r="PI8" s="6">
        <v>0.5</v>
      </c>
      <c r="PJ8">
        <v>0</v>
      </c>
      <c r="PK8">
        <v>1</v>
      </c>
      <c r="PL8">
        <v>0</v>
      </c>
      <c r="PM8" s="6">
        <v>1</v>
      </c>
      <c r="PN8">
        <v>0</v>
      </c>
      <c r="PO8">
        <v>1</v>
      </c>
      <c r="PP8">
        <v>0</v>
      </c>
      <c r="PQ8" s="6">
        <v>1</v>
      </c>
      <c r="PR8" s="190">
        <f t="shared" si="679"/>
        <v>0</v>
      </c>
      <c r="PS8" s="190">
        <f t="shared" si="680"/>
        <v>0</v>
      </c>
    </row>
    <row r="9" spans="1:435" x14ac:dyDescent="0.3">
      <c r="A9" s="16"/>
      <c r="E9" s="6"/>
      <c r="F9" s="10" t="s">
        <v>667</v>
      </c>
      <c r="G9">
        <v>0</v>
      </c>
      <c r="H9">
        <v>0.3</v>
      </c>
      <c r="I9">
        <v>-0.3</v>
      </c>
      <c r="J9">
        <v>0.39500000000000002</v>
      </c>
      <c r="K9">
        <v>-0.39500000000000002</v>
      </c>
      <c r="L9" s="118">
        <f t="shared" ref="L9:U10" si="699">G9</f>
        <v>0</v>
      </c>
      <c r="M9" s="118">
        <f t="shared" si="699"/>
        <v>0.3</v>
      </c>
      <c r="N9" s="118">
        <f t="shared" si="699"/>
        <v>-0.3</v>
      </c>
      <c r="O9" s="118">
        <f t="shared" si="699"/>
        <v>0.39500000000000002</v>
      </c>
      <c r="P9" s="118">
        <f t="shared" si="699"/>
        <v>-0.39500000000000002</v>
      </c>
      <c r="Q9" s="118">
        <f t="shared" si="699"/>
        <v>0</v>
      </c>
      <c r="R9" s="118">
        <f t="shared" si="699"/>
        <v>0.3</v>
      </c>
      <c r="S9" s="118">
        <f t="shared" si="699"/>
        <v>-0.3</v>
      </c>
      <c r="T9" s="118">
        <f t="shared" si="699"/>
        <v>0.39500000000000002</v>
      </c>
      <c r="U9" s="118">
        <f t="shared" si="699"/>
        <v>-0.39500000000000002</v>
      </c>
      <c r="V9" s="118">
        <f t="shared" ref="V9:AE10" si="700">Q9</f>
        <v>0</v>
      </c>
      <c r="W9" s="118">
        <f t="shared" si="700"/>
        <v>0.3</v>
      </c>
      <c r="X9" s="118">
        <f t="shared" si="700"/>
        <v>-0.3</v>
      </c>
      <c r="Y9" s="118">
        <f t="shared" si="700"/>
        <v>0.39500000000000002</v>
      </c>
      <c r="Z9" s="119">
        <f t="shared" si="700"/>
        <v>-0.39500000000000002</v>
      </c>
      <c r="AA9" s="118">
        <f t="shared" si="700"/>
        <v>0</v>
      </c>
      <c r="AB9" s="118">
        <f t="shared" si="700"/>
        <v>0.3</v>
      </c>
      <c r="AC9" s="118">
        <f t="shared" si="700"/>
        <v>-0.3</v>
      </c>
      <c r="AD9" s="118">
        <f t="shared" si="700"/>
        <v>0.39500000000000002</v>
      </c>
      <c r="AE9" s="118">
        <f t="shared" si="700"/>
        <v>-0.39500000000000002</v>
      </c>
      <c r="AF9" s="118">
        <f t="shared" ref="AF9:AO10" si="701">AA9</f>
        <v>0</v>
      </c>
      <c r="AG9" s="118">
        <f t="shared" si="701"/>
        <v>0.3</v>
      </c>
      <c r="AH9" s="118">
        <f t="shared" si="701"/>
        <v>-0.3</v>
      </c>
      <c r="AI9" s="118">
        <f t="shared" si="701"/>
        <v>0.39500000000000002</v>
      </c>
      <c r="AJ9" s="118">
        <f t="shared" si="701"/>
        <v>-0.39500000000000002</v>
      </c>
      <c r="AK9" s="118">
        <f t="shared" si="701"/>
        <v>0</v>
      </c>
      <c r="AL9" s="118">
        <f t="shared" si="701"/>
        <v>0.3</v>
      </c>
      <c r="AM9" s="118">
        <f t="shared" si="701"/>
        <v>-0.3</v>
      </c>
      <c r="AN9" s="118">
        <f t="shared" si="701"/>
        <v>0.39500000000000002</v>
      </c>
      <c r="AO9" s="119">
        <f t="shared" si="701"/>
        <v>-0.39500000000000002</v>
      </c>
      <c r="AP9" s="118">
        <f t="shared" ref="AP9:AY10" si="702">AK9</f>
        <v>0</v>
      </c>
      <c r="AQ9" s="118">
        <f t="shared" si="702"/>
        <v>0.3</v>
      </c>
      <c r="AR9" s="118">
        <f t="shared" si="702"/>
        <v>-0.3</v>
      </c>
      <c r="AS9" s="118">
        <f t="shared" si="702"/>
        <v>0.39500000000000002</v>
      </c>
      <c r="AT9" s="118">
        <f t="shared" si="702"/>
        <v>-0.39500000000000002</v>
      </c>
      <c r="AU9" s="118">
        <f t="shared" si="702"/>
        <v>0</v>
      </c>
      <c r="AV9" s="118">
        <f t="shared" si="702"/>
        <v>0.3</v>
      </c>
      <c r="AW9" s="118">
        <f t="shared" si="702"/>
        <v>-0.3</v>
      </c>
      <c r="AX9" s="118">
        <f t="shared" si="702"/>
        <v>0.39500000000000002</v>
      </c>
      <c r="AY9" s="215">
        <f t="shared" si="702"/>
        <v>-0.39500000000000002</v>
      </c>
      <c r="AZ9">
        <v>0</v>
      </c>
      <c r="BA9">
        <v>0.3</v>
      </c>
      <c r="BB9">
        <v>-0.3</v>
      </c>
      <c r="BC9">
        <v>0.39500000000000002</v>
      </c>
      <c r="BD9">
        <v>-0.39500000000000002</v>
      </c>
      <c r="BE9" s="118">
        <f t="shared" ref="BE9:BE10" si="703">AZ9</f>
        <v>0</v>
      </c>
      <c r="BF9" s="118">
        <f t="shared" ref="BF9:BF10" si="704">BA9</f>
        <v>0.3</v>
      </c>
      <c r="BG9" s="118">
        <f t="shared" ref="BG9:BG10" si="705">BB9</f>
        <v>-0.3</v>
      </c>
      <c r="BH9" s="118">
        <f t="shared" ref="BH9:BH10" si="706">BC9</f>
        <v>0.39500000000000002</v>
      </c>
      <c r="BI9" s="118">
        <f t="shared" ref="BI9:BI10" si="707">BD9</f>
        <v>-0.39500000000000002</v>
      </c>
      <c r="BJ9" s="118">
        <f t="shared" ref="BJ9:BJ10" si="708">BE9</f>
        <v>0</v>
      </c>
      <c r="BK9" s="118">
        <f t="shared" ref="BK9:BK10" si="709">BF9</f>
        <v>0.3</v>
      </c>
      <c r="BL9" s="118">
        <f t="shared" ref="BL9:BL10" si="710">BG9</f>
        <v>-0.3</v>
      </c>
      <c r="BM9" s="118">
        <f t="shared" ref="BM9:BM10" si="711">BH9</f>
        <v>0.39500000000000002</v>
      </c>
      <c r="BN9" s="118">
        <f t="shared" ref="BN9:BN10" si="712">BI9</f>
        <v>-0.39500000000000002</v>
      </c>
      <c r="BO9" s="118">
        <f t="shared" ref="BO9:BO10" si="713">BJ9</f>
        <v>0</v>
      </c>
      <c r="BP9" s="118">
        <f t="shared" ref="BP9:BP10" si="714">BK9</f>
        <v>0.3</v>
      </c>
      <c r="BQ9" s="118">
        <f t="shared" ref="BQ9:BQ10" si="715">BL9</f>
        <v>-0.3</v>
      </c>
      <c r="BR9" s="118">
        <f t="shared" ref="BR9:BR10" si="716">BM9</f>
        <v>0.39500000000000002</v>
      </c>
      <c r="BS9" s="119">
        <f t="shared" ref="BS9:BS10" si="717">BN9</f>
        <v>-0.39500000000000002</v>
      </c>
      <c r="BT9" s="118">
        <f t="shared" ref="BT9:BT10" si="718">BO9</f>
        <v>0</v>
      </c>
      <c r="BU9" s="118">
        <f t="shared" ref="BU9:BU10" si="719">BP9</f>
        <v>0.3</v>
      </c>
      <c r="BV9" s="118">
        <f t="shared" ref="BV9:BV10" si="720">BQ9</f>
        <v>-0.3</v>
      </c>
      <c r="BW9" s="118">
        <f t="shared" ref="BW9:BW10" si="721">BR9</f>
        <v>0.39500000000000002</v>
      </c>
      <c r="BX9" s="118">
        <f t="shared" ref="BX9:BX10" si="722">BS9</f>
        <v>-0.39500000000000002</v>
      </c>
      <c r="BY9" s="118">
        <f t="shared" ref="BY9:BY10" si="723">BT9</f>
        <v>0</v>
      </c>
      <c r="BZ9" s="118">
        <f t="shared" ref="BZ9:BZ10" si="724">BU9</f>
        <v>0.3</v>
      </c>
      <c r="CA9" s="118">
        <f t="shared" ref="CA9:CA10" si="725">BV9</f>
        <v>-0.3</v>
      </c>
      <c r="CB9" s="118">
        <f t="shared" ref="CB9:CB10" si="726">BW9</f>
        <v>0.39500000000000002</v>
      </c>
      <c r="CC9" s="118">
        <f t="shared" ref="CC9:CC10" si="727">BX9</f>
        <v>-0.39500000000000002</v>
      </c>
      <c r="CD9" s="118">
        <f t="shared" ref="CD9:CD10" si="728">BY9</f>
        <v>0</v>
      </c>
      <c r="CE9" s="118">
        <f t="shared" ref="CE9:CE10" si="729">BZ9</f>
        <v>0.3</v>
      </c>
      <c r="CF9" s="118">
        <f t="shared" ref="CF9:CF10" si="730">CA9</f>
        <v>-0.3</v>
      </c>
      <c r="CG9" s="118">
        <f t="shared" ref="CG9:CG10" si="731">CB9</f>
        <v>0.39500000000000002</v>
      </c>
      <c r="CH9" s="119">
        <f t="shared" ref="CH9:CH10" si="732">CC9</f>
        <v>-0.39500000000000002</v>
      </c>
      <c r="CI9" s="118">
        <f t="shared" ref="CI9:CI10" si="733">CD9</f>
        <v>0</v>
      </c>
      <c r="CJ9" s="118">
        <f t="shared" ref="CJ9:CJ10" si="734">CE9</f>
        <v>0.3</v>
      </c>
      <c r="CK9" s="118">
        <f t="shared" ref="CK9:CK10" si="735">CF9</f>
        <v>-0.3</v>
      </c>
      <c r="CL9" s="118">
        <f t="shared" ref="CL9:CL10" si="736">CG9</f>
        <v>0.39500000000000002</v>
      </c>
      <c r="CM9" s="118">
        <f t="shared" ref="CM9:CM10" si="737">CH9</f>
        <v>-0.39500000000000002</v>
      </c>
      <c r="CN9" s="118">
        <f t="shared" ref="CN9:CN10" si="738">CI9</f>
        <v>0</v>
      </c>
      <c r="CO9" s="118">
        <f t="shared" ref="CO9:CO10" si="739">CJ9</f>
        <v>0.3</v>
      </c>
      <c r="CP9" s="118">
        <f t="shared" ref="CP9:CP10" si="740">CK9</f>
        <v>-0.3</v>
      </c>
      <c r="CQ9" s="118">
        <f t="shared" ref="CQ9:CQ10" si="741">CL9</f>
        <v>0.39500000000000002</v>
      </c>
      <c r="CR9" s="215">
        <f t="shared" ref="CR9:CR10" si="742">CM9</f>
        <v>-0.39500000000000002</v>
      </c>
      <c r="CS9">
        <v>0</v>
      </c>
      <c r="CT9">
        <v>0.3</v>
      </c>
      <c r="CU9">
        <v>-0.3</v>
      </c>
      <c r="CV9">
        <v>0.39500000000000002</v>
      </c>
      <c r="CW9">
        <v>-0.39500000000000002</v>
      </c>
      <c r="CX9" s="118">
        <f t="shared" ref="CX9:CX10" si="743">CS9</f>
        <v>0</v>
      </c>
      <c r="CY9" s="118">
        <f t="shared" ref="CY9:CY10" si="744">CT9</f>
        <v>0.3</v>
      </c>
      <c r="CZ9" s="118">
        <f t="shared" ref="CZ9:CZ10" si="745">CU9</f>
        <v>-0.3</v>
      </c>
      <c r="DA9" s="118">
        <f t="shared" ref="DA9:DA10" si="746">CV9</f>
        <v>0.39500000000000002</v>
      </c>
      <c r="DB9" s="118">
        <f t="shared" ref="DB9:DB10" si="747">CW9</f>
        <v>-0.39500000000000002</v>
      </c>
      <c r="DC9" s="118">
        <f t="shared" ref="DC9:DC10" si="748">CX9</f>
        <v>0</v>
      </c>
      <c r="DD9" s="118">
        <f t="shared" ref="DD9:DD10" si="749">CY9</f>
        <v>0.3</v>
      </c>
      <c r="DE9" s="118">
        <f t="shared" ref="DE9:DE10" si="750">CZ9</f>
        <v>-0.3</v>
      </c>
      <c r="DF9" s="118">
        <f t="shared" ref="DF9:DF10" si="751">DA9</f>
        <v>0.39500000000000002</v>
      </c>
      <c r="DG9" s="118">
        <f t="shared" ref="DG9:DG10" si="752">DB9</f>
        <v>-0.39500000000000002</v>
      </c>
      <c r="DH9" s="118">
        <f t="shared" ref="DH9:DH10" si="753">DC9</f>
        <v>0</v>
      </c>
      <c r="DI9" s="118">
        <f t="shared" ref="DI9:DI10" si="754">DD9</f>
        <v>0.3</v>
      </c>
      <c r="DJ9" s="118">
        <f t="shared" ref="DJ9:DJ10" si="755">DE9</f>
        <v>-0.3</v>
      </c>
      <c r="DK9" s="118">
        <f t="shared" ref="DK9:DK10" si="756">DF9</f>
        <v>0.39500000000000002</v>
      </c>
      <c r="DL9" s="119">
        <f t="shared" ref="DL9:DL10" si="757">DG9</f>
        <v>-0.39500000000000002</v>
      </c>
      <c r="DM9" s="118">
        <f t="shared" ref="DM9:DM10" si="758">DH9</f>
        <v>0</v>
      </c>
      <c r="DN9" s="118">
        <f t="shared" ref="DN9:DN10" si="759">DI9</f>
        <v>0.3</v>
      </c>
      <c r="DO9" s="118">
        <f t="shared" ref="DO9:DO10" si="760">DJ9</f>
        <v>-0.3</v>
      </c>
      <c r="DP9" s="118">
        <f t="shared" ref="DP9:DP10" si="761">DK9</f>
        <v>0.39500000000000002</v>
      </c>
      <c r="DQ9" s="118">
        <f t="shared" ref="DQ9:DQ10" si="762">DL9</f>
        <v>-0.39500000000000002</v>
      </c>
      <c r="DR9" s="118">
        <f t="shared" ref="DR9:DR10" si="763">DM9</f>
        <v>0</v>
      </c>
      <c r="DS9" s="118">
        <f t="shared" ref="DS9:DS10" si="764">DN9</f>
        <v>0.3</v>
      </c>
      <c r="DT9" s="118">
        <f t="shared" ref="DT9:DT10" si="765">DO9</f>
        <v>-0.3</v>
      </c>
      <c r="DU9" s="118">
        <f t="shared" ref="DU9:DU10" si="766">DP9</f>
        <v>0.39500000000000002</v>
      </c>
      <c r="DV9" s="118">
        <f t="shared" ref="DV9:DV10" si="767">DQ9</f>
        <v>-0.39500000000000002</v>
      </c>
      <c r="DW9" s="118">
        <f t="shared" ref="DW9:DW10" si="768">DR9</f>
        <v>0</v>
      </c>
      <c r="DX9" s="118">
        <f t="shared" ref="DX9:DX10" si="769">DS9</f>
        <v>0.3</v>
      </c>
      <c r="DY9" s="118">
        <f t="shared" ref="DY9:DY10" si="770">DT9</f>
        <v>-0.3</v>
      </c>
      <c r="DZ9" s="118">
        <f t="shared" ref="DZ9:DZ10" si="771">DU9</f>
        <v>0.39500000000000002</v>
      </c>
      <c r="EA9" s="119">
        <f t="shared" ref="EA9:EA10" si="772">DV9</f>
        <v>-0.39500000000000002</v>
      </c>
      <c r="EB9" s="118">
        <f t="shared" ref="EB9:EB10" si="773">DW9</f>
        <v>0</v>
      </c>
      <c r="EC9" s="118">
        <f t="shared" ref="EC9:EC10" si="774">DX9</f>
        <v>0.3</v>
      </c>
      <c r="ED9" s="118">
        <f t="shared" ref="ED9:ED10" si="775">DY9</f>
        <v>-0.3</v>
      </c>
      <c r="EE9" s="118">
        <f t="shared" ref="EE9:EE10" si="776">DZ9</f>
        <v>0.39500000000000002</v>
      </c>
      <c r="EF9" s="118">
        <f t="shared" ref="EF9:EF10" si="777">EA9</f>
        <v>-0.39500000000000002</v>
      </c>
      <c r="EG9" s="118">
        <f t="shared" ref="EG9:EG10" si="778">EB9</f>
        <v>0</v>
      </c>
      <c r="EH9" s="118">
        <f t="shared" ref="EH9:EH10" si="779">EC9</f>
        <v>0.3</v>
      </c>
      <c r="EI9" s="118">
        <f t="shared" ref="EI9:EI10" si="780">ED9</f>
        <v>-0.3</v>
      </c>
      <c r="EJ9" s="118">
        <f t="shared" ref="EJ9:EJ10" si="781">EE9</f>
        <v>0.39500000000000002</v>
      </c>
      <c r="EK9" s="210">
        <f t="shared" ref="EK9:EK10" si="782">EF9</f>
        <v>-0.39500000000000002</v>
      </c>
      <c r="EL9">
        <v>0</v>
      </c>
      <c r="EM9">
        <v>0.3</v>
      </c>
      <c r="EN9">
        <v>-0.3</v>
      </c>
      <c r="EO9">
        <v>0.39500000000000002</v>
      </c>
      <c r="EP9">
        <v>-0.39500000000000002</v>
      </c>
      <c r="EQ9" s="118">
        <f t="shared" ref="EQ9:EQ10" si="783">EL9</f>
        <v>0</v>
      </c>
      <c r="ER9" s="118">
        <f t="shared" ref="ER9:ER10" si="784">EM9</f>
        <v>0.3</v>
      </c>
      <c r="ES9" s="118">
        <f t="shared" ref="ES9:ES10" si="785">EN9</f>
        <v>-0.3</v>
      </c>
      <c r="ET9" s="118">
        <f t="shared" ref="ET9:ET10" si="786">EO9</f>
        <v>0.39500000000000002</v>
      </c>
      <c r="EU9" s="118">
        <f t="shared" ref="EU9:EU10" si="787">EP9</f>
        <v>-0.39500000000000002</v>
      </c>
      <c r="EV9" s="118">
        <f t="shared" ref="EV9:EV10" si="788">EQ9</f>
        <v>0</v>
      </c>
      <c r="EW9" s="118">
        <f t="shared" ref="EW9:EW10" si="789">ER9</f>
        <v>0.3</v>
      </c>
      <c r="EX9" s="118">
        <f t="shared" ref="EX9:EX10" si="790">ES9</f>
        <v>-0.3</v>
      </c>
      <c r="EY9" s="118">
        <f t="shared" ref="EY9:EY10" si="791">ET9</f>
        <v>0.39500000000000002</v>
      </c>
      <c r="EZ9" s="118">
        <f t="shared" ref="EZ9:EZ10" si="792">EU9</f>
        <v>-0.39500000000000002</v>
      </c>
      <c r="FA9" s="118">
        <f t="shared" ref="FA9:FA10" si="793">EV9</f>
        <v>0</v>
      </c>
      <c r="FB9" s="118">
        <f t="shared" ref="FB9:FB10" si="794">EW9</f>
        <v>0.3</v>
      </c>
      <c r="FC9" s="118">
        <f t="shared" ref="FC9:FC10" si="795">EX9</f>
        <v>-0.3</v>
      </c>
      <c r="FD9" s="118">
        <f t="shared" ref="FD9:FD10" si="796">EY9</f>
        <v>0.39500000000000002</v>
      </c>
      <c r="FE9" s="119">
        <f t="shared" ref="FE9:FE10" si="797">EZ9</f>
        <v>-0.39500000000000002</v>
      </c>
      <c r="FF9" s="118">
        <f t="shared" ref="FF9:FF10" si="798">FA9</f>
        <v>0</v>
      </c>
      <c r="FG9" s="118">
        <f t="shared" ref="FG9:FG10" si="799">FB9</f>
        <v>0.3</v>
      </c>
      <c r="FH9" s="118">
        <f t="shared" ref="FH9:FH10" si="800">FC9</f>
        <v>-0.3</v>
      </c>
      <c r="FI9" s="118">
        <f t="shared" ref="FI9:FI10" si="801">FD9</f>
        <v>0.39500000000000002</v>
      </c>
      <c r="FJ9" s="118">
        <f t="shared" ref="FJ9:FJ10" si="802">FE9</f>
        <v>-0.39500000000000002</v>
      </c>
      <c r="FK9" s="118">
        <f t="shared" ref="FK9:FK10" si="803">FF9</f>
        <v>0</v>
      </c>
      <c r="FL9" s="118">
        <f t="shared" ref="FL9:FL10" si="804">FG9</f>
        <v>0.3</v>
      </c>
      <c r="FM9" s="118">
        <f t="shared" ref="FM9:FM10" si="805">FH9</f>
        <v>-0.3</v>
      </c>
      <c r="FN9" s="118">
        <f t="shared" ref="FN9:FN10" si="806">FI9</f>
        <v>0.39500000000000002</v>
      </c>
      <c r="FO9" s="118">
        <f t="shared" ref="FO9:FO10" si="807">FJ9</f>
        <v>-0.39500000000000002</v>
      </c>
      <c r="FP9" s="118">
        <f t="shared" ref="FP9:FP10" si="808">FK9</f>
        <v>0</v>
      </c>
      <c r="FQ9" s="118">
        <f t="shared" ref="FQ9:FQ10" si="809">FL9</f>
        <v>0.3</v>
      </c>
      <c r="FR9" s="118">
        <f t="shared" ref="FR9:FR10" si="810">FM9</f>
        <v>-0.3</v>
      </c>
      <c r="FS9" s="118">
        <f t="shared" ref="FS9:FS10" si="811">FN9</f>
        <v>0.39500000000000002</v>
      </c>
      <c r="FT9" s="119">
        <f t="shared" ref="FT9:FT10" si="812">FO9</f>
        <v>-0.39500000000000002</v>
      </c>
      <c r="FU9" s="118">
        <f t="shared" ref="FU9:FU10" si="813">FP9</f>
        <v>0</v>
      </c>
      <c r="FV9" s="118">
        <f t="shared" ref="FV9:FV10" si="814">FQ9</f>
        <v>0.3</v>
      </c>
      <c r="FW9" s="118">
        <f t="shared" ref="FW9:FW10" si="815">FR9</f>
        <v>-0.3</v>
      </c>
      <c r="FX9" s="118">
        <f t="shared" ref="FX9:FX10" si="816">FS9</f>
        <v>0.39500000000000002</v>
      </c>
      <c r="FY9" s="118">
        <f t="shared" ref="FY9:FY10" si="817">FT9</f>
        <v>-0.39500000000000002</v>
      </c>
      <c r="FZ9" s="118">
        <f t="shared" ref="FZ9:FZ10" si="818">FU9</f>
        <v>0</v>
      </c>
      <c r="GA9" s="118">
        <f t="shared" ref="GA9:GA10" si="819">FV9</f>
        <v>0.3</v>
      </c>
      <c r="GB9" s="118">
        <f t="shared" ref="GB9:GB10" si="820">FW9</f>
        <v>-0.3</v>
      </c>
      <c r="GC9" s="118">
        <f t="shared" ref="GC9:GC10" si="821">FX9</f>
        <v>0.39500000000000002</v>
      </c>
      <c r="GD9" s="215">
        <f t="shared" ref="GD9:GD10" si="822">FY9</f>
        <v>-0.39500000000000002</v>
      </c>
      <c r="GE9">
        <v>0</v>
      </c>
      <c r="GF9">
        <v>0.3</v>
      </c>
      <c r="GG9">
        <v>-0.3</v>
      </c>
      <c r="GH9">
        <v>0.39500000000000002</v>
      </c>
      <c r="GI9">
        <v>-0.39500000000000002</v>
      </c>
      <c r="GJ9" s="118">
        <f t="shared" ref="GJ9:GJ10" si="823">GE9</f>
        <v>0</v>
      </c>
      <c r="GK9" s="118">
        <f t="shared" ref="GK9:GK10" si="824">GF9</f>
        <v>0.3</v>
      </c>
      <c r="GL9" s="118">
        <f t="shared" ref="GL9:GL10" si="825">GG9</f>
        <v>-0.3</v>
      </c>
      <c r="GM9" s="118">
        <f t="shared" ref="GM9:GM10" si="826">GH9</f>
        <v>0.39500000000000002</v>
      </c>
      <c r="GN9" s="118">
        <f t="shared" ref="GN9:GN10" si="827">GI9</f>
        <v>-0.39500000000000002</v>
      </c>
      <c r="GO9" s="118">
        <f t="shared" ref="GO9:GO10" si="828">GJ9</f>
        <v>0</v>
      </c>
      <c r="GP9" s="118">
        <f t="shared" ref="GP9:GP10" si="829">GK9</f>
        <v>0.3</v>
      </c>
      <c r="GQ9" s="118">
        <f t="shared" ref="GQ9:GQ10" si="830">GL9</f>
        <v>-0.3</v>
      </c>
      <c r="GR9" s="118">
        <f t="shared" ref="GR9:GR10" si="831">GM9</f>
        <v>0.39500000000000002</v>
      </c>
      <c r="GS9" s="118">
        <f t="shared" ref="GS9:GS10" si="832">GN9</f>
        <v>-0.39500000000000002</v>
      </c>
      <c r="GT9" s="118">
        <f t="shared" ref="GT9:GT10" si="833">GO9</f>
        <v>0</v>
      </c>
      <c r="GU9" s="118">
        <f t="shared" ref="GU9:GU10" si="834">GP9</f>
        <v>0.3</v>
      </c>
      <c r="GV9" s="118">
        <f t="shared" ref="GV9:GV10" si="835">GQ9</f>
        <v>-0.3</v>
      </c>
      <c r="GW9" s="118">
        <f t="shared" ref="GW9:GW10" si="836">GR9</f>
        <v>0.39500000000000002</v>
      </c>
      <c r="GX9" s="119">
        <f t="shared" ref="GX9:GX10" si="837">GS9</f>
        <v>-0.39500000000000002</v>
      </c>
      <c r="GY9" s="118">
        <f t="shared" ref="GY9:GY10" si="838">GT9</f>
        <v>0</v>
      </c>
      <c r="GZ9" s="118">
        <f t="shared" ref="GZ9:GZ10" si="839">GU9</f>
        <v>0.3</v>
      </c>
      <c r="HA9" s="118">
        <f t="shared" ref="HA9:HA10" si="840">GV9</f>
        <v>-0.3</v>
      </c>
      <c r="HB9" s="118">
        <f t="shared" ref="HB9:HB10" si="841">GW9</f>
        <v>0.39500000000000002</v>
      </c>
      <c r="HC9" s="118">
        <f t="shared" ref="HC9:HC10" si="842">GX9</f>
        <v>-0.39500000000000002</v>
      </c>
      <c r="HD9" s="118">
        <f t="shared" ref="HD9:HD10" si="843">GY9</f>
        <v>0</v>
      </c>
      <c r="HE9" s="118">
        <f t="shared" ref="HE9:HE10" si="844">GZ9</f>
        <v>0.3</v>
      </c>
      <c r="HF9" s="118">
        <f t="shared" ref="HF9:HF10" si="845">HA9</f>
        <v>-0.3</v>
      </c>
      <c r="HG9" s="118">
        <f t="shared" ref="HG9:HG10" si="846">HB9</f>
        <v>0.39500000000000002</v>
      </c>
      <c r="HH9" s="118">
        <f t="shared" ref="HH9:HH10" si="847">HC9</f>
        <v>-0.39500000000000002</v>
      </c>
      <c r="HI9" s="118">
        <f t="shared" ref="HI9:HI10" si="848">HD9</f>
        <v>0</v>
      </c>
      <c r="HJ9" s="118">
        <f t="shared" ref="HJ9:HJ10" si="849">HE9</f>
        <v>0.3</v>
      </c>
      <c r="HK9" s="118">
        <f t="shared" ref="HK9:HK10" si="850">HF9</f>
        <v>-0.3</v>
      </c>
      <c r="HL9" s="118">
        <f t="shared" ref="HL9:HL10" si="851">HG9</f>
        <v>0.39500000000000002</v>
      </c>
      <c r="HM9" s="119">
        <f t="shared" ref="HM9:HM10" si="852">HH9</f>
        <v>-0.39500000000000002</v>
      </c>
      <c r="HN9" s="118">
        <f t="shared" ref="HN9:HN10" si="853">HI9</f>
        <v>0</v>
      </c>
      <c r="HO9" s="118">
        <f t="shared" ref="HO9:HO10" si="854">HJ9</f>
        <v>0.3</v>
      </c>
      <c r="HP9" s="118">
        <f t="shared" ref="HP9:HP10" si="855">HK9</f>
        <v>-0.3</v>
      </c>
      <c r="HQ9" s="118">
        <f t="shared" ref="HQ9:HQ10" si="856">HL9</f>
        <v>0.39500000000000002</v>
      </c>
      <c r="HR9" s="118">
        <f t="shared" ref="HR9:HR10" si="857">HM9</f>
        <v>-0.39500000000000002</v>
      </c>
      <c r="HS9" s="118">
        <f t="shared" ref="HS9:HS10" si="858">HN9</f>
        <v>0</v>
      </c>
      <c r="HT9" s="118">
        <f t="shared" ref="HT9:HT10" si="859">HO9</f>
        <v>0.3</v>
      </c>
      <c r="HU9" s="118">
        <f t="shared" ref="HU9:HU10" si="860">HP9</f>
        <v>-0.3</v>
      </c>
      <c r="HV9" s="118">
        <f t="shared" ref="HV9:HV10" si="861">HQ9</f>
        <v>0.39500000000000002</v>
      </c>
      <c r="HW9" s="215">
        <f t="shared" ref="HW9:HW10" si="862">HR9</f>
        <v>-0.39500000000000002</v>
      </c>
      <c r="HX9">
        <v>0</v>
      </c>
      <c r="HY9">
        <v>0.3</v>
      </c>
      <c r="HZ9">
        <v>-0.3</v>
      </c>
      <c r="IA9">
        <v>0.39500000000000002</v>
      </c>
      <c r="IB9">
        <v>-0.39500000000000002</v>
      </c>
      <c r="IC9" s="118">
        <f t="shared" ref="IC9:IC10" si="863">HX9</f>
        <v>0</v>
      </c>
      <c r="ID9" s="118">
        <f t="shared" ref="ID9:ID10" si="864">HY9</f>
        <v>0.3</v>
      </c>
      <c r="IE9" s="118">
        <f t="shared" ref="IE9:IE10" si="865">HZ9</f>
        <v>-0.3</v>
      </c>
      <c r="IF9" s="118">
        <f t="shared" ref="IF9:IF10" si="866">IA9</f>
        <v>0.39500000000000002</v>
      </c>
      <c r="IG9" s="118">
        <f t="shared" ref="IG9:IG10" si="867">IB9</f>
        <v>-0.39500000000000002</v>
      </c>
      <c r="IH9" s="118">
        <f t="shared" ref="IH9:IH10" si="868">IC9</f>
        <v>0</v>
      </c>
      <c r="II9" s="118">
        <f t="shared" ref="II9:II10" si="869">ID9</f>
        <v>0.3</v>
      </c>
      <c r="IJ9" s="118">
        <f t="shared" ref="IJ9:IJ10" si="870">IE9</f>
        <v>-0.3</v>
      </c>
      <c r="IK9" s="118">
        <f t="shared" ref="IK9:IK10" si="871">IF9</f>
        <v>0.39500000000000002</v>
      </c>
      <c r="IL9" s="118">
        <f t="shared" ref="IL9:IL10" si="872">IG9</f>
        <v>-0.39500000000000002</v>
      </c>
      <c r="IM9" s="118">
        <f t="shared" ref="IM9:IM10" si="873">IH9</f>
        <v>0</v>
      </c>
      <c r="IN9" s="118">
        <f t="shared" ref="IN9:IN10" si="874">II9</f>
        <v>0.3</v>
      </c>
      <c r="IO9" s="118">
        <f t="shared" ref="IO9:IO10" si="875">IJ9</f>
        <v>-0.3</v>
      </c>
      <c r="IP9" s="118">
        <f t="shared" ref="IP9:IP10" si="876">IK9</f>
        <v>0.39500000000000002</v>
      </c>
      <c r="IQ9" s="119">
        <f t="shared" ref="IQ9:IQ10" si="877">IL9</f>
        <v>-0.39500000000000002</v>
      </c>
      <c r="IR9" s="118">
        <f t="shared" ref="IR9:IR10" si="878">IM9</f>
        <v>0</v>
      </c>
      <c r="IS9" s="118">
        <f t="shared" ref="IS9:IS10" si="879">IN9</f>
        <v>0.3</v>
      </c>
      <c r="IT9" s="118">
        <f t="shared" ref="IT9:IT10" si="880">IO9</f>
        <v>-0.3</v>
      </c>
      <c r="IU9" s="118">
        <f t="shared" ref="IU9:IU10" si="881">IP9</f>
        <v>0.39500000000000002</v>
      </c>
      <c r="IV9" s="118">
        <f t="shared" ref="IV9:IV10" si="882">IQ9</f>
        <v>-0.39500000000000002</v>
      </c>
      <c r="IW9" s="118">
        <f t="shared" ref="IW9:IW10" si="883">IR9</f>
        <v>0</v>
      </c>
      <c r="IX9" s="118">
        <f t="shared" ref="IX9:IX10" si="884">IS9</f>
        <v>0.3</v>
      </c>
      <c r="IY9" s="118">
        <f t="shared" ref="IY9:IY10" si="885">IT9</f>
        <v>-0.3</v>
      </c>
      <c r="IZ9" s="118">
        <f t="shared" ref="IZ9:IZ10" si="886">IU9</f>
        <v>0.39500000000000002</v>
      </c>
      <c r="JA9" s="118">
        <f t="shared" ref="JA9:JA10" si="887">IV9</f>
        <v>-0.39500000000000002</v>
      </c>
      <c r="JB9" s="118">
        <f t="shared" ref="JB9:JB10" si="888">IW9</f>
        <v>0</v>
      </c>
      <c r="JC9" s="118">
        <f t="shared" ref="JC9:JC10" si="889">IX9</f>
        <v>0.3</v>
      </c>
      <c r="JD9" s="118">
        <f t="shared" ref="JD9:JD10" si="890">IY9</f>
        <v>-0.3</v>
      </c>
      <c r="JE9" s="118">
        <f t="shared" ref="JE9:JE10" si="891">IZ9</f>
        <v>0.39500000000000002</v>
      </c>
      <c r="JF9" s="119">
        <f t="shared" ref="JF9:JF10" si="892">JA9</f>
        <v>-0.39500000000000002</v>
      </c>
      <c r="JG9" s="118">
        <f t="shared" ref="JG9:JG10" si="893">JB9</f>
        <v>0</v>
      </c>
      <c r="JH9" s="118">
        <f t="shared" ref="JH9:JH10" si="894">JC9</f>
        <v>0.3</v>
      </c>
      <c r="JI9" s="118">
        <f t="shared" ref="JI9:JI10" si="895">JD9</f>
        <v>-0.3</v>
      </c>
      <c r="JJ9" s="118">
        <f t="shared" ref="JJ9:JJ10" si="896">JE9</f>
        <v>0.39500000000000002</v>
      </c>
      <c r="JK9" s="118">
        <f t="shared" ref="JK9:JK10" si="897">JF9</f>
        <v>-0.39500000000000002</v>
      </c>
      <c r="JL9" s="118">
        <f t="shared" ref="JL9:JL10" si="898">JG9</f>
        <v>0</v>
      </c>
      <c r="JM9" s="118">
        <f t="shared" ref="JM9:JM10" si="899">JH9</f>
        <v>0.3</v>
      </c>
      <c r="JN9" s="118">
        <f t="shared" ref="JN9:JN10" si="900">JI9</f>
        <v>-0.3</v>
      </c>
      <c r="JO9" s="118">
        <f t="shared" ref="JO9:JO10" si="901">JJ9</f>
        <v>0.39500000000000002</v>
      </c>
      <c r="JP9" s="215">
        <f t="shared" ref="JP9:JP10" si="902">JK9</f>
        <v>-0.39500000000000002</v>
      </c>
      <c r="JQ9">
        <v>0</v>
      </c>
      <c r="JR9">
        <v>0.3</v>
      </c>
      <c r="JS9">
        <v>-0.3</v>
      </c>
      <c r="JT9">
        <v>0.39500000000000002</v>
      </c>
      <c r="JU9">
        <v>-0.39500000000000002</v>
      </c>
      <c r="JV9" s="118">
        <f t="shared" ref="JV9:JV10" si="903">JQ9</f>
        <v>0</v>
      </c>
      <c r="JW9" s="118">
        <f t="shared" ref="JW9:JW10" si="904">JR9</f>
        <v>0.3</v>
      </c>
      <c r="JX9" s="118">
        <f t="shared" ref="JX9:JX10" si="905">JS9</f>
        <v>-0.3</v>
      </c>
      <c r="JY9" s="118">
        <f t="shared" ref="JY9:JY10" si="906">JT9</f>
        <v>0.39500000000000002</v>
      </c>
      <c r="JZ9" s="118">
        <f t="shared" ref="JZ9:JZ10" si="907">JU9</f>
        <v>-0.39500000000000002</v>
      </c>
      <c r="KA9" s="118">
        <f t="shared" ref="KA9:KA10" si="908">JV9</f>
        <v>0</v>
      </c>
      <c r="KB9" s="118">
        <f t="shared" ref="KB9:KB10" si="909">JW9</f>
        <v>0.3</v>
      </c>
      <c r="KC9" s="118">
        <f t="shared" ref="KC9:KC10" si="910">JX9</f>
        <v>-0.3</v>
      </c>
      <c r="KD9" s="118">
        <f t="shared" ref="KD9:KD10" si="911">JY9</f>
        <v>0.39500000000000002</v>
      </c>
      <c r="KE9" s="118">
        <f t="shared" ref="KE9:KE10" si="912">JZ9</f>
        <v>-0.39500000000000002</v>
      </c>
      <c r="KF9" s="118">
        <f t="shared" ref="KF9:KF10" si="913">KA9</f>
        <v>0</v>
      </c>
      <c r="KG9" s="118">
        <f t="shared" ref="KG9:KG10" si="914">KB9</f>
        <v>0.3</v>
      </c>
      <c r="KH9" s="118">
        <f t="shared" ref="KH9:KH10" si="915">KC9</f>
        <v>-0.3</v>
      </c>
      <c r="KI9" s="118">
        <f t="shared" ref="KI9:KI10" si="916">KD9</f>
        <v>0.39500000000000002</v>
      </c>
      <c r="KJ9" s="119">
        <f t="shared" ref="KJ9:KJ10" si="917">KE9</f>
        <v>-0.39500000000000002</v>
      </c>
      <c r="KK9" s="118">
        <f t="shared" ref="KK9:KK10" si="918">KF9</f>
        <v>0</v>
      </c>
      <c r="KL9" s="118">
        <f t="shared" ref="KL9:KL10" si="919">KG9</f>
        <v>0.3</v>
      </c>
      <c r="KM9" s="118">
        <f t="shared" ref="KM9:KM10" si="920">KH9</f>
        <v>-0.3</v>
      </c>
      <c r="KN9" s="118">
        <f t="shared" ref="KN9:KN10" si="921">KI9</f>
        <v>0.39500000000000002</v>
      </c>
      <c r="KO9" s="118">
        <f t="shared" ref="KO9:KO10" si="922">KJ9</f>
        <v>-0.39500000000000002</v>
      </c>
      <c r="KP9" s="118">
        <f t="shared" ref="KP9:KP10" si="923">KK9</f>
        <v>0</v>
      </c>
      <c r="KQ9" s="118">
        <f t="shared" ref="KQ9:KQ10" si="924">KL9</f>
        <v>0.3</v>
      </c>
      <c r="KR9" s="118">
        <f t="shared" ref="KR9:KR10" si="925">KM9</f>
        <v>-0.3</v>
      </c>
      <c r="KS9" s="118">
        <f t="shared" ref="KS9:KS10" si="926">KN9</f>
        <v>0.39500000000000002</v>
      </c>
      <c r="KT9" s="118">
        <f t="shared" ref="KT9:KT10" si="927">KO9</f>
        <v>-0.39500000000000002</v>
      </c>
      <c r="KU9" s="118">
        <f t="shared" ref="KU9:KU10" si="928">KP9</f>
        <v>0</v>
      </c>
      <c r="KV9" s="118">
        <f t="shared" ref="KV9:KV10" si="929">KQ9</f>
        <v>0.3</v>
      </c>
      <c r="KW9" s="118">
        <f t="shared" ref="KW9:KW10" si="930">KR9</f>
        <v>-0.3</v>
      </c>
      <c r="KX9" s="118">
        <f t="shared" ref="KX9:KX10" si="931">KS9</f>
        <v>0.39500000000000002</v>
      </c>
      <c r="KY9" s="119">
        <f t="shared" ref="KY9:KY10" si="932">KT9</f>
        <v>-0.39500000000000002</v>
      </c>
      <c r="KZ9" s="118">
        <f t="shared" ref="KZ9:KZ10" si="933">KU9</f>
        <v>0</v>
      </c>
      <c r="LA9" s="118">
        <f t="shared" ref="LA9:LA10" si="934">KV9</f>
        <v>0.3</v>
      </c>
      <c r="LB9" s="118">
        <f t="shared" ref="LB9:LB10" si="935">KW9</f>
        <v>-0.3</v>
      </c>
      <c r="LC9" s="118">
        <f t="shared" ref="LC9:LC10" si="936">KX9</f>
        <v>0.39500000000000002</v>
      </c>
      <c r="LD9" s="118">
        <f t="shared" ref="LD9:LD10" si="937">KY9</f>
        <v>-0.39500000000000002</v>
      </c>
      <c r="LE9" s="118">
        <f t="shared" ref="LE9:LE10" si="938">KZ9</f>
        <v>0</v>
      </c>
      <c r="LF9" s="118">
        <f t="shared" ref="LF9:LF10" si="939">LA9</f>
        <v>0.3</v>
      </c>
      <c r="LG9" s="118">
        <f t="shared" ref="LG9:LG10" si="940">LB9</f>
        <v>-0.3</v>
      </c>
      <c r="LH9" s="118">
        <f t="shared" ref="LH9:LH10" si="941">LC9</f>
        <v>0.39500000000000002</v>
      </c>
      <c r="LI9" s="215">
        <f t="shared" ref="LI9:LI10" si="942">LD9</f>
        <v>-0.39500000000000002</v>
      </c>
      <c r="LJ9">
        <v>0</v>
      </c>
      <c r="LK9">
        <v>0.3</v>
      </c>
      <c r="LL9">
        <v>-0.3</v>
      </c>
      <c r="LM9">
        <v>0.39500000000000002</v>
      </c>
      <c r="LN9">
        <v>-0.39500000000000002</v>
      </c>
      <c r="LO9" s="118">
        <f t="shared" ref="LO9:LO10" si="943">LJ9</f>
        <v>0</v>
      </c>
      <c r="LP9" s="118">
        <f t="shared" ref="LP9:LP10" si="944">LK9</f>
        <v>0.3</v>
      </c>
      <c r="LQ9" s="118">
        <f t="shared" ref="LQ9:LQ10" si="945">LL9</f>
        <v>-0.3</v>
      </c>
      <c r="LR9" s="118">
        <f t="shared" ref="LR9:LR10" si="946">LM9</f>
        <v>0.39500000000000002</v>
      </c>
      <c r="LS9" s="118">
        <f t="shared" ref="LS9:LS10" si="947">LN9</f>
        <v>-0.39500000000000002</v>
      </c>
      <c r="LT9" s="118">
        <f t="shared" ref="LT9:LT10" si="948">LO9</f>
        <v>0</v>
      </c>
      <c r="LU9" s="118">
        <f t="shared" ref="LU9:LU10" si="949">LP9</f>
        <v>0.3</v>
      </c>
      <c r="LV9" s="118">
        <f t="shared" ref="LV9:LV10" si="950">LQ9</f>
        <v>-0.3</v>
      </c>
      <c r="LW9" s="118">
        <f t="shared" ref="LW9:LW10" si="951">LR9</f>
        <v>0.39500000000000002</v>
      </c>
      <c r="LX9" s="118">
        <f t="shared" ref="LX9:LX10" si="952">LS9</f>
        <v>-0.39500000000000002</v>
      </c>
      <c r="LY9" s="118">
        <f t="shared" ref="LY9:LY10" si="953">LT9</f>
        <v>0</v>
      </c>
      <c r="LZ9" s="118">
        <f t="shared" ref="LZ9:LZ10" si="954">LU9</f>
        <v>0.3</v>
      </c>
      <c r="MA9" s="118">
        <f t="shared" ref="MA9:MA10" si="955">LV9</f>
        <v>-0.3</v>
      </c>
      <c r="MB9" s="118">
        <f t="shared" ref="MB9:MB10" si="956">LW9</f>
        <v>0.39500000000000002</v>
      </c>
      <c r="MC9" s="119">
        <f t="shared" ref="MC9:MC10" si="957">LX9</f>
        <v>-0.39500000000000002</v>
      </c>
      <c r="MD9" s="118">
        <f t="shared" ref="MD9:MD10" si="958">LY9</f>
        <v>0</v>
      </c>
      <c r="ME9" s="118">
        <f t="shared" ref="ME9:ME10" si="959">LZ9</f>
        <v>0.3</v>
      </c>
      <c r="MF9" s="118">
        <f t="shared" ref="MF9:MF10" si="960">MA9</f>
        <v>-0.3</v>
      </c>
      <c r="MG9" s="118">
        <f t="shared" ref="MG9:MG10" si="961">MB9</f>
        <v>0.39500000000000002</v>
      </c>
      <c r="MH9" s="118">
        <f t="shared" ref="MH9:MH10" si="962">MC9</f>
        <v>-0.39500000000000002</v>
      </c>
      <c r="MI9" s="118">
        <f t="shared" ref="MI9:MI10" si="963">MD9</f>
        <v>0</v>
      </c>
      <c r="MJ9" s="118">
        <f t="shared" ref="MJ9:MJ10" si="964">ME9</f>
        <v>0.3</v>
      </c>
      <c r="MK9" s="118">
        <f t="shared" ref="MK9:MK10" si="965">MF9</f>
        <v>-0.3</v>
      </c>
      <c r="ML9" s="118">
        <f t="shared" ref="ML9:ML10" si="966">MG9</f>
        <v>0.39500000000000002</v>
      </c>
      <c r="MM9" s="118">
        <f t="shared" ref="MM9:MM10" si="967">MH9</f>
        <v>-0.39500000000000002</v>
      </c>
      <c r="MN9" s="118">
        <f t="shared" ref="MN9:MN10" si="968">MI9</f>
        <v>0</v>
      </c>
      <c r="MO9" s="118">
        <f t="shared" ref="MO9:MO10" si="969">MJ9</f>
        <v>0.3</v>
      </c>
      <c r="MP9" s="118">
        <f t="shared" ref="MP9:MP10" si="970">MK9</f>
        <v>-0.3</v>
      </c>
      <c r="MQ9" s="118">
        <f t="shared" ref="MQ9:MQ10" si="971">ML9</f>
        <v>0.39500000000000002</v>
      </c>
      <c r="MR9" s="119">
        <f t="shared" ref="MR9:MR10" si="972">MM9</f>
        <v>-0.39500000000000002</v>
      </c>
      <c r="MS9" s="118">
        <f t="shared" ref="MS9:MS10" si="973">MN9</f>
        <v>0</v>
      </c>
      <c r="MT9" s="118">
        <f t="shared" ref="MT9:MT10" si="974">MO9</f>
        <v>0.3</v>
      </c>
      <c r="MU9" s="118">
        <f t="shared" ref="MU9:MU10" si="975">MP9</f>
        <v>-0.3</v>
      </c>
      <c r="MV9" s="118">
        <f t="shared" ref="MV9:MV10" si="976">MQ9</f>
        <v>0.39500000000000002</v>
      </c>
      <c r="MW9" s="118">
        <f t="shared" ref="MW9:MW10" si="977">MR9</f>
        <v>-0.39500000000000002</v>
      </c>
      <c r="MX9" s="118">
        <f t="shared" ref="MX9:MX10" si="978">MS9</f>
        <v>0</v>
      </c>
      <c r="MY9" s="118">
        <f t="shared" ref="MY9:MY10" si="979">MT9</f>
        <v>0.3</v>
      </c>
      <c r="MZ9" s="118">
        <f t="shared" ref="MZ9:MZ10" si="980">MU9</f>
        <v>-0.3</v>
      </c>
      <c r="NA9" s="118">
        <f t="shared" ref="NA9:NA10" si="981">MV9</f>
        <v>0.39500000000000002</v>
      </c>
      <c r="NB9" s="215">
        <f t="shared" ref="NB9:NB10" si="982">MW9</f>
        <v>-0.39500000000000002</v>
      </c>
      <c r="NC9">
        <v>0</v>
      </c>
      <c r="ND9">
        <v>0.3</v>
      </c>
      <c r="NE9">
        <v>-0.3</v>
      </c>
      <c r="NF9">
        <v>0.39500000000000002</v>
      </c>
      <c r="NG9">
        <v>-0.39500000000000002</v>
      </c>
      <c r="NH9" s="118">
        <f t="shared" ref="NH9:NH10" si="983">NC9</f>
        <v>0</v>
      </c>
      <c r="NI9" s="118">
        <f t="shared" ref="NI9:NI10" si="984">ND9</f>
        <v>0.3</v>
      </c>
      <c r="NJ9" s="118">
        <f t="shared" ref="NJ9:NJ10" si="985">NE9</f>
        <v>-0.3</v>
      </c>
      <c r="NK9" s="118">
        <f t="shared" ref="NK9:NK10" si="986">NF9</f>
        <v>0.39500000000000002</v>
      </c>
      <c r="NL9" s="118">
        <f t="shared" ref="NL9:NL10" si="987">NG9</f>
        <v>-0.39500000000000002</v>
      </c>
      <c r="NM9" s="118">
        <f t="shared" ref="NM9:NM10" si="988">NH9</f>
        <v>0</v>
      </c>
      <c r="NN9" s="118">
        <f t="shared" ref="NN9:NN10" si="989">NI9</f>
        <v>0.3</v>
      </c>
      <c r="NO9" s="118">
        <f t="shared" ref="NO9:NO10" si="990">NJ9</f>
        <v>-0.3</v>
      </c>
      <c r="NP9" s="118">
        <f t="shared" ref="NP9:NP10" si="991">NK9</f>
        <v>0.39500000000000002</v>
      </c>
      <c r="NQ9" s="118">
        <f t="shared" ref="NQ9:NQ10" si="992">NL9</f>
        <v>-0.39500000000000002</v>
      </c>
      <c r="NR9" s="118">
        <f t="shared" ref="NR9:NR10" si="993">NM9</f>
        <v>0</v>
      </c>
      <c r="NS9" s="118">
        <f t="shared" ref="NS9:NS10" si="994">NN9</f>
        <v>0.3</v>
      </c>
      <c r="NT9" s="118">
        <f t="shared" ref="NT9:NT10" si="995">NO9</f>
        <v>-0.3</v>
      </c>
      <c r="NU9" s="118">
        <f t="shared" ref="NU9:NU10" si="996">NP9</f>
        <v>0.39500000000000002</v>
      </c>
      <c r="NV9" s="119">
        <f t="shared" ref="NV9:NV10" si="997">NQ9</f>
        <v>-0.39500000000000002</v>
      </c>
      <c r="NW9" s="118">
        <f t="shared" ref="NW9:NW10" si="998">NR9</f>
        <v>0</v>
      </c>
      <c r="NX9" s="118">
        <f t="shared" ref="NX9:NX10" si="999">NS9</f>
        <v>0.3</v>
      </c>
      <c r="NY9" s="118">
        <f t="shared" ref="NY9:NY10" si="1000">NT9</f>
        <v>-0.3</v>
      </c>
      <c r="NZ9" s="118">
        <f t="shared" ref="NZ9:NZ10" si="1001">NU9</f>
        <v>0.39500000000000002</v>
      </c>
      <c r="OA9" s="118">
        <f t="shared" ref="OA9:OA10" si="1002">NV9</f>
        <v>-0.39500000000000002</v>
      </c>
      <c r="OB9" s="118">
        <f t="shared" ref="OB9:OB10" si="1003">NW9</f>
        <v>0</v>
      </c>
      <c r="OC9" s="118">
        <f t="shared" ref="OC9:OC10" si="1004">NX9</f>
        <v>0.3</v>
      </c>
      <c r="OD9" s="118">
        <f t="shared" ref="OD9:OD10" si="1005">NY9</f>
        <v>-0.3</v>
      </c>
      <c r="OE9" s="118">
        <f t="shared" ref="OE9:OE10" si="1006">NZ9</f>
        <v>0.39500000000000002</v>
      </c>
      <c r="OF9" s="118">
        <f t="shared" ref="OF9:OF10" si="1007">OA9</f>
        <v>-0.39500000000000002</v>
      </c>
      <c r="OG9" s="118">
        <f t="shared" ref="OG9:OG10" si="1008">OB9</f>
        <v>0</v>
      </c>
      <c r="OH9" s="118">
        <f t="shared" ref="OH9:OH10" si="1009">OC9</f>
        <v>0.3</v>
      </c>
      <c r="OI9" s="118">
        <f t="shared" ref="OI9:OI10" si="1010">OD9</f>
        <v>-0.3</v>
      </c>
      <c r="OJ9" s="118">
        <f t="shared" ref="OJ9:OJ10" si="1011">OE9</f>
        <v>0.39500000000000002</v>
      </c>
      <c r="OK9" s="119">
        <f t="shared" ref="OK9:OK10" si="1012">OF9</f>
        <v>-0.39500000000000002</v>
      </c>
      <c r="OL9" s="118">
        <f t="shared" ref="OL9:OL10" si="1013">OG9</f>
        <v>0</v>
      </c>
      <c r="OM9" s="118">
        <f t="shared" ref="OM9:OM10" si="1014">OH9</f>
        <v>0.3</v>
      </c>
      <c r="ON9" s="118">
        <f t="shared" ref="ON9:ON10" si="1015">OI9</f>
        <v>-0.3</v>
      </c>
      <c r="OO9" s="118">
        <f t="shared" ref="OO9:OO10" si="1016">OJ9</f>
        <v>0.39500000000000002</v>
      </c>
      <c r="OP9" s="118">
        <f t="shared" ref="OP9:OP10" si="1017">OK9</f>
        <v>-0.39500000000000002</v>
      </c>
      <c r="OQ9" s="118">
        <f t="shared" ref="OQ9:OQ10" si="1018">OL9</f>
        <v>0</v>
      </c>
      <c r="OR9" s="118">
        <f t="shared" ref="OR9:OR10" si="1019">OM9</f>
        <v>0.3</v>
      </c>
      <c r="OS9" s="118">
        <f t="shared" ref="OS9:OS10" si="1020">ON9</f>
        <v>-0.3</v>
      </c>
      <c r="OT9" s="118">
        <f t="shared" ref="OT9:OT10" si="1021">OO9</f>
        <v>0.39500000000000002</v>
      </c>
      <c r="OU9" s="215">
        <f t="shared" ref="OU9:OU10" si="1022">OP9</f>
        <v>-0.39500000000000002</v>
      </c>
      <c r="OV9">
        <v>0</v>
      </c>
      <c r="OW9" s="118">
        <v>0</v>
      </c>
      <c r="OX9">
        <v>0</v>
      </c>
      <c r="OY9" s="221">
        <v>0</v>
      </c>
      <c r="OZ9">
        <v>0</v>
      </c>
      <c r="PA9" s="118">
        <f t="shared" ref="PA9:PC10" si="1023">OV9</f>
        <v>0</v>
      </c>
      <c r="PB9">
        <v>0</v>
      </c>
      <c r="PC9" s="119">
        <f t="shared" si="1023"/>
        <v>0</v>
      </c>
      <c r="PD9">
        <v>0</v>
      </c>
      <c r="PE9" s="118">
        <f t="shared" ref="PE9:PE10" si="1024">OZ9</f>
        <v>0</v>
      </c>
      <c r="PF9">
        <v>0</v>
      </c>
      <c r="PG9" s="119">
        <f t="shared" ref="PG9:PG10" si="1025">PB9</f>
        <v>0</v>
      </c>
      <c r="PH9">
        <v>0</v>
      </c>
      <c r="PI9" s="119">
        <v>0</v>
      </c>
      <c r="PJ9">
        <v>0</v>
      </c>
      <c r="PK9" s="118">
        <f t="shared" ref="PK9:PK10" si="1026">PF9</f>
        <v>0</v>
      </c>
      <c r="PL9">
        <v>0</v>
      </c>
      <c r="PM9" s="119">
        <f t="shared" ref="PM9:PM10" si="1027">PH9</f>
        <v>0</v>
      </c>
      <c r="PN9">
        <v>0</v>
      </c>
      <c r="PO9" s="118">
        <f t="shared" ref="PO9:PO10" si="1028">PJ9</f>
        <v>0</v>
      </c>
      <c r="PP9">
        <v>0</v>
      </c>
      <c r="PQ9" s="119">
        <f t="shared" ref="PQ9:PQ10" si="1029">PL9</f>
        <v>0</v>
      </c>
      <c r="PR9" s="190">
        <f t="shared" si="679"/>
        <v>0</v>
      </c>
      <c r="PS9" s="190">
        <f t="shared" si="680"/>
        <v>0</v>
      </c>
    </row>
    <row r="10" spans="1:435" x14ac:dyDescent="0.3">
      <c r="A10" s="16"/>
      <c r="E10" s="6"/>
      <c r="F10" s="10" t="s">
        <v>668</v>
      </c>
      <c r="G10">
        <v>0</v>
      </c>
      <c r="H10">
        <v>0.3</v>
      </c>
      <c r="I10">
        <v>-0.3</v>
      </c>
      <c r="J10">
        <v>0.39500000000000002</v>
      </c>
      <c r="K10">
        <v>-0.39500000000000002</v>
      </c>
      <c r="L10" s="118">
        <f t="shared" si="699"/>
        <v>0</v>
      </c>
      <c r="M10" s="118">
        <f t="shared" si="699"/>
        <v>0.3</v>
      </c>
      <c r="N10" s="118">
        <f t="shared" si="699"/>
        <v>-0.3</v>
      </c>
      <c r="O10" s="118">
        <f t="shared" si="699"/>
        <v>0.39500000000000002</v>
      </c>
      <c r="P10" s="118">
        <f t="shared" si="699"/>
        <v>-0.39500000000000002</v>
      </c>
      <c r="Q10" s="118">
        <f t="shared" si="699"/>
        <v>0</v>
      </c>
      <c r="R10" s="118">
        <f t="shared" si="699"/>
        <v>0.3</v>
      </c>
      <c r="S10" s="118">
        <f t="shared" si="699"/>
        <v>-0.3</v>
      </c>
      <c r="T10" s="118">
        <f t="shared" si="699"/>
        <v>0.39500000000000002</v>
      </c>
      <c r="U10" s="118">
        <f t="shared" si="699"/>
        <v>-0.39500000000000002</v>
      </c>
      <c r="V10" s="118">
        <f t="shared" si="700"/>
        <v>0</v>
      </c>
      <c r="W10" s="118">
        <f t="shared" si="700"/>
        <v>0.3</v>
      </c>
      <c r="X10" s="118">
        <f t="shared" si="700"/>
        <v>-0.3</v>
      </c>
      <c r="Y10" s="118">
        <f t="shared" si="700"/>
        <v>0.39500000000000002</v>
      </c>
      <c r="Z10" s="119">
        <f t="shared" si="700"/>
        <v>-0.39500000000000002</v>
      </c>
      <c r="AA10" s="118">
        <f t="shared" si="700"/>
        <v>0</v>
      </c>
      <c r="AB10" s="118">
        <f t="shared" si="700"/>
        <v>0.3</v>
      </c>
      <c r="AC10" s="118">
        <f t="shared" si="700"/>
        <v>-0.3</v>
      </c>
      <c r="AD10" s="118">
        <f t="shared" si="700"/>
        <v>0.39500000000000002</v>
      </c>
      <c r="AE10" s="118">
        <f t="shared" si="700"/>
        <v>-0.39500000000000002</v>
      </c>
      <c r="AF10" s="118">
        <f t="shared" si="701"/>
        <v>0</v>
      </c>
      <c r="AG10" s="118">
        <f t="shared" si="701"/>
        <v>0.3</v>
      </c>
      <c r="AH10" s="118">
        <f t="shared" si="701"/>
        <v>-0.3</v>
      </c>
      <c r="AI10" s="118">
        <f t="shared" si="701"/>
        <v>0.39500000000000002</v>
      </c>
      <c r="AJ10" s="118">
        <f t="shared" si="701"/>
        <v>-0.39500000000000002</v>
      </c>
      <c r="AK10" s="118">
        <f t="shared" si="701"/>
        <v>0</v>
      </c>
      <c r="AL10" s="118">
        <f t="shared" si="701"/>
        <v>0.3</v>
      </c>
      <c r="AM10" s="118">
        <f t="shared" si="701"/>
        <v>-0.3</v>
      </c>
      <c r="AN10" s="118">
        <f t="shared" si="701"/>
        <v>0.39500000000000002</v>
      </c>
      <c r="AO10" s="119">
        <f t="shared" si="701"/>
        <v>-0.39500000000000002</v>
      </c>
      <c r="AP10" s="118">
        <f t="shared" si="702"/>
        <v>0</v>
      </c>
      <c r="AQ10" s="118">
        <f t="shared" si="702"/>
        <v>0.3</v>
      </c>
      <c r="AR10" s="118">
        <f t="shared" si="702"/>
        <v>-0.3</v>
      </c>
      <c r="AS10" s="118">
        <f t="shared" si="702"/>
        <v>0.39500000000000002</v>
      </c>
      <c r="AT10" s="118">
        <f t="shared" si="702"/>
        <v>-0.39500000000000002</v>
      </c>
      <c r="AU10" s="118">
        <f t="shared" si="702"/>
        <v>0</v>
      </c>
      <c r="AV10" s="118">
        <f t="shared" si="702"/>
        <v>0.3</v>
      </c>
      <c r="AW10" s="118">
        <f t="shared" si="702"/>
        <v>-0.3</v>
      </c>
      <c r="AX10" s="118">
        <f t="shared" si="702"/>
        <v>0.39500000000000002</v>
      </c>
      <c r="AY10" s="215">
        <f t="shared" si="702"/>
        <v>-0.39500000000000002</v>
      </c>
      <c r="AZ10">
        <v>0</v>
      </c>
      <c r="BA10">
        <v>0.3</v>
      </c>
      <c r="BB10">
        <v>-0.3</v>
      </c>
      <c r="BC10">
        <v>0.39500000000000002</v>
      </c>
      <c r="BD10">
        <v>-0.39500000000000002</v>
      </c>
      <c r="BE10" s="118">
        <f t="shared" si="703"/>
        <v>0</v>
      </c>
      <c r="BF10" s="118">
        <f t="shared" si="704"/>
        <v>0.3</v>
      </c>
      <c r="BG10" s="118">
        <f t="shared" si="705"/>
        <v>-0.3</v>
      </c>
      <c r="BH10" s="118">
        <f t="shared" si="706"/>
        <v>0.39500000000000002</v>
      </c>
      <c r="BI10" s="118">
        <f t="shared" si="707"/>
        <v>-0.39500000000000002</v>
      </c>
      <c r="BJ10" s="118">
        <f t="shared" si="708"/>
        <v>0</v>
      </c>
      <c r="BK10" s="118">
        <f t="shared" si="709"/>
        <v>0.3</v>
      </c>
      <c r="BL10" s="118">
        <f t="shared" si="710"/>
        <v>-0.3</v>
      </c>
      <c r="BM10" s="118">
        <f t="shared" si="711"/>
        <v>0.39500000000000002</v>
      </c>
      <c r="BN10" s="118">
        <f t="shared" si="712"/>
        <v>-0.39500000000000002</v>
      </c>
      <c r="BO10" s="118">
        <f t="shared" si="713"/>
        <v>0</v>
      </c>
      <c r="BP10" s="118">
        <f t="shared" si="714"/>
        <v>0.3</v>
      </c>
      <c r="BQ10" s="118">
        <f t="shared" si="715"/>
        <v>-0.3</v>
      </c>
      <c r="BR10" s="118">
        <f t="shared" si="716"/>
        <v>0.39500000000000002</v>
      </c>
      <c r="BS10" s="119">
        <f t="shared" si="717"/>
        <v>-0.39500000000000002</v>
      </c>
      <c r="BT10" s="118">
        <f t="shared" si="718"/>
        <v>0</v>
      </c>
      <c r="BU10" s="118">
        <f t="shared" si="719"/>
        <v>0.3</v>
      </c>
      <c r="BV10" s="118">
        <f t="shared" si="720"/>
        <v>-0.3</v>
      </c>
      <c r="BW10" s="118">
        <f t="shared" si="721"/>
        <v>0.39500000000000002</v>
      </c>
      <c r="BX10" s="118">
        <f t="shared" si="722"/>
        <v>-0.39500000000000002</v>
      </c>
      <c r="BY10" s="118">
        <f t="shared" si="723"/>
        <v>0</v>
      </c>
      <c r="BZ10" s="118">
        <f t="shared" si="724"/>
        <v>0.3</v>
      </c>
      <c r="CA10" s="118">
        <f t="shared" si="725"/>
        <v>-0.3</v>
      </c>
      <c r="CB10" s="118">
        <f t="shared" si="726"/>
        <v>0.39500000000000002</v>
      </c>
      <c r="CC10" s="118">
        <f t="shared" si="727"/>
        <v>-0.39500000000000002</v>
      </c>
      <c r="CD10" s="118">
        <f t="shared" si="728"/>
        <v>0</v>
      </c>
      <c r="CE10" s="118">
        <f t="shared" si="729"/>
        <v>0.3</v>
      </c>
      <c r="CF10" s="118">
        <f t="shared" si="730"/>
        <v>-0.3</v>
      </c>
      <c r="CG10" s="118">
        <f t="shared" si="731"/>
        <v>0.39500000000000002</v>
      </c>
      <c r="CH10" s="119">
        <f t="shared" si="732"/>
        <v>-0.39500000000000002</v>
      </c>
      <c r="CI10" s="118">
        <f t="shared" si="733"/>
        <v>0</v>
      </c>
      <c r="CJ10" s="118">
        <f t="shared" si="734"/>
        <v>0.3</v>
      </c>
      <c r="CK10" s="118">
        <f t="shared" si="735"/>
        <v>-0.3</v>
      </c>
      <c r="CL10" s="118">
        <f t="shared" si="736"/>
        <v>0.39500000000000002</v>
      </c>
      <c r="CM10" s="118">
        <f t="shared" si="737"/>
        <v>-0.39500000000000002</v>
      </c>
      <c r="CN10" s="118">
        <f t="shared" si="738"/>
        <v>0</v>
      </c>
      <c r="CO10" s="118">
        <f t="shared" si="739"/>
        <v>0.3</v>
      </c>
      <c r="CP10" s="118">
        <f t="shared" si="740"/>
        <v>-0.3</v>
      </c>
      <c r="CQ10" s="118">
        <f t="shared" si="741"/>
        <v>0.39500000000000002</v>
      </c>
      <c r="CR10" s="215">
        <f t="shared" si="742"/>
        <v>-0.39500000000000002</v>
      </c>
      <c r="CS10">
        <v>0</v>
      </c>
      <c r="CT10">
        <v>0.3</v>
      </c>
      <c r="CU10">
        <v>-0.3</v>
      </c>
      <c r="CV10">
        <v>0.39500000000000002</v>
      </c>
      <c r="CW10">
        <v>-0.39500000000000002</v>
      </c>
      <c r="CX10" s="118">
        <f t="shared" si="743"/>
        <v>0</v>
      </c>
      <c r="CY10" s="118">
        <f t="shared" si="744"/>
        <v>0.3</v>
      </c>
      <c r="CZ10" s="118">
        <f t="shared" si="745"/>
        <v>-0.3</v>
      </c>
      <c r="DA10" s="118">
        <f t="shared" si="746"/>
        <v>0.39500000000000002</v>
      </c>
      <c r="DB10" s="118">
        <f t="shared" si="747"/>
        <v>-0.39500000000000002</v>
      </c>
      <c r="DC10" s="118">
        <f t="shared" si="748"/>
        <v>0</v>
      </c>
      <c r="DD10" s="118">
        <f t="shared" si="749"/>
        <v>0.3</v>
      </c>
      <c r="DE10" s="118">
        <f t="shared" si="750"/>
        <v>-0.3</v>
      </c>
      <c r="DF10" s="118">
        <f t="shared" si="751"/>
        <v>0.39500000000000002</v>
      </c>
      <c r="DG10" s="118">
        <f t="shared" si="752"/>
        <v>-0.39500000000000002</v>
      </c>
      <c r="DH10" s="118">
        <f t="shared" si="753"/>
        <v>0</v>
      </c>
      <c r="DI10" s="118">
        <f t="shared" si="754"/>
        <v>0.3</v>
      </c>
      <c r="DJ10" s="118">
        <f t="shared" si="755"/>
        <v>-0.3</v>
      </c>
      <c r="DK10" s="118">
        <f t="shared" si="756"/>
        <v>0.39500000000000002</v>
      </c>
      <c r="DL10" s="119">
        <f t="shared" si="757"/>
        <v>-0.39500000000000002</v>
      </c>
      <c r="DM10" s="118">
        <f t="shared" si="758"/>
        <v>0</v>
      </c>
      <c r="DN10" s="118">
        <f t="shared" si="759"/>
        <v>0.3</v>
      </c>
      <c r="DO10" s="118">
        <f t="shared" si="760"/>
        <v>-0.3</v>
      </c>
      <c r="DP10" s="118">
        <f t="shared" si="761"/>
        <v>0.39500000000000002</v>
      </c>
      <c r="DQ10" s="118">
        <f t="shared" si="762"/>
        <v>-0.39500000000000002</v>
      </c>
      <c r="DR10" s="118">
        <f t="shared" si="763"/>
        <v>0</v>
      </c>
      <c r="DS10" s="118">
        <f t="shared" si="764"/>
        <v>0.3</v>
      </c>
      <c r="DT10" s="118">
        <f t="shared" si="765"/>
        <v>-0.3</v>
      </c>
      <c r="DU10" s="118">
        <f t="shared" si="766"/>
        <v>0.39500000000000002</v>
      </c>
      <c r="DV10" s="118">
        <f t="shared" si="767"/>
        <v>-0.39500000000000002</v>
      </c>
      <c r="DW10" s="118">
        <f t="shared" si="768"/>
        <v>0</v>
      </c>
      <c r="DX10" s="118">
        <f t="shared" si="769"/>
        <v>0.3</v>
      </c>
      <c r="DY10" s="118">
        <f t="shared" si="770"/>
        <v>-0.3</v>
      </c>
      <c r="DZ10" s="118">
        <f t="shared" si="771"/>
        <v>0.39500000000000002</v>
      </c>
      <c r="EA10" s="119">
        <f t="shared" si="772"/>
        <v>-0.39500000000000002</v>
      </c>
      <c r="EB10" s="118">
        <f t="shared" si="773"/>
        <v>0</v>
      </c>
      <c r="EC10" s="118">
        <f t="shared" si="774"/>
        <v>0.3</v>
      </c>
      <c r="ED10" s="118">
        <f t="shared" si="775"/>
        <v>-0.3</v>
      </c>
      <c r="EE10" s="118">
        <f t="shared" si="776"/>
        <v>0.39500000000000002</v>
      </c>
      <c r="EF10" s="118">
        <f t="shared" si="777"/>
        <v>-0.39500000000000002</v>
      </c>
      <c r="EG10" s="118">
        <f t="shared" si="778"/>
        <v>0</v>
      </c>
      <c r="EH10" s="118">
        <f t="shared" si="779"/>
        <v>0.3</v>
      </c>
      <c r="EI10" s="118">
        <f t="shared" si="780"/>
        <v>-0.3</v>
      </c>
      <c r="EJ10" s="118">
        <f t="shared" si="781"/>
        <v>0.39500000000000002</v>
      </c>
      <c r="EK10" s="210">
        <f t="shared" si="782"/>
        <v>-0.39500000000000002</v>
      </c>
      <c r="EL10">
        <v>0</v>
      </c>
      <c r="EM10">
        <v>0.3</v>
      </c>
      <c r="EN10">
        <v>-0.3</v>
      </c>
      <c r="EO10">
        <v>0.39500000000000002</v>
      </c>
      <c r="EP10">
        <v>-0.39500000000000002</v>
      </c>
      <c r="EQ10" s="118">
        <f t="shared" si="783"/>
        <v>0</v>
      </c>
      <c r="ER10" s="118">
        <f t="shared" si="784"/>
        <v>0.3</v>
      </c>
      <c r="ES10" s="118">
        <f t="shared" si="785"/>
        <v>-0.3</v>
      </c>
      <c r="ET10" s="118">
        <f t="shared" si="786"/>
        <v>0.39500000000000002</v>
      </c>
      <c r="EU10" s="118">
        <f t="shared" si="787"/>
        <v>-0.39500000000000002</v>
      </c>
      <c r="EV10" s="118">
        <f t="shared" si="788"/>
        <v>0</v>
      </c>
      <c r="EW10" s="118">
        <f t="shared" si="789"/>
        <v>0.3</v>
      </c>
      <c r="EX10" s="118">
        <f t="shared" si="790"/>
        <v>-0.3</v>
      </c>
      <c r="EY10" s="118">
        <f t="shared" si="791"/>
        <v>0.39500000000000002</v>
      </c>
      <c r="EZ10" s="118">
        <f t="shared" si="792"/>
        <v>-0.39500000000000002</v>
      </c>
      <c r="FA10" s="118">
        <f t="shared" si="793"/>
        <v>0</v>
      </c>
      <c r="FB10" s="118">
        <f t="shared" si="794"/>
        <v>0.3</v>
      </c>
      <c r="FC10" s="118">
        <f t="shared" si="795"/>
        <v>-0.3</v>
      </c>
      <c r="FD10" s="118">
        <f t="shared" si="796"/>
        <v>0.39500000000000002</v>
      </c>
      <c r="FE10" s="119">
        <f t="shared" si="797"/>
        <v>-0.39500000000000002</v>
      </c>
      <c r="FF10" s="118">
        <f t="shared" si="798"/>
        <v>0</v>
      </c>
      <c r="FG10" s="118">
        <f t="shared" si="799"/>
        <v>0.3</v>
      </c>
      <c r="FH10" s="118">
        <f t="shared" si="800"/>
        <v>-0.3</v>
      </c>
      <c r="FI10" s="118">
        <f t="shared" si="801"/>
        <v>0.39500000000000002</v>
      </c>
      <c r="FJ10" s="118">
        <f t="shared" si="802"/>
        <v>-0.39500000000000002</v>
      </c>
      <c r="FK10" s="118">
        <f t="shared" si="803"/>
        <v>0</v>
      </c>
      <c r="FL10" s="118">
        <f t="shared" si="804"/>
        <v>0.3</v>
      </c>
      <c r="FM10" s="118">
        <f t="shared" si="805"/>
        <v>-0.3</v>
      </c>
      <c r="FN10" s="118">
        <f t="shared" si="806"/>
        <v>0.39500000000000002</v>
      </c>
      <c r="FO10" s="118">
        <f t="shared" si="807"/>
        <v>-0.39500000000000002</v>
      </c>
      <c r="FP10" s="118">
        <f t="shared" si="808"/>
        <v>0</v>
      </c>
      <c r="FQ10" s="118">
        <f t="shared" si="809"/>
        <v>0.3</v>
      </c>
      <c r="FR10" s="118">
        <f t="shared" si="810"/>
        <v>-0.3</v>
      </c>
      <c r="FS10" s="118">
        <f t="shared" si="811"/>
        <v>0.39500000000000002</v>
      </c>
      <c r="FT10" s="119">
        <f t="shared" si="812"/>
        <v>-0.39500000000000002</v>
      </c>
      <c r="FU10" s="118">
        <f t="shared" si="813"/>
        <v>0</v>
      </c>
      <c r="FV10" s="118">
        <f t="shared" si="814"/>
        <v>0.3</v>
      </c>
      <c r="FW10" s="118">
        <f t="shared" si="815"/>
        <v>-0.3</v>
      </c>
      <c r="FX10" s="118">
        <f t="shared" si="816"/>
        <v>0.39500000000000002</v>
      </c>
      <c r="FY10" s="118">
        <f t="shared" si="817"/>
        <v>-0.39500000000000002</v>
      </c>
      <c r="FZ10" s="118">
        <f t="shared" si="818"/>
        <v>0</v>
      </c>
      <c r="GA10" s="118">
        <f t="shared" si="819"/>
        <v>0.3</v>
      </c>
      <c r="GB10" s="118">
        <f t="shared" si="820"/>
        <v>-0.3</v>
      </c>
      <c r="GC10" s="118">
        <f t="shared" si="821"/>
        <v>0.39500000000000002</v>
      </c>
      <c r="GD10" s="215">
        <f t="shared" si="822"/>
        <v>-0.39500000000000002</v>
      </c>
      <c r="GE10">
        <v>0</v>
      </c>
      <c r="GF10">
        <v>0.3</v>
      </c>
      <c r="GG10">
        <v>-0.3</v>
      </c>
      <c r="GH10">
        <v>0.39500000000000002</v>
      </c>
      <c r="GI10">
        <v>-0.39500000000000002</v>
      </c>
      <c r="GJ10" s="118">
        <f t="shared" si="823"/>
        <v>0</v>
      </c>
      <c r="GK10" s="118">
        <f t="shared" si="824"/>
        <v>0.3</v>
      </c>
      <c r="GL10" s="118">
        <f t="shared" si="825"/>
        <v>-0.3</v>
      </c>
      <c r="GM10" s="118">
        <f t="shared" si="826"/>
        <v>0.39500000000000002</v>
      </c>
      <c r="GN10" s="118">
        <f t="shared" si="827"/>
        <v>-0.39500000000000002</v>
      </c>
      <c r="GO10" s="118">
        <f t="shared" si="828"/>
        <v>0</v>
      </c>
      <c r="GP10" s="118">
        <f t="shared" si="829"/>
        <v>0.3</v>
      </c>
      <c r="GQ10" s="118">
        <f t="shared" si="830"/>
        <v>-0.3</v>
      </c>
      <c r="GR10" s="118">
        <f t="shared" si="831"/>
        <v>0.39500000000000002</v>
      </c>
      <c r="GS10" s="118">
        <f t="shared" si="832"/>
        <v>-0.39500000000000002</v>
      </c>
      <c r="GT10" s="118">
        <f t="shared" si="833"/>
        <v>0</v>
      </c>
      <c r="GU10" s="118">
        <f t="shared" si="834"/>
        <v>0.3</v>
      </c>
      <c r="GV10" s="118">
        <f t="shared" si="835"/>
        <v>-0.3</v>
      </c>
      <c r="GW10" s="118">
        <f t="shared" si="836"/>
        <v>0.39500000000000002</v>
      </c>
      <c r="GX10" s="119">
        <f t="shared" si="837"/>
        <v>-0.39500000000000002</v>
      </c>
      <c r="GY10" s="118">
        <f t="shared" si="838"/>
        <v>0</v>
      </c>
      <c r="GZ10" s="118">
        <f t="shared" si="839"/>
        <v>0.3</v>
      </c>
      <c r="HA10" s="118">
        <f t="shared" si="840"/>
        <v>-0.3</v>
      </c>
      <c r="HB10" s="118">
        <f t="shared" si="841"/>
        <v>0.39500000000000002</v>
      </c>
      <c r="HC10" s="118">
        <f t="shared" si="842"/>
        <v>-0.39500000000000002</v>
      </c>
      <c r="HD10" s="118">
        <f t="shared" si="843"/>
        <v>0</v>
      </c>
      <c r="HE10" s="118">
        <f t="shared" si="844"/>
        <v>0.3</v>
      </c>
      <c r="HF10" s="118">
        <f t="shared" si="845"/>
        <v>-0.3</v>
      </c>
      <c r="HG10" s="118">
        <f t="shared" si="846"/>
        <v>0.39500000000000002</v>
      </c>
      <c r="HH10" s="118">
        <f t="shared" si="847"/>
        <v>-0.39500000000000002</v>
      </c>
      <c r="HI10" s="118">
        <f t="shared" si="848"/>
        <v>0</v>
      </c>
      <c r="HJ10" s="118">
        <f t="shared" si="849"/>
        <v>0.3</v>
      </c>
      <c r="HK10" s="118">
        <f t="shared" si="850"/>
        <v>-0.3</v>
      </c>
      <c r="HL10" s="118">
        <f t="shared" si="851"/>
        <v>0.39500000000000002</v>
      </c>
      <c r="HM10" s="119">
        <f t="shared" si="852"/>
        <v>-0.39500000000000002</v>
      </c>
      <c r="HN10" s="118">
        <f t="shared" si="853"/>
        <v>0</v>
      </c>
      <c r="HO10" s="118">
        <f t="shared" si="854"/>
        <v>0.3</v>
      </c>
      <c r="HP10" s="118">
        <f t="shared" si="855"/>
        <v>-0.3</v>
      </c>
      <c r="HQ10" s="118">
        <f t="shared" si="856"/>
        <v>0.39500000000000002</v>
      </c>
      <c r="HR10" s="118">
        <f t="shared" si="857"/>
        <v>-0.39500000000000002</v>
      </c>
      <c r="HS10" s="118">
        <f t="shared" si="858"/>
        <v>0</v>
      </c>
      <c r="HT10" s="118">
        <f t="shared" si="859"/>
        <v>0.3</v>
      </c>
      <c r="HU10" s="118">
        <f t="shared" si="860"/>
        <v>-0.3</v>
      </c>
      <c r="HV10" s="118">
        <f t="shared" si="861"/>
        <v>0.39500000000000002</v>
      </c>
      <c r="HW10" s="215">
        <f t="shared" si="862"/>
        <v>-0.39500000000000002</v>
      </c>
      <c r="HX10">
        <v>0</v>
      </c>
      <c r="HY10">
        <v>0.3</v>
      </c>
      <c r="HZ10">
        <v>-0.3</v>
      </c>
      <c r="IA10">
        <v>0.39500000000000002</v>
      </c>
      <c r="IB10">
        <v>-0.39500000000000002</v>
      </c>
      <c r="IC10" s="118">
        <f t="shared" si="863"/>
        <v>0</v>
      </c>
      <c r="ID10" s="118">
        <f t="shared" si="864"/>
        <v>0.3</v>
      </c>
      <c r="IE10" s="118">
        <f t="shared" si="865"/>
        <v>-0.3</v>
      </c>
      <c r="IF10" s="118">
        <f t="shared" si="866"/>
        <v>0.39500000000000002</v>
      </c>
      <c r="IG10" s="118">
        <f t="shared" si="867"/>
        <v>-0.39500000000000002</v>
      </c>
      <c r="IH10" s="118">
        <f t="shared" si="868"/>
        <v>0</v>
      </c>
      <c r="II10" s="118">
        <f t="shared" si="869"/>
        <v>0.3</v>
      </c>
      <c r="IJ10" s="118">
        <f t="shared" si="870"/>
        <v>-0.3</v>
      </c>
      <c r="IK10" s="118">
        <f t="shared" si="871"/>
        <v>0.39500000000000002</v>
      </c>
      <c r="IL10" s="118">
        <f t="shared" si="872"/>
        <v>-0.39500000000000002</v>
      </c>
      <c r="IM10" s="118">
        <f t="shared" si="873"/>
        <v>0</v>
      </c>
      <c r="IN10" s="118">
        <f t="shared" si="874"/>
        <v>0.3</v>
      </c>
      <c r="IO10" s="118">
        <f t="shared" si="875"/>
        <v>-0.3</v>
      </c>
      <c r="IP10" s="118">
        <f t="shared" si="876"/>
        <v>0.39500000000000002</v>
      </c>
      <c r="IQ10" s="119">
        <f t="shared" si="877"/>
        <v>-0.39500000000000002</v>
      </c>
      <c r="IR10" s="118">
        <f t="shared" si="878"/>
        <v>0</v>
      </c>
      <c r="IS10" s="118">
        <f t="shared" si="879"/>
        <v>0.3</v>
      </c>
      <c r="IT10" s="118">
        <f t="shared" si="880"/>
        <v>-0.3</v>
      </c>
      <c r="IU10" s="118">
        <f t="shared" si="881"/>
        <v>0.39500000000000002</v>
      </c>
      <c r="IV10" s="118">
        <f t="shared" si="882"/>
        <v>-0.39500000000000002</v>
      </c>
      <c r="IW10" s="118">
        <f t="shared" si="883"/>
        <v>0</v>
      </c>
      <c r="IX10" s="118">
        <f t="shared" si="884"/>
        <v>0.3</v>
      </c>
      <c r="IY10" s="118">
        <f t="shared" si="885"/>
        <v>-0.3</v>
      </c>
      <c r="IZ10" s="118">
        <f t="shared" si="886"/>
        <v>0.39500000000000002</v>
      </c>
      <c r="JA10" s="118">
        <f t="shared" si="887"/>
        <v>-0.39500000000000002</v>
      </c>
      <c r="JB10" s="118">
        <f t="shared" si="888"/>
        <v>0</v>
      </c>
      <c r="JC10" s="118">
        <f t="shared" si="889"/>
        <v>0.3</v>
      </c>
      <c r="JD10" s="118">
        <f t="shared" si="890"/>
        <v>-0.3</v>
      </c>
      <c r="JE10" s="118">
        <f t="shared" si="891"/>
        <v>0.39500000000000002</v>
      </c>
      <c r="JF10" s="119">
        <f t="shared" si="892"/>
        <v>-0.39500000000000002</v>
      </c>
      <c r="JG10" s="118">
        <f t="shared" si="893"/>
        <v>0</v>
      </c>
      <c r="JH10" s="118">
        <f t="shared" si="894"/>
        <v>0.3</v>
      </c>
      <c r="JI10" s="118">
        <f t="shared" si="895"/>
        <v>-0.3</v>
      </c>
      <c r="JJ10" s="118">
        <f t="shared" si="896"/>
        <v>0.39500000000000002</v>
      </c>
      <c r="JK10" s="118">
        <f t="shared" si="897"/>
        <v>-0.39500000000000002</v>
      </c>
      <c r="JL10" s="118">
        <f t="shared" si="898"/>
        <v>0</v>
      </c>
      <c r="JM10" s="118">
        <f t="shared" si="899"/>
        <v>0.3</v>
      </c>
      <c r="JN10" s="118">
        <f t="shared" si="900"/>
        <v>-0.3</v>
      </c>
      <c r="JO10" s="118">
        <f t="shared" si="901"/>
        <v>0.39500000000000002</v>
      </c>
      <c r="JP10" s="215">
        <f t="shared" si="902"/>
        <v>-0.39500000000000002</v>
      </c>
      <c r="JQ10">
        <v>0</v>
      </c>
      <c r="JR10">
        <v>0.3</v>
      </c>
      <c r="JS10">
        <v>-0.3</v>
      </c>
      <c r="JT10">
        <v>0.39500000000000002</v>
      </c>
      <c r="JU10">
        <v>-0.39500000000000002</v>
      </c>
      <c r="JV10" s="118">
        <f t="shared" si="903"/>
        <v>0</v>
      </c>
      <c r="JW10" s="118">
        <f t="shared" si="904"/>
        <v>0.3</v>
      </c>
      <c r="JX10" s="118">
        <f t="shared" si="905"/>
        <v>-0.3</v>
      </c>
      <c r="JY10" s="118">
        <f t="shared" si="906"/>
        <v>0.39500000000000002</v>
      </c>
      <c r="JZ10" s="118">
        <f t="shared" si="907"/>
        <v>-0.39500000000000002</v>
      </c>
      <c r="KA10" s="118">
        <f t="shared" si="908"/>
        <v>0</v>
      </c>
      <c r="KB10" s="118">
        <f t="shared" si="909"/>
        <v>0.3</v>
      </c>
      <c r="KC10" s="118">
        <f t="shared" si="910"/>
        <v>-0.3</v>
      </c>
      <c r="KD10" s="118">
        <f t="shared" si="911"/>
        <v>0.39500000000000002</v>
      </c>
      <c r="KE10" s="118">
        <f t="shared" si="912"/>
        <v>-0.39500000000000002</v>
      </c>
      <c r="KF10" s="118">
        <f t="shared" si="913"/>
        <v>0</v>
      </c>
      <c r="KG10" s="118">
        <f t="shared" si="914"/>
        <v>0.3</v>
      </c>
      <c r="KH10" s="118">
        <f t="shared" si="915"/>
        <v>-0.3</v>
      </c>
      <c r="KI10" s="118">
        <f t="shared" si="916"/>
        <v>0.39500000000000002</v>
      </c>
      <c r="KJ10" s="119">
        <f t="shared" si="917"/>
        <v>-0.39500000000000002</v>
      </c>
      <c r="KK10" s="118">
        <f t="shared" si="918"/>
        <v>0</v>
      </c>
      <c r="KL10" s="118">
        <f t="shared" si="919"/>
        <v>0.3</v>
      </c>
      <c r="KM10" s="118">
        <f t="shared" si="920"/>
        <v>-0.3</v>
      </c>
      <c r="KN10" s="118">
        <f t="shared" si="921"/>
        <v>0.39500000000000002</v>
      </c>
      <c r="KO10" s="118">
        <f t="shared" si="922"/>
        <v>-0.39500000000000002</v>
      </c>
      <c r="KP10" s="118">
        <f t="shared" si="923"/>
        <v>0</v>
      </c>
      <c r="KQ10" s="118">
        <f t="shared" si="924"/>
        <v>0.3</v>
      </c>
      <c r="KR10" s="118">
        <f t="shared" si="925"/>
        <v>-0.3</v>
      </c>
      <c r="KS10" s="118">
        <f t="shared" si="926"/>
        <v>0.39500000000000002</v>
      </c>
      <c r="KT10" s="118">
        <f t="shared" si="927"/>
        <v>-0.39500000000000002</v>
      </c>
      <c r="KU10" s="118">
        <f t="shared" si="928"/>
        <v>0</v>
      </c>
      <c r="KV10" s="118">
        <f t="shared" si="929"/>
        <v>0.3</v>
      </c>
      <c r="KW10" s="118">
        <f t="shared" si="930"/>
        <v>-0.3</v>
      </c>
      <c r="KX10" s="118">
        <f t="shared" si="931"/>
        <v>0.39500000000000002</v>
      </c>
      <c r="KY10" s="119">
        <f t="shared" si="932"/>
        <v>-0.39500000000000002</v>
      </c>
      <c r="KZ10" s="118">
        <f t="shared" si="933"/>
        <v>0</v>
      </c>
      <c r="LA10" s="118">
        <f t="shared" si="934"/>
        <v>0.3</v>
      </c>
      <c r="LB10" s="118">
        <f t="shared" si="935"/>
        <v>-0.3</v>
      </c>
      <c r="LC10" s="118">
        <f t="shared" si="936"/>
        <v>0.39500000000000002</v>
      </c>
      <c r="LD10" s="118">
        <f t="shared" si="937"/>
        <v>-0.39500000000000002</v>
      </c>
      <c r="LE10" s="118">
        <f t="shared" si="938"/>
        <v>0</v>
      </c>
      <c r="LF10" s="118">
        <f t="shared" si="939"/>
        <v>0.3</v>
      </c>
      <c r="LG10" s="118">
        <f t="shared" si="940"/>
        <v>-0.3</v>
      </c>
      <c r="LH10" s="118">
        <f t="shared" si="941"/>
        <v>0.39500000000000002</v>
      </c>
      <c r="LI10" s="215">
        <f t="shared" si="942"/>
        <v>-0.39500000000000002</v>
      </c>
      <c r="LJ10">
        <v>0</v>
      </c>
      <c r="LK10">
        <v>0.3</v>
      </c>
      <c r="LL10">
        <v>-0.3</v>
      </c>
      <c r="LM10">
        <v>0.39500000000000002</v>
      </c>
      <c r="LN10">
        <v>-0.39500000000000002</v>
      </c>
      <c r="LO10" s="118">
        <f t="shared" si="943"/>
        <v>0</v>
      </c>
      <c r="LP10" s="118">
        <f t="shared" si="944"/>
        <v>0.3</v>
      </c>
      <c r="LQ10" s="118">
        <f t="shared" si="945"/>
        <v>-0.3</v>
      </c>
      <c r="LR10" s="118">
        <f t="shared" si="946"/>
        <v>0.39500000000000002</v>
      </c>
      <c r="LS10" s="118">
        <f t="shared" si="947"/>
        <v>-0.39500000000000002</v>
      </c>
      <c r="LT10" s="118">
        <f t="shared" si="948"/>
        <v>0</v>
      </c>
      <c r="LU10" s="118">
        <f t="shared" si="949"/>
        <v>0.3</v>
      </c>
      <c r="LV10" s="118">
        <f t="shared" si="950"/>
        <v>-0.3</v>
      </c>
      <c r="LW10" s="118">
        <f t="shared" si="951"/>
        <v>0.39500000000000002</v>
      </c>
      <c r="LX10" s="118">
        <f t="shared" si="952"/>
        <v>-0.39500000000000002</v>
      </c>
      <c r="LY10" s="118">
        <f t="shared" si="953"/>
        <v>0</v>
      </c>
      <c r="LZ10" s="118">
        <f t="shared" si="954"/>
        <v>0.3</v>
      </c>
      <c r="MA10" s="118">
        <f t="shared" si="955"/>
        <v>-0.3</v>
      </c>
      <c r="MB10" s="118">
        <f t="shared" si="956"/>
        <v>0.39500000000000002</v>
      </c>
      <c r="MC10" s="119">
        <f t="shared" si="957"/>
        <v>-0.39500000000000002</v>
      </c>
      <c r="MD10" s="118">
        <f t="shared" si="958"/>
        <v>0</v>
      </c>
      <c r="ME10" s="118">
        <f t="shared" si="959"/>
        <v>0.3</v>
      </c>
      <c r="MF10" s="118">
        <f t="shared" si="960"/>
        <v>-0.3</v>
      </c>
      <c r="MG10" s="118">
        <f t="shared" si="961"/>
        <v>0.39500000000000002</v>
      </c>
      <c r="MH10" s="118">
        <f t="shared" si="962"/>
        <v>-0.39500000000000002</v>
      </c>
      <c r="MI10" s="118">
        <f t="shared" si="963"/>
        <v>0</v>
      </c>
      <c r="MJ10" s="118">
        <f t="shared" si="964"/>
        <v>0.3</v>
      </c>
      <c r="MK10" s="118">
        <f t="shared" si="965"/>
        <v>-0.3</v>
      </c>
      <c r="ML10" s="118">
        <f t="shared" si="966"/>
        <v>0.39500000000000002</v>
      </c>
      <c r="MM10" s="118">
        <f t="shared" si="967"/>
        <v>-0.39500000000000002</v>
      </c>
      <c r="MN10" s="118">
        <f t="shared" si="968"/>
        <v>0</v>
      </c>
      <c r="MO10" s="118">
        <f t="shared" si="969"/>
        <v>0.3</v>
      </c>
      <c r="MP10" s="118">
        <f t="shared" si="970"/>
        <v>-0.3</v>
      </c>
      <c r="MQ10" s="118">
        <f t="shared" si="971"/>
        <v>0.39500000000000002</v>
      </c>
      <c r="MR10" s="119">
        <f t="shared" si="972"/>
        <v>-0.39500000000000002</v>
      </c>
      <c r="MS10" s="118">
        <f t="shared" si="973"/>
        <v>0</v>
      </c>
      <c r="MT10" s="118">
        <f t="shared" si="974"/>
        <v>0.3</v>
      </c>
      <c r="MU10" s="118">
        <f t="shared" si="975"/>
        <v>-0.3</v>
      </c>
      <c r="MV10" s="118">
        <f t="shared" si="976"/>
        <v>0.39500000000000002</v>
      </c>
      <c r="MW10" s="118">
        <f t="shared" si="977"/>
        <v>-0.39500000000000002</v>
      </c>
      <c r="MX10" s="118">
        <f t="shared" si="978"/>
        <v>0</v>
      </c>
      <c r="MY10" s="118">
        <f t="shared" si="979"/>
        <v>0.3</v>
      </c>
      <c r="MZ10" s="118">
        <f t="shared" si="980"/>
        <v>-0.3</v>
      </c>
      <c r="NA10" s="118">
        <f t="shared" si="981"/>
        <v>0.39500000000000002</v>
      </c>
      <c r="NB10" s="215">
        <f t="shared" si="982"/>
        <v>-0.39500000000000002</v>
      </c>
      <c r="NC10">
        <v>0</v>
      </c>
      <c r="ND10">
        <v>0.3</v>
      </c>
      <c r="NE10">
        <v>-0.3</v>
      </c>
      <c r="NF10">
        <v>0.39500000000000002</v>
      </c>
      <c r="NG10">
        <v>-0.39500000000000002</v>
      </c>
      <c r="NH10" s="118">
        <f t="shared" si="983"/>
        <v>0</v>
      </c>
      <c r="NI10" s="118">
        <f t="shared" si="984"/>
        <v>0.3</v>
      </c>
      <c r="NJ10" s="118">
        <f t="shared" si="985"/>
        <v>-0.3</v>
      </c>
      <c r="NK10" s="118">
        <f t="shared" si="986"/>
        <v>0.39500000000000002</v>
      </c>
      <c r="NL10" s="118">
        <f t="shared" si="987"/>
        <v>-0.39500000000000002</v>
      </c>
      <c r="NM10" s="118">
        <f t="shared" si="988"/>
        <v>0</v>
      </c>
      <c r="NN10" s="118">
        <f t="shared" si="989"/>
        <v>0.3</v>
      </c>
      <c r="NO10" s="118">
        <f t="shared" si="990"/>
        <v>-0.3</v>
      </c>
      <c r="NP10" s="118">
        <f t="shared" si="991"/>
        <v>0.39500000000000002</v>
      </c>
      <c r="NQ10" s="118">
        <f t="shared" si="992"/>
        <v>-0.39500000000000002</v>
      </c>
      <c r="NR10" s="118">
        <f t="shared" si="993"/>
        <v>0</v>
      </c>
      <c r="NS10" s="118">
        <f t="shared" si="994"/>
        <v>0.3</v>
      </c>
      <c r="NT10" s="118">
        <f t="shared" si="995"/>
        <v>-0.3</v>
      </c>
      <c r="NU10" s="118">
        <f t="shared" si="996"/>
        <v>0.39500000000000002</v>
      </c>
      <c r="NV10" s="119">
        <f t="shared" si="997"/>
        <v>-0.39500000000000002</v>
      </c>
      <c r="NW10" s="118">
        <f t="shared" si="998"/>
        <v>0</v>
      </c>
      <c r="NX10" s="118">
        <f t="shared" si="999"/>
        <v>0.3</v>
      </c>
      <c r="NY10" s="118">
        <f t="shared" si="1000"/>
        <v>-0.3</v>
      </c>
      <c r="NZ10" s="118">
        <f t="shared" si="1001"/>
        <v>0.39500000000000002</v>
      </c>
      <c r="OA10" s="118">
        <f t="shared" si="1002"/>
        <v>-0.39500000000000002</v>
      </c>
      <c r="OB10" s="118">
        <f t="shared" si="1003"/>
        <v>0</v>
      </c>
      <c r="OC10" s="118">
        <f t="shared" si="1004"/>
        <v>0.3</v>
      </c>
      <c r="OD10" s="118">
        <f t="shared" si="1005"/>
        <v>-0.3</v>
      </c>
      <c r="OE10" s="118">
        <f t="shared" si="1006"/>
        <v>0.39500000000000002</v>
      </c>
      <c r="OF10" s="118">
        <f t="shared" si="1007"/>
        <v>-0.39500000000000002</v>
      </c>
      <c r="OG10" s="118">
        <f t="shared" si="1008"/>
        <v>0</v>
      </c>
      <c r="OH10" s="118">
        <f t="shared" si="1009"/>
        <v>0.3</v>
      </c>
      <c r="OI10" s="118">
        <f t="shared" si="1010"/>
        <v>-0.3</v>
      </c>
      <c r="OJ10" s="118">
        <f t="shared" si="1011"/>
        <v>0.39500000000000002</v>
      </c>
      <c r="OK10" s="119">
        <f t="shared" si="1012"/>
        <v>-0.39500000000000002</v>
      </c>
      <c r="OL10" s="118">
        <f t="shared" si="1013"/>
        <v>0</v>
      </c>
      <c r="OM10" s="118">
        <f t="shared" si="1014"/>
        <v>0.3</v>
      </c>
      <c r="ON10" s="118">
        <f t="shared" si="1015"/>
        <v>-0.3</v>
      </c>
      <c r="OO10" s="118">
        <f t="shared" si="1016"/>
        <v>0.39500000000000002</v>
      </c>
      <c r="OP10" s="118">
        <f t="shared" si="1017"/>
        <v>-0.39500000000000002</v>
      </c>
      <c r="OQ10" s="118">
        <f t="shared" si="1018"/>
        <v>0</v>
      </c>
      <c r="OR10" s="118">
        <f t="shared" si="1019"/>
        <v>0.3</v>
      </c>
      <c r="OS10" s="118">
        <f t="shared" si="1020"/>
        <v>-0.3</v>
      </c>
      <c r="OT10" s="118">
        <f t="shared" si="1021"/>
        <v>0.39500000000000002</v>
      </c>
      <c r="OU10" s="215">
        <f t="shared" si="1022"/>
        <v>-0.39500000000000002</v>
      </c>
      <c r="OV10">
        <v>0</v>
      </c>
      <c r="OW10" s="118">
        <v>0</v>
      </c>
      <c r="OX10">
        <v>0</v>
      </c>
      <c r="OY10" s="221">
        <v>0</v>
      </c>
      <c r="OZ10">
        <v>0</v>
      </c>
      <c r="PA10" s="118">
        <f t="shared" si="1023"/>
        <v>0</v>
      </c>
      <c r="PB10">
        <v>0</v>
      </c>
      <c r="PC10" s="119">
        <f t="shared" si="1023"/>
        <v>0</v>
      </c>
      <c r="PD10">
        <v>0</v>
      </c>
      <c r="PE10" s="118">
        <f t="shared" si="1024"/>
        <v>0</v>
      </c>
      <c r="PF10">
        <v>0</v>
      </c>
      <c r="PG10" s="119">
        <f t="shared" si="1025"/>
        <v>0</v>
      </c>
      <c r="PH10">
        <v>0</v>
      </c>
      <c r="PI10" s="119">
        <v>0</v>
      </c>
      <c r="PJ10">
        <v>0</v>
      </c>
      <c r="PK10" s="118">
        <f t="shared" si="1026"/>
        <v>0</v>
      </c>
      <c r="PL10">
        <v>0</v>
      </c>
      <c r="PM10" s="119">
        <f t="shared" si="1027"/>
        <v>0</v>
      </c>
      <c r="PN10">
        <v>0</v>
      </c>
      <c r="PO10" s="118">
        <f t="shared" si="1028"/>
        <v>0</v>
      </c>
      <c r="PP10">
        <v>0</v>
      </c>
      <c r="PQ10" s="119">
        <f t="shared" si="1029"/>
        <v>0</v>
      </c>
      <c r="PR10" s="190">
        <f t="shared" si="679"/>
        <v>0</v>
      </c>
      <c r="PS10" s="190">
        <f t="shared" si="680"/>
        <v>0</v>
      </c>
    </row>
    <row r="11" spans="1:435" x14ac:dyDescent="0.3">
      <c r="A11" s="16"/>
      <c r="E11" s="6"/>
      <c r="F11" s="10" t="s">
        <v>669</v>
      </c>
      <c r="G11">
        <v>1</v>
      </c>
      <c r="H11" s="118">
        <f>G11</f>
        <v>1</v>
      </c>
      <c r="I11" s="118">
        <f t="shared" ref="I11:N11" si="1030">H11</f>
        <v>1</v>
      </c>
      <c r="J11" s="118">
        <f t="shared" ref="J11:L12" si="1031">I11</f>
        <v>1</v>
      </c>
      <c r="K11" s="118">
        <f t="shared" si="1031"/>
        <v>1</v>
      </c>
      <c r="L11" s="118">
        <f t="shared" si="1031"/>
        <v>1</v>
      </c>
      <c r="M11" s="118">
        <f t="shared" si="1030"/>
        <v>1</v>
      </c>
      <c r="N11" s="118">
        <f t="shared" si="1030"/>
        <v>1</v>
      </c>
      <c r="O11" s="118">
        <v>1</v>
      </c>
      <c r="P11" s="118">
        <f>O11</f>
        <v>1</v>
      </c>
      <c r="Q11" s="118">
        <f t="shared" ref="Q11:AY11" si="1032">P11</f>
        <v>1</v>
      </c>
      <c r="R11" s="118">
        <f t="shared" si="1032"/>
        <v>1</v>
      </c>
      <c r="S11" s="118">
        <f t="shared" si="1032"/>
        <v>1</v>
      </c>
      <c r="T11" s="118">
        <f t="shared" si="1032"/>
        <v>1</v>
      </c>
      <c r="U11" s="118">
        <f t="shared" si="1032"/>
        <v>1</v>
      </c>
      <c r="V11" s="118">
        <f t="shared" si="1032"/>
        <v>1</v>
      </c>
      <c r="W11" s="118">
        <f t="shared" si="1032"/>
        <v>1</v>
      </c>
      <c r="X11" s="118">
        <f t="shared" si="1032"/>
        <v>1</v>
      </c>
      <c r="Y11" s="118">
        <f t="shared" si="1032"/>
        <v>1</v>
      </c>
      <c r="Z11" s="119">
        <f t="shared" si="1032"/>
        <v>1</v>
      </c>
      <c r="AA11" s="118">
        <f t="shared" si="1032"/>
        <v>1</v>
      </c>
      <c r="AB11" s="118">
        <f t="shared" si="1032"/>
        <v>1</v>
      </c>
      <c r="AC11" s="118">
        <f t="shared" si="1032"/>
        <v>1</v>
      </c>
      <c r="AD11" s="118">
        <f t="shared" si="1032"/>
        <v>1</v>
      </c>
      <c r="AE11" s="118">
        <f t="shared" si="1032"/>
        <v>1</v>
      </c>
      <c r="AF11" s="118">
        <f t="shared" si="1032"/>
        <v>1</v>
      </c>
      <c r="AG11" s="118">
        <f t="shared" si="1032"/>
        <v>1</v>
      </c>
      <c r="AH11" s="118">
        <f t="shared" si="1032"/>
        <v>1</v>
      </c>
      <c r="AI11" s="118">
        <f t="shared" si="1032"/>
        <v>1</v>
      </c>
      <c r="AJ11" s="118">
        <f t="shared" si="1032"/>
        <v>1</v>
      </c>
      <c r="AK11" s="118">
        <f t="shared" si="1032"/>
        <v>1</v>
      </c>
      <c r="AL11" s="118">
        <f t="shared" si="1032"/>
        <v>1</v>
      </c>
      <c r="AM11" s="118">
        <f t="shared" si="1032"/>
        <v>1</v>
      </c>
      <c r="AN11" s="118">
        <f t="shared" si="1032"/>
        <v>1</v>
      </c>
      <c r="AO11" s="119">
        <f t="shared" si="1032"/>
        <v>1</v>
      </c>
      <c r="AP11" s="118">
        <f t="shared" si="1032"/>
        <v>1</v>
      </c>
      <c r="AQ11" s="118">
        <f t="shared" si="1032"/>
        <v>1</v>
      </c>
      <c r="AR11" s="118">
        <f t="shared" si="1032"/>
        <v>1</v>
      </c>
      <c r="AS11" s="118">
        <f t="shared" si="1032"/>
        <v>1</v>
      </c>
      <c r="AT11" s="118">
        <f t="shared" si="1032"/>
        <v>1</v>
      </c>
      <c r="AU11" s="118">
        <f t="shared" si="1032"/>
        <v>1</v>
      </c>
      <c r="AV11" s="118">
        <f t="shared" si="1032"/>
        <v>1</v>
      </c>
      <c r="AW11" s="118">
        <f t="shared" si="1032"/>
        <v>1</v>
      </c>
      <c r="AX11" s="118">
        <f t="shared" si="1032"/>
        <v>1</v>
      </c>
      <c r="AY11" s="215">
        <f t="shared" si="1032"/>
        <v>1</v>
      </c>
      <c r="AZ11">
        <v>1</v>
      </c>
      <c r="BA11" s="118">
        <f>AZ11</f>
        <v>1</v>
      </c>
      <c r="BB11" s="118">
        <f t="shared" ref="BB11" si="1033">BA11</f>
        <v>1</v>
      </c>
      <c r="BC11" s="118">
        <f t="shared" ref="BC11:BC12" si="1034">BB11</f>
        <v>1</v>
      </c>
      <c r="BD11" s="118">
        <f t="shared" ref="BD11:BD12" si="1035">BC11</f>
        <v>1</v>
      </c>
      <c r="BE11" s="118">
        <f t="shared" ref="BE11:BE12" si="1036">BD11</f>
        <v>1</v>
      </c>
      <c r="BF11" s="118">
        <f t="shared" ref="BF11" si="1037">BE11</f>
        <v>1</v>
      </c>
      <c r="BG11" s="118">
        <f t="shared" ref="BG11" si="1038">BF11</f>
        <v>1</v>
      </c>
      <c r="BH11" s="118">
        <v>1</v>
      </c>
      <c r="BI11" s="118">
        <f>BH11</f>
        <v>1</v>
      </c>
      <c r="BJ11" s="118">
        <f t="shared" ref="BJ11:BJ12" si="1039">BI11</f>
        <v>1</v>
      </c>
      <c r="BK11" s="118">
        <f t="shared" ref="BK11:BK12" si="1040">BJ11</f>
        <v>1</v>
      </c>
      <c r="BL11" s="118">
        <f t="shared" ref="BL11:BL12" si="1041">BK11</f>
        <v>1</v>
      </c>
      <c r="BM11" s="118">
        <f t="shared" ref="BM11:BM12" si="1042">BL11</f>
        <v>1</v>
      </c>
      <c r="BN11" s="118">
        <f t="shared" ref="BN11:BN12" si="1043">BM11</f>
        <v>1</v>
      </c>
      <c r="BO11" s="118">
        <f t="shared" ref="BO11:BO12" si="1044">BN11</f>
        <v>1</v>
      </c>
      <c r="BP11" s="118">
        <f t="shared" ref="BP11:BP12" si="1045">BO11</f>
        <v>1</v>
      </c>
      <c r="BQ11" s="118">
        <f t="shared" ref="BQ11:BQ12" si="1046">BP11</f>
        <v>1</v>
      </c>
      <c r="BR11" s="118">
        <f t="shared" ref="BR11:BR12" si="1047">BQ11</f>
        <v>1</v>
      </c>
      <c r="BS11" s="119">
        <f t="shared" ref="BS11:BS12" si="1048">BR11</f>
        <v>1</v>
      </c>
      <c r="BT11" s="118">
        <f t="shared" ref="BT11:BT12" si="1049">BS11</f>
        <v>1</v>
      </c>
      <c r="BU11" s="118">
        <f t="shared" ref="BU11:BU12" si="1050">BT11</f>
        <v>1</v>
      </c>
      <c r="BV11" s="118">
        <f t="shared" ref="BV11:BV12" si="1051">BU11</f>
        <v>1</v>
      </c>
      <c r="BW11" s="118">
        <f t="shared" ref="BW11:BW12" si="1052">BV11</f>
        <v>1</v>
      </c>
      <c r="BX11" s="118">
        <f t="shared" ref="BX11:BX12" si="1053">BW11</f>
        <v>1</v>
      </c>
      <c r="BY11" s="118">
        <f t="shared" ref="BY11:BY12" si="1054">BX11</f>
        <v>1</v>
      </c>
      <c r="BZ11" s="118">
        <f t="shared" ref="BZ11:BZ12" si="1055">BY11</f>
        <v>1</v>
      </c>
      <c r="CA11" s="118">
        <f t="shared" ref="CA11:CA12" si="1056">BZ11</f>
        <v>1</v>
      </c>
      <c r="CB11" s="118">
        <f t="shared" ref="CB11:CB12" si="1057">CA11</f>
        <v>1</v>
      </c>
      <c r="CC11" s="118">
        <f t="shared" ref="CC11:CC12" si="1058">CB11</f>
        <v>1</v>
      </c>
      <c r="CD11" s="118">
        <f t="shared" ref="CD11:CD12" si="1059">CC11</f>
        <v>1</v>
      </c>
      <c r="CE11" s="118">
        <f t="shared" ref="CE11:CE12" si="1060">CD11</f>
        <v>1</v>
      </c>
      <c r="CF11" s="118">
        <f t="shared" ref="CF11:CF12" si="1061">CE11</f>
        <v>1</v>
      </c>
      <c r="CG11" s="118">
        <f t="shared" ref="CG11:CG12" si="1062">CF11</f>
        <v>1</v>
      </c>
      <c r="CH11" s="119">
        <f t="shared" ref="CH11:CH12" si="1063">CG11</f>
        <v>1</v>
      </c>
      <c r="CI11" s="118">
        <f t="shared" ref="CI11:CI12" si="1064">CH11</f>
        <v>1</v>
      </c>
      <c r="CJ11" s="118">
        <f t="shared" ref="CJ11:CJ12" si="1065">CI11</f>
        <v>1</v>
      </c>
      <c r="CK11" s="118">
        <f t="shared" ref="CK11:CK12" si="1066">CJ11</f>
        <v>1</v>
      </c>
      <c r="CL11" s="118">
        <f t="shared" ref="CL11:CL12" si="1067">CK11</f>
        <v>1</v>
      </c>
      <c r="CM11" s="118">
        <f t="shared" ref="CM11:CM12" si="1068">CL11</f>
        <v>1</v>
      </c>
      <c r="CN11" s="118">
        <f t="shared" ref="CN11:CN12" si="1069">CM11</f>
        <v>1</v>
      </c>
      <c r="CO11" s="118">
        <f t="shared" ref="CO11:CO12" si="1070">CN11</f>
        <v>1</v>
      </c>
      <c r="CP11" s="118">
        <f t="shared" ref="CP11:CP12" si="1071">CO11</f>
        <v>1</v>
      </c>
      <c r="CQ11" s="118">
        <f t="shared" ref="CQ11:CQ12" si="1072">CP11</f>
        <v>1</v>
      </c>
      <c r="CR11" s="215">
        <f t="shared" ref="CR11:CR12" si="1073">CQ11</f>
        <v>1</v>
      </c>
      <c r="CS11">
        <v>1</v>
      </c>
      <c r="CT11" s="118">
        <f>CS11</f>
        <v>1</v>
      </c>
      <c r="CU11" s="118">
        <f t="shared" ref="CU11" si="1074">CT11</f>
        <v>1</v>
      </c>
      <c r="CV11" s="118">
        <f t="shared" ref="CV11:CV12" si="1075">CU11</f>
        <v>1</v>
      </c>
      <c r="CW11" s="118">
        <f t="shared" ref="CW11:CW12" si="1076">CV11</f>
        <v>1</v>
      </c>
      <c r="CX11" s="118">
        <f t="shared" ref="CX11:CX12" si="1077">CW11</f>
        <v>1</v>
      </c>
      <c r="CY11" s="118">
        <f t="shared" ref="CY11" si="1078">CX11</f>
        <v>1</v>
      </c>
      <c r="CZ11" s="118">
        <f t="shared" ref="CZ11" si="1079">CY11</f>
        <v>1</v>
      </c>
      <c r="DA11" s="118">
        <v>1</v>
      </c>
      <c r="DB11" s="118">
        <f>DA11</f>
        <v>1</v>
      </c>
      <c r="DC11" s="118">
        <f t="shared" ref="DC11:DC12" si="1080">DB11</f>
        <v>1</v>
      </c>
      <c r="DD11" s="118">
        <f t="shared" ref="DD11:DD12" si="1081">DC11</f>
        <v>1</v>
      </c>
      <c r="DE11" s="118">
        <f t="shared" ref="DE11:DE12" si="1082">DD11</f>
        <v>1</v>
      </c>
      <c r="DF11" s="118">
        <f t="shared" ref="DF11:DF12" si="1083">DE11</f>
        <v>1</v>
      </c>
      <c r="DG11" s="118">
        <f t="shared" ref="DG11:DG12" si="1084">DF11</f>
        <v>1</v>
      </c>
      <c r="DH11" s="118">
        <f t="shared" ref="DH11:DH12" si="1085">DG11</f>
        <v>1</v>
      </c>
      <c r="DI11" s="118">
        <f t="shared" ref="DI11:DI12" si="1086">DH11</f>
        <v>1</v>
      </c>
      <c r="DJ11" s="118">
        <f t="shared" ref="DJ11:DJ12" si="1087">DI11</f>
        <v>1</v>
      </c>
      <c r="DK11" s="118">
        <f t="shared" ref="DK11:DK12" si="1088">DJ11</f>
        <v>1</v>
      </c>
      <c r="DL11" s="119">
        <f t="shared" ref="DL11:DL12" si="1089">DK11</f>
        <v>1</v>
      </c>
      <c r="DM11" s="118">
        <f t="shared" ref="DM11:DM12" si="1090">DL11</f>
        <v>1</v>
      </c>
      <c r="DN11" s="118">
        <f t="shared" ref="DN11:DN12" si="1091">DM11</f>
        <v>1</v>
      </c>
      <c r="DO11" s="118">
        <f t="shared" ref="DO11:DO12" si="1092">DN11</f>
        <v>1</v>
      </c>
      <c r="DP11" s="118">
        <f t="shared" ref="DP11:DP12" si="1093">DO11</f>
        <v>1</v>
      </c>
      <c r="DQ11" s="118">
        <f t="shared" ref="DQ11:DQ12" si="1094">DP11</f>
        <v>1</v>
      </c>
      <c r="DR11" s="118">
        <f t="shared" ref="DR11:DR12" si="1095">DQ11</f>
        <v>1</v>
      </c>
      <c r="DS11" s="118">
        <f t="shared" ref="DS11:DS12" si="1096">DR11</f>
        <v>1</v>
      </c>
      <c r="DT11" s="118">
        <f t="shared" ref="DT11:DT12" si="1097">DS11</f>
        <v>1</v>
      </c>
      <c r="DU11" s="118">
        <f t="shared" ref="DU11:DU12" si="1098">DT11</f>
        <v>1</v>
      </c>
      <c r="DV11" s="118">
        <f t="shared" ref="DV11:DV12" si="1099">DU11</f>
        <v>1</v>
      </c>
      <c r="DW11" s="118">
        <f t="shared" ref="DW11:DW12" si="1100">DV11</f>
        <v>1</v>
      </c>
      <c r="DX11" s="118">
        <f t="shared" ref="DX11:DX12" si="1101">DW11</f>
        <v>1</v>
      </c>
      <c r="DY11" s="118">
        <f t="shared" ref="DY11:DY12" si="1102">DX11</f>
        <v>1</v>
      </c>
      <c r="DZ11" s="118">
        <f t="shared" ref="DZ11:DZ12" si="1103">DY11</f>
        <v>1</v>
      </c>
      <c r="EA11" s="119">
        <f t="shared" ref="EA11:EA12" si="1104">DZ11</f>
        <v>1</v>
      </c>
      <c r="EB11" s="118">
        <f t="shared" ref="EB11:EB12" si="1105">EA11</f>
        <v>1</v>
      </c>
      <c r="EC11" s="118">
        <f t="shared" ref="EC11:EC12" si="1106">EB11</f>
        <v>1</v>
      </c>
      <c r="ED11" s="118">
        <f t="shared" ref="ED11:ED12" si="1107">EC11</f>
        <v>1</v>
      </c>
      <c r="EE11" s="118">
        <f t="shared" ref="EE11:EE12" si="1108">ED11</f>
        <v>1</v>
      </c>
      <c r="EF11" s="118">
        <f t="shared" ref="EF11:EF12" si="1109">EE11</f>
        <v>1</v>
      </c>
      <c r="EG11" s="118">
        <f t="shared" ref="EG11:EG12" si="1110">EF11</f>
        <v>1</v>
      </c>
      <c r="EH11" s="118">
        <f t="shared" ref="EH11:EH12" si="1111">EG11</f>
        <v>1</v>
      </c>
      <c r="EI11" s="118">
        <f t="shared" ref="EI11:EI12" si="1112">EH11</f>
        <v>1</v>
      </c>
      <c r="EJ11" s="118">
        <f t="shared" ref="EJ11:EJ12" si="1113">EI11</f>
        <v>1</v>
      </c>
      <c r="EK11" s="210">
        <f t="shared" ref="EK11:EK12" si="1114">EJ11</f>
        <v>1</v>
      </c>
      <c r="EL11">
        <v>1</v>
      </c>
      <c r="EM11" s="118">
        <f>EL11</f>
        <v>1</v>
      </c>
      <c r="EN11" s="118">
        <f t="shared" ref="EN11" si="1115">EM11</f>
        <v>1</v>
      </c>
      <c r="EO11" s="118">
        <f t="shared" ref="EO11:EO12" si="1116">EN11</f>
        <v>1</v>
      </c>
      <c r="EP11" s="118">
        <f t="shared" ref="EP11:EP12" si="1117">EO11</f>
        <v>1</v>
      </c>
      <c r="EQ11" s="118">
        <f t="shared" ref="EQ11:EQ12" si="1118">EP11</f>
        <v>1</v>
      </c>
      <c r="ER11" s="118">
        <f t="shared" ref="ER11" si="1119">EQ11</f>
        <v>1</v>
      </c>
      <c r="ES11" s="118">
        <f t="shared" ref="ES11" si="1120">ER11</f>
        <v>1</v>
      </c>
      <c r="ET11" s="118">
        <v>1</v>
      </c>
      <c r="EU11" s="118">
        <f>ET11</f>
        <v>1</v>
      </c>
      <c r="EV11" s="118">
        <f t="shared" ref="EV11:EV12" si="1121">EU11</f>
        <v>1</v>
      </c>
      <c r="EW11" s="118">
        <f t="shared" ref="EW11:EW12" si="1122">EV11</f>
        <v>1</v>
      </c>
      <c r="EX11" s="118">
        <f t="shared" ref="EX11:EX12" si="1123">EW11</f>
        <v>1</v>
      </c>
      <c r="EY11" s="118">
        <f t="shared" ref="EY11:EY12" si="1124">EX11</f>
        <v>1</v>
      </c>
      <c r="EZ11" s="118">
        <f t="shared" ref="EZ11:EZ12" si="1125">EY11</f>
        <v>1</v>
      </c>
      <c r="FA11" s="118">
        <f t="shared" ref="FA11:FA12" si="1126">EZ11</f>
        <v>1</v>
      </c>
      <c r="FB11" s="118">
        <f t="shared" ref="FB11:FB12" si="1127">FA11</f>
        <v>1</v>
      </c>
      <c r="FC11" s="118">
        <f t="shared" ref="FC11:FC12" si="1128">FB11</f>
        <v>1</v>
      </c>
      <c r="FD11" s="118">
        <f t="shared" ref="FD11:FD12" si="1129">FC11</f>
        <v>1</v>
      </c>
      <c r="FE11" s="119">
        <f t="shared" ref="FE11:FE12" si="1130">FD11</f>
        <v>1</v>
      </c>
      <c r="FF11" s="118">
        <f t="shared" ref="FF11:FF12" si="1131">FE11</f>
        <v>1</v>
      </c>
      <c r="FG11" s="118">
        <f t="shared" ref="FG11:FG12" si="1132">FF11</f>
        <v>1</v>
      </c>
      <c r="FH11" s="118">
        <f t="shared" ref="FH11:FH12" si="1133">FG11</f>
        <v>1</v>
      </c>
      <c r="FI11" s="118">
        <f t="shared" ref="FI11:FI12" si="1134">FH11</f>
        <v>1</v>
      </c>
      <c r="FJ11" s="118">
        <f t="shared" ref="FJ11:FJ12" si="1135">FI11</f>
        <v>1</v>
      </c>
      <c r="FK11" s="118">
        <f t="shared" ref="FK11:FK12" si="1136">FJ11</f>
        <v>1</v>
      </c>
      <c r="FL11" s="118">
        <f t="shared" ref="FL11:FL12" si="1137">FK11</f>
        <v>1</v>
      </c>
      <c r="FM11" s="118">
        <f t="shared" ref="FM11:FM12" si="1138">FL11</f>
        <v>1</v>
      </c>
      <c r="FN11" s="118">
        <f t="shared" ref="FN11:FN12" si="1139">FM11</f>
        <v>1</v>
      </c>
      <c r="FO11" s="118">
        <f t="shared" ref="FO11:FO12" si="1140">FN11</f>
        <v>1</v>
      </c>
      <c r="FP11" s="118">
        <f t="shared" ref="FP11:FP12" si="1141">FO11</f>
        <v>1</v>
      </c>
      <c r="FQ11" s="118">
        <f t="shared" ref="FQ11:FQ12" si="1142">FP11</f>
        <v>1</v>
      </c>
      <c r="FR11" s="118">
        <f t="shared" ref="FR11:FR12" si="1143">FQ11</f>
        <v>1</v>
      </c>
      <c r="FS11" s="118">
        <f t="shared" ref="FS11:FS12" si="1144">FR11</f>
        <v>1</v>
      </c>
      <c r="FT11" s="119">
        <f t="shared" ref="FT11:FT12" si="1145">FS11</f>
        <v>1</v>
      </c>
      <c r="FU11" s="118">
        <f t="shared" ref="FU11:FU12" si="1146">FT11</f>
        <v>1</v>
      </c>
      <c r="FV11" s="118">
        <f t="shared" ref="FV11:FV12" si="1147">FU11</f>
        <v>1</v>
      </c>
      <c r="FW11" s="118">
        <f t="shared" ref="FW11:FW12" si="1148">FV11</f>
        <v>1</v>
      </c>
      <c r="FX11" s="118">
        <f t="shared" ref="FX11:FX12" si="1149">FW11</f>
        <v>1</v>
      </c>
      <c r="FY11" s="118">
        <f t="shared" ref="FY11:FY12" si="1150">FX11</f>
        <v>1</v>
      </c>
      <c r="FZ11" s="118">
        <f t="shared" ref="FZ11:FZ12" si="1151">FY11</f>
        <v>1</v>
      </c>
      <c r="GA11" s="118">
        <f t="shared" ref="GA11:GA12" si="1152">FZ11</f>
        <v>1</v>
      </c>
      <c r="GB11" s="118">
        <f t="shared" ref="GB11:GB12" si="1153">GA11</f>
        <v>1</v>
      </c>
      <c r="GC11" s="118">
        <f t="shared" ref="GC11:GC12" si="1154">GB11</f>
        <v>1</v>
      </c>
      <c r="GD11" s="215">
        <f t="shared" ref="GD11:GD12" si="1155">GC11</f>
        <v>1</v>
      </c>
      <c r="GE11">
        <v>1</v>
      </c>
      <c r="GF11" s="118">
        <f>GE11</f>
        <v>1</v>
      </c>
      <c r="GG11" s="118">
        <f t="shared" ref="GG11" si="1156">GF11</f>
        <v>1</v>
      </c>
      <c r="GH11" s="118">
        <f t="shared" ref="GH11:GH12" si="1157">GG11</f>
        <v>1</v>
      </c>
      <c r="GI11" s="118">
        <f t="shared" ref="GI11:GI12" si="1158">GH11</f>
        <v>1</v>
      </c>
      <c r="GJ11" s="118">
        <f t="shared" ref="GJ11:GJ12" si="1159">GI11</f>
        <v>1</v>
      </c>
      <c r="GK11" s="118">
        <f t="shared" ref="GK11" si="1160">GJ11</f>
        <v>1</v>
      </c>
      <c r="GL11" s="118">
        <f t="shared" ref="GL11" si="1161">GK11</f>
        <v>1</v>
      </c>
      <c r="GM11" s="118">
        <v>1</v>
      </c>
      <c r="GN11" s="118">
        <f>GM11</f>
        <v>1</v>
      </c>
      <c r="GO11" s="118">
        <f t="shared" ref="GO11:GO12" si="1162">GN11</f>
        <v>1</v>
      </c>
      <c r="GP11" s="118">
        <f t="shared" ref="GP11:GP12" si="1163">GO11</f>
        <v>1</v>
      </c>
      <c r="GQ11" s="118">
        <f t="shared" ref="GQ11:GQ12" si="1164">GP11</f>
        <v>1</v>
      </c>
      <c r="GR11" s="118">
        <f t="shared" ref="GR11:GR12" si="1165">GQ11</f>
        <v>1</v>
      </c>
      <c r="GS11" s="118">
        <f t="shared" ref="GS11:GS12" si="1166">GR11</f>
        <v>1</v>
      </c>
      <c r="GT11" s="118">
        <f t="shared" ref="GT11:GT12" si="1167">GS11</f>
        <v>1</v>
      </c>
      <c r="GU11" s="118">
        <f t="shared" ref="GU11:GU12" si="1168">GT11</f>
        <v>1</v>
      </c>
      <c r="GV11" s="118">
        <f t="shared" ref="GV11:GV12" si="1169">GU11</f>
        <v>1</v>
      </c>
      <c r="GW11" s="118">
        <f t="shared" ref="GW11:GW12" si="1170">GV11</f>
        <v>1</v>
      </c>
      <c r="GX11" s="119">
        <f t="shared" ref="GX11:GX12" si="1171">GW11</f>
        <v>1</v>
      </c>
      <c r="GY11" s="118">
        <f t="shared" ref="GY11:GY12" si="1172">GX11</f>
        <v>1</v>
      </c>
      <c r="GZ11" s="118">
        <f t="shared" ref="GZ11:GZ12" si="1173">GY11</f>
        <v>1</v>
      </c>
      <c r="HA11" s="118">
        <f t="shared" ref="HA11:HA12" si="1174">GZ11</f>
        <v>1</v>
      </c>
      <c r="HB11" s="118">
        <f t="shared" ref="HB11:HB12" si="1175">HA11</f>
        <v>1</v>
      </c>
      <c r="HC11" s="118">
        <f t="shared" ref="HC11:HC12" si="1176">HB11</f>
        <v>1</v>
      </c>
      <c r="HD11" s="118">
        <f t="shared" ref="HD11:HD12" si="1177">HC11</f>
        <v>1</v>
      </c>
      <c r="HE11" s="118">
        <f t="shared" ref="HE11:HE12" si="1178">HD11</f>
        <v>1</v>
      </c>
      <c r="HF11" s="118">
        <f t="shared" ref="HF11:HF12" si="1179">HE11</f>
        <v>1</v>
      </c>
      <c r="HG11" s="118">
        <f t="shared" ref="HG11:HG12" si="1180">HF11</f>
        <v>1</v>
      </c>
      <c r="HH11" s="118">
        <f t="shared" ref="HH11:HH12" si="1181">HG11</f>
        <v>1</v>
      </c>
      <c r="HI11" s="118">
        <f t="shared" ref="HI11:HI12" si="1182">HH11</f>
        <v>1</v>
      </c>
      <c r="HJ11" s="118">
        <f t="shared" ref="HJ11:HJ12" si="1183">HI11</f>
        <v>1</v>
      </c>
      <c r="HK11" s="118">
        <f t="shared" ref="HK11:HK12" si="1184">HJ11</f>
        <v>1</v>
      </c>
      <c r="HL11" s="118">
        <f t="shared" ref="HL11:HL12" si="1185">HK11</f>
        <v>1</v>
      </c>
      <c r="HM11" s="119">
        <f t="shared" ref="HM11:HM12" si="1186">HL11</f>
        <v>1</v>
      </c>
      <c r="HN11" s="118">
        <f t="shared" ref="HN11:HN12" si="1187">HM11</f>
        <v>1</v>
      </c>
      <c r="HO11" s="118">
        <f t="shared" ref="HO11:HO12" si="1188">HN11</f>
        <v>1</v>
      </c>
      <c r="HP11" s="118">
        <f t="shared" ref="HP11:HP12" si="1189">HO11</f>
        <v>1</v>
      </c>
      <c r="HQ11" s="118">
        <f t="shared" ref="HQ11:HQ12" si="1190">HP11</f>
        <v>1</v>
      </c>
      <c r="HR11" s="118">
        <f t="shared" ref="HR11:HR12" si="1191">HQ11</f>
        <v>1</v>
      </c>
      <c r="HS11" s="118">
        <f t="shared" ref="HS11:HS12" si="1192">HR11</f>
        <v>1</v>
      </c>
      <c r="HT11" s="118">
        <f t="shared" ref="HT11:HT12" si="1193">HS11</f>
        <v>1</v>
      </c>
      <c r="HU11" s="118">
        <f t="shared" ref="HU11:HU12" si="1194">HT11</f>
        <v>1</v>
      </c>
      <c r="HV11" s="118">
        <f t="shared" ref="HV11:HV12" si="1195">HU11</f>
        <v>1</v>
      </c>
      <c r="HW11" s="215">
        <f t="shared" ref="HW11:HW12" si="1196">HV11</f>
        <v>1</v>
      </c>
      <c r="HX11">
        <v>1</v>
      </c>
      <c r="HY11" s="118">
        <f>HX11</f>
        <v>1</v>
      </c>
      <c r="HZ11" s="118">
        <f t="shared" ref="HZ11" si="1197">HY11</f>
        <v>1</v>
      </c>
      <c r="IA11" s="118">
        <f t="shared" ref="IA11:IA12" si="1198">HZ11</f>
        <v>1</v>
      </c>
      <c r="IB11" s="118">
        <f t="shared" ref="IB11:IB12" si="1199">IA11</f>
        <v>1</v>
      </c>
      <c r="IC11" s="118">
        <f t="shared" ref="IC11:IC12" si="1200">IB11</f>
        <v>1</v>
      </c>
      <c r="ID11" s="118">
        <f t="shared" ref="ID11" si="1201">IC11</f>
        <v>1</v>
      </c>
      <c r="IE11" s="118">
        <f t="shared" ref="IE11" si="1202">ID11</f>
        <v>1</v>
      </c>
      <c r="IF11" s="118">
        <v>1</v>
      </c>
      <c r="IG11" s="118">
        <f>IF11</f>
        <v>1</v>
      </c>
      <c r="IH11" s="118">
        <f t="shared" ref="IH11:IH12" si="1203">IG11</f>
        <v>1</v>
      </c>
      <c r="II11" s="118">
        <f t="shared" ref="II11:II12" si="1204">IH11</f>
        <v>1</v>
      </c>
      <c r="IJ11" s="118">
        <f t="shared" ref="IJ11:IJ12" si="1205">II11</f>
        <v>1</v>
      </c>
      <c r="IK11" s="118">
        <f t="shared" ref="IK11:IK12" si="1206">IJ11</f>
        <v>1</v>
      </c>
      <c r="IL11" s="118">
        <f t="shared" ref="IL11:IL12" si="1207">IK11</f>
        <v>1</v>
      </c>
      <c r="IM11" s="118">
        <f t="shared" ref="IM11:IM12" si="1208">IL11</f>
        <v>1</v>
      </c>
      <c r="IN11" s="118">
        <f t="shared" ref="IN11:IN12" si="1209">IM11</f>
        <v>1</v>
      </c>
      <c r="IO11" s="118">
        <f t="shared" ref="IO11:IO12" si="1210">IN11</f>
        <v>1</v>
      </c>
      <c r="IP11" s="118">
        <f t="shared" ref="IP11:IP12" si="1211">IO11</f>
        <v>1</v>
      </c>
      <c r="IQ11" s="119">
        <f t="shared" ref="IQ11:IQ12" si="1212">IP11</f>
        <v>1</v>
      </c>
      <c r="IR11" s="118">
        <f t="shared" ref="IR11:IR12" si="1213">IQ11</f>
        <v>1</v>
      </c>
      <c r="IS11" s="118">
        <f t="shared" ref="IS11:IS12" si="1214">IR11</f>
        <v>1</v>
      </c>
      <c r="IT11" s="118">
        <f t="shared" ref="IT11:IT12" si="1215">IS11</f>
        <v>1</v>
      </c>
      <c r="IU11" s="118">
        <f t="shared" ref="IU11:IU12" si="1216">IT11</f>
        <v>1</v>
      </c>
      <c r="IV11" s="118">
        <f t="shared" ref="IV11:IV12" si="1217">IU11</f>
        <v>1</v>
      </c>
      <c r="IW11" s="118">
        <f t="shared" ref="IW11:IW12" si="1218">IV11</f>
        <v>1</v>
      </c>
      <c r="IX11" s="118">
        <f t="shared" ref="IX11:IX12" si="1219">IW11</f>
        <v>1</v>
      </c>
      <c r="IY11" s="118">
        <f t="shared" ref="IY11:IY12" si="1220">IX11</f>
        <v>1</v>
      </c>
      <c r="IZ11" s="118">
        <f t="shared" ref="IZ11:IZ12" si="1221">IY11</f>
        <v>1</v>
      </c>
      <c r="JA11" s="118">
        <f t="shared" ref="JA11:JA12" si="1222">IZ11</f>
        <v>1</v>
      </c>
      <c r="JB11" s="118">
        <f t="shared" ref="JB11:JB12" si="1223">JA11</f>
        <v>1</v>
      </c>
      <c r="JC11" s="118">
        <f t="shared" ref="JC11:JC12" si="1224">JB11</f>
        <v>1</v>
      </c>
      <c r="JD11" s="118">
        <f t="shared" ref="JD11:JD12" si="1225">JC11</f>
        <v>1</v>
      </c>
      <c r="JE11" s="118">
        <f t="shared" ref="JE11:JE12" si="1226">JD11</f>
        <v>1</v>
      </c>
      <c r="JF11" s="119">
        <f t="shared" ref="JF11:JF12" si="1227">JE11</f>
        <v>1</v>
      </c>
      <c r="JG11" s="118">
        <f t="shared" ref="JG11:JG12" si="1228">JF11</f>
        <v>1</v>
      </c>
      <c r="JH11" s="118">
        <f t="shared" ref="JH11:JH12" si="1229">JG11</f>
        <v>1</v>
      </c>
      <c r="JI11" s="118">
        <f t="shared" ref="JI11:JI12" si="1230">JH11</f>
        <v>1</v>
      </c>
      <c r="JJ11" s="118">
        <f t="shared" ref="JJ11:JJ12" si="1231">JI11</f>
        <v>1</v>
      </c>
      <c r="JK11" s="118">
        <f t="shared" ref="JK11:JK12" si="1232">JJ11</f>
        <v>1</v>
      </c>
      <c r="JL11" s="118">
        <f t="shared" ref="JL11:JL12" si="1233">JK11</f>
        <v>1</v>
      </c>
      <c r="JM11" s="118">
        <f t="shared" ref="JM11:JM12" si="1234">JL11</f>
        <v>1</v>
      </c>
      <c r="JN11" s="118">
        <f t="shared" ref="JN11:JN12" si="1235">JM11</f>
        <v>1</v>
      </c>
      <c r="JO11" s="118">
        <f t="shared" ref="JO11:JO12" si="1236">JN11</f>
        <v>1</v>
      </c>
      <c r="JP11" s="215">
        <f t="shared" ref="JP11:JP12" si="1237">JO11</f>
        <v>1</v>
      </c>
      <c r="JQ11">
        <v>1</v>
      </c>
      <c r="JR11" s="118">
        <f>JQ11</f>
        <v>1</v>
      </c>
      <c r="JS11" s="118">
        <f t="shared" ref="JS11" si="1238">JR11</f>
        <v>1</v>
      </c>
      <c r="JT11" s="118">
        <f t="shared" ref="JT11:JT12" si="1239">JS11</f>
        <v>1</v>
      </c>
      <c r="JU11" s="118">
        <f t="shared" ref="JU11:JU12" si="1240">JT11</f>
        <v>1</v>
      </c>
      <c r="JV11" s="118">
        <f t="shared" ref="JV11:JV12" si="1241">JU11</f>
        <v>1</v>
      </c>
      <c r="JW11" s="118">
        <f t="shared" ref="JW11" si="1242">JV11</f>
        <v>1</v>
      </c>
      <c r="JX11" s="118">
        <f t="shared" ref="JX11" si="1243">JW11</f>
        <v>1</v>
      </c>
      <c r="JY11" s="118">
        <v>1</v>
      </c>
      <c r="JZ11" s="118">
        <f>JY11</f>
        <v>1</v>
      </c>
      <c r="KA11" s="118">
        <f t="shared" ref="KA11:KA12" si="1244">JZ11</f>
        <v>1</v>
      </c>
      <c r="KB11" s="118">
        <f t="shared" ref="KB11:KB12" si="1245">KA11</f>
        <v>1</v>
      </c>
      <c r="KC11" s="118">
        <f t="shared" ref="KC11:KC12" si="1246">KB11</f>
        <v>1</v>
      </c>
      <c r="KD11" s="118">
        <f t="shared" ref="KD11:KD12" si="1247">KC11</f>
        <v>1</v>
      </c>
      <c r="KE11" s="118">
        <f t="shared" ref="KE11:KE12" si="1248">KD11</f>
        <v>1</v>
      </c>
      <c r="KF11" s="118">
        <f t="shared" ref="KF11:KF12" si="1249">KE11</f>
        <v>1</v>
      </c>
      <c r="KG11" s="118">
        <f t="shared" ref="KG11:KG12" si="1250">KF11</f>
        <v>1</v>
      </c>
      <c r="KH11" s="118">
        <f t="shared" ref="KH11:KH12" si="1251">KG11</f>
        <v>1</v>
      </c>
      <c r="KI11" s="118">
        <f t="shared" ref="KI11:KI12" si="1252">KH11</f>
        <v>1</v>
      </c>
      <c r="KJ11" s="119">
        <f t="shared" ref="KJ11:KJ12" si="1253">KI11</f>
        <v>1</v>
      </c>
      <c r="KK11" s="118">
        <f t="shared" ref="KK11:KK12" si="1254">KJ11</f>
        <v>1</v>
      </c>
      <c r="KL11" s="118">
        <f t="shared" ref="KL11:KL12" si="1255">KK11</f>
        <v>1</v>
      </c>
      <c r="KM11" s="118">
        <f t="shared" ref="KM11:KM12" si="1256">KL11</f>
        <v>1</v>
      </c>
      <c r="KN11" s="118">
        <f t="shared" ref="KN11:KN12" si="1257">KM11</f>
        <v>1</v>
      </c>
      <c r="KO11" s="118">
        <f t="shared" ref="KO11:KO12" si="1258">KN11</f>
        <v>1</v>
      </c>
      <c r="KP11" s="118">
        <f t="shared" ref="KP11:KP12" si="1259">KO11</f>
        <v>1</v>
      </c>
      <c r="KQ11" s="118">
        <f t="shared" ref="KQ11:KQ12" si="1260">KP11</f>
        <v>1</v>
      </c>
      <c r="KR11" s="118">
        <f t="shared" ref="KR11:KR12" si="1261">KQ11</f>
        <v>1</v>
      </c>
      <c r="KS11" s="118">
        <f t="shared" ref="KS11:KS12" si="1262">KR11</f>
        <v>1</v>
      </c>
      <c r="KT11" s="118">
        <f t="shared" ref="KT11:KT12" si="1263">KS11</f>
        <v>1</v>
      </c>
      <c r="KU11" s="118">
        <f t="shared" ref="KU11:KU12" si="1264">KT11</f>
        <v>1</v>
      </c>
      <c r="KV11" s="118">
        <f t="shared" ref="KV11:KV12" si="1265">KU11</f>
        <v>1</v>
      </c>
      <c r="KW11" s="118">
        <f t="shared" ref="KW11:KW12" si="1266">KV11</f>
        <v>1</v>
      </c>
      <c r="KX11" s="118">
        <f t="shared" ref="KX11:KX12" si="1267">KW11</f>
        <v>1</v>
      </c>
      <c r="KY11" s="119">
        <f t="shared" ref="KY11:KY12" si="1268">KX11</f>
        <v>1</v>
      </c>
      <c r="KZ11" s="118">
        <f t="shared" ref="KZ11:KZ12" si="1269">KY11</f>
        <v>1</v>
      </c>
      <c r="LA11" s="118">
        <f t="shared" ref="LA11:LA12" si="1270">KZ11</f>
        <v>1</v>
      </c>
      <c r="LB11" s="118">
        <f t="shared" ref="LB11:LB12" si="1271">LA11</f>
        <v>1</v>
      </c>
      <c r="LC11" s="118">
        <f t="shared" ref="LC11:LC12" si="1272">LB11</f>
        <v>1</v>
      </c>
      <c r="LD11" s="118">
        <f t="shared" ref="LD11:LD12" si="1273">LC11</f>
        <v>1</v>
      </c>
      <c r="LE11" s="118">
        <f t="shared" ref="LE11:LE12" si="1274">LD11</f>
        <v>1</v>
      </c>
      <c r="LF11" s="118">
        <f t="shared" ref="LF11:LF12" si="1275">LE11</f>
        <v>1</v>
      </c>
      <c r="LG11" s="118">
        <f t="shared" ref="LG11:LG12" si="1276">LF11</f>
        <v>1</v>
      </c>
      <c r="LH11" s="118">
        <f t="shared" ref="LH11:LH12" si="1277">LG11</f>
        <v>1</v>
      </c>
      <c r="LI11" s="215">
        <f t="shared" ref="LI11:LI12" si="1278">LH11</f>
        <v>1</v>
      </c>
      <c r="LJ11">
        <v>1</v>
      </c>
      <c r="LK11" s="118">
        <f>LJ11</f>
        <v>1</v>
      </c>
      <c r="LL11" s="118">
        <f t="shared" ref="LL11" si="1279">LK11</f>
        <v>1</v>
      </c>
      <c r="LM11" s="118">
        <f t="shared" ref="LM11:LM12" si="1280">LL11</f>
        <v>1</v>
      </c>
      <c r="LN11" s="118">
        <f t="shared" ref="LN11:LN12" si="1281">LM11</f>
        <v>1</v>
      </c>
      <c r="LO11" s="118">
        <f t="shared" ref="LO11:LO12" si="1282">LN11</f>
        <v>1</v>
      </c>
      <c r="LP11" s="118">
        <f t="shared" ref="LP11" si="1283">LO11</f>
        <v>1</v>
      </c>
      <c r="LQ11" s="118">
        <f t="shared" ref="LQ11" si="1284">LP11</f>
        <v>1</v>
      </c>
      <c r="LR11" s="118">
        <v>1</v>
      </c>
      <c r="LS11" s="118">
        <f>LR11</f>
        <v>1</v>
      </c>
      <c r="LT11" s="118">
        <f t="shared" ref="LT11:LT12" si="1285">LS11</f>
        <v>1</v>
      </c>
      <c r="LU11" s="118">
        <f t="shared" ref="LU11:LU12" si="1286">LT11</f>
        <v>1</v>
      </c>
      <c r="LV11" s="118">
        <f t="shared" ref="LV11:LV12" si="1287">LU11</f>
        <v>1</v>
      </c>
      <c r="LW11" s="118">
        <f t="shared" ref="LW11:LW12" si="1288">LV11</f>
        <v>1</v>
      </c>
      <c r="LX11" s="118">
        <f t="shared" ref="LX11:LX12" si="1289">LW11</f>
        <v>1</v>
      </c>
      <c r="LY11" s="118">
        <f t="shared" ref="LY11:LY12" si="1290">LX11</f>
        <v>1</v>
      </c>
      <c r="LZ11" s="118">
        <f t="shared" ref="LZ11:LZ12" si="1291">LY11</f>
        <v>1</v>
      </c>
      <c r="MA11" s="118">
        <f t="shared" ref="MA11:MA12" si="1292">LZ11</f>
        <v>1</v>
      </c>
      <c r="MB11" s="118">
        <f t="shared" ref="MB11:MB12" si="1293">MA11</f>
        <v>1</v>
      </c>
      <c r="MC11" s="119">
        <f t="shared" ref="MC11:MC12" si="1294">MB11</f>
        <v>1</v>
      </c>
      <c r="MD11" s="118">
        <f t="shared" ref="MD11:MD12" si="1295">MC11</f>
        <v>1</v>
      </c>
      <c r="ME11" s="118">
        <f t="shared" ref="ME11:ME12" si="1296">MD11</f>
        <v>1</v>
      </c>
      <c r="MF11" s="118">
        <f t="shared" ref="MF11:MF12" si="1297">ME11</f>
        <v>1</v>
      </c>
      <c r="MG11" s="118">
        <f t="shared" ref="MG11:MG12" si="1298">MF11</f>
        <v>1</v>
      </c>
      <c r="MH11" s="118">
        <f t="shared" ref="MH11:MH12" si="1299">MG11</f>
        <v>1</v>
      </c>
      <c r="MI11" s="118">
        <f t="shared" ref="MI11:MI12" si="1300">MH11</f>
        <v>1</v>
      </c>
      <c r="MJ11" s="118">
        <f t="shared" ref="MJ11:MJ12" si="1301">MI11</f>
        <v>1</v>
      </c>
      <c r="MK11" s="118">
        <f t="shared" ref="MK11:MK12" si="1302">MJ11</f>
        <v>1</v>
      </c>
      <c r="ML11" s="118">
        <f t="shared" ref="ML11:ML12" si="1303">MK11</f>
        <v>1</v>
      </c>
      <c r="MM11" s="118">
        <f t="shared" ref="MM11:MM12" si="1304">ML11</f>
        <v>1</v>
      </c>
      <c r="MN11" s="118">
        <f t="shared" ref="MN11:MN12" si="1305">MM11</f>
        <v>1</v>
      </c>
      <c r="MO11" s="118">
        <f t="shared" ref="MO11:MO12" si="1306">MN11</f>
        <v>1</v>
      </c>
      <c r="MP11" s="118">
        <f t="shared" ref="MP11:MP12" si="1307">MO11</f>
        <v>1</v>
      </c>
      <c r="MQ11" s="118">
        <f t="shared" ref="MQ11:MQ12" si="1308">MP11</f>
        <v>1</v>
      </c>
      <c r="MR11" s="119">
        <f t="shared" ref="MR11:MR12" si="1309">MQ11</f>
        <v>1</v>
      </c>
      <c r="MS11" s="118">
        <f t="shared" ref="MS11:MS12" si="1310">MR11</f>
        <v>1</v>
      </c>
      <c r="MT11" s="118">
        <f t="shared" ref="MT11:MT12" si="1311">MS11</f>
        <v>1</v>
      </c>
      <c r="MU11" s="118">
        <f t="shared" ref="MU11:MU12" si="1312">MT11</f>
        <v>1</v>
      </c>
      <c r="MV11" s="118">
        <f t="shared" ref="MV11:MV12" si="1313">MU11</f>
        <v>1</v>
      </c>
      <c r="MW11" s="118">
        <f t="shared" ref="MW11:MW12" si="1314">MV11</f>
        <v>1</v>
      </c>
      <c r="MX11" s="118">
        <f t="shared" ref="MX11:MX12" si="1315">MW11</f>
        <v>1</v>
      </c>
      <c r="MY11" s="118">
        <f t="shared" ref="MY11:MY12" si="1316">MX11</f>
        <v>1</v>
      </c>
      <c r="MZ11" s="118">
        <f t="shared" ref="MZ11:MZ12" si="1317">MY11</f>
        <v>1</v>
      </c>
      <c r="NA11" s="118">
        <f t="shared" ref="NA11:NA12" si="1318">MZ11</f>
        <v>1</v>
      </c>
      <c r="NB11" s="215">
        <f t="shared" ref="NB11:NB12" si="1319">NA11</f>
        <v>1</v>
      </c>
      <c r="NC11">
        <v>1</v>
      </c>
      <c r="ND11" s="118">
        <f>NC11</f>
        <v>1</v>
      </c>
      <c r="NE11" s="118">
        <f t="shared" ref="NE11" si="1320">ND11</f>
        <v>1</v>
      </c>
      <c r="NF11" s="118">
        <f t="shared" ref="NF11:NF12" si="1321">NE11</f>
        <v>1</v>
      </c>
      <c r="NG11" s="118">
        <f t="shared" ref="NG11:NG12" si="1322">NF11</f>
        <v>1</v>
      </c>
      <c r="NH11" s="118">
        <f t="shared" ref="NH11:NH12" si="1323">NG11</f>
        <v>1</v>
      </c>
      <c r="NI11" s="118">
        <f t="shared" ref="NI11" si="1324">NH11</f>
        <v>1</v>
      </c>
      <c r="NJ11" s="118">
        <f t="shared" ref="NJ11" si="1325">NI11</f>
        <v>1</v>
      </c>
      <c r="NK11" s="118">
        <v>1</v>
      </c>
      <c r="NL11" s="118">
        <f>NK11</f>
        <v>1</v>
      </c>
      <c r="NM11" s="118">
        <f t="shared" ref="NM11:NM12" si="1326">NL11</f>
        <v>1</v>
      </c>
      <c r="NN11" s="118">
        <f t="shared" ref="NN11:NN12" si="1327">NM11</f>
        <v>1</v>
      </c>
      <c r="NO11" s="118">
        <f t="shared" ref="NO11:NO12" si="1328">NN11</f>
        <v>1</v>
      </c>
      <c r="NP11" s="118">
        <f t="shared" ref="NP11:NP12" si="1329">NO11</f>
        <v>1</v>
      </c>
      <c r="NQ11" s="118">
        <f t="shared" ref="NQ11:NQ12" si="1330">NP11</f>
        <v>1</v>
      </c>
      <c r="NR11" s="118">
        <f t="shared" ref="NR11:NR12" si="1331">NQ11</f>
        <v>1</v>
      </c>
      <c r="NS11" s="118">
        <f t="shared" ref="NS11:NS12" si="1332">NR11</f>
        <v>1</v>
      </c>
      <c r="NT11" s="118">
        <f t="shared" ref="NT11:NT12" si="1333">NS11</f>
        <v>1</v>
      </c>
      <c r="NU11" s="118">
        <f t="shared" ref="NU11:NU12" si="1334">NT11</f>
        <v>1</v>
      </c>
      <c r="NV11" s="119">
        <f t="shared" ref="NV11:NV12" si="1335">NU11</f>
        <v>1</v>
      </c>
      <c r="NW11" s="118">
        <f t="shared" ref="NW11:NW12" si="1336">NV11</f>
        <v>1</v>
      </c>
      <c r="NX11" s="118">
        <f t="shared" ref="NX11:NX12" si="1337">NW11</f>
        <v>1</v>
      </c>
      <c r="NY11" s="118">
        <f t="shared" ref="NY11:NY12" si="1338">NX11</f>
        <v>1</v>
      </c>
      <c r="NZ11" s="118">
        <f t="shared" ref="NZ11:NZ12" si="1339">NY11</f>
        <v>1</v>
      </c>
      <c r="OA11" s="118">
        <f t="shared" ref="OA11:OA12" si="1340">NZ11</f>
        <v>1</v>
      </c>
      <c r="OB11" s="118">
        <f t="shared" ref="OB11:OB12" si="1341">OA11</f>
        <v>1</v>
      </c>
      <c r="OC11" s="118">
        <f t="shared" ref="OC11:OC12" si="1342">OB11</f>
        <v>1</v>
      </c>
      <c r="OD11" s="118">
        <f t="shared" ref="OD11:OD12" si="1343">OC11</f>
        <v>1</v>
      </c>
      <c r="OE11" s="118">
        <f t="shared" ref="OE11:OE12" si="1344">OD11</f>
        <v>1</v>
      </c>
      <c r="OF11" s="118">
        <f t="shared" ref="OF11:OF12" si="1345">OE11</f>
        <v>1</v>
      </c>
      <c r="OG11" s="118">
        <f t="shared" ref="OG11:OG12" si="1346">OF11</f>
        <v>1</v>
      </c>
      <c r="OH11" s="118">
        <f t="shared" ref="OH11:OH12" si="1347">OG11</f>
        <v>1</v>
      </c>
      <c r="OI11" s="118">
        <f t="shared" ref="OI11:OI12" si="1348">OH11</f>
        <v>1</v>
      </c>
      <c r="OJ11" s="118">
        <f t="shared" ref="OJ11:OJ12" si="1349">OI11</f>
        <v>1</v>
      </c>
      <c r="OK11" s="119">
        <f t="shared" ref="OK11:OK12" si="1350">OJ11</f>
        <v>1</v>
      </c>
      <c r="OL11" s="118">
        <f t="shared" ref="OL11:OL12" si="1351">OK11</f>
        <v>1</v>
      </c>
      <c r="OM11" s="118">
        <f t="shared" ref="OM11:OM12" si="1352">OL11</f>
        <v>1</v>
      </c>
      <c r="ON11" s="118">
        <f t="shared" ref="ON11:ON12" si="1353">OM11</f>
        <v>1</v>
      </c>
      <c r="OO11" s="118">
        <f t="shared" ref="OO11:OO12" si="1354">ON11</f>
        <v>1</v>
      </c>
      <c r="OP11" s="118">
        <f t="shared" ref="OP11:OP12" si="1355">OO11</f>
        <v>1</v>
      </c>
      <c r="OQ11" s="118">
        <f t="shared" ref="OQ11:OQ12" si="1356">OP11</f>
        <v>1</v>
      </c>
      <c r="OR11" s="118">
        <f t="shared" ref="OR11:OR12" si="1357">OQ11</f>
        <v>1</v>
      </c>
      <c r="OS11" s="118">
        <f t="shared" ref="OS11:OS12" si="1358">OR11</f>
        <v>1</v>
      </c>
      <c r="OT11" s="118">
        <f t="shared" ref="OT11:OT12" si="1359">OS11</f>
        <v>1</v>
      </c>
      <c r="OU11" s="215">
        <f t="shared" ref="OU11:OU12" si="1360">OT11</f>
        <v>1</v>
      </c>
      <c r="OV11">
        <v>1</v>
      </c>
      <c r="OW11" s="118">
        <f t="shared" ref="OW11:OW12" si="1361">OV11</f>
        <v>1</v>
      </c>
      <c r="OX11">
        <v>1</v>
      </c>
      <c r="OY11" s="221">
        <f t="shared" ref="OY11:OY12" si="1362">OX11</f>
        <v>1</v>
      </c>
      <c r="OZ11">
        <v>1</v>
      </c>
      <c r="PA11" s="118">
        <f t="shared" ref="PA11:PC12" si="1363">OZ11</f>
        <v>1</v>
      </c>
      <c r="PB11">
        <v>1</v>
      </c>
      <c r="PC11" s="119">
        <f t="shared" si="1363"/>
        <v>1</v>
      </c>
      <c r="PD11">
        <v>1</v>
      </c>
      <c r="PE11" s="118">
        <f t="shared" ref="PE11:PE12" si="1364">PD11</f>
        <v>1</v>
      </c>
      <c r="PF11">
        <v>1</v>
      </c>
      <c r="PG11" s="119">
        <f t="shared" ref="PG11:PG12" si="1365">PF11</f>
        <v>1</v>
      </c>
      <c r="PH11">
        <v>1</v>
      </c>
      <c r="PI11" s="119">
        <f t="shared" ref="PI11:PI12" si="1366">PH11</f>
        <v>1</v>
      </c>
      <c r="PJ11">
        <v>1</v>
      </c>
      <c r="PK11" s="118">
        <f t="shared" ref="PK11:PK12" si="1367">PJ11</f>
        <v>1</v>
      </c>
      <c r="PL11">
        <v>1</v>
      </c>
      <c r="PM11" s="119">
        <f t="shared" ref="PM11:PM12" si="1368">PL11</f>
        <v>1</v>
      </c>
      <c r="PN11">
        <v>1</v>
      </c>
      <c r="PO11" s="118">
        <f t="shared" ref="PO11:PO12" si="1369">PN11</f>
        <v>1</v>
      </c>
      <c r="PP11">
        <v>1</v>
      </c>
      <c r="PQ11" s="119">
        <f t="shared" ref="PQ11:PQ12" si="1370">PP11</f>
        <v>1</v>
      </c>
      <c r="PR11" s="190">
        <f t="shared" si="679"/>
        <v>1</v>
      </c>
      <c r="PS11" s="190">
        <f t="shared" si="680"/>
        <v>1</v>
      </c>
    </row>
    <row r="12" spans="1:435" x14ac:dyDescent="0.3">
      <c r="A12" s="92"/>
      <c r="B12" s="92"/>
      <c r="C12" s="92"/>
      <c r="D12" s="92"/>
      <c r="E12" s="103"/>
      <c r="F12" s="10" t="s">
        <v>670</v>
      </c>
      <c r="G12">
        <v>1.02</v>
      </c>
      <c r="H12" s="118">
        <f>G12</f>
        <v>1.02</v>
      </c>
      <c r="I12" s="118">
        <f>H12</f>
        <v>1.02</v>
      </c>
      <c r="J12" s="118">
        <f t="shared" si="1031"/>
        <v>1.02</v>
      </c>
      <c r="K12" s="118">
        <f t="shared" si="1031"/>
        <v>1.02</v>
      </c>
      <c r="L12" s="118">
        <f t="shared" si="1031"/>
        <v>1.02</v>
      </c>
      <c r="M12" s="118">
        <v>1.02</v>
      </c>
      <c r="N12" s="118">
        <v>1.02</v>
      </c>
      <c r="O12" s="118">
        <f>N12</f>
        <v>1.02</v>
      </c>
      <c r="P12" s="118">
        <f>O12</f>
        <v>1.02</v>
      </c>
      <c r="Q12" s="118">
        <f t="shared" ref="Q12:AY12" si="1371">P12</f>
        <v>1.02</v>
      </c>
      <c r="R12" s="118">
        <f t="shared" si="1371"/>
        <v>1.02</v>
      </c>
      <c r="S12" s="118">
        <f t="shared" si="1371"/>
        <v>1.02</v>
      </c>
      <c r="T12" s="118">
        <f t="shared" si="1371"/>
        <v>1.02</v>
      </c>
      <c r="U12" s="118">
        <f t="shared" si="1371"/>
        <v>1.02</v>
      </c>
      <c r="V12" s="118">
        <f t="shared" si="1371"/>
        <v>1.02</v>
      </c>
      <c r="W12" s="118">
        <f t="shared" si="1371"/>
        <v>1.02</v>
      </c>
      <c r="X12" s="118">
        <f t="shared" si="1371"/>
        <v>1.02</v>
      </c>
      <c r="Y12" s="118">
        <f t="shared" si="1371"/>
        <v>1.02</v>
      </c>
      <c r="Z12" s="119">
        <f t="shared" si="1371"/>
        <v>1.02</v>
      </c>
      <c r="AA12" s="118">
        <f t="shared" si="1371"/>
        <v>1.02</v>
      </c>
      <c r="AB12" s="118">
        <f t="shared" si="1371"/>
        <v>1.02</v>
      </c>
      <c r="AC12" s="118">
        <f t="shared" si="1371"/>
        <v>1.02</v>
      </c>
      <c r="AD12" s="118">
        <f t="shared" si="1371"/>
        <v>1.02</v>
      </c>
      <c r="AE12" s="118">
        <f t="shared" si="1371"/>
        <v>1.02</v>
      </c>
      <c r="AF12" s="118">
        <f t="shared" si="1371"/>
        <v>1.02</v>
      </c>
      <c r="AG12" s="118">
        <f t="shared" si="1371"/>
        <v>1.02</v>
      </c>
      <c r="AH12" s="118">
        <f t="shared" si="1371"/>
        <v>1.02</v>
      </c>
      <c r="AI12" s="118">
        <f t="shared" si="1371"/>
        <v>1.02</v>
      </c>
      <c r="AJ12" s="118">
        <f t="shared" si="1371"/>
        <v>1.02</v>
      </c>
      <c r="AK12" s="118">
        <f t="shared" si="1371"/>
        <v>1.02</v>
      </c>
      <c r="AL12" s="118">
        <f t="shared" si="1371"/>
        <v>1.02</v>
      </c>
      <c r="AM12" s="118">
        <f t="shared" si="1371"/>
        <v>1.02</v>
      </c>
      <c r="AN12" s="118">
        <f t="shared" si="1371"/>
        <v>1.02</v>
      </c>
      <c r="AO12" s="119">
        <f t="shared" si="1371"/>
        <v>1.02</v>
      </c>
      <c r="AP12" s="118">
        <f t="shared" si="1371"/>
        <v>1.02</v>
      </c>
      <c r="AQ12" s="118">
        <f t="shared" si="1371"/>
        <v>1.02</v>
      </c>
      <c r="AR12" s="118">
        <f t="shared" si="1371"/>
        <v>1.02</v>
      </c>
      <c r="AS12" s="118">
        <f t="shared" si="1371"/>
        <v>1.02</v>
      </c>
      <c r="AT12" s="118">
        <f t="shared" si="1371"/>
        <v>1.02</v>
      </c>
      <c r="AU12" s="118">
        <f t="shared" si="1371"/>
        <v>1.02</v>
      </c>
      <c r="AV12" s="118">
        <f t="shared" si="1371"/>
        <v>1.02</v>
      </c>
      <c r="AW12" s="118">
        <f t="shared" si="1371"/>
        <v>1.02</v>
      </c>
      <c r="AX12" s="118">
        <f t="shared" si="1371"/>
        <v>1.02</v>
      </c>
      <c r="AY12" s="215">
        <f t="shared" si="1371"/>
        <v>1.02</v>
      </c>
      <c r="AZ12">
        <v>1.02</v>
      </c>
      <c r="BA12" s="118">
        <f>AZ12</f>
        <v>1.02</v>
      </c>
      <c r="BB12" s="118">
        <f>BA12</f>
        <v>1.02</v>
      </c>
      <c r="BC12" s="118">
        <f t="shared" si="1034"/>
        <v>1.02</v>
      </c>
      <c r="BD12" s="118">
        <f t="shared" si="1035"/>
        <v>1.02</v>
      </c>
      <c r="BE12" s="118">
        <f t="shared" si="1036"/>
        <v>1.02</v>
      </c>
      <c r="BF12" s="118">
        <v>1.02</v>
      </c>
      <c r="BG12" s="118">
        <v>1.02</v>
      </c>
      <c r="BH12" s="118">
        <f>BG12</f>
        <v>1.02</v>
      </c>
      <c r="BI12" s="118">
        <f>BH12</f>
        <v>1.02</v>
      </c>
      <c r="BJ12" s="118">
        <f t="shared" si="1039"/>
        <v>1.02</v>
      </c>
      <c r="BK12" s="118">
        <f t="shared" si="1040"/>
        <v>1.02</v>
      </c>
      <c r="BL12" s="118">
        <f t="shared" si="1041"/>
        <v>1.02</v>
      </c>
      <c r="BM12" s="118">
        <f t="shared" si="1042"/>
        <v>1.02</v>
      </c>
      <c r="BN12" s="118">
        <f t="shared" si="1043"/>
        <v>1.02</v>
      </c>
      <c r="BO12" s="118">
        <f t="shared" si="1044"/>
        <v>1.02</v>
      </c>
      <c r="BP12" s="118">
        <f t="shared" si="1045"/>
        <v>1.02</v>
      </c>
      <c r="BQ12" s="118">
        <f t="shared" si="1046"/>
        <v>1.02</v>
      </c>
      <c r="BR12" s="118">
        <f t="shared" si="1047"/>
        <v>1.02</v>
      </c>
      <c r="BS12" s="119">
        <f t="shared" si="1048"/>
        <v>1.02</v>
      </c>
      <c r="BT12" s="118">
        <f t="shared" si="1049"/>
        <v>1.02</v>
      </c>
      <c r="BU12" s="118">
        <f t="shared" si="1050"/>
        <v>1.02</v>
      </c>
      <c r="BV12" s="118">
        <f t="shared" si="1051"/>
        <v>1.02</v>
      </c>
      <c r="BW12" s="118">
        <f t="shared" si="1052"/>
        <v>1.02</v>
      </c>
      <c r="BX12" s="118">
        <f t="shared" si="1053"/>
        <v>1.02</v>
      </c>
      <c r="BY12" s="118">
        <f t="shared" si="1054"/>
        <v>1.02</v>
      </c>
      <c r="BZ12" s="118">
        <f t="shared" si="1055"/>
        <v>1.02</v>
      </c>
      <c r="CA12" s="118">
        <f t="shared" si="1056"/>
        <v>1.02</v>
      </c>
      <c r="CB12" s="118">
        <f t="shared" si="1057"/>
        <v>1.02</v>
      </c>
      <c r="CC12" s="118">
        <f t="shared" si="1058"/>
        <v>1.02</v>
      </c>
      <c r="CD12" s="118">
        <f t="shared" si="1059"/>
        <v>1.02</v>
      </c>
      <c r="CE12" s="118">
        <f t="shared" si="1060"/>
        <v>1.02</v>
      </c>
      <c r="CF12" s="118">
        <f t="shared" si="1061"/>
        <v>1.02</v>
      </c>
      <c r="CG12" s="118">
        <f t="shared" si="1062"/>
        <v>1.02</v>
      </c>
      <c r="CH12" s="119">
        <f t="shared" si="1063"/>
        <v>1.02</v>
      </c>
      <c r="CI12" s="118">
        <f t="shared" si="1064"/>
        <v>1.02</v>
      </c>
      <c r="CJ12" s="118">
        <f t="shared" si="1065"/>
        <v>1.02</v>
      </c>
      <c r="CK12" s="118">
        <f t="shared" si="1066"/>
        <v>1.02</v>
      </c>
      <c r="CL12" s="118">
        <f t="shared" si="1067"/>
        <v>1.02</v>
      </c>
      <c r="CM12" s="118">
        <f t="shared" si="1068"/>
        <v>1.02</v>
      </c>
      <c r="CN12" s="118">
        <f t="shared" si="1069"/>
        <v>1.02</v>
      </c>
      <c r="CO12" s="118">
        <f t="shared" si="1070"/>
        <v>1.02</v>
      </c>
      <c r="CP12" s="118">
        <f t="shared" si="1071"/>
        <v>1.02</v>
      </c>
      <c r="CQ12" s="118">
        <f t="shared" si="1072"/>
        <v>1.02</v>
      </c>
      <c r="CR12" s="215">
        <f t="shared" si="1073"/>
        <v>1.02</v>
      </c>
      <c r="CS12">
        <v>1.02</v>
      </c>
      <c r="CT12" s="118">
        <f>CS12</f>
        <v>1.02</v>
      </c>
      <c r="CU12" s="118">
        <f>CT12</f>
        <v>1.02</v>
      </c>
      <c r="CV12" s="118">
        <f t="shared" si="1075"/>
        <v>1.02</v>
      </c>
      <c r="CW12" s="118">
        <f t="shared" si="1076"/>
        <v>1.02</v>
      </c>
      <c r="CX12" s="118">
        <f t="shared" si="1077"/>
        <v>1.02</v>
      </c>
      <c r="CY12" s="118">
        <v>1.02</v>
      </c>
      <c r="CZ12" s="118">
        <v>1.02</v>
      </c>
      <c r="DA12" s="118">
        <f>CZ12</f>
        <v>1.02</v>
      </c>
      <c r="DB12" s="118">
        <f>DA12</f>
        <v>1.02</v>
      </c>
      <c r="DC12" s="118">
        <f t="shared" si="1080"/>
        <v>1.02</v>
      </c>
      <c r="DD12" s="118">
        <f t="shared" si="1081"/>
        <v>1.02</v>
      </c>
      <c r="DE12" s="118">
        <f t="shared" si="1082"/>
        <v>1.02</v>
      </c>
      <c r="DF12" s="118">
        <f t="shared" si="1083"/>
        <v>1.02</v>
      </c>
      <c r="DG12" s="118">
        <f t="shared" si="1084"/>
        <v>1.02</v>
      </c>
      <c r="DH12" s="118">
        <f t="shared" si="1085"/>
        <v>1.02</v>
      </c>
      <c r="DI12" s="118">
        <f t="shared" si="1086"/>
        <v>1.02</v>
      </c>
      <c r="DJ12" s="118">
        <f t="shared" si="1087"/>
        <v>1.02</v>
      </c>
      <c r="DK12" s="118">
        <f t="shared" si="1088"/>
        <v>1.02</v>
      </c>
      <c r="DL12" s="119">
        <f t="shared" si="1089"/>
        <v>1.02</v>
      </c>
      <c r="DM12" s="118">
        <f t="shared" si="1090"/>
        <v>1.02</v>
      </c>
      <c r="DN12" s="118">
        <f t="shared" si="1091"/>
        <v>1.02</v>
      </c>
      <c r="DO12" s="118">
        <f t="shared" si="1092"/>
        <v>1.02</v>
      </c>
      <c r="DP12" s="118">
        <f t="shared" si="1093"/>
        <v>1.02</v>
      </c>
      <c r="DQ12" s="118">
        <f t="shared" si="1094"/>
        <v>1.02</v>
      </c>
      <c r="DR12" s="118">
        <f t="shared" si="1095"/>
        <v>1.02</v>
      </c>
      <c r="DS12" s="118">
        <f t="shared" si="1096"/>
        <v>1.02</v>
      </c>
      <c r="DT12" s="118">
        <f t="shared" si="1097"/>
        <v>1.02</v>
      </c>
      <c r="DU12" s="118">
        <f t="shared" si="1098"/>
        <v>1.02</v>
      </c>
      <c r="DV12" s="118">
        <f t="shared" si="1099"/>
        <v>1.02</v>
      </c>
      <c r="DW12" s="118">
        <f t="shared" si="1100"/>
        <v>1.02</v>
      </c>
      <c r="DX12" s="118">
        <f t="shared" si="1101"/>
        <v>1.02</v>
      </c>
      <c r="DY12" s="118">
        <f t="shared" si="1102"/>
        <v>1.02</v>
      </c>
      <c r="DZ12" s="118">
        <f t="shared" si="1103"/>
        <v>1.02</v>
      </c>
      <c r="EA12" s="119">
        <f t="shared" si="1104"/>
        <v>1.02</v>
      </c>
      <c r="EB12" s="118">
        <f t="shared" si="1105"/>
        <v>1.02</v>
      </c>
      <c r="EC12" s="118">
        <f t="shared" si="1106"/>
        <v>1.02</v>
      </c>
      <c r="ED12" s="118">
        <f t="shared" si="1107"/>
        <v>1.02</v>
      </c>
      <c r="EE12" s="118">
        <f t="shared" si="1108"/>
        <v>1.02</v>
      </c>
      <c r="EF12" s="118">
        <f t="shared" si="1109"/>
        <v>1.02</v>
      </c>
      <c r="EG12" s="118">
        <f t="shared" si="1110"/>
        <v>1.02</v>
      </c>
      <c r="EH12" s="118">
        <f t="shared" si="1111"/>
        <v>1.02</v>
      </c>
      <c r="EI12" s="118">
        <f t="shared" si="1112"/>
        <v>1.02</v>
      </c>
      <c r="EJ12" s="118">
        <f t="shared" si="1113"/>
        <v>1.02</v>
      </c>
      <c r="EK12" s="210">
        <f t="shared" si="1114"/>
        <v>1.02</v>
      </c>
      <c r="EL12">
        <v>1.02</v>
      </c>
      <c r="EM12" s="118">
        <f>EL12</f>
        <v>1.02</v>
      </c>
      <c r="EN12" s="118">
        <f>EM12</f>
        <v>1.02</v>
      </c>
      <c r="EO12" s="118">
        <f t="shared" si="1116"/>
        <v>1.02</v>
      </c>
      <c r="EP12" s="118">
        <f t="shared" si="1117"/>
        <v>1.02</v>
      </c>
      <c r="EQ12" s="118">
        <f t="shared" si="1118"/>
        <v>1.02</v>
      </c>
      <c r="ER12" s="118">
        <v>1.02</v>
      </c>
      <c r="ES12" s="118">
        <v>1.02</v>
      </c>
      <c r="ET12" s="118">
        <f>ES12</f>
        <v>1.02</v>
      </c>
      <c r="EU12" s="118">
        <f>ET12</f>
        <v>1.02</v>
      </c>
      <c r="EV12" s="118">
        <f t="shared" si="1121"/>
        <v>1.02</v>
      </c>
      <c r="EW12" s="118">
        <f t="shared" si="1122"/>
        <v>1.02</v>
      </c>
      <c r="EX12" s="118">
        <f t="shared" si="1123"/>
        <v>1.02</v>
      </c>
      <c r="EY12" s="118">
        <f t="shared" si="1124"/>
        <v>1.02</v>
      </c>
      <c r="EZ12" s="118">
        <f t="shared" si="1125"/>
        <v>1.02</v>
      </c>
      <c r="FA12" s="118">
        <f t="shared" si="1126"/>
        <v>1.02</v>
      </c>
      <c r="FB12" s="118">
        <f t="shared" si="1127"/>
        <v>1.02</v>
      </c>
      <c r="FC12" s="118">
        <f t="shared" si="1128"/>
        <v>1.02</v>
      </c>
      <c r="FD12" s="118">
        <f t="shared" si="1129"/>
        <v>1.02</v>
      </c>
      <c r="FE12" s="119">
        <f t="shared" si="1130"/>
        <v>1.02</v>
      </c>
      <c r="FF12" s="118">
        <f t="shared" si="1131"/>
        <v>1.02</v>
      </c>
      <c r="FG12" s="118">
        <f t="shared" si="1132"/>
        <v>1.02</v>
      </c>
      <c r="FH12" s="118">
        <f t="shared" si="1133"/>
        <v>1.02</v>
      </c>
      <c r="FI12" s="118">
        <f t="shared" si="1134"/>
        <v>1.02</v>
      </c>
      <c r="FJ12" s="118">
        <f t="shared" si="1135"/>
        <v>1.02</v>
      </c>
      <c r="FK12" s="118">
        <f t="shared" si="1136"/>
        <v>1.02</v>
      </c>
      <c r="FL12" s="118">
        <f t="shared" si="1137"/>
        <v>1.02</v>
      </c>
      <c r="FM12" s="118">
        <f t="shared" si="1138"/>
        <v>1.02</v>
      </c>
      <c r="FN12" s="118">
        <f t="shared" si="1139"/>
        <v>1.02</v>
      </c>
      <c r="FO12" s="118">
        <f t="shared" si="1140"/>
        <v>1.02</v>
      </c>
      <c r="FP12" s="118">
        <f t="shared" si="1141"/>
        <v>1.02</v>
      </c>
      <c r="FQ12" s="118">
        <f t="shared" si="1142"/>
        <v>1.02</v>
      </c>
      <c r="FR12" s="118">
        <f t="shared" si="1143"/>
        <v>1.02</v>
      </c>
      <c r="FS12" s="118">
        <f t="shared" si="1144"/>
        <v>1.02</v>
      </c>
      <c r="FT12" s="119">
        <f t="shared" si="1145"/>
        <v>1.02</v>
      </c>
      <c r="FU12" s="118">
        <f t="shared" si="1146"/>
        <v>1.02</v>
      </c>
      <c r="FV12" s="118">
        <f t="shared" si="1147"/>
        <v>1.02</v>
      </c>
      <c r="FW12" s="118">
        <f t="shared" si="1148"/>
        <v>1.02</v>
      </c>
      <c r="FX12" s="118">
        <f t="shared" si="1149"/>
        <v>1.02</v>
      </c>
      <c r="FY12" s="118">
        <f t="shared" si="1150"/>
        <v>1.02</v>
      </c>
      <c r="FZ12" s="118">
        <f t="shared" si="1151"/>
        <v>1.02</v>
      </c>
      <c r="GA12" s="118">
        <f t="shared" si="1152"/>
        <v>1.02</v>
      </c>
      <c r="GB12" s="118">
        <f t="shared" si="1153"/>
        <v>1.02</v>
      </c>
      <c r="GC12" s="118">
        <f t="shared" si="1154"/>
        <v>1.02</v>
      </c>
      <c r="GD12" s="215">
        <f t="shared" si="1155"/>
        <v>1.02</v>
      </c>
      <c r="GE12">
        <v>1.02</v>
      </c>
      <c r="GF12" s="118">
        <f>GE12</f>
        <v>1.02</v>
      </c>
      <c r="GG12" s="118">
        <f>GF12</f>
        <v>1.02</v>
      </c>
      <c r="GH12" s="118">
        <f t="shared" si="1157"/>
        <v>1.02</v>
      </c>
      <c r="GI12" s="118">
        <f t="shared" si="1158"/>
        <v>1.02</v>
      </c>
      <c r="GJ12" s="118">
        <f t="shared" si="1159"/>
        <v>1.02</v>
      </c>
      <c r="GK12" s="118">
        <v>1.02</v>
      </c>
      <c r="GL12" s="118">
        <v>1.02</v>
      </c>
      <c r="GM12" s="118">
        <f>GL12</f>
        <v>1.02</v>
      </c>
      <c r="GN12" s="118">
        <f>GM12</f>
        <v>1.02</v>
      </c>
      <c r="GO12" s="118">
        <f t="shared" si="1162"/>
        <v>1.02</v>
      </c>
      <c r="GP12" s="118">
        <f t="shared" si="1163"/>
        <v>1.02</v>
      </c>
      <c r="GQ12" s="118">
        <f t="shared" si="1164"/>
        <v>1.02</v>
      </c>
      <c r="GR12" s="118">
        <f t="shared" si="1165"/>
        <v>1.02</v>
      </c>
      <c r="GS12" s="118">
        <f t="shared" si="1166"/>
        <v>1.02</v>
      </c>
      <c r="GT12" s="118">
        <f t="shared" si="1167"/>
        <v>1.02</v>
      </c>
      <c r="GU12" s="118">
        <f t="shared" si="1168"/>
        <v>1.02</v>
      </c>
      <c r="GV12" s="118">
        <f t="shared" si="1169"/>
        <v>1.02</v>
      </c>
      <c r="GW12" s="118">
        <f t="shared" si="1170"/>
        <v>1.02</v>
      </c>
      <c r="GX12" s="119">
        <f t="shared" si="1171"/>
        <v>1.02</v>
      </c>
      <c r="GY12" s="118">
        <f t="shared" si="1172"/>
        <v>1.02</v>
      </c>
      <c r="GZ12" s="118">
        <f t="shared" si="1173"/>
        <v>1.02</v>
      </c>
      <c r="HA12" s="118">
        <f t="shared" si="1174"/>
        <v>1.02</v>
      </c>
      <c r="HB12" s="118">
        <f t="shared" si="1175"/>
        <v>1.02</v>
      </c>
      <c r="HC12" s="118">
        <f t="shared" si="1176"/>
        <v>1.02</v>
      </c>
      <c r="HD12" s="118">
        <f t="shared" si="1177"/>
        <v>1.02</v>
      </c>
      <c r="HE12" s="118">
        <f t="shared" si="1178"/>
        <v>1.02</v>
      </c>
      <c r="HF12" s="118">
        <f t="shared" si="1179"/>
        <v>1.02</v>
      </c>
      <c r="HG12" s="118">
        <f t="shared" si="1180"/>
        <v>1.02</v>
      </c>
      <c r="HH12" s="118">
        <f t="shared" si="1181"/>
        <v>1.02</v>
      </c>
      <c r="HI12" s="118">
        <f t="shared" si="1182"/>
        <v>1.02</v>
      </c>
      <c r="HJ12" s="118">
        <f t="shared" si="1183"/>
        <v>1.02</v>
      </c>
      <c r="HK12" s="118">
        <f t="shared" si="1184"/>
        <v>1.02</v>
      </c>
      <c r="HL12" s="118">
        <f t="shared" si="1185"/>
        <v>1.02</v>
      </c>
      <c r="HM12" s="119">
        <f t="shared" si="1186"/>
        <v>1.02</v>
      </c>
      <c r="HN12" s="118">
        <f t="shared" si="1187"/>
        <v>1.02</v>
      </c>
      <c r="HO12" s="118">
        <f t="shared" si="1188"/>
        <v>1.02</v>
      </c>
      <c r="HP12" s="118">
        <f t="shared" si="1189"/>
        <v>1.02</v>
      </c>
      <c r="HQ12" s="118">
        <f t="shared" si="1190"/>
        <v>1.02</v>
      </c>
      <c r="HR12" s="118">
        <f t="shared" si="1191"/>
        <v>1.02</v>
      </c>
      <c r="HS12" s="118">
        <f t="shared" si="1192"/>
        <v>1.02</v>
      </c>
      <c r="HT12" s="118">
        <f t="shared" si="1193"/>
        <v>1.02</v>
      </c>
      <c r="HU12" s="118">
        <f t="shared" si="1194"/>
        <v>1.02</v>
      </c>
      <c r="HV12" s="118">
        <f t="shared" si="1195"/>
        <v>1.02</v>
      </c>
      <c r="HW12" s="215">
        <f t="shared" si="1196"/>
        <v>1.02</v>
      </c>
      <c r="HX12">
        <v>1.02</v>
      </c>
      <c r="HY12" s="118">
        <f>HX12</f>
        <v>1.02</v>
      </c>
      <c r="HZ12" s="118">
        <f>HY12</f>
        <v>1.02</v>
      </c>
      <c r="IA12" s="118">
        <f t="shared" si="1198"/>
        <v>1.02</v>
      </c>
      <c r="IB12" s="118">
        <f t="shared" si="1199"/>
        <v>1.02</v>
      </c>
      <c r="IC12" s="118">
        <f t="shared" si="1200"/>
        <v>1.02</v>
      </c>
      <c r="ID12" s="118">
        <v>1.02</v>
      </c>
      <c r="IE12" s="118">
        <v>1.02</v>
      </c>
      <c r="IF12" s="118">
        <f>IE12</f>
        <v>1.02</v>
      </c>
      <c r="IG12" s="118">
        <f>IF12</f>
        <v>1.02</v>
      </c>
      <c r="IH12" s="118">
        <f t="shared" si="1203"/>
        <v>1.02</v>
      </c>
      <c r="II12" s="118">
        <f t="shared" si="1204"/>
        <v>1.02</v>
      </c>
      <c r="IJ12" s="118">
        <f t="shared" si="1205"/>
        <v>1.02</v>
      </c>
      <c r="IK12" s="118">
        <f t="shared" si="1206"/>
        <v>1.02</v>
      </c>
      <c r="IL12" s="118">
        <f t="shared" si="1207"/>
        <v>1.02</v>
      </c>
      <c r="IM12" s="118">
        <f t="shared" si="1208"/>
        <v>1.02</v>
      </c>
      <c r="IN12" s="118">
        <f t="shared" si="1209"/>
        <v>1.02</v>
      </c>
      <c r="IO12" s="118">
        <f t="shared" si="1210"/>
        <v>1.02</v>
      </c>
      <c r="IP12" s="118">
        <f t="shared" si="1211"/>
        <v>1.02</v>
      </c>
      <c r="IQ12" s="119">
        <f t="shared" si="1212"/>
        <v>1.02</v>
      </c>
      <c r="IR12" s="118">
        <f t="shared" si="1213"/>
        <v>1.02</v>
      </c>
      <c r="IS12" s="118">
        <f t="shared" si="1214"/>
        <v>1.02</v>
      </c>
      <c r="IT12" s="118">
        <f t="shared" si="1215"/>
        <v>1.02</v>
      </c>
      <c r="IU12" s="118">
        <f t="shared" si="1216"/>
        <v>1.02</v>
      </c>
      <c r="IV12" s="118">
        <f t="shared" si="1217"/>
        <v>1.02</v>
      </c>
      <c r="IW12" s="118">
        <f t="shared" si="1218"/>
        <v>1.02</v>
      </c>
      <c r="IX12" s="118">
        <f t="shared" si="1219"/>
        <v>1.02</v>
      </c>
      <c r="IY12" s="118">
        <f t="shared" si="1220"/>
        <v>1.02</v>
      </c>
      <c r="IZ12" s="118">
        <f t="shared" si="1221"/>
        <v>1.02</v>
      </c>
      <c r="JA12" s="118">
        <f t="shared" si="1222"/>
        <v>1.02</v>
      </c>
      <c r="JB12" s="118">
        <f t="shared" si="1223"/>
        <v>1.02</v>
      </c>
      <c r="JC12" s="118">
        <f t="shared" si="1224"/>
        <v>1.02</v>
      </c>
      <c r="JD12" s="118">
        <f t="shared" si="1225"/>
        <v>1.02</v>
      </c>
      <c r="JE12" s="118">
        <f t="shared" si="1226"/>
        <v>1.02</v>
      </c>
      <c r="JF12" s="119">
        <f t="shared" si="1227"/>
        <v>1.02</v>
      </c>
      <c r="JG12" s="118">
        <f t="shared" si="1228"/>
        <v>1.02</v>
      </c>
      <c r="JH12" s="118">
        <f t="shared" si="1229"/>
        <v>1.02</v>
      </c>
      <c r="JI12" s="118">
        <f t="shared" si="1230"/>
        <v>1.02</v>
      </c>
      <c r="JJ12" s="118">
        <f t="shared" si="1231"/>
        <v>1.02</v>
      </c>
      <c r="JK12" s="118">
        <f t="shared" si="1232"/>
        <v>1.02</v>
      </c>
      <c r="JL12" s="118">
        <f t="shared" si="1233"/>
        <v>1.02</v>
      </c>
      <c r="JM12" s="118">
        <f t="shared" si="1234"/>
        <v>1.02</v>
      </c>
      <c r="JN12" s="118">
        <f t="shared" si="1235"/>
        <v>1.02</v>
      </c>
      <c r="JO12" s="118">
        <f t="shared" si="1236"/>
        <v>1.02</v>
      </c>
      <c r="JP12" s="215">
        <f t="shared" si="1237"/>
        <v>1.02</v>
      </c>
      <c r="JQ12">
        <v>1.02</v>
      </c>
      <c r="JR12" s="118">
        <f>JQ12</f>
        <v>1.02</v>
      </c>
      <c r="JS12" s="118">
        <f>JR12</f>
        <v>1.02</v>
      </c>
      <c r="JT12" s="118">
        <f t="shared" si="1239"/>
        <v>1.02</v>
      </c>
      <c r="JU12" s="118">
        <f t="shared" si="1240"/>
        <v>1.02</v>
      </c>
      <c r="JV12" s="118">
        <f t="shared" si="1241"/>
        <v>1.02</v>
      </c>
      <c r="JW12" s="118">
        <v>1.02</v>
      </c>
      <c r="JX12" s="118">
        <v>1.02</v>
      </c>
      <c r="JY12" s="118">
        <f>JX12</f>
        <v>1.02</v>
      </c>
      <c r="JZ12" s="118">
        <f>JY12</f>
        <v>1.02</v>
      </c>
      <c r="KA12" s="118">
        <f t="shared" si="1244"/>
        <v>1.02</v>
      </c>
      <c r="KB12" s="118">
        <f t="shared" si="1245"/>
        <v>1.02</v>
      </c>
      <c r="KC12" s="118">
        <f t="shared" si="1246"/>
        <v>1.02</v>
      </c>
      <c r="KD12" s="118">
        <f t="shared" si="1247"/>
        <v>1.02</v>
      </c>
      <c r="KE12" s="118">
        <f t="shared" si="1248"/>
        <v>1.02</v>
      </c>
      <c r="KF12" s="118">
        <f t="shared" si="1249"/>
        <v>1.02</v>
      </c>
      <c r="KG12" s="118">
        <f t="shared" si="1250"/>
        <v>1.02</v>
      </c>
      <c r="KH12" s="118">
        <f t="shared" si="1251"/>
        <v>1.02</v>
      </c>
      <c r="KI12" s="118">
        <f t="shared" si="1252"/>
        <v>1.02</v>
      </c>
      <c r="KJ12" s="119">
        <f t="shared" si="1253"/>
        <v>1.02</v>
      </c>
      <c r="KK12" s="118">
        <f t="shared" si="1254"/>
        <v>1.02</v>
      </c>
      <c r="KL12" s="118">
        <f t="shared" si="1255"/>
        <v>1.02</v>
      </c>
      <c r="KM12" s="118">
        <f t="shared" si="1256"/>
        <v>1.02</v>
      </c>
      <c r="KN12" s="118">
        <f t="shared" si="1257"/>
        <v>1.02</v>
      </c>
      <c r="KO12" s="118">
        <f t="shared" si="1258"/>
        <v>1.02</v>
      </c>
      <c r="KP12" s="118">
        <f t="shared" si="1259"/>
        <v>1.02</v>
      </c>
      <c r="KQ12" s="118">
        <f t="shared" si="1260"/>
        <v>1.02</v>
      </c>
      <c r="KR12" s="118">
        <f t="shared" si="1261"/>
        <v>1.02</v>
      </c>
      <c r="KS12" s="118">
        <f t="shared" si="1262"/>
        <v>1.02</v>
      </c>
      <c r="KT12" s="118">
        <f t="shared" si="1263"/>
        <v>1.02</v>
      </c>
      <c r="KU12" s="118">
        <f t="shared" si="1264"/>
        <v>1.02</v>
      </c>
      <c r="KV12" s="118">
        <f t="shared" si="1265"/>
        <v>1.02</v>
      </c>
      <c r="KW12" s="118">
        <f t="shared" si="1266"/>
        <v>1.02</v>
      </c>
      <c r="KX12" s="118">
        <f t="shared" si="1267"/>
        <v>1.02</v>
      </c>
      <c r="KY12" s="119">
        <f t="shared" si="1268"/>
        <v>1.02</v>
      </c>
      <c r="KZ12" s="118">
        <f t="shared" si="1269"/>
        <v>1.02</v>
      </c>
      <c r="LA12" s="118">
        <f t="shared" si="1270"/>
        <v>1.02</v>
      </c>
      <c r="LB12" s="118">
        <f t="shared" si="1271"/>
        <v>1.02</v>
      </c>
      <c r="LC12" s="118">
        <f t="shared" si="1272"/>
        <v>1.02</v>
      </c>
      <c r="LD12" s="118">
        <f t="shared" si="1273"/>
        <v>1.02</v>
      </c>
      <c r="LE12" s="118">
        <f t="shared" si="1274"/>
        <v>1.02</v>
      </c>
      <c r="LF12" s="118">
        <f t="shared" si="1275"/>
        <v>1.02</v>
      </c>
      <c r="LG12" s="118">
        <f t="shared" si="1276"/>
        <v>1.02</v>
      </c>
      <c r="LH12" s="118">
        <f t="shared" si="1277"/>
        <v>1.02</v>
      </c>
      <c r="LI12" s="215">
        <f t="shared" si="1278"/>
        <v>1.02</v>
      </c>
      <c r="LJ12">
        <v>1.02</v>
      </c>
      <c r="LK12" s="118">
        <f>LJ12</f>
        <v>1.02</v>
      </c>
      <c r="LL12" s="118">
        <f>LK12</f>
        <v>1.02</v>
      </c>
      <c r="LM12" s="118">
        <f t="shared" si="1280"/>
        <v>1.02</v>
      </c>
      <c r="LN12" s="118">
        <f t="shared" si="1281"/>
        <v>1.02</v>
      </c>
      <c r="LO12" s="118">
        <f t="shared" si="1282"/>
        <v>1.02</v>
      </c>
      <c r="LP12" s="118">
        <v>1.02</v>
      </c>
      <c r="LQ12" s="118">
        <v>1.02</v>
      </c>
      <c r="LR12" s="118">
        <f>LQ12</f>
        <v>1.02</v>
      </c>
      <c r="LS12" s="118">
        <f>LR12</f>
        <v>1.02</v>
      </c>
      <c r="LT12" s="118">
        <f t="shared" si="1285"/>
        <v>1.02</v>
      </c>
      <c r="LU12" s="118">
        <f t="shared" si="1286"/>
        <v>1.02</v>
      </c>
      <c r="LV12" s="118">
        <f t="shared" si="1287"/>
        <v>1.02</v>
      </c>
      <c r="LW12" s="118">
        <f t="shared" si="1288"/>
        <v>1.02</v>
      </c>
      <c r="LX12" s="118">
        <f t="shared" si="1289"/>
        <v>1.02</v>
      </c>
      <c r="LY12" s="118">
        <f t="shared" si="1290"/>
        <v>1.02</v>
      </c>
      <c r="LZ12" s="118">
        <f t="shared" si="1291"/>
        <v>1.02</v>
      </c>
      <c r="MA12" s="118">
        <f t="shared" si="1292"/>
        <v>1.02</v>
      </c>
      <c r="MB12" s="118">
        <f t="shared" si="1293"/>
        <v>1.02</v>
      </c>
      <c r="MC12" s="119">
        <f t="shared" si="1294"/>
        <v>1.02</v>
      </c>
      <c r="MD12" s="118">
        <f t="shared" si="1295"/>
        <v>1.02</v>
      </c>
      <c r="ME12" s="118">
        <f t="shared" si="1296"/>
        <v>1.02</v>
      </c>
      <c r="MF12" s="118">
        <f t="shared" si="1297"/>
        <v>1.02</v>
      </c>
      <c r="MG12" s="118">
        <f t="shared" si="1298"/>
        <v>1.02</v>
      </c>
      <c r="MH12" s="118">
        <f t="shared" si="1299"/>
        <v>1.02</v>
      </c>
      <c r="MI12" s="118">
        <f t="shared" si="1300"/>
        <v>1.02</v>
      </c>
      <c r="MJ12" s="118">
        <f t="shared" si="1301"/>
        <v>1.02</v>
      </c>
      <c r="MK12" s="118">
        <f t="shared" si="1302"/>
        <v>1.02</v>
      </c>
      <c r="ML12" s="118">
        <f t="shared" si="1303"/>
        <v>1.02</v>
      </c>
      <c r="MM12" s="118">
        <f t="shared" si="1304"/>
        <v>1.02</v>
      </c>
      <c r="MN12" s="118">
        <f t="shared" si="1305"/>
        <v>1.02</v>
      </c>
      <c r="MO12" s="118">
        <f t="shared" si="1306"/>
        <v>1.02</v>
      </c>
      <c r="MP12" s="118">
        <f t="shared" si="1307"/>
        <v>1.02</v>
      </c>
      <c r="MQ12" s="118">
        <f t="shared" si="1308"/>
        <v>1.02</v>
      </c>
      <c r="MR12" s="119">
        <f t="shared" si="1309"/>
        <v>1.02</v>
      </c>
      <c r="MS12" s="118">
        <f t="shared" si="1310"/>
        <v>1.02</v>
      </c>
      <c r="MT12" s="118">
        <f t="shared" si="1311"/>
        <v>1.02</v>
      </c>
      <c r="MU12" s="118">
        <f t="shared" si="1312"/>
        <v>1.02</v>
      </c>
      <c r="MV12" s="118">
        <f t="shared" si="1313"/>
        <v>1.02</v>
      </c>
      <c r="MW12" s="118">
        <f t="shared" si="1314"/>
        <v>1.02</v>
      </c>
      <c r="MX12" s="118">
        <f t="shared" si="1315"/>
        <v>1.02</v>
      </c>
      <c r="MY12" s="118">
        <f t="shared" si="1316"/>
        <v>1.02</v>
      </c>
      <c r="MZ12" s="118">
        <f t="shared" si="1317"/>
        <v>1.02</v>
      </c>
      <c r="NA12" s="118">
        <f t="shared" si="1318"/>
        <v>1.02</v>
      </c>
      <c r="NB12" s="215">
        <f t="shared" si="1319"/>
        <v>1.02</v>
      </c>
      <c r="NC12">
        <v>1.02</v>
      </c>
      <c r="ND12" s="118">
        <f>NC12</f>
        <v>1.02</v>
      </c>
      <c r="NE12" s="118">
        <f>ND12</f>
        <v>1.02</v>
      </c>
      <c r="NF12" s="118">
        <f t="shared" si="1321"/>
        <v>1.02</v>
      </c>
      <c r="NG12" s="118">
        <f t="shared" si="1322"/>
        <v>1.02</v>
      </c>
      <c r="NH12" s="118">
        <f t="shared" si="1323"/>
        <v>1.02</v>
      </c>
      <c r="NI12" s="118">
        <v>1.02</v>
      </c>
      <c r="NJ12" s="118">
        <v>1.02</v>
      </c>
      <c r="NK12" s="118">
        <f>NJ12</f>
        <v>1.02</v>
      </c>
      <c r="NL12" s="118">
        <f>NK12</f>
        <v>1.02</v>
      </c>
      <c r="NM12" s="118">
        <f t="shared" si="1326"/>
        <v>1.02</v>
      </c>
      <c r="NN12" s="118">
        <f t="shared" si="1327"/>
        <v>1.02</v>
      </c>
      <c r="NO12" s="118">
        <f t="shared" si="1328"/>
        <v>1.02</v>
      </c>
      <c r="NP12" s="118">
        <f t="shared" si="1329"/>
        <v>1.02</v>
      </c>
      <c r="NQ12" s="118">
        <f t="shared" si="1330"/>
        <v>1.02</v>
      </c>
      <c r="NR12" s="118">
        <f t="shared" si="1331"/>
        <v>1.02</v>
      </c>
      <c r="NS12" s="118">
        <f t="shared" si="1332"/>
        <v>1.02</v>
      </c>
      <c r="NT12" s="118">
        <f t="shared" si="1333"/>
        <v>1.02</v>
      </c>
      <c r="NU12" s="118">
        <f t="shared" si="1334"/>
        <v>1.02</v>
      </c>
      <c r="NV12" s="119">
        <f t="shared" si="1335"/>
        <v>1.02</v>
      </c>
      <c r="NW12" s="118">
        <f t="shared" si="1336"/>
        <v>1.02</v>
      </c>
      <c r="NX12" s="118">
        <f t="shared" si="1337"/>
        <v>1.02</v>
      </c>
      <c r="NY12" s="118">
        <f t="shared" si="1338"/>
        <v>1.02</v>
      </c>
      <c r="NZ12" s="118">
        <f t="shared" si="1339"/>
        <v>1.02</v>
      </c>
      <c r="OA12" s="118">
        <f t="shared" si="1340"/>
        <v>1.02</v>
      </c>
      <c r="OB12" s="118">
        <f t="shared" si="1341"/>
        <v>1.02</v>
      </c>
      <c r="OC12" s="118">
        <f t="shared" si="1342"/>
        <v>1.02</v>
      </c>
      <c r="OD12" s="118">
        <f t="shared" si="1343"/>
        <v>1.02</v>
      </c>
      <c r="OE12" s="118">
        <f t="shared" si="1344"/>
        <v>1.02</v>
      </c>
      <c r="OF12" s="118">
        <f t="shared" si="1345"/>
        <v>1.02</v>
      </c>
      <c r="OG12" s="118">
        <f t="shared" si="1346"/>
        <v>1.02</v>
      </c>
      <c r="OH12" s="118">
        <f t="shared" si="1347"/>
        <v>1.02</v>
      </c>
      <c r="OI12" s="118">
        <f t="shared" si="1348"/>
        <v>1.02</v>
      </c>
      <c r="OJ12" s="118">
        <f t="shared" si="1349"/>
        <v>1.02</v>
      </c>
      <c r="OK12" s="119">
        <f t="shared" si="1350"/>
        <v>1.02</v>
      </c>
      <c r="OL12" s="118">
        <f t="shared" si="1351"/>
        <v>1.02</v>
      </c>
      <c r="OM12" s="118">
        <f t="shared" si="1352"/>
        <v>1.02</v>
      </c>
      <c r="ON12" s="118">
        <f t="shared" si="1353"/>
        <v>1.02</v>
      </c>
      <c r="OO12" s="118">
        <f t="shared" si="1354"/>
        <v>1.02</v>
      </c>
      <c r="OP12" s="118">
        <f t="shared" si="1355"/>
        <v>1.02</v>
      </c>
      <c r="OQ12" s="118">
        <f t="shared" si="1356"/>
        <v>1.02</v>
      </c>
      <c r="OR12" s="118">
        <f t="shared" si="1357"/>
        <v>1.02</v>
      </c>
      <c r="OS12" s="118">
        <f t="shared" si="1358"/>
        <v>1.02</v>
      </c>
      <c r="OT12" s="118">
        <f t="shared" si="1359"/>
        <v>1.02</v>
      </c>
      <c r="OU12" s="215">
        <f t="shared" si="1360"/>
        <v>1.02</v>
      </c>
      <c r="OV12">
        <v>1.02</v>
      </c>
      <c r="OW12" s="118">
        <f t="shared" si="1361"/>
        <v>1.02</v>
      </c>
      <c r="OX12">
        <v>1.02</v>
      </c>
      <c r="OY12" s="221">
        <f t="shared" si="1362"/>
        <v>1.02</v>
      </c>
      <c r="OZ12">
        <v>1.02</v>
      </c>
      <c r="PA12" s="118">
        <f t="shared" si="1363"/>
        <v>1.02</v>
      </c>
      <c r="PB12">
        <v>1.02</v>
      </c>
      <c r="PC12" s="119">
        <f t="shared" si="1363"/>
        <v>1.02</v>
      </c>
      <c r="PD12">
        <v>1.02</v>
      </c>
      <c r="PE12" s="118">
        <f t="shared" si="1364"/>
        <v>1.02</v>
      </c>
      <c r="PF12">
        <v>1.02</v>
      </c>
      <c r="PG12" s="119">
        <f t="shared" si="1365"/>
        <v>1.02</v>
      </c>
      <c r="PH12">
        <v>1.02</v>
      </c>
      <c r="PI12" s="119">
        <f t="shared" si="1366"/>
        <v>1.02</v>
      </c>
      <c r="PJ12">
        <v>1.02</v>
      </c>
      <c r="PK12" s="118">
        <f t="shared" si="1367"/>
        <v>1.02</v>
      </c>
      <c r="PL12">
        <v>1.02</v>
      </c>
      <c r="PM12" s="119">
        <f t="shared" si="1368"/>
        <v>1.02</v>
      </c>
      <c r="PN12">
        <v>1.02</v>
      </c>
      <c r="PO12" s="118">
        <f t="shared" si="1369"/>
        <v>1.02</v>
      </c>
      <c r="PP12">
        <v>1.02</v>
      </c>
      <c r="PQ12" s="119">
        <f t="shared" si="1370"/>
        <v>1.02</v>
      </c>
      <c r="PR12" s="190">
        <f t="shared" si="679"/>
        <v>1.02</v>
      </c>
      <c r="PS12" s="190">
        <f t="shared" si="680"/>
        <v>1.02</v>
      </c>
    </row>
    <row r="13" spans="1:435" x14ac:dyDescent="0.3">
      <c r="A13" s="95"/>
      <c r="B13" s="92"/>
      <c r="C13" s="92"/>
      <c r="D13" s="92"/>
      <c r="E13" s="103"/>
      <c r="F13" s="10" t="s">
        <v>671</v>
      </c>
      <c r="G13" s="106">
        <f>G7*ProjectDetails!$D$42+G8*ProjectDetails!$D$43</f>
        <v>118.8</v>
      </c>
      <c r="H13" s="106">
        <f>H7*ProjectDetails!$D$42+H8*ProjectDetails!$D$43</f>
        <v>118.8</v>
      </c>
      <c r="I13" s="106">
        <f>I7*ProjectDetails!$D$42+I8*ProjectDetails!$D$43</f>
        <v>118.8</v>
      </c>
      <c r="J13" s="106">
        <f>J7*ProjectDetails!$D$42+J8*ProjectDetails!$D$43</f>
        <v>118.8</v>
      </c>
      <c r="K13" s="106">
        <f>K7*ProjectDetails!$D$42+K8*ProjectDetails!$D$43</f>
        <v>118.8</v>
      </c>
      <c r="L13" s="106">
        <f>L7*ProjectDetails!$D$42+L8*ProjectDetails!$D$43</f>
        <v>68.903999999999996</v>
      </c>
      <c r="M13" s="106">
        <f>M7*ProjectDetails!$D$42+M8*ProjectDetails!$D$43</f>
        <v>68.903999999999996</v>
      </c>
      <c r="N13" s="106">
        <f>N7*ProjectDetails!$D$42+N8*ProjectDetails!$D$43</f>
        <v>68.903999999999996</v>
      </c>
      <c r="O13" s="106">
        <f>O7*ProjectDetails!$D$42+O8*ProjectDetails!$D$43</f>
        <v>68.903999999999996</v>
      </c>
      <c r="P13" s="106">
        <f>P7*ProjectDetails!$D$42+P8*ProjectDetails!$D$43</f>
        <v>68.903999999999996</v>
      </c>
      <c r="Q13" s="106">
        <f>Q7*ProjectDetails!$D$42+Q8*ProjectDetails!$D$43</f>
        <v>5.94</v>
      </c>
      <c r="R13" s="106">
        <f>R7*ProjectDetails!$D$42+R8*ProjectDetails!$D$43</f>
        <v>5.94</v>
      </c>
      <c r="S13" s="106">
        <f>S7*ProjectDetails!$D$42+S8*ProjectDetails!$D$43</f>
        <v>5.94</v>
      </c>
      <c r="T13" s="106">
        <f>T7*ProjectDetails!$D$42+T8*ProjectDetails!$D$43</f>
        <v>5.94</v>
      </c>
      <c r="U13" s="106">
        <f>U7*ProjectDetails!$D$42+U8*ProjectDetails!$D$43</f>
        <v>5.94</v>
      </c>
      <c r="V13" s="106">
        <f>V7*ProjectDetails!$D$42+V8*ProjectDetails!$D$43</f>
        <v>5.94</v>
      </c>
      <c r="W13" s="106">
        <f>W7*ProjectDetails!$D$42+W8*ProjectDetails!$D$43</f>
        <v>5.94</v>
      </c>
      <c r="X13" s="106">
        <f>X7*ProjectDetails!$D$42+X8*ProjectDetails!$D$43</f>
        <v>5.94</v>
      </c>
      <c r="Y13" s="106">
        <f>Y7*ProjectDetails!$D$42+Y8*ProjectDetails!$D$43</f>
        <v>5.94</v>
      </c>
      <c r="Z13" s="107">
        <f>Z7*ProjectDetails!$D$42+Z8*ProjectDetails!$D$43</f>
        <v>5.94</v>
      </c>
      <c r="AA13" s="106">
        <f>AA7*ProjectDetails!$D$42+AA8*ProjectDetails!$D$43</f>
        <v>0</v>
      </c>
      <c r="AB13" s="106">
        <f>AB7*ProjectDetails!$D$42+AB8*ProjectDetails!$D$43</f>
        <v>0</v>
      </c>
      <c r="AC13" s="106">
        <f>AC7*ProjectDetails!$D$42+AC8*ProjectDetails!$D$43</f>
        <v>0</v>
      </c>
      <c r="AD13" s="106">
        <f>AD7*ProjectDetails!$D$42+AD8*ProjectDetails!$D$43</f>
        <v>0</v>
      </c>
      <c r="AE13" s="106">
        <f>AE7*ProjectDetails!$D$42+AE8*ProjectDetails!$D$43</f>
        <v>0</v>
      </c>
      <c r="AF13" s="106">
        <f>AF7*ProjectDetails!$D$42+AF8*ProjectDetails!$D$43</f>
        <v>0</v>
      </c>
      <c r="AG13" s="106">
        <f>AG7*ProjectDetails!$D$42+AG8*ProjectDetails!$D$43</f>
        <v>0</v>
      </c>
      <c r="AH13" s="106">
        <f>AH7*ProjectDetails!$D$42+AH8*ProjectDetails!$D$43</f>
        <v>0</v>
      </c>
      <c r="AI13" s="106">
        <f>AI7*ProjectDetails!$D$42+AI8*ProjectDetails!$D$43</f>
        <v>0</v>
      </c>
      <c r="AJ13" s="106">
        <f>AJ7*ProjectDetails!$D$42+AJ8*ProjectDetails!$D$43</f>
        <v>0</v>
      </c>
      <c r="AK13" s="106">
        <f>AK7*ProjectDetails!$D$42+AK8*ProjectDetails!$D$43</f>
        <v>0</v>
      </c>
      <c r="AL13" s="106">
        <f>AL7*ProjectDetails!$D$42+AL8*ProjectDetails!$D$43</f>
        <v>0</v>
      </c>
      <c r="AM13" s="106">
        <f>AM7*ProjectDetails!$D$42+AM8*ProjectDetails!$D$43</f>
        <v>0</v>
      </c>
      <c r="AN13" s="106">
        <f>AN7*ProjectDetails!$D$42+AN8*ProjectDetails!$D$43</f>
        <v>0</v>
      </c>
      <c r="AO13" s="107">
        <f>AO7*ProjectDetails!$D$42+AO8*ProjectDetails!$D$43</f>
        <v>0</v>
      </c>
      <c r="AP13" s="106">
        <f>AP7*ProjectDetails!$D$42+AP8*ProjectDetails!$D$43</f>
        <v>118.8</v>
      </c>
      <c r="AQ13" s="106">
        <f>AQ7*ProjectDetails!$D$42+AQ8*ProjectDetails!$D$43</f>
        <v>118.8</v>
      </c>
      <c r="AR13" s="106">
        <f>AR7*ProjectDetails!$D$42+AR8*ProjectDetails!$D$43</f>
        <v>118.8</v>
      </c>
      <c r="AS13" s="106">
        <f>AS7*ProjectDetails!$D$42+AS8*ProjectDetails!$D$43</f>
        <v>118.8</v>
      </c>
      <c r="AT13" s="106">
        <f>AT7*ProjectDetails!$D$42+AT8*ProjectDetails!$D$43</f>
        <v>118.8</v>
      </c>
      <c r="AU13" s="106">
        <f>AU7*ProjectDetails!$D$42+AU8*ProjectDetails!$D$43</f>
        <v>5.94</v>
      </c>
      <c r="AV13" s="106">
        <f>AV7*ProjectDetails!$D$42+AV8*ProjectDetails!$D$43</f>
        <v>5.94</v>
      </c>
      <c r="AW13" s="106">
        <f>AW7*ProjectDetails!$D$42+AW8*ProjectDetails!$D$43</f>
        <v>5.94</v>
      </c>
      <c r="AX13" s="106">
        <f>AX7*ProjectDetails!$D$42+AX8*ProjectDetails!$D$43</f>
        <v>5.94</v>
      </c>
      <c r="AY13" s="215">
        <f>AY7*ProjectDetails!$D$42+AY8*ProjectDetails!$D$43</f>
        <v>5.94</v>
      </c>
      <c r="AZ13" s="106">
        <f>AZ7*ProjectDetails!$D$42+AZ8*ProjectDetails!$D$43</f>
        <v>118.8</v>
      </c>
      <c r="BA13" s="106">
        <f>BA7*ProjectDetails!$D$42+BA8*ProjectDetails!$D$43</f>
        <v>118.8</v>
      </c>
      <c r="BB13" s="106">
        <f>BB7*ProjectDetails!$D$42+BB8*ProjectDetails!$D$43</f>
        <v>118.8</v>
      </c>
      <c r="BC13" s="106">
        <f>BC7*ProjectDetails!$D$42+BC8*ProjectDetails!$D$43</f>
        <v>118.8</v>
      </c>
      <c r="BD13" s="106">
        <f>BD7*ProjectDetails!$D$42+BD8*ProjectDetails!$D$43</f>
        <v>118.8</v>
      </c>
      <c r="BE13" s="106">
        <f>BE7*ProjectDetails!$D$42+BE8*ProjectDetails!$D$43</f>
        <v>68.903999999999996</v>
      </c>
      <c r="BF13" s="106">
        <f>BF7*ProjectDetails!$D$42+BF8*ProjectDetails!$D$43</f>
        <v>68.903999999999996</v>
      </c>
      <c r="BG13" s="106">
        <f>BG7*ProjectDetails!$D$42+BG8*ProjectDetails!$D$43</f>
        <v>68.903999999999996</v>
      </c>
      <c r="BH13" s="106">
        <f>BH7*ProjectDetails!$D$42+BH8*ProjectDetails!$D$43</f>
        <v>68.903999999999996</v>
      </c>
      <c r="BI13" s="106">
        <f>BI7*ProjectDetails!$D$42+BI8*ProjectDetails!$D$43</f>
        <v>68.903999999999996</v>
      </c>
      <c r="BJ13" s="106">
        <f>BJ7*ProjectDetails!$D$42+BJ8*ProjectDetails!$D$43</f>
        <v>5.94</v>
      </c>
      <c r="BK13" s="106">
        <f>BK7*ProjectDetails!$D$42+BK8*ProjectDetails!$D$43</f>
        <v>5.94</v>
      </c>
      <c r="BL13" s="106">
        <f>BL7*ProjectDetails!$D$42+BL8*ProjectDetails!$D$43</f>
        <v>5.94</v>
      </c>
      <c r="BM13" s="106">
        <f>BM7*ProjectDetails!$D$42+BM8*ProjectDetails!$D$43</f>
        <v>5.94</v>
      </c>
      <c r="BN13" s="106">
        <f>BN7*ProjectDetails!$D$42+BN8*ProjectDetails!$D$43</f>
        <v>5.94</v>
      </c>
      <c r="BO13" s="106">
        <f>BO7*ProjectDetails!$D$42+BO8*ProjectDetails!$D$43</f>
        <v>5.94</v>
      </c>
      <c r="BP13" s="106">
        <f>BP7*ProjectDetails!$D$42+BP8*ProjectDetails!$D$43</f>
        <v>5.94</v>
      </c>
      <c r="BQ13" s="106">
        <f>BQ7*ProjectDetails!$D$42+BQ8*ProjectDetails!$D$43</f>
        <v>5.94</v>
      </c>
      <c r="BR13" s="106">
        <f>BR7*ProjectDetails!$D$42+BR8*ProjectDetails!$D$43</f>
        <v>5.94</v>
      </c>
      <c r="BS13" s="107">
        <f>BS7*ProjectDetails!$D$42+BS8*ProjectDetails!$D$43</f>
        <v>5.94</v>
      </c>
      <c r="BT13" s="106">
        <f>BT7*ProjectDetails!$D$42+BT8*ProjectDetails!$D$43</f>
        <v>0</v>
      </c>
      <c r="BU13" s="106">
        <f>BU7*ProjectDetails!$D$42+BU8*ProjectDetails!$D$43</f>
        <v>0</v>
      </c>
      <c r="BV13" s="106">
        <f>BV7*ProjectDetails!$D$42+BV8*ProjectDetails!$D$43</f>
        <v>0</v>
      </c>
      <c r="BW13" s="106">
        <f>BW7*ProjectDetails!$D$42+BW8*ProjectDetails!$D$43</f>
        <v>0</v>
      </c>
      <c r="BX13" s="106">
        <f>BX7*ProjectDetails!$D$42+BX8*ProjectDetails!$D$43</f>
        <v>0</v>
      </c>
      <c r="BY13" s="106">
        <f>BY7*ProjectDetails!$D$42+BY8*ProjectDetails!$D$43</f>
        <v>0</v>
      </c>
      <c r="BZ13" s="106">
        <f>BZ7*ProjectDetails!$D$42+BZ8*ProjectDetails!$D$43</f>
        <v>0</v>
      </c>
      <c r="CA13" s="106">
        <f>CA7*ProjectDetails!$D$42+CA8*ProjectDetails!$D$43</f>
        <v>0</v>
      </c>
      <c r="CB13" s="106">
        <f>CB7*ProjectDetails!$D$42+CB8*ProjectDetails!$D$43</f>
        <v>0</v>
      </c>
      <c r="CC13" s="106">
        <f>CC7*ProjectDetails!$D$42+CC8*ProjectDetails!$D$43</f>
        <v>0</v>
      </c>
      <c r="CD13" s="106">
        <f>CD7*ProjectDetails!$D$42+CD8*ProjectDetails!$D$43</f>
        <v>0</v>
      </c>
      <c r="CE13" s="106">
        <f>CE7*ProjectDetails!$D$42+CE8*ProjectDetails!$D$43</f>
        <v>0</v>
      </c>
      <c r="CF13" s="106">
        <f>CF7*ProjectDetails!$D$42+CF8*ProjectDetails!$D$43</f>
        <v>0</v>
      </c>
      <c r="CG13" s="106">
        <f>CG7*ProjectDetails!$D$42+CG8*ProjectDetails!$D$43</f>
        <v>0</v>
      </c>
      <c r="CH13" s="107">
        <f>CH7*ProjectDetails!$D$42+CH8*ProjectDetails!$D$43</f>
        <v>0</v>
      </c>
      <c r="CI13" s="106">
        <f>CI7*ProjectDetails!$D$42+CI8*ProjectDetails!$D$43</f>
        <v>118.8</v>
      </c>
      <c r="CJ13" s="106">
        <f>CJ7*ProjectDetails!$D$42+CJ8*ProjectDetails!$D$43</f>
        <v>118.8</v>
      </c>
      <c r="CK13" s="106">
        <f>CK7*ProjectDetails!$D$42+CK8*ProjectDetails!$D$43</f>
        <v>118.8</v>
      </c>
      <c r="CL13" s="106">
        <f>CL7*ProjectDetails!$D$42+CL8*ProjectDetails!$D$43</f>
        <v>118.8</v>
      </c>
      <c r="CM13" s="106">
        <f>CM7*ProjectDetails!$D$42+CM8*ProjectDetails!$D$43</f>
        <v>118.8</v>
      </c>
      <c r="CN13" s="106">
        <f>CN7*ProjectDetails!$D$42+CN8*ProjectDetails!$D$43</f>
        <v>5.94</v>
      </c>
      <c r="CO13" s="106">
        <f>CO7*ProjectDetails!$D$42+CO8*ProjectDetails!$D$43</f>
        <v>5.94</v>
      </c>
      <c r="CP13" s="106">
        <f>CP7*ProjectDetails!$D$42+CP8*ProjectDetails!$D$43</f>
        <v>5.94</v>
      </c>
      <c r="CQ13" s="106">
        <f>CQ7*ProjectDetails!$D$42+CQ8*ProjectDetails!$D$43</f>
        <v>5.94</v>
      </c>
      <c r="CR13" s="215">
        <f>CR7*ProjectDetails!$D$42+CR8*ProjectDetails!$D$43</f>
        <v>5.94</v>
      </c>
      <c r="CS13" s="106">
        <f>CS7*ProjectDetails!$D$42+CS8*ProjectDetails!$D$43</f>
        <v>118.8</v>
      </c>
      <c r="CT13" s="106">
        <f>CT7*ProjectDetails!$D$42+CT8*ProjectDetails!$D$43</f>
        <v>118.8</v>
      </c>
      <c r="CU13" s="106">
        <f>CU7*ProjectDetails!$D$42+CU8*ProjectDetails!$D$43</f>
        <v>118.8</v>
      </c>
      <c r="CV13" s="106">
        <f>CV7*ProjectDetails!$D$42+CV8*ProjectDetails!$D$43</f>
        <v>118.8</v>
      </c>
      <c r="CW13" s="106">
        <f>CW7*ProjectDetails!$D$42+CW8*ProjectDetails!$D$43</f>
        <v>118.8</v>
      </c>
      <c r="CX13" s="106">
        <f>CX7*ProjectDetails!$D$42+CX8*ProjectDetails!$D$43</f>
        <v>68.903999999999996</v>
      </c>
      <c r="CY13" s="106">
        <f>CY7*ProjectDetails!$D$42+CY8*ProjectDetails!$D$43</f>
        <v>68.903999999999996</v>
      </c>
      <c r="CZ13" s="106">
        <f>CZ7*ProjectDetails!$D$42+CZ8*ProjectDetails!$D$43</f>
        <v>68.903999999999996</v>
      </c>
      <c r="DA13" s="106">
        <f>DA7*ProjectDetails!$D$42+DA8*ProjectDetails!$D$43</f>
        <v>68.903999999999996</v>
      </c>
      <c r="DB13" s="106">
        <f>DB7*ProjectDetails!$D$42+DB8*ProjectDetails!$D$43</f>
        <v>68.903999999999996</v>
      </c>
      <c r="DC13" s="106">
        <f>DC7*ProjectDetails!$D$42+DC8*ProjectDetails!$D$43</f>
        <v>5.94</v>
      </c>
      <c r="DD13" s="106">
        <f>DD7*ProjectDetails!$D$42+DD8*ProjectDetails!$D$43</f>
        <v>5.94</v>
      </c>
      <c r="DE13" s="106">
        <f>DE7*ProjectDetails!$D$42+DE8*ProjectDetails!$D$43</f>
        <v>5.94</v>
      </c>
      <c r="DF13" s="106">
        <f>DF7*ProjectDetails!$D$42+DF8*ProjectDetails!$D$43</f>
        <v>5.94</v>
      </c>
      <c r="DG13" s="106">
        <f>DG7*ProjectDetails!$D$42+DG8*ProjectDetails!$D$43</f>
        <v>5.94</v>
      </c>
      <c r="DH13" s="106">
        <f>DH7*ProjectDetails!$D$42+DH8*ProjectDetails!$D$43</f>
        <v>5.94</v>
      </c>
      <c r="DI13" s="106">
        <f>DI7*ProjectDetails!$D$42+DI8*ProjectDetails!$D$43</f>
        <v>5.94</v>
      </c>
      <c r="DJ13" s="106">
        <f>DJ7*ProjectDetails!$D$42+DJ8*ProjectDetails!$D$43</f>
        <v>5.94</v>
      </c>
      <c r="DK13" s="106">
        <f>DK7*ProjectDetails!$D$42+DK8*ProjectDetails!$D$43</f>
        <v>5.94</v>
      </c>
      <c r="DL13" s="107">
        <f>DL7*ProjectDetails!$D$42+DL8*ProjectDetails!$D$43</f>
        <v>5.94</v>
      </c>
      <c r="DM13" s="106">
        <f>DM7*ProjectDetails!$D$42+DM8*ProjectDetails!$D$43</f>
        <v>0</v>
      </c>
      <c r="DN13" s="106">
        <f>DN7*ProjectDetails!$D$42+DN8*ProjectDetails!$D$43</f>
        <v>0</v>
      </c>
      <c r="DO13" s="106">
        <f>DO7*ProjectDetails!$D$42+DO8*ProjectDetails!$D$43</f>
        <v>0</v>
      </c>
      <c r="DP13" s="106">
        <f>DP7*ProjectDetails!$D$42+DP8*ProjectDetails!$D$43</f>
        <v>0</v>
      </c>
      <c r="DQ13" s="106">
        <f>DQ7*ProjectDetails!$D$42+DQ8*ProjectDetails!$D$43</f>
        <v>0</v>
      </c>
      <c r="DR13" s="106">
        <f>DR7*ProjectDetails!$D$42+DR8*ProjectDetails!$D$43</f>
        <v>0</v>
      </c>
      <c r="DS13" s="106">
        <f>DS7*ProjectDetails!$D$42+DS8*ProjectDetails!$D$43</f>
        <v>0</v>
      </c>
      <c r="DT13" s="106">
        <f>DT7*ProjectDetails!$D$42+DT8*ProjectDetails!$D$43</f>
        <v>0</v>
      </c>
      <c r="DU13" s="106">
        <f>DU7*ProjectDetails!$D$42+DU8*ProjectDetails!$D$43</f>
        <v>0</v>
      </c>
      <c r="DV13" s="106">
        <f>DV7*ProjectDetails!$D$42+DV8*ProjectDetails!$D$43</f>
        <v>0</v>
      </c>
      <c r="DW13" s="106">
        <f>DW7*ProjectDetails!$D$42+DW8*ProjectDetails!$D$43</f>
        <v>0</v>
      </c>
      <c r="DX13" s="106">
        <f>DX7*ProjectDetails!$D$42+DX8*ProjectDetails!$D$43</f>
        <v>0</v>
      </c>
      <c r="DY13" s="106">
        <f>DY7*ProjectDetails!$D$42+DY8*ProjectDetails!$D$43</f>
        <v>0</v>
      </c>
      <c r="DZ13" s="106">
        <f>DZ7*ProjectDetails!$D$42+DZ8*ProjectDetails!$D$43</f>
        <v>0</v>
      </c>
      <c r="EA13" s="107">
        <f>EA7*ProjectDetails!$D$42+EA8*ProjectDetails!$D$43</f>
        <v>0</v>
      </c>
      <c r="EB13" s="106">
        <f>EB7*ProjectDetails!$D$42+EB8*ProjectDetails!$D$43</f>
        <v>118.8</v>
      </c>
      <c r="EC13" s="106">
        <f>EC7*ProjectDetails!$D$42+EC8*ProjectDetails!$D$43</f>
        <v>118.8</v>
      </c>
      <c r="ED13" s="106">
        <f>ED7*ProjectDetails!$D$42+ED8*ProjectDetails!$D$43</f>
        <v>118.8</v>
      </c>
      <c r="EE13" s="106">
        <f>EE7*ProjectDetails!$D$42+EE8*ProjectDetails!$D$43</f>
        <v>118.8</v>
      </c>
      <c r="EF13" s="106">
        <f>EF7*ProjectDetails!$D$42+EF8*ProjectDetails!$D$43</f>
        <v>118.8</v>
      </c>
      <c r="EG13" s="106">
        <f>EG7*ProjectDetails!$D$42+EG8*ProjectDetails!$D$43</f>
        <v>5.94</v>
      </c>
      <c r="EH13" s="106">
        <f>EH7*ProjectDetails!$D$42+EH8*ProjectDetails!$D$43</f>
        <v>5.94</v>
      </c>
      <c r="EI13" s="106">
        <f>EI7*ProjectDetails!$D$42+EI8*ProjectDetails!$D$43</f>
        <v>5.94</v>
      </c>
      <c r="EJ13" s="106">
        <f>EJ7*ProjectDetails!$D$42+EJ8*ProjectDetails!$D$43</f>
        <v>5.94</v>
      </c>
      <c r="EK13" s="210">
        <f>EK7*ProjectDetails!$D$42+EK8*ProjectDetails!$D$43</f>
        <v>5.94</v>
      </c>
      <c r="EL13" s="106">
        <f>EL7*ProjectDetails!$D$42+EL8*ProjectDetails!$D$43</f>
        <v>118.8</v>
      </c>
      <c r="EM13" s="106">
        <f>EM7*ProjectDetails!$D$42+EM8*ProjectDetails!$D$43</f>
        <v>118.8</v>
      </c>
      <c r="EN13" s="106">
        <f>EN7*ProjectDetails!$D$42+EN8*ProjectDetails!$D$43</f>
        <v>118.8</v>
      </c>
      <c r="EO13" s="106">
        <f>EO7*ProjectDetails!$D$42+EO8*ProjectDetails!$D$43</f>
        <v>118.8</v>
      </c>
      <c r="EP13" s="106">
        <f>EP7*ProjectDetails!$D$42+EP8*ProjectDetails!$D$43</f>
        <v>118.8</v>
      </c>
      <c r="EQ13" s="106">
        <f>EQ7*ProjectDetails!$D$42+EQ8*ProjectDetails!$D$43</f>
        <v>68.903999999999996</v>
      </c>
      <c r="ER13" s="106">
        <f>ER7*ProjectDetails!$D$42+ER8*ProjectDetails!$D$43</f>
        <v>68.903999999999996</v>
      </c>
      <c r="ES13" s="106">
        <f>ES7*ProjectDetails!$D$42+ES8*ProjectDetails!$D$43</f>
        <v>68.903999999999996</v>
      </c>
      <c r="ET13" s="106">
        <f>ET7*ProjectDetails!$D$42+ET8*ProjectDetails!$D$43</f>
        <v>68.903999999999996</v>
      </c>
      <c r="EU13" s="106">
        <f>EU7*ProjectDetails!$D$42+EU8*ProjectDetails!$D$43</f>
        <v>68.903999999999996</v>
      </c>
      <c r="EV13" s="106">
        <f>EV7*ProjectDetails!$D$42+EV8*ProjectDetails!$D$43</f>
        <v>5.94</v>
      </c>
      <c r="EW13" s="106">
        <f>EW7*ProjectDetails!$D$42+EW8*ProjectDetails!$D$43</f>
        <v>5.94</v>
      </c>
      <c r="EX13" s="106">
        <f>EX7*ProjectDetails!$D$42+EX8*ProjectDetails!$D$43</f>
        <v>5.94</v>
      </c>
      <c r="EY13" s="106">
        <f>EY7*ProjectDetails!$D$42+EY8*ProjectDetails!$D$43</f>
        <v>5.94</v>
      </c>
      <c r="EZ13" s="106">
        <f>EZ7*ProjectDetails!$D$42+EZ8*ProjectDetails!$D$43</f>
        <v>5.94</v>
      </c>
      <c r="FA13" s="106">
        <f>FA7*ProjectDetails!$D$42+FA8*ProjectDetails!$D$43</f>
        <v>5.94</v>
      </c>
      <c r="FB13" s="106">
        <f>FB7*ProjectDetails!$D$42+FB8*ProjectDetails!$D$43</f>
        <v>5.94</v>
      </c>
      <c r="FC13" s="106">
        <f>FC7*ProjectDetails!$D$42+FC8*ProjectDetails!$D$43</f>
        <v>5.94</v>
      </c>
      <c r="FD13" s="106">
        <f>FD7*ProjectDetails!$D$42+FD8*ProjectDetails!$D$43</f>
        <v>5.94</v>
      </c>
      <c r="FE13" s="107">
        <f>FE7*ProjectDetails!$D$42+FE8*ProjectDetails!$D$43</f>
        <v>5.94</v>
      </c>
      <c r="FF13" s="106">
        <f>FF7*ProjectDetails!$D$42+FF8*ProjectDetails!$D$43</f>
        <v>0</v>
      </c>
      <c r="FG13" s="106">
        <f>FG7*ProjectDetails!$D$42+FG8*ProjectDetails!$D$43</f>
        <v>0</v>
      </c>
      <c r="FH13" s="106">
        <f>FH7*ProjectDetails!$D$42+FH8*ProjectDetails!$D$43</f>
        <v>0</v>
      </c>
      <c r="FI13" s="106">
        <f>FI7*ProjectDetails!$D$42+FI8*ProjectDetails!$D$43</f>
        <v>0</v>
      </c>
      <c r="FJ13" s="106">
        <f>FJ7*ProjectDetails!$D$42+FJ8*ProjectDetails!$D$43</f>
        <v>0</v>
      </c>
      <c r="FK13" s="106">
        <f>FK7*ProjectDetails!$D$42+FK8*ProjectDetails!$D$43</f>
        <v>0</v>
      </c>
      <c r="FL13" s="106">
        <f>FL7*ProjectDetails!$D$42+FL8*ProjectDetails!$D$43</f>
        <v>0</v>
      </c>
      <c r="FM13" s="106">
        <f>FM7*ProjectDetails!$D$42+FM8*ProjectDetails!$D$43</f>
        <v>0</v>
      </c>
      <c r="FN13" s="106">
        <f>FN7*ProjectDetails!$D$42+FN8*ProjectDetails!$D$43</f>
        <v>0</v>
      </c>
      <c r="FO13" s="106">
        <f>FO7*ProjectDetails!$D$42+FO8*ProjectDetails!$D$43</f>
        <v>0</v>
      </c>
      <c r="FP13" s="106">
        <f>FP7*ProjectDetails!$D$42+FP8*ProjectDetails!$D$43</f>
        <v>0</v>
      </c>
      <c r="FQ13" s="106">
        <f>FQ7*ProjectDetails!$D$42+FQ8*ProjectDetails!$D$43</f>
        <v>0</v>
      </c>
      <c r="FR13" s="106">
        <f>FR7*ProjectDetails!$D$42+FR8*ProjectDetails!$D$43</f>
        <v>0</v>
      </c>
      <c r="FS13" s="106">
        <f>FS7*ProjectDetails!$D$42+FS8*ProjectDetails!$D$43</f>
        <v>0</v>
      </c>
      <c r="FT13" s="107">
        <f>FT7*ProjectDetails!$D$42+FT8*ProjectDetails!$D$43</f>
        <v>0</v>
      </c>
      <c r="FU13" s="106">
        <f>FU7*ProjectDetails!$D$42+FU8*ProjectDetails!$D$43</f>
        <v>118.8</v>
      </c>
      <c r="FV13" s="106">
        <f>FV7*ProjectDetails!$D$42+FV8*ProjectDetails!$D$43</f>
        <v>118.8</v>
      </c>
      <c r="FW13" s="106">
        <f>FW7*ProjectDetails!$D$42+FW8*ProjectDetails!$D$43</f>
        <v>118.8</v>
      </c>
      <c r="FX13" s="106">
        <f>FX7*ProjectDetails!$D$42+FX8*ProjectDetails!$D$43</f>
        <v>118.8</v>
      </c>
      <c r="FY13" s="106">
        <f>FY7*ProjectDetails!$D$42+FY8*ProjectDetails!$D$43</f>
        <v>118.8</v>
      </c>
      <c r="FZ13" s="106">
        <f>FZ7*ProjectDetails!$D$42+FZ8*ProjectDetails!$D$43</f>
        <v>5.94</v>
      </c>
      <c r="GA13" s="106">
        <f>GA7*ProjectDetails!$D$42+GA8*ProjectDetails!$D$43</f>
        <v>5.94</v>
      </c>
      <c r="GB13" s="106">
        <f>GB7*ProjectDetails!$D$42+GB8*ProjectDetails!$D$43</f>
        <v>5.94</v>
      </c>
      <c r="GC13" s="106">
        <f>GC7*ProjectDetails!$D$42+GC8*ProjectDetails!$D$43</f>
        <v>5.94</v>
      </c>
      <c r="GD13" s="215">
        <f>GD7*ProjectDetails!$D$42+GD8*ProjectDetails!$D$43</f>
        <v>5.94</v>
      </c>
      <c r="GE13" s="106">
        <f>GE7*ProjectDetails!$D$42+GE8*ProjectDetails!$D$43</f>
        <v>118.8</v>
      </c>
      <c r="GF13" s="106">
        <f>GF7*ProjectDetails!$D$42+GF8*ProjectDetails!$D$43</f>
        <v>118.8</v>
      </c>
      <c r="GG13" s="106">
        <f>GG7*ProjectDetails!$D$42+GG8*ProjectDetails!$D$43</f>
        <v>118.8</v>
      </c>
      <c r="GH13" s="106">
        <f>GH7*ProjectDetails!$D$42+GH8*ProjectDetails!$D$43</f>
        <v>118.8</v>
      </c>
      <c r="GI13" s="106">
        <f>GI7*ProjectDetails!$D$42+GI8*ProjectDetails!$D$43</f>
        <v>118.8</v>
      </c>
      <c r="GJ13" s="106">
        <f>GJ7*ProjectDetails!$D$42+GJ8*ProjectDetails!$D$43</f>
        <v>68.903999999999996</v>
      </c>
      <c r="GK13" s="106">
        <f>GK7*ProjectDetails!$D$42+GK8*ProjectDetails!$D$43</f>
        <v>68.903999999999996</v>
      </c>
      <c r="GL13" s="106">
        <f>GL7*ProjectDetails!$D$42+GL8*ProjectDetails!$D$43</f>
        <v>68.903999999999996</v>
      </c>
      <c r="GM13" s="106">
        <f>GM7*ProjectDetails!$D$42+GM8*ProjectDetails!$D$43</f>
        <v>68.903999999999996</v>
      </c>
      <c r="GN13" s="106">
        <f>GN7*ProjectDetails!$D$42+GN8*ProjectDetails!$D$43</f>
        <v>68.903999999999996</v>
      </c>
      <c r="GO13" s="106">
        <f>GO7*ProjectDetails!$D$42+GO8*ProjectDetails!$D$43</f>
        <v>5.94</v>
      </c>
      <c r="GP13" s="106">
        <f>GP7*ProjectDetails!$D$42+GP8*ProjectDetails!$D$43</f>
        <v>5.94</v>
      </c>
      <c r="GQ13" s="106">
        <f>GQ7*ProjectDetails!$D$42+GQ8*ProjectDetails!$D$43</f>
        <v>5.94</v>
      </c>
      <c r="GR13" s="106">
        <f>GR7*ProjectDetails!$D$42+GR8*ProjectDetails!$D$43</f>
        <v>5.94</v>
      </c>
      <c r="GS13" s="106">
        <f>GS7*ProjectDetails!$D$42+GS8*ProjectDetails!$D$43</f>
        <v>5.94</v>
      </c>
      <c r="GT13" s="106">
        <f>GT7*ProjectDetails!$D$42+GT8*ProjectDetails!$D$43</f>
        <v>5.94</v>
      </c>
      <c r="GU13" s="106">
        <f>GU7*ProjectDetails!$D$42+GU8*ProjectDetails!$D$43</f>
        <v>5.94</v>
      </c>
      <c r="GV13" s="106">
        <f>GV7*ProjectDetails!$D$42+GV8*ProjectDetails!$D$43</f>
        <v>5.94</v>
      </c>
      <c r="GW13" s="106">
        <f>GW7*ProjectDetails!$D$42+GW8*ProjectDetails!$D$43</f>
        <v>5.94</v>
      </c>
      <c r="GX13" s="107">
        <f>GX7*ProjectDetails!$D$42+GX8*ProjectDetails!$D$43</f>
        <v>5.94</v>
      </c>
      <c r="GY13" s="106">
        <f>GY7*ProjectDetails!$D$42+GY8*ProjectDetails!$D$43</f>
        <v>0</v>
      </c>
      <c r="GZ13" s="106">
        <f>GZ7*ProjectDetails!$D$42+GZ8*ProjectDetails!$D$43</f>
        <v>0</v>
      </c>
      <c r="HA13" s="106">
        <f>HA7*ProjectDetails!$D$42+HA8*ProjectDetails!$D$43</f>
        <v>0</v>
      </c>
      <c r="HB13" s="106">
        <f>HB7*ProjectDetails!$D$42+HB8*ProjectDetails!$D$43</f>
        <v>0</v>
      </c>
      <c r="HC13" s="106">
        <f>HC7*ProjectDetails!$D$42+HC8*ProjectDetails!$D$43</f>
        <v>0</v>
      </c>
      <c r="HD13" s="106">
        <f>HD7*ProjectDetails!$D$42+HD8*ProjectDetails!$D$43</f>
        <v>0</v>
      </c>
      <c r="HE13" s="106">
        <f>HE7*ProjectDetails!$D$42+HE8*ProjectDetails!$D$43</f>
        <v>0</v>
      </c>
      <c r="HF13" s="106">
        <f>HF7*ProjectDetails!$D$42+HF8*ProjectDetails!$D$43</f>
        <v>0</v>
      </c>
      <c r="HG13" s="106">
        <f>HG7*ProjectDetails!$D$42+HG8*ProjectDetails!$D$43</f>
        <v>0</v>
      </c>
      <c r="HH13" s="106">
        <f>HH7*ProjectDetails!$D$42+HH8*ProjectDetails!$D$43</f>
        <v>0</v>
      </c>
      <c r="HI13" s="106">
        <f>HI7*ProjectDetails!$D$42+HI8*ProjectDetails!$D$43</f>
        <v>0</v>
      </c>
      <c r="HJ13" s="106">
        <f>HJ7*ProjectDetails!$D$42+HJ8*ProjectDetails!$D$43</f>
        <v>0</v>
      </c>
      <c r="HK13" s="106">
        <f>HK7*ProjectDetails!$D$42+HK8*ProjectDetails!$D$43</f>
        <v>0</v>
      </c>
      <c r="HL13" s="106">
        <f>HL7*ProjectDetails!$D$42+HL8*ProjectDetails!$D$43</f>
        <v>0</v>
      </c>
      <c r="HM13" s="107">
        <f>HM7*ProjectDetails!$D$42+HM8*ProjectDetails!$D$43</f>
        <v>0</v>
      </c>
      <c r="HN13" s="106">
        <f>HN7*ProjectDetails!$D$42+HN8*ProjectDetails!$D$43</f>
        <v>118.8</v>
      </c>
      <c r="HO13" s="106">
        <f>HO7*ProjectDetails!$D$42+HO8*ProjectDetails!$D$43</f>
        <v>118.8</v>
      </c>
      <c r="HP13" s="106">
        <f>HP7*ProjectDetails!$D$42+HP8*ProjectDetails!$D$43</f>
        <v>118.8</v>
      </c>
      <c r="HQ13" s="106">
        <f>HQ7*ProjectDetails!$D$42+HQ8*ProjectDetails!$D$43</f>
        <v>118.8</v>
      </c>
      <c r="HR13" s="106">
        <f>HR7*ProjectDetails!$D$42+HR8*ProjectDetails!$D$43</f>
        <v>118.8</v>
      </c>
      <c r="HS13" s="106">
        <f>HS7*ProjectDetails!$D$42+HS8*ProjectDetails!$D$43</f>
        <v>5.94</v>
      </c>
      <c r="HT13" s="106">
        <f>HT7*ProjectDetails!$D$42+HT8*ProjectDetails!$D$43</f>
        <v>5.94</v>
      </c>
      <c r="HU13" s="106">
        <f>HU7*ProjectDetails!$D$42+HU8*ProjectDetails!$D$43</f>
        <v>5.94</v>
      </c>
      <c r="HV13" s="106">
        <f>HV7*ProjectDetails!$D$42+HV8*ProjectDetails!$D$43</f>
        <v>5.94</v>
      </c>
      <c r="HW13" s="215">
        <f>HW7*ProjectDetails!$D$42+HW8*ProjectDetails!$D$43</f>
        <v>5.94</v>
      </c>
      <c r="HX13" s="106">
        <f>HX7*ProjectDetails!$D$42+HX8*ProjectDetails!$D$43</f>
        <v>118.8</v>
      </c>
      <c r="HY13" s="106">
        <f>HY7*ProjectDetails!$D$42+HY8*ProjectDetails!$D$43</f>
        <v>118.8</v>
      </c>
      <c r="HZ13" s="106">
        <f>HZ7*ProjectDetails!$D$42+HZ8*ProjectDetails!$D$43</f>
        <v>118.8</v>
      </c>
      <c r="IA13" s="106">
        <f>IA7*ProjectDetails!$D$42+IA8*ProjectDetails!$D$43</f>
        <v>118.8</v>
      </c>
      <c r="IB13" s="106">
        <f>IB7*ProjectDetails!$D$42+IB8*ProjectDetails!$D$43</f>
        <v>118.8</v>
      </c>
      <c r="IC13" s="106">
        <f>IC7*ProjectDetails!$D$42+IC8*ProjectDetails!$D$43</f>
        <v>68.903999999999996</v>
      </c>
      <c r="ID13" s="106">
        <f>ID7*ProjectDetails!$D$42+ID8*ProjectDetails!$D$43</f>
        <v>68.903999999999996</v>
      </c>
      <c r="IE13" s="106">
        <f>IE7*ProjectDetails!$D$42+IE8*ProjectDetails!$D$43</f>
        <v>68.903999999999996</v>
      </c>
      <c r="IF13" s="106">
        <f>IF7*ProjectDetails!$D$42+IF8*ProjectDetails!$D$43</f>
        <v>68.903999999999996</v>
      </c>
      <c r="IG13" s="106">
        <f>IG7*ProjectDetails!$D$42+IG8*ProjectDetails!$D$43</f>
        <v>68.903999999999996</v>
      </c>
      <c r="IH13" s="106">
        <f>IH7*ProjectDetails!$D$42+IH8*ProjectDetails!$D$43</f>
        <v>5.94</v>
      </c>
      <c r="II13" s="106">
        <f>II7*ProjectDetails!$D$42+II8*ProjectDetails!$D$43</f>
        <v>5.94</v>
      </c>
      <c r="IJ13" s="106">
        <f>IJ7*ProjectDetails!$D$42+IJ8*ProjectDetails!$D$43</f>
        <v>5.94</v>
      </c>
      <c r="IK13" s="106">
        <f>IK7*ProjectDetails!$D$42+IK8*ProjectDetails!$D$43</f>
        <v>5.94</v>
      </c>
      <c r="IL13" s="106">
        <f>IL7*ProjectDetails!$D$42+IL8*ProjectDetails!$D$43</f>
        <v>5.94</v>
      </c>
      <c r="IM13" s="106">
        <f>IM7*ProjectDetails!$D$42+IM8*ProjectDetails!$D$43</f>
        <v>5.94</v>
      </c>
      <c r="IN13" s="106">
        <f>IN7*ProjectDetails!$D$42+IN8*ProjectDetails!$D$43</f>
        <v>5.94</v>
      </c>
      <c r="IO13" s="106">
        <f>IO7*ProjectDetails!$D$42+IO8*ProjectDetails!$D$43</f>
        <v>5.94</v>
      </c>
      <c r="IP13" s="106">
        <f>IP7*ProjectDetails!$D$42+IP8*ProjectDetails!$D$43</f>
        <v>5.94</v>
      </c>
      <c r="IQ13" s="107">
        <f>IQ7*ProjectDetails!$D$42+IQ8*ProjectDetails!$D$43</f>
        <v>5.94</v>
      </c>
      <c r="IR13" s="106">
        <f>IR7*ProjectDetails!$D$42+IR8*ProjectDetails!$D$43</f>
        <v>0</v>
      </c>
      <c r="IS13" s="106">
        <f>IS7*ProjectDetails!$D$42+IS8*ProjectDetails!$D$43</f>
        <v>0</v>
      </c>
      <c r="IT13" s="106">
        <f>IT7*ProjectDetails!$D$42+IT8*ProjectDetails!$D$43</f>
        <v>0</v>
      </c>
      <c r="IU13" s="106">
        <f>IU7*ProjectDetails!$D$42+IU8*ProjectDetails!$D$43</f>
        <v>0</v>
      </c>
      <c r="IV13" s="106">
        <f>IV7*ProjectDetails!$D$42+IV8*ProjectDetails!$D$43</f>
        <v>0</v>
      </c>
      <c r="IW13" s="106">
        <f>IW7*ProjectDetails!$D$42+IW8*ProjectDetails!$D$43</f>
        <v>0</v>
      </c>
      <c r="IX13" s="106">
        <f>IX7*ProjectDetails!$D$42+IX8*ProjectDetails!$D$43</f>
        <v>0</v>
      </c>
      <c r="IY13" s="106">
        <f>IY7*ProjectDetails!$D$42+IY8*ProjectDetails!$D$43</f>
        <v>0</v>
      </c>
      <c r="IZ13" s="106">
        <f>IZ7*ProjectDetails!$D$42+IZ8*ProjectDetails!$D$43</f>
        <v>0</v>
      </c>
      <c r="JA13" s="106">
        <f>JA7*ProjectDetails!$D$42+JA8*ProjectDetails!$D$43</f>
        <v>0</v>
      </c>
      <c r="JB13" s="106">
        <f>JB7*ProjectDetails!$D$42+JB8*ProjectDetails!$D$43</f>
        <v>0</v>
      </c>
      <c r="JC13" s="106">
        <f>JC7*ProjectDetails!$D$42+JC8*ProjectDetails!$D$43</f>
        <v>0</v>
      </c>
      <c r="JD13" s="106">
        <f>JD7*ProjectDetails!$D$42+JD8*ProjectDetails!$D$43</f>
        <v>0</v>
      </c>
      <c r="JE13" s="106">
        <f>JE7*ProjectDetails!$D$42+JE8*ProjectDetails!$D$43</f>
        <v>0</v>
      </c>
      <c r="JF13" s="107">
        <f>JF7*ProjectDetails!$D$42+JF8*ProjectDetails!$D$43</f>
        <v>0</v>
      </c>
      <c r="JG13" s="106">
        <f>JG7*ProjectDetails!$D$42+JG8*ProjectDetails!$D$43</f>
        <v>118.8</v>
      </c>
      <c r="JH13" s="106">
        <f>JH7*ProjectDetails!$D$42+JH8*ProjectDetails!$D$43</f>
        <v>118.8</v>
      </c>
      <c r="JI13" s="106">
        <f>JI7*ProjectDetails!$D$42+JI8*ProjectDetails!$D$43</f>
        <v>118.8</v>
      </c>
      <c r="JJ13" s="106">
        <f>JJ7*ProjectDetails!$D$42+JJ8*ProjectDetails!$D$43</f>
        <v>118.8</v>
      </c>
      <c r="JK13" s="106">
        <f>JK7*ProjectDetails!$D$42+JK8*ProjectDetails!$D$43</f>
        <v>118.8</v>
      </c>
      <c r="JL13" s="106">
        <f>JL7*ProjectDetails!$D$42+JL8*ProjectDetails!$D$43</f>
        <v>5.94</v>
      </c>
      <c r="JM13" s="106">
        <f>JM7*ProjectDetails!$D$42+JM8*ProjectDetails!$D$43</f>
        <v>5.94</v>
      </c>
      <c r="JN13" s="106">
        <f>JN7*ProjectDetails!$D$42+JN8*ProjectDetails!$D$43</f>
        <v>5.94</v>
      </c>
      <c r="JO13" s="106">
        <f>JO7*ProjectDetails!$D$42+JO8*ProjectDetails!$D$43</f>
        <v>5.94</v>
      </c>
      <c r="JP13" s="215">
        <f>JP7*ProjectDetails!$D$42+JP8*ProjectDetails!$D$43</f>
        <v>5.94</v>
      </c>
      <c r="JQ13" s="106">
        <f>JQ7*ProjectDetails!$D$42+JQ8*ProjectDetails!$D$43</f>
        <v>118.8</v>
      </c>
      <c r="JR13" s="106">
        <f>JR7*ProjectDetails!$D$42+JR8*ProjectDetails!$D$43</f>
        <v>118.8</v>
      </c>
      <c r="JS13" s="106">
        <f>JS7*ProjectDetails!$D$42+JS8*ProjectDetails!$D$43</f>
        <v>118.8</v>
      </c>
      <c r="JT13" s="106">
        <f>JT7*ProjectDetails!$D$42+JT8*ProjectDetails!$D$43</f>
        <v>118.8</v>
      </c>
      <c r="JU13" s="106">
        <f>JU7*ProjectDetails!$D$42+JU8*ProjectDetails!$D$43</f>
        <v>118.8</v>
      </c>
      <c r="JV13" s="106">
        <f>JV7*ProjectDetails!$D$42+JV8*ProjectDetails!$D$43</f>
        <v>68.903999999999996</v>
      </c>
      <c r="JW13" s="106">
        <f>JW7*ProjectDetails!$D$42+JW8*ProjectDetails!$D$43</f>
        <v>68.903999999999996</v>
      </c>
      <c r="JX13" s="106">
        <f>JX7*ProjectDetails!$D$42+JX8*ProjectDetails!$D$43</f>
        <v>68.903999999999996</v>
      </c>
      <c r="JY13" s="106">
        <f>JY7*ProjectDetails!$D$42+JY8*ProjectDetails!$D$43</f>
        <v>68.903999999999996</v>
      </c>
      <c r="JZ13" s="106">
        <f>JZ7*ProjectDetails!$D$42+JZ8*ProjectDetails!$D$43</f>
        <v>68.903999999999996</v>
      </c>
      <c r="KA13" s="106">
        <f>KA7*ProjectDetails!$D$42+KA8*ProjectDetails!$D$43</f>
        <v>5.94</v>
      </c>
      <c r="KB13" s="106">
        <f>KB7*ProjectDetails!$D$42+KB8*ProjectDetails!$D$43</f>
        <v>5.94</v>
      </c>
      <c r="KC13" s="106">
        <f>KC7*ProjectDetails!$D$42+KC8*ProjectDetails!$D$43</f>
        <v>5.94</v>
      </c>
      <c r="KD13" s="106">
        <f>KD7*ProjectDetails!$D$42+KD8*ProjectDetails!$D$43</f>
        <v>5.94</v>
      </c>
      <c r="KE13" s="106">
        <f>KE7*ProjectDetails!$D$42+KE8*ProjectDetails!$D$43</f>
        <v>5.94</v>
      </c>
      <c r="KF13" s="106">
        <f>KF7*ProjectDetails!$D$42+KF8*ProjectDetails!$D$43</f>
        <v>5.94</v>
      </c>
      <c r="KG13" s="106">
        <f>KG7*ProjectDetails!$D$42+KG8*ProjectDetails!$D$43</f>
        <v>5.94</v>
      </c>
      <c r="KH13" s="106">
        <f>KH7*ProjectDetails!$D$42+KH8*ProjectDetails!$D$43</f>
        <v>5.94</v>
      </c>
      <c r="KI13" s="106">
        <f>KI7*ProjectDetails!$D$42+KI8*ProjectDetails!$D$43</f>
        <v>5.94</v>
      </c>
      <c r="KJ13" s="107">
        <f>KJ7*ProjectDetails!$D$42+KJ8*ProjectDetails!$D$43</f>
        <v>5.94</v>
      </c>
      <c r="KK13" s="106">
        <f>KK7*ProjectDetails!$D$42+KK8*ProjectDetails!$D$43</f>
        <v>0</v>
      </c>
      <c r="KL13" s="106">
        <f>KL7*ProjectDetails!$D$42+KL8*ProjectDetails!$D$43</f>
        <v>0</v>
      </c>
      <c r="KM13" s="106">
        <f>KM7*ProjectDetails!$D$42+KM8*ProjectDetails!$D$43</f>
        <v>0</v>
      </c>
      <c r="KN13" s="106">
        <f>KN7*ProjectDetails!$D$42+KN8*ProjectDetails!$D$43</f>
        <v>0</v>
      </c>
      <c r="KO13" s="106">
        <f>KO7*ProjectDetails!$D$42+KO8*ProjectDetails!$D$43</f>
        <v>0</v>
      </c>
      <c r="KP13" s="106">
        <f>KP7*ProjectDetails!$D$42+KP8*ProjectDetails!$D$43</f>
        <v>0</v>
      </c>
      <c r="KQ13" s="106">
        <f>KQ7*ProjectDetails!$D$42+KQ8*ProjectDetails!$D$43</f>
        <v>0</v>
      </c>
      <c r="KR13" s="106">
        <f>KR7*ProjectDetails!$D$42+KR8*ProjectDetails!$D$43</f>
        <v>0</v>
      </c>
      <c r="KS13" s="106">
        <f>KS7*ProjectDetails!$D$42+KS8*ProjectDetails!$D$43</f>
        <v>0</v>
      </c>
      <c r="KT13" s="106">
        <f>KT7*ProjectDetails!$D$42+KT8*ProjectDetails!$D$43</f>
        <v>0</v>
      </c>
      <c r="KU13" s="106">
        <f>KU7*ProjectDetails!$D$42+KU8*ProjectDetails!$D$43</f>
        <v>0</v>
      </c>
      <c r="KV13" s="106">
        <f>KV7*ProjectDetails!$D$42+KV8*ProjectDetails!$D$43</f>
        <v>0</v>
      </c>
      <c r="KW13" s="106">
        <f>KW7*ProjectDetails!$D$42+KW8*ProjectDetails!$D$43</f>
        <v>0</v>
      </c>
      <c r="KX13" s="106">
        <f>KX7*ProjectDetails!$D$42+KX8*ProjectDetails!$D$43</f>
        <v>0</v>
      </c>
      <c r="KY13" s="107">
        <f>KY7*ProjectDetails!$D$42+KY8*ProjectDetails!$D$43</f>
        <v>0</v>
      </c>
      <c r="KZ13" s="106">
        <f>KZ7*ProjectDetails!$D$42+KZ8*ProjectDetails!$D$43</f>
        <v>118.8</v>
      </c>
      <c r="LA13" s="106">
        <f>LA7*ProjectDetails!$D$42+LA8*ProjectDetails!$D$43</f>
        <v>118.8</v>
      </c>
      <c r="LB13" s="106">
        <f>LB7*ProjectDetails!$D$42+LB8*ProjectDetails!$D$43</f>
        <v>118.8</v>
      </c>
      <c r="LC13" s="106">
        <f>LC7*ProjectDetails!$D$42+LC8*ProjectDetails!$D$43</f>
        <v>118.8</v>
      </c>
      <c r="LD13" s="106">
        <f>LD7*ProjectDetails!$D$42+LD8*ProjectDetails!$D$43</f>
        <v>118.8</v>
      </c>
      <c r="LE13" s="106">
        <f>LE7*ProjectDetails!$D$42+LE8*ProjectDetails!$D$43</f>
        <v>5.94</v>
      </c>
      <c r="LF13" s="106">
        <f>LF7*ProjectDetails!$D$42+LF8*ProjectDetails!$D$43</f>
        <v>5.94</v>
      </c>
      <c r="LG13" s="106">
        <f>LG7*ProjectDetails!$D$42+LG8*ProjectDetails!$D$43</f>
        <v>5.94</v>
      </c>
      <c r="LH13" s="106">
        <f>LH7*ProjectDetails!$D$42+LH8*ProjectDetails!$D$43</f>
        <v>5.94</v>
      </c>
      <c r="LI13" s="215">
        <f>LI7*ProjectDetails!$D$42+LI8*ProjectDetails!$D$43</f>
        <v>5.94</v>
      </c>
      <c r="LJ13" s="106">
        <f>LJ7*ProjectDetails!$D$42+LJ8*ProjectDetails!$D$43</f>
        <v>118.8</v>
      </c>
      <c r="LK13" s="106">
        <f>LK7*ProjectDetails!$D$42+LK8*ProjectDetails!$D$43</f>
        <v>118.8</v>
      </c>
      <c r="LL13" s="106">
        <f>LL7*ProjectDetails!$D$42+LL8*ProjectDetails!$D$43</f>
        <v>118.8</v>
      </c>
      <c r="LM13" s="106">
        <f>LM7*ProjectDetails!$D$42+LM8*ProjectDetails!$D$43</f>
        <v>118.8</v>
      </c>
      <c r="LN13" s="106">
        <f>LN7*ProjectDetails!$D$42+LN8*ProjectDetails!$D$43</f>
        <v>118.8</v>
      </c>
      <c r="LO13" s="106">
        <f>LO7*ProjectDetails!$D$42+LO8*ProjectDetails!$D$43</f>
        <v>68.903999999999996</v>
      </c>
      <c r="LP13" s="106">
        <f>LP7*ProjectDetails!$D$42+LP8*ProjectDetails!$D$43</f>
        <v>68.903999999999996</v>
      </c>
      <c r="LQ13" s="106">
        <f>LQ7*ProjectDetails!$D$42+LQ8*ProjectDetails!$D$43</f>
        <v>68.903999999999996</v>
      </c>
      <c r="LR13" s="106">
        <f>LR7*ProjectDetails!$D$42+LR8*ProjectDetails!$D$43</f>
        <v>68.903999999999996</v>
      </c>
      <c r="LS13" s="106">
        <f>LS7*ProjectDetails!$D$42+LS8*ProjectDetails!$D$43</f>
        <v>68.903999999999996</v>
      </c>
      <c r="LT13" s="106">
        <f>LT7*ProjectDetails!$D$42+LT8*ProjectDetails!$D$43</f>
        <v>5.94</v>
      </c>
      <c r="LU13" s="106">
        <f>LU7*ProjectDetails!$D$42+LU8*ProjectDetails!$D$43</f>
        <v>5.94</v>
      </c>
      <c r="LV13" s="106">
        <f>LV7*ProjectDetails!$D$42+LV8*ProjectDetails!$D$43</f>
        <v>5.94</v>
      </c>
      <c r="LW13" s="106">
        <f>LW7*ProjectDetails!$D$42+LW8*ProjectDetails!$D$43</f>
        <v>5.94</v>
      </c>
      <c r="LX13" s="106">
        <f>LX7*ProjectDetails!$D$42+LX8*ProjectDetails!$D$43</f>
        <v>5.94</v>
      </c>
      <c r="LY13" s="106">
        <f>LY7*ProjectDetails!$D$42+LY8*ProjectDetails!$D$43</f>
        <v>5.94</v>
      </c>
      <c r="LZ13" s="106">
        <f>LZ7*ProjectDetails!$D$42+LZ8*ProjectDetails!$D$43</f>
        <v>5.94</v>
      </c>
      <c r="MA13" s="106">
        <f>MA7*ProjectDetails!$D$42+MA8*ProjectDetails!$D$43</f>
        <v>5.94</v>
      </c>
      <c r="MB13" s="106">
        <f>MB7*ProjectDetails!$D$42+MB8*ProjectDetails!$D$43</f>
        <v>5.94</v>
      </c>
      <c r="MC13" s="107">
        <f>MC7*ProjectDetails!$D$42+MC8*ProjectDetails!$D$43</f>
        <v>5.94</v>
      </c>
      <c r="MD13" s="106">
        <f>MD7*ProjectDetails!$D$42+MD8*ProjectDetails!$D$43</f>
        <v>0</v>
      </c>
      <c r="ME13" s="106">
        <f>ME7*ProjectDetails!$D$42+ME8*ProjectDetails!$D$43</f>
        <v>0</v>
      </c>
      <c r="MF13" s="106">
        <f>MF7*ProjectDetails!$D$42+MF8*ProjectDetails!$D$43</f>
        <v>0</v>
      </c>
      <c r="MG13" s="106">
        <f>MG7*ProjectDetails!$D$42+MG8*ProjectDetails!$D$43</f>
        <v>0</v>
      </c>
      <c r="MH13" s="106">
        <f>MH7*ProjectDetails!$D$42+MH8*ProjectDetails!$D$43</f>
        <v>0</v>
      </c>
      <c r="MI13" s="106">
        <f>MI7*ProjectDetails!$D$42+MI8*ProjectDetails!$D$43</f>
        <v>0</v>
      </c>
      <c r="MJ13" s="106">
        <f>MJ7*ProjectDetails!$D$42+MJ8*ProjectDetails!$D$43</f>
        <v>0</v>
      </c>
      <c r="MK13" s="106">
        <f>MK7*ProjectDetails!$D$42+MK8*ProjectDetails!$D$43</f>
        <v>0</v>
      </c>
      <c r="ML13" s="106">
        <f>ML7*ProjectDetails!$D$42+ML8*ProjectDetails!$D$43</f>
        <v>0</v>
      </c>
      <c r="MM13" s="106">
        <f>MM7*ProjectDetails!$D$42+MM8*ProjectDetails!$D$43</f>
        <v>0</v>
      </c>
      <c r="MN13" s="106">
        <f>MN7*ProjectDetails!$D$42+MN8*ProjectDetails!$D$43</f>
        <v>0</v>
      </c>
      <c r="MO13" s="106">
        <f>MO7*ProjectDetails!$D$42+MO8*ProjectDetails!$D$43</f>
        <v>0</v>
      </c>
      <c r="MP13" s="106">
        <f>MP7*ProjectDetails!$D$42+MP8*ProjectDetails!$D$43</f>
        <v>0</v>
      </c>
      <c r="MQ13" s="106">
        <f>MQ7*ProjectDetails!$D$42+MQ8*ProjectDetails!$D$43</f>
        <v>0</v>
      </c>
      <c r="MR13" s="107">
        <f>MR7*ProjectDetails!$D$42+MR8*ProjectDetails!$D$43</f>
        <v>0</v>
      </c>
      <c r="MS13" s="106">
        <f>MS7*ProjectDetails!$D$42+MS8*ProjectDetails!$D$43</f>
        <v>118.8</v>
      </c>
      <c r="MT13" s="106">
        <f>MT7*ProjectDetails!$D$42+MT8*ProjectDetails!$D$43</f>
        <v>118.8</v>
      </c>
      <c r="MU13" s="106">
        <f>MU7*ProjectDetails!$D$42+MU8*ProjectDetails!$D$43</f>
        <v>118.8</v>
      </c>
      <c r="MV13" s="106">
        <f>MV7*ProjectDetails!$D$42+MV8*ProjectDetails!$D$43</f>
        <v>118.8</v>
      </c>
      <c r="MW13" s="106">
        <f>MW7*ProjectDetails!$D$42+MW8*ProjectDetails!$D$43</f>
        <v>118.8</v>
      </c>
      <c r="MX13" s="106">
        <f>MX7*ProjectDetails!$D$42+MX8*ProjectDetails!$D$43</f>
        <v>5.94</v>
      </c>
      <c r="MY13" s="106">
        <f>MY7*ProjectDetails!$D$42+MY8*ProjectDetails!$D$43</f>
        <v>5.94</v>
      </c>
      <c r="MZ13" s="106">
        <f>MZ7*ProjectDetails!$D$42+MZ8*ProjectDetails!$D$43</f>
        <v>5.94</v>
      </c>
      <c r="NA13" s="106">
        <f>NA7*ProjectDetails!$D$42+NA8*ProjectDetails!$D$43</f>
        <v>5.94</v>
      </c>
      <c r="NB13" s="215">
        <f>NB7*ProjectDetails!$D$42+NB8*ProjectDetails!$D$43</f>
        <v>5.94</v>
      </c>
      <c r="NC13" s="106">
        <f>NC7*ProjectDetails!$D$42+NC8*ProjectDetails!$D$43</f>
        <v>118.8</v>
      </c>
      <c r="ND13" s="106">
        <f>ND7*ProjectDetails!$D$42+ND8*ProjectDetails!$D$43</f>
        <v>118.8</v>
      </c>
      <c r="NE13" s="106">
        <f>NE7*ProjectDetails!$D$42+NE8*ProjectDetails!$D$43</f>
        <v>118.8</v>
      </c>
      <c r="NF13" s="106">
        <f>NF7*ProjectDetails!$D$42+NF8*ProjectDetails!$D$43</f>
        <v>118.8</v>
      </c>
      <c r="NG13" s="106">
        <f>NG7*ProjectDetails!$D$42+NG8*ProjectDetails!$D$43</f>
        <v>118.8</v>
      </c>
      <c r="NH13" s="106">
        <f>NH7*ProjectDetails!$D$42+NH8*ProjectDetails!$D$43</f>
        <v>68.903999999999996</v>
      </c>
      <c r="NI13" s="106">
        <f>NI7*ProjectDetails!$D$42+NI8*ProjectDetails!$D$43</f>
        <v>68.903999999999996</v>
      </c>
      <c r="NJ13" s="106">
        <f>NJ7*ProjectDetails!$D$42+NJ8*ProjectDetails!$D$43</f>
        <v>68.903999999999996</v>
      </c>
      <c r="NK13" s="106">
        <f>NK7*ProjectDetails!$D$42+NK8*ProjectDetails!$D$43</f>
        <v>68.903999999999996</v>
      </c>
      <c r="NL13" s="106">
        <f>NL7*ProjectDetails!$D$42+NL8*ProjectDetails!$D$43</f>
        <v>68.903999999999996</v>
      </c>
      <c r="NM13" s="106">
        <f>NM7*ProjectDetails!$D$42+NM8*ProjectDetails!$D$43</f>
        <v>5.94</v>
      </c>
      <c r="NN13" s="106">
        <f>NN7*ProjectDetails!$D$42+NN8*ProjectDetails!$D$43</f>
        <v>5.94</v>
      </c>
      <c r="NO13" s="106">
        <f>NO7*ProjectDetails!$D$42+NO8*ProjectDetails!$D$43</f>
        <v>5.94</v>
      </c>
      <c r="NP13" s="106">
        <f>NP7*ProjectDetails!$D$42+NP8*ProjectDetails!$D$43</f>
        <v>5.94</v>
      </c>
      <c r="NQ13" s="106">
        <f>NQ7*ProjectDetails!$D$42+NQ8*ProjectDetails!$D$43</f>
        <v>5.94</v>
      </c>
      <c r="NR13" s="106">
        <f>NR7*ProjectDetails!$D$42+NR8*ProjectDetails!$D$43</f>
        <v>5.94</v>
      </c>
      <c r="NS13" s="106">
        <f>NS7*ProjectDetails!$D$42+NS8*ProjectDetails!$D$43</f>
        <v>5.94</v>
      </c>
      <c r="NT13" s="106">
        <f>NT7*ProjectDetails!$D$42+NT8*ProjectDetails!$D$43</f>
        <v>5.94</v>
      </c>
      <c r="NU13" s="106">
        <f>NU7*ProjectDetails!$D$42+NU8*ProjectDetails!$D$43</f>
        <v>5.94</v>
      </c>
      <c r="NV13" s="107">
        <f>NV7*ProjectDetails!$D$42+NV8*ProjectDetails!$D$43</f>
        <v>5.94</v>
      </c>
      <c r="NW13" s="106">
        <f>NW7*ProjectDetails!$D$42+NW8*ProjectDetails!$D$43</f>
        <v>0</v>
      </c>
      <c r="NX13" s="106">
        <f>NX7*ProjectDetails!$D$42+NX8*ProjectDetails!$D$43</f>
        <v>0</v>
      </c>
      <c r="NY13" s="106">
        <f>NY7*ProjectDetails!$D$42+NY8*ProjectDetails!$D$43</f>
        <v>0</v>
      </c>
      <c r="NZ13" s="106">
        <f>NZ7*ProjectDetails!$D$42+NZ8*ProjectDetails!$D$43</f>
        <v>0</v>
      </c>
      <c r="OA13" s="106">
        <f>OA7*ProjectDetails!$D$42+OA8*ProjectDetails!$D$43</f>
        <v>0</v>
      </c>
      <c r="OB13" s="106">
        <f>OB7*ProjectDetails!$D$42+OB8*ProjectDetails!$D$43</f>
        <v>0</v>
      </c>
      <c r="OC13" s="106">
        <f>OC7*ProjectDetails!$D$42+OC8*ProjectDetails!$D$43</f>
        <v>0</v>
      </c>
      <c r="OD13" s="106">
        <f>OD7*ProjectDetails!$D$42+OD8*ProjectDetails!$D$43</f>
        <v>0</v>
      </c>
      <c r="OE13" s="106">
        <f>OE7*ProjectDetails!$D$42+OE8*ProjectDetails!$D$43</f>
        <v>0</v>
      </c>
      <c r="OF13" s="106">
        <f>OF7*ProjectDetails!$D$42+OF8*ProjectDetails!$D$43</f>
        <v>0</v>
      </c>
      <c r="OG13" s="106">
        <f>OG7*ProjectDetails!$D$42+OG8*ProjectDetails!$D$43</f>
        <v>0</v>
      </c>
      <c r="OH13" s="106">
        <f>OH7*ProjectDetails!$D$42+OH8*ProjectDetails!$D$43</f>
        <v>0</v>
      </c>
      <c r="OI13" s="106">
        <f>OI7*ProjectDetails!$D$42+OI8*ProjectDetails!$D$43</f>
        <v>0</v>
      </c>
      <c r="OJ13" s="106">
        <f>OJ7*ProjectDetails!$D$42+OJ8*ProjectDetails!$D$43</f>
        <v>0</v>
      </c>
      <c r="OK13" s="107">
        <f>OK7*ProjectDetails!$D$42+OK8*ProjectDetails!$D$43</f>
        <v>0</v>
      </c>
      <c r="OL13" s="106">
        <f>OL7*ProjectDetails!$D$42+OL8*ProjectDetails!$D$43</f>
        <v>118.8</v>
      </c>
      <c r="OM13" s="106">
        <f>OM7*ProjectDetails!$D$42+OM8*ProjectDetails!$D$43</f>
        <v>118.8</v>
      </c>
      <c r="ON13" s="106">
        <f>ON7*ProjectDetails!$D$42+ON8*ProjectDetails!$D$43</f>
        <v>118.8</v>
      </c>
      <c r="OO13" s="106">
        <f>OO7*ProjectDetails!$D$42+OO8*ProjectDetails!$D$43</f>
        <v>118.8</v>
      </c>
      <c r="OP13" s="106">
        <f>OP7*ProjectDetails!$D$42+OP8*ProjectDetails!$D$43</f>
        <v>118.8</v>
      </c>
      <c r="OQ13" s="106">
        <f>OQ7*ProjectDetails!$D$42+OQ8*ProjectDetails!$D$43</f>
        <v>5.94</v>
      </c>
      <c r="OR13" s="106">
        <f>OR7*ProjectDetails!$D$42+OR8*ProjectDetails!$D$43</f>
        <v>5.94</v>
      </c>
      <c r="OS13" s="106">
        <f>OS7*ProjectDetails!$D$42+OS8*ProjectDetails!$D$43</f>
        <v>5.94</v>
      </c>
      <c r="OT13" s="106">
        <f>OT7*ProjectDetails!$D$42+OT8*ProjectDetails!$D$43</f>
        <v>5.94</v>
      </c>
      <c r="OU13" s="215">
        <f>OU7*ProjectDetails!$D$42+OU8*ProjectDetails!$D$43</f>
        <v>5.94</v>
      </c>
      <c r="OV13" s="106">
        <f>OV7*ProjectDetails!$D$42+OV8*ProjectDetails!$D$43</f>
        <v>59.4</v>
      </c>
      <c r="OW13" s="106">
        <f>OW7*ProjectDetails!$D$42+OW8*ProjectDetails!$D$43</f>
        <v>0</v>
      </c>
      <c r="OX13" s="106">
        <f>OX7*ProjectDetails!$D$42+OX8*ProjectDetails!$D$43</f>
        <v>59.4</v>
      </c>
      <c r="OY13" s="222">
        <f>OY7*ProjectDetails!$D$42+OY8*ProjectDetails!$D$43</f>
        <v>0</v>
      </c>
      <c r="OZ13" s="106">
        <f>OZ7*ProjectDetails!$D$42+OZ8*ProjectDetails!$D$43</f>
        <v>118.8</v>
      </c>
      <c r="PA13" s="106">
        <f>PA7*ProjectDetails!$D$42+PA8*ProjectDetails!$D$43</f>
        <v>0</v>
      </c>
      <c r="PB13" s="106">
        <f>PB7*ProjectDetails!$D$42+PB8*ProjectDetails!$D$43</f>
        <v>118.8</v>
      </c>
      <c r="PC13" s="107">
        <f>PC7*ProjectDetails!$D$42+PC8*ProjectDetails!$D$43</f>
        <v>0</v>
      </c>
      <c r="PD13" s="106">
        <f>PD7*ProjectDetails!$D$42+PD8*ProjectDetails!$D$43</f>
        <v>118.8</v>
      </c>
      <c r="PE13" s="106">
        <f>PE7*ProjectDetails!$D$42+PE8*ProjectDetails!$D$43</f>
        <v>0</v>
      </c>
      <c r="PF13" s="106">
        <f>PF7*ProjectDetails!$D$42+PF8*ProjectDetails!$D$43</f>
        <v>118.8</v>
      </c>
      <c r="PG13" s="107">
        <f>PG7*ProjectDetails!$D$42+PG8*ProjectDetails!$D$43</f>
        <v>0</v>
      </c>
      <c r="PH13" s="106">
        <f>PH7*ProjectDetails!$D$42+PH8*ProjectDetails!$D$43</f>
        <v>59.4</v>
      </c>
      <c r="PI13" s="107">
        <f>PI7*ProjectDetails!$D$42+PI8*ProjectDetails!$D$43</f>
        <v>0</v>
      </c>
      <c r="PJ13" s="106">
        <f>PJ7*ProjectDetails!$D$42+PJ8*ProjectDetails!$D$43</f>
        <v>118.8</v>
      </c>
      <c r="PK13" s="106">
        <f>PK7*ProjectDetails!$D$42+PK8*ProjectDetails!$D$43</f>
        <v>0</v>
      </c>
      <c r="PL13" s="106">
        <f>PL7*ProjectDetails!$D$42+PL8*ProjectDetails!$D$43</f>
        <v>118.8</v>
      </c>
      <c r="PM13" s="107">
        <f>PM7*ProjectDetails!$D$42+PM8*ProjectDetails!$D$43</f>
        <v>0</v>
      </c>
      <c r="PN13" s="106">
        <f>PN7*ProjectDetails!$D$42+PN8*ProjectDetails!$D$43</f>
        <v>118.8</v>
      </c>
      <c r="PO13" s="106">
        <f>PO7*ProjectDetails!$D$42+PO8*ProjectDetails!$D$43</f>
        <v>0</v>
      </c>
      <c r="PP13" s="106">
        <f>PP7*ProjectDetails!$D$42+PP8*ProjectDetails!$D$43</f>
        <v>118.8</v>
      </c>
      <c r="PQ13" s="107">
        <f>PQ7*ProjectDetails!$D$42+PQ8*ProjectDetails!$D$43</f>
        <v>0</v>
      </c>
      <c r="PR13" s="190">
        <f t="shared" si="679"/>
        <v>118.8</v>
      </c>
      <c r="PS13" s="190">
        <f t="shared" si="680"/>
        <v>118.8</v>
      </c>
    </row>
    <row r="14" spans="1:435" x14ac:dyDescent="0.3">
      <c r="A14" s="96"/>
      <c r="B14" s="93"/>
      <c r="C14" s="93"/>
      <c r="D14" s="93"/>
      <c r="E14" s="177"/>
      <c r="F14" s="11" t="s">
        <v>672</v>
      </c>
      <c r="G14" s="182">
        <v>0</v>
      </c>
      <c r="H14" s="182">
        <v>35.64</v>
      </c>
      <c r="I14" s="182">
        <v>-35.64</v>
      </c>
      <c r="J14" s="182">
        <v>46.926000000000002</v>
      </c>
      <c r="K14" s="182">
        <v>-46.926000000000002</v>
      </c>
      <c r="L14" s="183">
        <f t="shared" ref="L14:Z14" si="1372">G14</f>
        <v>0</v>
      </c>
      <c r="M14" s="183">
        <f t="shared" si="1372"/>
        <v>35.64</v>
      </c>
      <c r="N14" s="183">
        <f t="shared" si="1372"/>
        <v>-35.64</v>
      </c>
      <c r="O14" s="183">
        <f t="shared" si="1372"/>
        <v>46.926000000000002</v>
      </c>
      <c r="P14" s="183">
        <f t="shared" si="1372"/>
        <v>-46.926000000000002</v>
      </c>
      <c r="Q14" s="183">
        <f t="shared" si="1372"/>
        <v>0</v>
      </c>
      <c r="R14" s="183">
        <f t="shared" si="1372"/>
        <v>35.64</v>
      </c>
      <c r="S14" s="183">
        <f t="shared" si="1372"/>
        <v>-35.64</v>
      </c>
      <c r="T14" s="183">
        <f t="shared" si="1372"/>
        <v>46.926000000000002</v>
      </c>
      <c r="U14" s="183">
        <f t="shared" si="1372"/>
        <v>-46.926000000000002</v>
      </c>
      <c r="V14" s="183">
        <f t="shared" si="1372"/>
        <v>0</v>
      </c>
      <c r="W14" s="183">
        <f t="shared" si="1372"/>
        <v>35.64</v>
      </c>
      <c r="X14" s="183">
        <f t="shared" si="1372"/>
        <v>-35.64</v>
      </c>
      <c r="Y14" s="183">
        <f t="shared" si="1372"/>
        <v>46.926000000000002</v>
      </c>
      <c r="Z14" s="183">
        <f t="shared" si="1372"/>
        <v>-46.926000000000002</v>
      </c>
      <c r="AA14" s="183">
        <v>0</v>
      </c>
      <c r="AB14" s="183">
        <f>0.3*AB13</f>
        <v>0</v>
      </c>
      <c r="AC14" s="183">
        <v>-15</v>
      </c>
      <c r="AD14" s="183">
        <f>0.395*AD13</f>
        <v>0</v>
      </c>
      <c r="AE14" s="183">
        <v>-15</v>
      </c>
      <c r="AF14" s="183">
        <f t="shared" ref="AF14:AO14" si="1373">AA14</f>
        <v>0</v>
      </c>
      <c r="AG14" s="183">
        <f t="shared" si="1373"/>
        <v>0</v>
      </c>
      <c r="AH14" s="183">
        <f t="shared" si="1373"/>
        <v>-15</v>
      </c>
      <c r="AI14" s="183">
        <f t="shared" si="1373"/>
        <v>0</v>
      </c>
      <c r="AJ14" s="183">
        <f t="shared" si="1373"/>
        <v>-15</v>
      </c>
      <c r="AK14" s="183">
        <f t="shared" si="1373"/>
        <v>0</v>
      </c>
      <c r="AL14" s="183">
        <f t="shared" si="1373"/>
        <v>0</v>
      </c>
      <c r="AM14" s="183">
        <f t="shared" si="1373"/>
        <v>-15</v>
      </c>
      <c r="AN14" s="183">
        <f t="shared" si="1373"/>
        <v>0</v>
      </c>
      <c r="AO14" s="184">
        <f t="shared" si="1373"/>
        <v>-15</v>
      </c>
      <c r="AP14" s="183">
        <f>G14</f>
        <v>0</v>
      </c>
      <c r="AQ14" s="183">
        <f t="shared" ref="AQ14:AY14" si="1374">H14</f>
        <v>35.64</v>
      </c>
      <c r="AR14" s="183">
        <f t="shared" si="1374"/>
        <v>-35.64</v>
      </c>
      <c r="AS14" s="183">
        <f t="shared" si="1374"/>
        <v>46.926000000000002</v>
      </c>
      <c r="AT14" s="183">
        <f t="shared" si="1374"/>
        <v>-46.926000000000002</v>
      </c>
      <c r="AU14" s="183">
        <f t="shared" si="1374"/>
        <v>0</v>
      </c>
      <c r="AV14" s="183">
        <f t="shared" si="1374"/>
        <v>35.64</v>
      </c>
      <c r="AW14" s="183">
        <f t="shared" si="1374"/>
        <v>-35.64</v>
      </c>
      <c r="AX14" s="183">
        <f t="shared" si="1374"/>
        <v>46.926000000000002</v>
      </c>
      <c r="AY14" s="216">
        <f t="shared" si="1374"/>
        <v>-46.926000000000002</v>
      </c>
      <c r="AZ14" s="182">
        <v>0</v>
      </c>
      <c r="BA14" s="182">
        <v>35.64</v>
      </c>
      <c r="BB14" s="182">
        <v>-35.64</v>
      </c>
      <c r="BC14" s="182">
        <v>46.926000000000002</v>
      </c>
      <c r="BD14" s="182">
        <v>-46.926000000000002</v>
      </c>
      <c r="BE14" s="183">
        <f t="shared" ref="BE14" si="1375">AZ14</f>
        <v>0</v>
      </c>
      <c r="BF14" s="183">
        <f t="shared" ref="BF14" si="1376">BA14</f>
        <v>35.64</v>
      </c>
      <c r="BG14" s="183">
        <f t="shared" ref="BG14" si="1377">BB14</f>
        <v>-35.64</v>
      </c>
      <c r="BH14" s="183">
        <f t="shared" ref="BH14" si="1378">BC14</f>
        <v>46.926000000000002</v>
      </c>
      <c r="BI14" s="183">
        <f t="shared" ref="BI14" si="1379">BD14</f>
        <v>-46.926000000000002</v>
      </c>
      <c r="BJ14" s="183">
        <f t="shared" ref="BJ14" si="1380">BE14</f>
        <v>0</v>
      </c>
      <c r="BK14" s="183">
        <f t="shared" ref="BK14" si="1381">BF14</f>
        <v>35.64</v>
      </c>
      <c r="BL14" s="183">
        <f t="shared" ref="BL14" si="1382">BG14</f>
        <v>-35.64</v>
      </c>
      <c r="BM14" s="183">
        <f t="shared" ref="BM14" si="1383">BH14</f>
        <v>46.926000000000002</v>
      </c>
      <c r="BN14" s="183">
        <f t="shared" ref="BN14" si="1384">BI14</f>
        <v>-46.926000000000002</v>
      </c>
      <c r="BO14" s="183">
        <f t="shared" ref="BO14" si="1385">BJ14</f>
        <v>0</v>
      </c>
      <c r="BP14" s="183">
        <f t="shared" ref="BP14" si="1386">BK14</f>
        <v>35.64</v>
      </c>
      <c r="BQ14" s="183">
        <f t="shared" ref="BQ14" si="1387">BL14</f>
        <v>-35.64</v>
      </c>
      <c r="BR14" s="183">
        <f t="shared" ref="BR14" si="1388">BM14</f>
        <v>46.926000000000002</v>
      </c>
      <c r="BS14" s="183">
        <f t="shared" ref="BS14" si="1389">BN14</f>
        <v>-46.926000000000002</v>
      </c>
      <c r="BT14" s="183">
        <v>0</v>
      </c>
      <c r="BU14" s="183">
        <f>0.3*BU13</f>
        <v>0</v>
      </c>
      <c r="BV14" s="183">
        <v>-15</v>
      </c>
      <c r="BW14" s="183">
        <f>0.395*BW13</f>
        <v>0</v>
      </c>
      <c r="BX14" s="183">
        <v>-15</v>
      </c>
      <c r="BY14" s="183">
        <f t="shared" ref="BY14" si="1390">BT14</f>
        <v>0</v>
      </c>
      <c r="BZ14" s="183">
        <f t="shared" ref="BZ14" si="1391">BU14</f>
        <v>0</v>
      </c>
      <c r="CA14" s="183">
        <f t="shared" ref="CA14" si="1392">BV14</f>
        <v>-15</v>
      </c>
      <c r="CB14" s="183">
        <f t="shared" ref="CB14" si="1393">BW14</f>
        <v>0</v>
      </c>
      <c r="CC14" s="183">
        <f t="shared" ref="CC14" si="1394">BX14</f>
        <v>-15</v>
      </c>
      <c r="CD14" s="183">
        <f t="shared" ref="CD14" si="1395">BY14</f>
        <v>0</v>
      </c>
      <c r="CE14" s="183">
        <f t="shared" ref="CE14" si="1396">BZ14</f>
        <v>0</v>
      </c>
      <c r="CF14" s="183">
        <f t="shared" ref="CF14" si="1397">CA14</f>
        <v>-15</v>
      </c>
      <c r="CG14" s="183">
        <f t="shared" ref="CG14" si="1398">CB14</f>
        <v>0</v>
      </c>
      <c r="CH14" s="184">
        <f t="shared" ref="CH14" si="1399">CC14</f>
        <v>-15</v>
      </c>
      <c r="CI14" s="183">
        <f>AZ14</f>
        <v>0</v>
      </c>
      <c r="CJ14" s="183">
        <f t="shared" ref="CJ14" si="1400">BA14</f>
        <v>35.64</v>
      </c>
      <c r="CK14" s="183">
        <f t="shared" ref="CK14" si="1401">BB14</f>
        <v>-35.64</v>
      </c>
      <c r="CL14" s="183">
        <f t="shared" ref="CL14" si="1402">BC14</f>
        <v>46.926000000000002</v>
      </c>
      <c r="CM14" s="183">
        <f t="shared" ref="CM14" si="1403">BD14</f>
        <v>-46.926000000000002</v>
      </c>
      <c r="CN14" s="183">
        <f t="shared" ref="CN14" si="1404">BE14</f>
        <v>0</v>
      </c>
      <c r="CO14" s="183">
        <f t="shared" ref="CO14" si="1405">BF14</f>
        <v>35.64</v>
      </c>
      <c r="CP14" s="183">
        <f t="shared" ref="CP14" si="1406">BG14</f>
        <v>-35.64</v>
      </c>
      <c r="CQ14" s="183">
        <f t="shared" ref="CQ14" si="1407">BH14</f>
        <v>46.926000000000002</v>
      </c>
      <c r="CR14" s="216">
        <f t="shared" ref="CR14" si="1408">BI14</f>
        <v>-46.926000000000002</v>
      </c>
      <c r="CS14" s="182">
        <v>0</v>
      </c>
      <c r="CT14" s="182">
        <v>35.64</v>
      </c>
      <c r="CU14" s="182">
        <v>-35.64</v>
      </c>
      <c r="CV14" s="182">
        <v>46.926000000000002</v>
      </c>
      <c r="CW14" s="182">
        <v>-46.926000000000002</v>
      </c>
      <c r="CX14" s="183">
        <f t="shared" ref="CX14" si="1409">CS14</f>
        <v>0</v>
      </c>
      <c r="CY14" s="183">
        <f t="shared" ref="CY14" si="1410">CT14</f>
        <v>35.64</v>
      </c>
      <c r="CZ14" s="183">
        <f t="shared" ref="CZ14" si="1411">CU14</f>
        <v>-35.64</v>
      </c>
      <c r="DA14" s="183">
        <f t="shared" ref="DA14" si="1412">CV14</f>
        <v>46.926000000000002</v>
      </c>
      <c r="DB14" s="183">
        <f t="shared" ref="DB14" si="1413">CW14</f>
        <v>-46.926000000000002</v>
      </c>
      <c r="DC14" s="183">
        <f t="shared" ref="DC14" si="1414">CX14</f>
        <v>0</v>
      </c>
      <c r="DD14" s="183">
        <f t="shared" ref="DD14" si="1415">CY14</f>
        <v>35.64</v>
      </c>
      <c r="DE14" s="183">
        <f t="shared" ref="DE14" si="1416">CZ14</f>
        <v>-35.64</v>
      </c>
      <c r="DF14" s="183">
        <f t="shared" ref="DF14" si="1417">DA14</f>
        <v>46.926000000000002</v>
      </c>
      <c r="DG14" s="183">
        <f t="shared" ref="DG14" si="1418">DB14</f>
        <v>-46.926000000000002</v>
      </c>
      <c r="DH14" s="183">
        <f t="shared" ref="DH14" si="1419">DC14</f>
        <v>0</v>
      </c>
      <c r="DI14" s="183">
        <f t="shared" ref="DI14" si="1420">DD14</f>
        <v>35.64</v>
      </c>
      <c r="DJ14" s="183">
        <f t="shared" ref="DJ14" si="1421">DE14</f>
        <v>-35.64</v>
      </c>
      <c r="DK14" s="183">
        <f t="shared" ref="DK14" si="1422">DF14</f>
        <v>46.926000000000002</v>
      </c>
      <c r="DL14" s="183">
        <f t="shared" ref="DL14" si="1423">DG14</f>
        <v>-46.926000000000002</v>
      </c>
      <c r="DM14" s="183">
        <v>0</v>
      </c>
      <c r="DN14" s="183">
        <f>0.3*DN13</f>
        <v>0</v>
      </c>
      <c r="DO14" s="183">
        <v>-15</v>
      </c>
      <c r="DP14" s="183">
        <f>0.395*DP13</f>
        <v>0</v>
      </c>
      <c r="DQ14" s="183">
        <v>-15</v>
      </c>
      <c r="DR14" s="183">
        <f t="shared" ref="DR14" si="1424">DM14</f>
        <v>0</v>
      </c>
      <c r="DS14" s="183">
        <f t="shared" ref="DS14" si="1425">DN14</f>
        <v>0</v>
      </c>
      <c r="DT14" s="183">
        <f t="shared" ref="DT14" si="1426">DO14</f>
        <v>-15</v>
      </c>
      <c r="DU14" s="183">
        <f t="shared" ref="DU14" si="1427">DP14</f>
        <v>0</v>
      </c>
      <c r="DV14" s="183">
        <f t="shared" ref="DV14" si="1428">DQ14</f>
        <v>-15</v>
      </c>
      <c r="DW14" s="183">
        <f t="shared" ref="DW14" si="1429">DR14</f>
        <v>0</v>
      </c>
      <c r="DX14" s="183">
        <f t="shared" ref="DX14" si="1430">DS14</f>
        <v>0</v>
      </c>
      <c r="DY14" s="183">
        <f t="shared" ref="DY14" si="1431">DT14</f>
        <v>-15</v>
      </c>
      <c r="DZ14" s="183">
        <f t="shared" ref="DZ14" si="1432">DU14</f>
        <v>0</v>
      </c>
      <c r="EA14" s="184">
        <f t="shared" ref="EA14" si="1433">DV14</f>
        <v>-15</v>
      </c>
      <c r="EB14" s="183">
        <f>CS14</f>
        <v>0</v>
      </c>
      <c r="EC14" s="183">
        <f t="shared" ref="EC14" si="1434">CT14</f>
        <v>35.64</v>
      </c>
      <c r="ED14" s="183">
        <f t="shared" ref="ED14" si="1435">CU14</f>
        <v>-35.64</v>
      </c>
      <c r="EE14" s="183">
        <f t="shared" ref="EE14" si="1436">CV14</f>
        <v>46.926000000000002</v>
      </c>
      <c r="EF14" s="183">
        <f t="shared" ref="EF14" si="1437">CW14</f>
        <v>-46.926000000000002</v>
      </c>
      <c r="EG14" s="183">
        <f t="shared" ref="EG14" si="1438">CX14</f>
        <v>0</v>
      </c>
      <c r="EH14" s="183">
        <f t="shared" ref="EH14" si="1439">CY14</f>
        <v>35.64</v>
      </c>
      <c r="EI14" s="183">
        <f t="shared" ref="EI14" si="1440">CZ14</f>
        <v>-35.64</v>
      </c>
      <c r="EJ14" s="183">
        <f t="shared" ref="EJ14" si="1441">DA14</f>
        <v>46.926000000000002</v>
      </c>
      <c r="EK14" s="211">
        <f t="shared" ref="EK14" si="1442">DB14</f>
        <v>-46.926000000000002</v>
      </c>
      <c r="EL14" s="182">
        <v>0</v>
      </c>
      <c r="EM14" s="182">
        <v>35.64</v>
      </c>
      <c r="EN14" s="182">
        <v>-35.64</v>
      </c>
      <c r="EO14" s="182">
        <v>46.926000000000002</v>
      </c>
      <c r="EP14" s="182">
        <v>-46.926000000000002</v>
      </c>
      <c r="EQ14" s="183">
        <f t="shared" ref="EQ14" si="1443">EL14</f>
        <v>0</v>
      </c>
      <c r="ER14" s="183">
        <f t="shared" ref="ER14" si="1444">EM14</f>
        <v>35.64</v>
      </c>
      <c r="ES14" s="183">
        <f t="shared" ref="ES14" si="1445">EN14</f>
        <v>-35.64</v>
      </c>
      <c r="ET14" s="183">
        <f t="shared" ref="ET14" si="1446">EO14</f>
        <v>46.926000000000002</v>
      </c>
      <c r="EU14" s="183">
        <f t="shared" ref="EU14" si="1447">EP14</f>
        <v>-46.926000000000002</v>
      </c>
      <c r="EV14" s="183">
        <f t="shared" ref="EV14" si="1448">EQ14</f>
        <v>0</v>
      </c>
      <c r="EW14" s="183">
        <f t="shared" ref="EW14" si="1449">ER14</f>
        <v>35.64</v>
      </c>
      <c r="EX14" s="183">
        <f t="shared" ref="EX14" si="1450">ES14</f>
        <v>-35.64</v>
      </c>
      <c r="EY14" s="183">
        <f t="shared" ref="EY14" si="1451">ET14</f>
        <v>46.926000000000002</v>
      </c>
      <c r="EZ14" s="183">
        <f t="shared" ref="EZ14" si="1452">EU14</f>
        <v>-46.926000000000002</v>
      </c>
      <c r="FA14" s="183">
        <f t="shared" ref="FA14" si="1453">EV14</f>
        <v>0</v>
      </c>
      <c r="FB14" s="183">
        <f t="shared" ref="FB14" si="1454">EW14</f>
        <v>35.64</v>
      </c>
      <c r="FC14" s="183">
        <f t="shared" ref="FC14" si="1455">EX14</f>
        <v>-35.64</v>
      </c>
      <c r="FD14" s="183">
        <f t="shared" ref="FD14" si="1456">EY14</f>
        <v>46.926000000000002</v>
      </c>
      <c r="FE14" s="183">
        <f t="shared" ref="FE14" si="1457">EZ14</f>
        <v>-46.926000000000002</v>
      </c>
      <c r="FF14" s="183">
        <v>0</v>
      </c>
      <c r="FG14" s="183">
        <f>0.3*FG13</f>
        <v>0</v>
      </c>
      <c r="FH14" s="183">
        <v>-15</v>
      </c>
      <c r="FI14" s="183">
        <f>0.395*FI13</f>
        <v>0</v>
      </c>
      <c r="FJ14" s="183">
        <v>-15</v>
      </c>
      <c r="FK14" s="183">
        <f t="shared" ref="FK14" si="1458">FF14</f>
        <v>0</v>
      </c>
      <c r="FL14" s="183">
        <f t="shared" ref="FL14" si="1459">FG14</f>
        <v>0</v>
      </c>
      <c r="FM14" s="183">
        <f t="shared" ref="FM14" si="1460">FH14</f>
        <v>-15</v>
      </c>
      <c r="FN14" s="183">
        <f t="shared" ref="FN14" si="1461">FI14</f>
        <v>0</v>
      </c>
      <c r="FO14" s="183">
        <f t="shared" ref="FO14" si="1462">FJ14</f>
        <v>-15</v>
      </c>
      <c r="FP14" s="183">
        <f t="shared" ref="FP14" si="1463">FK14</f>
        <v>0</v>
      </c>
      <c r="FQ14" s="183">
        <f t="shared" ref="FQ14" si="1464">FL14</f>
        <v>0</v>
      </c>
      <c r="FR14" s="183">
        <f t="shared" ref="FR14" si="1465">FM14</f>
        <v>-15</v>
      </c>
      <c r="FS14" s="183">
        <f t="shared" ref="FS14" si="1466">FN14</f>
        <v>0</v>
      </c>
      <c r="FT14" s="184">
        <f t="shared" ref="FT14" si="1467">FO14</f>
        <v>-15</v>
      </c>
      <c r="FU14" s="183">
        <f>EL14</f>
        <v>0</v>
      </c>
      <c r="FV14" s="183">
        <f t="shared" ref="FV14" si="1468">EM14</f>
        <v>35.64</v>
      </c>
      <c r="FW14" s="183">
        <f t="shared" ref="FW14" si="1469">EN14</f>
        <v>-35.64</v>
      </c>
      <c r="FX14" s="183">
        <f t="shared" ref="FX14" si="1470">EO14</f>
        <v>46.926000000000002</v>
      </c>
      <c r="FY14" s="183">
        <f t="shared" ref="FY14" si="1471">EP14</f>
        <v>-46.926000000000002</v>
      </c>
      <c r="FZ14" s="183">
        <f t="shared" ref="FZ14" si="1472">EQ14</f>
        <v>0</v>
      </c>
      <c r="GA14" s="183">
        <f t="shared" ref="GA14" si="1473">ER14</f>
        <v>35.64</v>
      </c>
      <c r="GB14" s="183">
        <f t="shared" ref="GB14" si="1474">ES14</f>
        <v>-35.64</v>
      </c>
      <c r="GC14" s="183">
        <f t="shared" ref="GC14" si="1475">ET14</f>
        <v>46.926000000000002</v>
      </c>
      <c r="GD14" s="216">
        <f t="shared" ref="GD14" si="1476">EU14</f>
        <v>-46.926000000000002</v>
      </c>
      <c r="GE14" s="182">
        <v>0</v>
      </c>
      <c r="GF14" s="182">
        <v>35.64</v>
      </c>
      <c r="GG14" s="182">
        <v>-35.64</v>
      </c>
      <c r="GH14" s="182">
        <v>46.926000000000002</v>
      </c>
      <c r="GI14" s="182">
        <v>-46.926000000000002</v>
      </c>
      <c r="GJ14" s="183">
        <f t="shared" ref="GJ14" si="1477">GE14</f>
        <v>0</v>
      </c>
      <c r="GK14" s="183">
        <f t="shared" ref="GK14" si="1478">GF14</f>
        <v>35.64</v>
      </c>
      <c r="GL14" s="183">
        <f t="shared" ref="GL14" si="1479">GG14</f>
        <v>-35.64</v>
      </c>
      <c r="GM14" s="183">
        <f t="shared" ref="GM14" si="1480">GH14</f>
        <v>46.926000000000002</v>
      </c>
      <c r="GN14" s="183">
        <f t="shared" ref="GN14" si="1481">GI14</f>
        <v>-46.926000000000002</v>
      </c>
      <c r="GO14" s="183">
        <f t="shared" ref="GO14" si="1482">GJ14</f>
        <v>0</v>
      </c>
      <c r="GP14" s="183">
        <f t="shared" ref="GP14" si="1483">GK14</f>
        <v>35.64</v>
      </c>
      <c r="GQ14" s="183">
        <f t="shared" ref="GQ14" si="1484">GL14</f>
        <v>-35.64</v>
      </c>
      <c r="GR14" s="183">
        <f t="shared" ref="GR14" si="1485">GM14</f>
        <v>46.926000000000002</v>
      </c>
      <c r="GS14" s="183">
        <f t="shared" ref="GS14" si="1486">GN14</f>
        <v>-46.926000000000002</v>
      </c>
      <c r="GT14" s="183">
        <f t="shared" ref="GT14" si="1487">GO14</f>
        <v>0</v>
      </c>
      <c r="GU14" s="183">
        <f t="shared" ref="GU14" si="1488">GP14</f>
        <v>35.64</v>
      </c>
      <c r="GV14" s="183">
        <f t="shared" ref="GV14" si="1489">GQ14</f>
        <v>-35.64</v>
      </c>
      <c r="GW14" s="183">
        <f t="shared" ref="GW14" si="1490">GR14</f>
        <v>46.926000000000002</v>
      </c>
      <c r="GX14" s="183">
        <f t="shared" ref="GX14" si="1491">GS14</f>
        <v>-46.926000000000002</v>
      </c>
      <c r="GY14" s="183">
        <v>0</v>
      </c>
      <c r="GZ14" s="183">
        <f>0.3*GZ13</f>
        <v>0</v>
      </c>
      <c r="HA14" s="183">
        <v>-15</v>
      </c>
      <c r="HB14" s="183">
        <f>0.395*HB13</f>
        <v>0</v>
      </c>
      <c r="HC14" s="183">
        <v>-15</v>
      </c>
      <c r="HD14" s="183">
        <f t="shared" ref="HD14" si="1492">GY14</f>
        <v>0</v>
      </c>
      <c r="HE14" s="183">
        <f t="shared" ref="HE14" si="1493">GZ14</f>
        <v>0</v>
      </c>
      <c r="HF14" s="183">
        <f t="shared" ref="HF14" si="1494">HA14</f>
        <v>-15</v>
      </c>
      <c r="HG14" s="183">
        <f t="shared" ref="HG14" si="1495">HB14</f>
        <v>0</v>
      </c>
      <c r="HH14" s="183">
        <f t="shared" ref="HH14" si="1496">HC14</f>
        <v>-15</v>
      </c>
      <c r="HI14" s="183">
        <f t="shared" ref="HI14" si="1497">HD14</f>
        <v>0</v>
      </c>
      <c r="HJ14" s="183">
        <f t="shared" ref="HJ14" si="1498">HE14</f>
        <v>0</v>
      </c>
      <c r="HK14" s="183">
        <f t="shared" ref="HK14" si="1499">HF14</f>
        <v>-15</v>
      </c>
      <c r="HL14" s="183">
        <f t="shared" ref="HL14" si="1500">HG14</f>
        <v>0</v>
      </c>
      <c r="HM14" s="184">
        <f t="shared" ref="HM14" si="1501">HH14</f>
        <v>-15</v>
      </c>
      <c r="HN14" s="183">
        <f>GE14</f>
        <v>0</v>
      </c>
      <c r="HO14" s="183">
        <f t="shared" ref="HO14" si="1502">GF14</f>
        <v>35.64</v>
      </c>
      <c r="HP14" s="183">
        <f t="shared" ref="HP14" si="1503">GG14</f>
        <v>-35.64</v>
      </c>
      <c r="HQ14" s="183">
        <f t="shared" ref="HQ14" si="1504">GH14</f>
        <v>46.926000000000002</v>
      </c>
      <c r="HR14" s="183">
        <f t="shared" ref="HR14" si="1505">GI14</f>
        <v>-46.926000000000002</v>
      </c>
      <c r="HS14" s="183">
        <f t="shared" ref="HS14" si="1506">GJ14</f>
        <v>0</v>
      </c>
      <c r="HT14" s="183">
        <f t="shared" ref="HT14" si="1507">GK14</f>
        <v>35.64</v>
      </c>
      <c r="HU14" s="183">
        <f t="shared" ref="HU14" si="1508">GL14</f>
        <v>-35.64</v>
      </c>
      <c r="HV14" s="183">
        <f t="shared" ref="HV14" si="1509">GM14</f>
        <v>46.926000000000002</v>
      </c>
      <c r="HW14" s="216">
        <f t="shared" ref="HW14" si="1510">GN14</f>
        <v>-46.926000000000002</v>
      </c>
      <c r="HX14" s="182">
        <v>0</v>
      </c>
      <c r="HY14" s="182">
        <v>35.64</v>
      </c>
      <c r="HZ14" s="182">
        <v>-35.64</v>
      </c>
      <c r="IA14" s="182">
        <v>46.926000000000002</v>
      </c>
      <c r="IB14" s="182">
        <v>-46.926000000000002</v>
      </c>
      <c r="IC14" s="183">
        <f t="shared" ref="IC14" si="1511">HX14</f>
        <v>0</v>
      </c>
      <c r="ID14" s="183">
        <f t="shared" ref="ID14" si="1512">HY14</f>
        <v>35.64</v>
      </c>
      <c r="IE14" s="183">
        <f t="shared" ref="IE14" si="1513">HZ14</f>
        <v>-35.64</v>
      </c>
      <c r="IF14" s="183">
        <f t="shared" ref="IF14" si="1514">IA14</f>
        <v>46.926000000000002</v>
      </c>
      <c r="IG14" s="183">
        <f t="shared" ref="IG14" si="1515">IB14</f>
        <v>-46.926000000000002</v>
      </c>
      <c r="IH14" s="183">
        <f t="shared" ref="IH14" si="1516">IC14</f>
        <v>0</v>
      </c>
      <c r="II14" s="183">
        <f t="shared" ref="II14" si="1517">ID14</f>
        <v>35.64</v>
      </c>
      <c r="IJ14" s="183">
        <f t="shared" ref="IJ14" si="1518">IE14</f>
        <v>-35.64</v>
      </c>
      <c r="IK14" s="183">
        <f t="shared" ref="IK14" si="1519">IF14</f>
        <v>46.926000000000002</v>
      </c>
      <c r="IL14" s="183">
        <f t="shared" ref="IL14" si="1520">IG14</f>
        <v>-46.926000000000002</v>
      </c>
      <c r="IM14" s="183">
        <f t="shared" ref="IM14" si="1521">IH14</f>
        <v>0</v>
      </c>
      <c r="IN14" s="183">
        <f t="shared" ref="IN14" si="1522">II14</f>
        <v>35.64</v>
      </c>
      <c r="IO14" s="183">
        <f t="shared" ref="IO14" si="1523">IJ14</f>
        <v>-35.64</v>
      </c>
      <c r="IP14" s="183">
        <f t="shared" ref="IP14" si="1524">IK14</f>
        <v>46.926000000000002</v>
      </c>
      <c r="IQ14" s="183">
        <f t="shared" ref="IQ14" si="1525">IL14</f>
        <v>-46.926000000000002</v>
      </c>
      <c r="IR14" s="183">
        <v>0</v>
      </c>
      <c r="IS14" s="183">
        <f>0.3*IS13</f>
        <v>0</v>
      </c>
      <c r="IT14" s="183">
        <v>-15</v>
      </c>
      <c r="IU14" s="183">
        <f>0.395*IU13</f>
        <v>0</v>
      </c>
      <c r="IV14" s="183">
        <v>-15</v>
      </c>
      <c r="IW14" s="183">
        <f t="shared" ref="IW14" si="1526">IR14</f>
        <v>0</v>
      </c>
      <c r="IX14" s="183">
        <f t="shared" ref="IX14" si="1527">IS14</f>
        <v>0</v>
      </c>
      <c r="IY14" s="183">
        <f t="shared" ref="IY14" si="1528">IT14</f>
        <v>-15</v>
      </c>
      <c r="IZ14" s="183">
        <f t="shared" ref="IZ14" si="1529">IU14</f>
        <v>0</v>
      </c>
      <c r="JA14" s="183">
        <f t="shared" ref="JA14" si="1530">IV14</f>
        <v>-15</v>
      </c>
      <c r="JB14" s="183">
        <f t="shared" ref="JB14" si="1531">IW14</f>
        <v>0</v>
      </c>
      <c r="JC14" s="183">
        <f t="shared" ref="JC14" si="1532">IX14</f>
        <v>0</v>
      </c>
      <c r="JD14" s="183">
        <f t="shared" ref="JD14" si="1533">IY14</f>
        <v>-15</v>
      </c>
      <c r="JE14" s="183">
        <f t="shared" ref="JE14" si="1534">IZ14</f>
        <v>0</v>
      </c>
      <c r="JF14" s="184">
        <f t="shared" ref="JF14" si="1535">JA14</f>
        <v>-15</v>
      </c>
      <c r="JG14" s="183">
        <f>HX14</f>
        <v>0</v>
      </c>
      <c r="JH14" s="183">
        <f t="shared" ref="JH14" si="1536">HY14</f>
        <v>35.64</v>
      </c>
      <c r="JI14" s="183">
        <f t="shared" ref="JI14" si="1537">HZ14</f>
        <v>-35.64</v>
      </c>
      <c r="JJ14" s="183">
        <f t="shared" ref="JJ14" si="1538">IA14</f>
        <v>46.926000000000002</v>
      </c>
      <c r="JK14" s="183">
        <f t="shared" ref="JK14" si="1539">IB14</f>
        <v>-46.926000000000002</v>
      </c>
      <c r="JL14" s="183">
        <f t="shared" ref="JL14" si="1540">IC14</f>
        <v>0</v>
      </c>
      <c r="JM14" s="183">
        <f t="shared" ref="JM14" si="1541">ID14</f>
        <v>35.64</v>
      </c>
      <c r="JN14" s="183">
        <f t="shared" ref="JN14" si="1542">IE14</f>
        <v>-35.64</v>
      </c>
      <c r="JO14" s="183">
        <f t="shared" ref="JO14" si="1543">IF14</f>
        <v>46.926000000000002</v>
      </c>
      <c r="JP14" s="216">
        <f t="shared" ref="JP14" si="1544">IG14</f>
        <v>-46.926000000000002</v>
      </c>
      <c r="JQ14" s="182">
        <v>0</v>
      </c>
      <c r="JR14" s="182">
        <v>35.64</v>
      </c>
      <c r="JS14" s="182">
        <v>-35.64</v>
      </c>
      <c r="JT14" s="182">
        <v>46.926000000000002</v>
      </c>
      <c r="JU14" s="182">
        <v>-46.926000000000002</v>
      </c>
      <c r="JV14" s="183">
        <f t="shared" ref="JV14" si="1545">JQ14</f>
        <v>0</v>
      </c>
      <c r="JW14" s="183">
        <f t="shared" ref="JW14" si="1546">JR14</f>
        <v>35.64</v>
      </c>
      <c r="JX14" s="183">
        <f t="shared" ref="JX14" si="1547">JS14</f>
        <v>-35.64</v>
      </c>
      <c r="JY14" s="183">
        <f t="shared" ref="JY14" si="1548">JT14</f>
        <v>46.926000000000002</v>
      </c>
      <c r="JZ14" s="183">
        <f t="shared" ref="JZ14" si="1549">JU14</f>
        <v>-46.926000000000002</v>
      </c>
      <c r="KA14" s="183">
        <f t="shared" ref="KA14" si="1550">JV14</f>
        <v>0</v>
      </c>
      <c r="KB14" s="183">
        <f t="shared" ref="KB14" si="1551">JW14</f>
        <v>35.64</v>
      </c>
      <c r="KC14" s="183">
        <f t="shared" ref="KC14" si="1552">JX14</f>
        <v>-35.64</v>
      </c>
      <c r="KD14" s="183">
        <f t="shared" ref="KD14" si="1553">JY14</f>
        <v>46.926000000000002</v>
      </c>
      <c r="KE14" s="183">
        <f t="shared" ref="KE14" si="1554">JZ14</f>
        <v>-46.926000000000002</v>
      </c>
      <c r="KF14" s="183">
        <f t="shared" ref="KF14" si="1555">KA14</f>
        <v>0</v>
      </c>
      <c r="KG14" s="183">
        <f t="shared" ref="KG14" si="1556">KB14</f>
        <v>35.64</v>
      </c>
      <c r="KH14" s="183">
        <f t="shared" ref="KH14" si="1557">KC14</f>
        <v>-35.64</v>
      </c>
      <c r="KI14" s="183">
        <f t="shared" ref="KI14" si="1558">KD14</f>
        <v>46.926000000000002</v>
      </c>
      <c r="KJ14" s="183">
        <f t="shared" ref="KJ14" si="1559">KE14</f>
        <v>-46.926000000000002</v>
      </c>
      <c r="KK14" s="183">
        <v>0</v>
      </c>
      <c r="KL14" s="183">
        <f>0.3*KL13</f>
        <v>0</v>
      </c>
      <c r="KM14" s="183">
        <v>-15</v>
      </c>
      <c r="KN14" s="183">
        <f>0.395*KN13</f>
        <v>0</v>
      </c>
      <c r="KO14" s="183">
        <v>-15</v>
      </c>
      <c r="KP14" s="183">
        <f t="shared" ref="KP14" si="1560">KK14</f>
        <v>0</v>
      </c>
      <c r="KQ14" s="183">
        <f t="shared" ref="KQ14" si="1561">KL14</f>
        <v>0</v>
      </c>
      <c r="KR14" s="183">
        <f t="shared" ref="KR14" si="1562">KM14</f>
        <v>-15</v>
      </c>
      <c r="KS14" s="183">
        <f t="shared" ref="KS14" si="1563">KN14</f>
        <v>0</v>
      </c>
      <c r="KT14" s="183">
        <f t="shared" ref="KT14" si="1564">KO14</f>
        <v>-15</v>
      </c>
      <c r="KU14" s="183">
        <f t="shared" ref="KU14" si="1565">KP14</f>
        <v>0</v>
      </c>
      <c r="KV14" s="183">
        <f t="shared" ref="KV14" si="1566">KQ14</f>
        <v>0</v>
      </c>
      <c r="KW14" s="183">
        <f t="shared" ref="KW14" si="1567">KR14</f>
        <v>-15</v>
      </c>
      <c r="KX14" s="183">
        <f t="shared" ref="KX14" si="1568">KS14</f>
        <v>0</v>
      </c>
      <c r="KY14" s="184">
        <f t="shared" ref="KY14" si="1569">KT14</f>
        <v>-15</v>
      </c>
      <c r="KZ14" s="183">
        <f>JQ14</f>
        <v>0</v>
      </c>
      <c r="LA14" s="183">
        <f t="shared" ref="LA14" si="1570">JR14</f>
        <v>35.64</v>
      </c>
      <c r="LB14" s="183">
        <f t="shared" ref="LB14" si="1571">JS14</f>
        <v>-35.64</v>
      </c>
      <c r="LC14" s="183">
        <f t="shared" ref="LC14" si="1572">JT14</f>
        <v>46.926000000000002</v>
      </c>
      <c r="LD14" s="183">
        <f t="shared" ref="LD14" si="1573">JU14</f>
        <v>-46.926000000000002</v>
      </c>
      <c r="LE14" s="183">
        <f t="shared" ref="LE14" si="1574">JV14</f>
        <v>0</v>
      </c>
      <c r="LF14" s="183">
        <f t="shared" ref="LF14" si="1575">JW14</f>
        <v>35.64</v>
      </c>
      <c r="LG14" s="183">
        <f t="shared" ref="LG14" si="1576">JX14</f>
        <v>-35.64</v>
      </c>
      <c r="LH14" s="183">
        <f t="shared" ref="LH14" si="1577">JY14</f>
        <v>46.926000000000002</v>
      </c>
      <c r="LI14" s="216">
        <f t="shared" ref="LI14" si="1578">JZ14</f>
        <v>-46.926000000000002</v>
      </c>
      <c r="LJ14" s="182">
        <v>0</v>
      </c>
      <c r="LK14" s="182">
        <v>35.64</v>
      </c>
      <c r="LL14" s="182">
        <v>-35.64</v>
      </c>
      <c r="LM14" s="182">
        <v>46.926000000000002</v>
      </c>
      <c r="LN14" s="182">
        <v>-46.926000000000002</v>
      </c>
      <c r="LO14" s="183">
        <f t="shared" ref="LO14" si="1579">LJ14</f>
        <v>0</v>
      </c>
      <c r="LP14" s="183">
        <f t="shared" ref="LP14" si="1580">LK14</f>
        <v>35.64</v>
      </c>
      <c r="LQ14" s="183">
        <f t="shared" ref="LQ14" si="1581">LL14</f>
        <v>-35.64</v>
      </c>
      <c r="LR14" s="183">
        <f t="shared" ref="LR14" si="1582">LM14</f>
        <v>46.926000000000002</v>
      </c>
      <c r="LS14" s="183">
        <f t="shared" ref="LS14" si="1583">LN14</f>
        <v>-46.926000000000002</v>
      </c>
      <c r="LT14" s="183">
        <f t="shared" ref="LT14" si="1584">LO14</f>
        <v>0</v>
      </c>
      <c r="LU14" s="183">
        <f t="shared" ref="LU14" si="1585">LP14</f>
        <v>35.64</v>
      </c>
      <c r="LV14" s="183">
        <f t="shared" ref="LV14" si="1586">LQ14</f>
        <v>-35.64</v>
      </c>
      <c r="LW14" s="183">
        <f t="shared" ref="LW14" si="1587">LR14</f>
        <v>46.926000000000002</v>
      </c>
      <c r="LX14" s="183">
        <f t="shared" ref="LX14" si="1588">LS14</f>
        <v>-46.926000000000002</v>
      </c>
      <c r="LY14" s="183">
        <f t="shared" ref="LY14" si="1589">LT14</f>
        <v>0</v>
      </c>
      <c r="LZ14" s="183">
        <f t="shared" ref="LZ14" si="1590">LU14</f>
        <v>35.64</v>
      </c>
      <c r="MA14" s="183">
        <f t="shared" ref="MA14" si="1591">LV14</f>
        <v>-35.64</v>
      </c>
      <c r="MB14" s="183">
        <f t="shared" ref="MB14" si="1592">LW14</f>
        <v>46.926000000000002</v>
      </c>
      <c r="MC14" s="183">
        <f t="shared" ref="MC14" si="1593">LX14</f>
        <v>-46.926000000000002</v>
      </c>
      <c r="MD14" s="183">
        <v>0</v>
      </c>
      <c r="ME14" s="183">
        <f>0.3*ME13</f>
        <v>0</v>
      </c>
      <c r="MF14" s="183">
        <v>-15</v>
      </c>
      <c r="MG14" s="183">
        <f>0.395*MG13</f>
        <v>0</v>
      </c>
      <c r="MH14" s="183">
        <v>-15</v>
      </c>
      <c r="MI14" s="183">
        <f t="shared" ref="MI14" si="1594">MD14</f>
        <v>0</v>
      </c>
      <c r="MJ14" s="183">
        <f t="shared" ref="MJ14" si="1595">ME14</f>
        <v>0</v>
      </c>
      <c r="MK14" s="183">
        <f t="shared" ref="MK14" si="1596">MF14</f>
        <v>-15</v>
      </c>
      <c r="ML14" s="183">
        <f t="shared" ref="ML14" si="1597">MG14</f>
        <v>0</v>
      </c>
      <c r="MM14" s="183">
        <f t="shared" ref="MM14" si="1598">MH14</f>
        <v>-15</v>
      </c>
      <c r="MN14" s="183">
        <f t="shared" ref="MN14" si="1599">MI14</f>
        <v>0</v>
      </c>
      <c r="MO14" s="183">
        <f t="shared" ref="MO14" si="1600">MJ14</f>
        <v>0</v>
      </c>
      <c r="MP14" s="183">
        <f t="shared" ref="MP14" si="1601">MK14</f>
        <v>-15</v>
      </c>
      <c r="MQ14" s="183">
        <f t="shared" ref="MQ14" si="1602">ML14</f>
        <v>0</v>
      </c>
      <c r="MR14" s="184">
        <f t="shared" ref="MR14" si="1603">MM14</f>
        <v>-15</v>
      </c>
      <c r="MS14" s="183">
        <f>LJ14</f>
        <v>0</v>
      </c>
      <c r="MT14" s="183">
        <f t="shared" ref="MT14" si="1604">LK14</f>
        <v>35.64</v>
      </c>
      <c r="MU14" s="183">
        <f t="shared" ref="MU14" si="1605">LL14</f>
        <v>-35.64</v>
      </c>
      <c r="MV14" s="183">
        <f t="shared" ref="MV14" si="1606">LM14</f>
        <v>46.926000000000002</v>
      </c>
      <c r="MW14" s="183">
        <f t="shared" ref="MW14" si="1607">LN14</f>
        <v>-46.926000000000002</v>
      </c>
      <c r="MX14" s="183">
        <f t="shared" ref="MX14" si="1608">LO14</f>
        <v>0</v>
      </c>
      <c r="MY14" s="183">
        <f t="shared" ref="MY14" si="1609">LP14</f>
        <v>35.64</v>
      </c>
      <c r="MZ14" s="183">
        <f t="shared" ref="MZ14" si="1610">LQ14</f>
        <v>-35.64</v>
      </c>
      <c r="NA14" s="183">
        <f t="shared" ref="NA14" si="1611">LR14</f>
        <v>46.926000000000002</v>
      </c>
      <c r="NB14" s="216">
        <f t="shared" ref="NB14" si="1612">LS14</f>
        <v>-46.926000000000002</v>
      </c>
      <c r="NC14" s="182">
        <v>0</v>
      </c>
      <c r="ND14" s="182">
        <v>35.64</v>
      </c>
      <c r="NE14" s="182">
        <v>-35.64</v>
      </c>
      <c r="NF14" s="182">
        <v>46.926000000000002</v>
      </c>
      <c r="NG14" s="182">
        <v>-46.926000000000002</v>
      </c>
      <c r="NH14" s="183">
        <f t="shared" ref="NH14" si="1613">NC14</f>
        <v>0</v>
      </c>
      <c r="NI14" s="183">
        <f t="shared" ref="NI14" si="1614">ND14</f>
        <v>35.64</v>
      </c>
      <c r="NJ14" s="183">
        <f t="shared" ref="NJ14" si="1615">NE14</f>
        <v>-35.64</v>
      </c>
      <c r="NK14" s="183">
        <f t="shared" ref="NK14" si="1616">NF14</f>
        <v>46.926000000000002</v>
      </c>
      <c r="NL14" s="183">
        <f t="shared" ref="NL14" si="1617">NG14</f>
        <v>-46.926000000000002</v>
      </c>
      <c r="NM14" s="183">
        <f t="shared" ref="NM14" si="1618">NH14</f>
        <v>0</v>
      </c>
      <c r="NN14" s="183">
        <f t="shared" ref="NN14" si="1619">NI14</f>
        <v>35.64</v>
      </c>
      <c r="NO14" s="183">
        <f t="shared" ref="NO14" si="1620">NJ14</f>
        <v>-35.64</v>
      </c>
      <c r="NP14" s="183">
        <f t="shared" ref="NP14" si="1621">NK14</f>
        <v>46.926000000000002</v>
      </c>
      <c r="NQ14" s="183">
        <f t="shared" ref="NQ14" si="1622">NL14</f>
        <v>-46.926000000000002</v>
      </c>
      <c r="NR14" s="183">
        <f t="shared" ref="NR14" si="1623">NM14</f>
        <v>0</v>
      </c>
      <c r="NS14" s="183">
        <f t="shared" ref="NS14" si="1624">NN14</f>
        <v>35.64</v>
      </c>
      <c r="NT14" s="183">
        <f t="shared" ref="NT14" si="1625">NO14</f>
        <v>-35.64</v>
      </c>
      <c r="NU14" s="183">
        <f t="shared" ref="NU14" si="1626">NP14</f>
        <v>46.926000000000002</v>
      </c>
      <c r="NV14" s="183">
        <f t="shared" ref="NV14" si="1627">NQ14</f>
        <v>-46.926000000000002</v>
      </c>
      <c r="NW14" s="183">
        <v>0</v>
      </c>
      <c r="NX14" s="183">
        <f>0.3*NX13</f>
        <v>0</v>
      </c>
      <c r="NY14" s="183">
        <v>-15</v>
      </c>
      <c r="NZ14" s="183">
        <f>0.395*NZ13</f>
        <v>0</v>
      </c>
      <c r="OA14" s="183">
        <v>-15</v>
      </c>
      <c r="OB14" s="183">
        <f t="shared" ref="OB14" si="1628">NW14</f>
        <v>0</v>
      </c>
      <c r="OC14" s="183">
        <f t="shared" ref="OC14" si="1629">NX14</f>
        <v>0</v>
      </c>
      <c r="OD14" s="183">
        <f t="shared" ref="OD14" si="1630">NY14</f>
        <v>-15</v>
      </c>
      <c r="OE14" s="183">
        <f t="shared" ref="OE14" si="1631">NZ14</f>
        <v>0</v>
      </c>
      <c r="OF14" s="183">
        <f t="shared" ref="OF14" si="1632">OA14</f>
        <v>-15</v>
      </c>
      <c r="OG14" s="183">
        <f t="shared" ref="OG14" si="1633">OB14</f>
        <v>0</v>
      </c>
      <c r="OH14" s="183">
        <f t="shared" ref="OH14" si="1634">OC14</f>
        <v>0</v>
      </c>
      <c r="OI14" s="183">
        <f t="shared" ref="OI14" si="1635">OD14</f>
        <v>-15</v>
      </c>
      <c r="OJ14" s="183">
        <f t="shared" ref="OJ14" si="1636">OE14</f>
        <v>0</v>
      </c>
      <c r="OK14" s="184">
        <f t="shared" ref="OK14" si="1637">OF14</f>
        <v>-15</v>
      </c>
      <c r="OL14" s="183">
        <f>NC14</f>
        <v>0</v>
      </c>
      <c r="OM14" s="183">
        <f t="shared" ref="OM14" si="1638">ND14</f>
        <v>35.64</v>
      </c>
      <c r="ON14" s="183">
        <f t="shared" ref="ON14" si="1639">NE14</f>
        <v>-35.64</v>
      </c>
      <c r="OO14" s="183">
        <f t="shared" ref="OO14" si="1640">NF14</f>
        <v>46.926000000000002</v>
      </c>
      <c r="OP14" s="183">
        <f t="shared" ref="OP14" si="1641">NG14</f>
        <v>-46.926000000000002</v>
      </c>
      <c r="OQ14" s="183">
        <f t="shared" ref="OQ14" si="1642">NH14</f>
        <v>0</v>
      </c>
      <c r="OR14" s="183">
        <f t="shared" ref="OR14" si="1643">NI14</f>
        <v>35.64</v>
      </c>
      <c r="OS14" s="183">
        <f t="shared" ref="OS14" si="1644">NJ14</f>
        <v>-35.64</v>
      </c>
      <c r="OT14" s="183">
        <f t="shared" ref="OT14" si="1645">NK14</f>
        <v>46.926000000000002</v>
      </c>
      <c r="OU14" s="216">
        <f t="shared" ref="OU14" si="1646">NL14</f>
        <v>-46.926000000000002</v>
      </c>
      <c r="OV14" s="182">
        <v>0</v>
      </c>
      <c r="OW14" s="183">
        <v>0</v>
      </c>
      <c r="OX14" s="182">
        <v>0</v>
      </c>
      <c r="OY14" s="223">
        <v>0</v>
      </c>
      <c r="OZ14" s="182">
        <v>0</v>
      </c>
      <c r="PA14" s="183">
        <v>0</v>
      </c>
      <c r="PB14" s="182">
        <v>0</v>
      </c>
      <c r="PC14" s="184">
        <v>0</v>
      </c>
      <c r="PD14" s="182">
        <v>0</v>
      </c>
      <c r="PE14" s="183">
        <v>0</v>
      </c>
      <c r="PF14" s="182">
        <v>0</v>
      </c>
      <c r="PG14" s="184">
        <v>0</v>
      </c>
      <c r="PH14" s="182">
        <v>0</v>
      </c>
      <c r="PI14" s="184">
        <v>0</v>
      </c>
      <c r="PJ14" s="182">
        <v>0</v>
      </c>
      <c r="PK14" s="183">
        <v>0</v>
      </c>
      <c r="PL14" s="182">
        <v>0</v>
      </c>
      <c r="PM14" s="184">
        <v>0</v>
      </c>
      <c r="PN14" s="182">
        <v>0</v>
      </c>
      <c r="PO14" s="183">
        <v>0</v>
      </c>
      <c r="PP14" s="182">
        <v>0</v>
      </c>
      <c r="PQ14" s="184">
        <v>0</v>
      </c>
      <c r="PR14" s="190">
        <f t="shared" si="679"/>
        <v>0</v>
      </c>
      <c r="PS14" s="190">
        <f t="shared" si="680"/>
        <v>0</v>
      </c>
    </row>
    <row r="15" spans="1:435" x14ac:dyDescent="0.3">
      <c r="A15" s="95" t="s">
        <v>673</v>
      </c>
      <c r="B15" s="92"/>
      <c r="C15" s="92"/>
      <c r="D15" s="92"/>
      <c r="E15" s="103"/>
      <c r="F15" s="10" t="s">
        <v>674</v>
      </c>
      <c r="G15" s="106">
        <v>119.18</v>
      </c>
      <c r="H15" s="106">
        <f>G15</f>
        <v>119.18</v>
      </c>
      <c r="I15" s="106">
        <f>H15</f>
        <v>119.18</v>
      </c>
      <c r="J15" s="106">
        <v>118.9</v>
      </c>
      <c r="K15" s="106">
        <v>118.9</v>
      </c>
      <c r="L15" s="106">
        <v>68.903999999999996</v>
      </c>
      <c r="M15" s="106">
        <f>M7*ProjectDetails!$D$42</f>
        <v>68.903999999999996</v>
      </c>
      <c r="N15" s="106">
        <f>N7*ProjectDetails!$D$42</f>
        <v>68.903999999999996</v>
      </c>
      <c r="O15" s="106">
        <f>O7*ProjectDetails!$D$42</f>
        <v>68.903999999999996</v>
      </c>
      <c r="P15" s="106">
        <f>P7*ProjectDetails!$D$42</f>
        <v>68.903999999999996</v>
      </c>
      <c r="Q15" s="106">
        <f>Q7*ProjectDetails!$D$42</f>
        <v>5.94</v>
      </c>
      <c r="R15" s="106">
        <f>R7*ProjectDetails!$D$42</f>
        <v>5.94</v>
      </c>
      <c r="S15" s="106">
        <f>S7*ProjectDetails!$D$42</f>
        <v>5.94</v>
      </c>
      <c r="T15" s="106">
        <f>T7*ProjectDetails!$D$42</f>
        <v>5.94</v>
      </c>
      <c r="U15" s="106">
        <f>U7*ProjectDetails!$D$42</f>
        <v>5.94</v>
      </c>
      <c r="V15" s="106">
        <f>V7*ProjectDetails!$D$42</f>
        <v>5.94</v>
      </c>
      <c r="W15" s="106">
        <f>W7*ProjectDetails!$D$42</f>
        <v>5.94</v>
      </c>
      <c r="X15" s="106">
        <f>X7*ProjectDetails!$D$42</f>
        <v>5.94</v>
      </c>
      <c r="Y15" s="106">
        <v>5.94</v>
      </c>
      <c r="Z15" s="107">
        <v>5.94</v>
      </c>
      <c r="AA15" s="106"/>
      <c r="AB15" s="106"/>
      <c r="AC15" s="106"/>
      <c r="AD15" s="106"/>
      <c r="AE15" s="106"/>
      <c r="AF15" s="106"/>
      <c r="AG15" s="106"/>
      <c r="AH15" s="106"/>
      <c r="AI15" s="106"/>
      <c r="AJ15" s="106"/>
      <c r="AK15" s="106"/>
      <c r="AL15" s="106"/>
      <c r="AM15" s="127"/>
      <c r="AN15" s="106"/>
      <c r="AO15" s="107"/>
      <c r="AP15" s="253">
        <f>AP13</f>
        <v>118.8</v>
      </c>
      <c r="AQ15" s="253">
        <f t="shared" ref="AQ15:AY15" si="1647">AQ13</f>
        <v>118.8</v>
      </c>
      <c r="AR15" s="253">
        <f t="shared" si="1647"/>
        <v>118.8</v>
      </c>
      <c r="AS15" s="253">
        <f t="shared" si="1647"/>
        <v>118.8</v>
      </c>
      <c r="AT15" s="253">
        <f t="shared" si="1647"/>
        <v>118.8</v>
      </c>
      <c r="AU15" s="253">
        <f t="shared" si="1647"/>
        <v>5.94</v>
      </c>
      <c r="AV15" s="253">
        <f t="shared" si="1647"/>
        <v>5.94</v>
      </c>
      <c r="AW15" s="253">
        <f t="shared" si="1647"/>
        <v>5.94</v>
      </c>
      <c r="AX15" s="253">
        <f t="shared" si="1647"/>
        <v>5.94</v>
      </c>
      <c r="AY15" s="252">
        <f t="shared" si="1647"/>
        <v>5.94</v>
      </c>
      <c r="AZ15" s="106">
        <v>118.9</v>
      </c>
      <c r="BA15" s="106">
        <f>AZ15</f>
        <v>118.9</v>
      </c>
      <c r="BB15" s="106">
        <f>BA15</f>
        <v>118.9</v>
      </c>
      <c r="BC15" s="106">
        <v>118.9</v>
      </c>
      <c r="BD15" s="106">
        <v>118.9</v>
      </c>
      <c r="BE15" s="106">
        <v>68.903999999999996</v>
      </c>
      <c r="BF15" s="106">
        <f>BF7*ProjectDetails!$D$42</f>
        <v>68.903999999999996</v>
      </c>
      <c r="BG15" s="106">
        <f>BG7*ProjectDetails!$D$42</f>
        <v>68.903999999999996</v>
      </c>
      <c r="BH15" s="106">
        <f>BH7*ProjectDetails!$D$42</f>
        <v>68.903999999999996</v>
      </c>
      <c r="BI15" s="106">
        <f>BI7*ProjectDetails!$D$42</f>
        <v>68.903999999999996</v>
      </c>
      <c r="BJ15" s="106">
        <f>BJ7*ProjectDetails!$D$42</f>
        <v>5.94</v>
      </c>
      <c r="BK15" s="106">
        <f>BK7*ProjectDetails!$D$42</f>
        <v>5.94</v>
      </c>
      <c r="BL15" s="106">
        <f>BL7*ProjectDetails!$D$42</f>
        <v>5.94</v>
      </c>
      <c r="BM15" s="106">
        <f>BM7*ProjectDetails!$D$42</f>
        <v>5.94</v>
      </c>
      <c r="BN15" s="106">
        <f>BN7*ProjectDetails!$D$42</f>
        <v>5.94</v>
      </c>
      <c r="BO15" s="106">
        <f>BO7*ProjectDetails!$D$42</f>
        <v>5.94</v>
      </c>
      <c r="BP15" s="106">
        <f>BP7*ProjectDetails!$D$42</f>
        <v>5.94</v>
      </c>
      <c r="BQ15" s="106">
        <f>BQ7*ProjectDetails!$D$42</f>
        <v>5.94</v>
      </c>
      <c r="BR15" s="106">
        <v>5.94</v>
      </c>
      <c r="BS15" s="107">
        <v>5.94</v>
      </c>
      <c r="BT15" s="106"/>
      <c r="BU15" s="106"/>
      <c r="BV15" s="106"/>
      <c r="BW15" s="106"/>
      <c r="BX15" s="106"/>
      <c r="BY15" s="106"/>
      <c r="BZ15" s="106"/>
      <c r="CA15" s="106"/>
      <c r="CB15" s="106"/>
      <c r="CC15" s="106"/>
      <c r="CD15" s="106"/>
      <c r="CE15" s="106"/>
      <c r="CF15" s="127"/>
      <c r="CG15" s="106"/>
      <c r="CH15" s="107"/>
      <c r="CI15" s="253">
        <f>CI13</f>
        <v>118.8</v>
      </c>
      <c r="CJ15" s="253">
        <f t="shared" ref="CJ15:CR15" si="1648">CJ13</f>
        <v>118.8</v>
      </c>
      <c r="CK15" s="253">
        <f t="shared" si="1648"/>
        <v>118.8</v>
      </c>
      <c r="CL15" s="253">
        <f t="shared" si="1648"/>
        <v>118.8</v>
      </c>
      <c r="CM15" s="253">
        <f t="shared" si="1648"/>
        <v>118.8</v>
      </c>
      <c r="CN15" s="253">
        <f t="shared" si="1648"/>
        <v>5.94</v>
      </c>
      <c r="CO15" s="253">
        <f t="shared" si="1648"/>
        <v>5.94</v>
      </c>
      <c r="CP15" s="253">
        <f t="shared" si="1648"/>
        <v>5.94</v>
      </c>
      <c r="CQ15" s="253">
        <f t="shared" si="1648"/>
        <v>5.94</v>
      </c>
      <c r="CR15" s="252">
        <f t="shared" si="1648"/>
        <v>5.94</v>
      </c>
      <c r="CS15" s="106">
        <v>118.9</v>
      </c>
      <c r="CT15" s="106">
        <f>CS15</f>
        <v>118.9</v>
      </c>
      <c r="CU15" s="106">
        <f>CT15</f>
        <v>118.9</v>
      </c>
      <c r="CV15" s="106">
        <v>118.9</v>
      </c>
      <c r="CW15" s="106">
        <v>118.9</v>
      </c>
      <c r="CX15" s="106">
        <v>68.903999999999996</v>
      </c>
      <c r="CY15" s="106">
        <f>CY7*ProjectDetails!$D$42</f>
        <v>68.903999999999996</v>
      </c>
      <c r="CZ15" s="106">
        <f>CZ7*ProjectDetails!$D$42</f>
        <v>68.903999999999996</v>
      </c>
      <c r="DA15" s="106">
        <f>DA7*ProjectDetails!$D$42</f>
        <v>68.903999999999996</v>
      </c>
      <c r="DB15" s="106">
        <f>DB7*ProjectDetails!$D$42</f>
        <v>68.903999999999996</v>
      </c>
      <c r="DC15" s="106">
        <f>DC7*ProjectDetails!$D$42</f>
        <v>5.94</v>
      </c>
      <c r="DD15" s="106">
        <f>DD7*ProjectDetails!$D$42</f>
        <v>5.94</v>
      </c>
      <c r="DE15" s="106">
        <f>DE7*ProjectDetails!$D$42</f>
        <v>5.94</v>
      </c>
      <c r="DF15" s="106">
        <f>DF7*ProjectDetails!$D$42</f>
        <v>5.94</v>
      </c>
      <c r="DG15" s="106">
        <f>DG7*ProjectDetails!$D$42</f>
        <v>5.94</v>
      </c>
      <c r="DH15" s="106">
        <f>DH7*ProjectDetails!$D$42</f>
        <v>5.94</v>
      </c>
      <c r="DI15" s="106">
        <f>DI7*ProjectDetails!$D$42</f>
        <v>5.94</v>
      </c>
      <c r="DJ15" s="106">
        <f>DJ7*ProjectDetails!$D$42</f>
        <v>5.94</v>
      </c>
      <c r="DK15" s="106">
        <v>5.94</v>
      </c>
      <c r="DL15" s="107">
        <v>5.94</v>
      </c>
      <c r="DM15" s="106"/>
      <c r="DN15" s="106"/>
      <c r="DO15" s="106"/>
      <c r="DP15" s="106"/>
      <c r="DQ15" s="106"/>
      <c r="DR15" s="106"/>
      <c r="DS15" s="106"/>
      <c r="DT15" s="106"/>
      <c r="DU15" s="106"/>
      <c r="DV15" s="106"/>
      <c r="DW15" s="106"/>
      <c r="DX15" s="106"/>
      <c r="DY15" s="127"/>
      <c r="DZ15" s="106"/>
      <c r="EA15" s="107"/>
      <c r="EB15" s="253">
        <f>EB13</f>
        <v>118.8</v>
      </c>
      <c r="EC15" s="253">
        <f t="shared" ref="EC15:EK15" si="1649">EC13</f>
        <v>118.8</v>
      </c>
      <c r="ED15" s="253">
        <f t="shared" si="1649"/>
        <v>118.8</v>
      </c>
      <c r="EE15" s="253">
        <f t="shared" si="1649"/>
        <v>118.8</v>
      </c>
      <c r="EF15" s="253">
        <f t="shared" si="1649"/>
        <v>118.8</v>
      </c>
      <c r="EG15" s="253">
        <f t="shared" si="1649"/>
        <v>5.94</v>
      </c>
      <c r="EH15" s="253">
        <f t="shared" si="1649"/>
        <v>5.94</v>
      </c>
      <c r="EI15" s="253">
        <f t="shared" si="1649"/>
        <v>5.94</v>
      </c>
      <c r="EJ15" s="253">
        <f t="shared" si="1649"/>
        <v>5.94</v>
      </c>
      <c r="EK15" s="191">
        <f t="shared" si="1649"/>
        <v>5.94</v>
      </c>
      <c r="EL15" s="106">
        <f>G15</f>
        <v>119.18</v>
      </c>
      <c r="EM15" s="106">
        <f t="shared" ref="EM15:FE15" si="1650">H15</f>
        <v>119.18</v>
      </c>
      <c r="EN15" s="106">
        <f t="shared" si="1650"/>
        <v>119.18</v>
      </c>
      <c r="EO15" s="106">
        <f t="shared" si="1650"/>
        <v>118.9</v>
      </c>
      <c r="EP15" s="106">
        <f t="shared" si="1650"/>
        <v>118.9</v>
      </c>
      <c r="EQ15" s="106">
        <f t="shared" si="1650"/>
        <v>68.903999999999996</v>
      </c>
      <c r="ER15" s="106">
        <f t="shared" si="1650"/>
        <v>68.903999999999996</v>
      </c>
      <c r="ES15" s="106">
        <f t="shared" si="1650"/>
        <v>68.903999999999996</v>
      </c>
      <c r="ET15" s="106">
        <f t="shared" si="1650"/>
        <v>68.903999999999996</v>
      </c>
      <c r="EU15" s="106">
        <f t="shared" si="1650"/>
        <v>68.903999999999996</v>
      </c>
      <c r="EV15" s="106">
        <f t="shared" si="1650"/>
        <v>5.94</v>
      </c>
      <c r="EW15" s="106">
        <f t="shared" si="1650"/>
        <v>5.94</v>
      </c>
      <c r="EX15" s="106">
        <f t="shared" si="1650"/>
        <v>5.94</v>
      </c>
      <c r="EY15" s="106">
        <f t="shared" si="1650"/>
        <v>5.94</v>
      </c>
      <c r="EZ15" s="106">
        <f t="shared" si="1650"/>
        <v>5.94</v>
      </c>
      <c r="FA15" s="106">
        <f t="shared" si="1650"/>
        <v>5.94</v>
      </c>
      <c r="FB15" s="106">
        <f t="shared" si="1650"/>
        <v>5.94</v>
      </c>
      <c r="FC15" s="106">
        <f t="shared" si="1650"/>
        <v>5.94</v>
      </c>
      <c r="FD15" s="106">
        <f t="shared" si="1650"/>
        <v>5.94</v>
      </c>
      <c r="FE15" s="107">
        <f t="shared" si="1650"/>
        <v>5.94</v>
      </c>
      <c r="FF15" s="106"/>
      <c r="FG15" s="106"/>
      <c r="FH15" s="106"/>
      <c r="FI15" s="106"/>
      <c r="FJ15" s="106"/>
      <c r="FK15" s="106"/>
      <c r="FL15" s="106"/>
      <c r="FM15" s="106"/>
      <c r="FN15" s="106"/>
      <c r="FO15" s="106"/>
      <c r="FP15" s="106"/>
      <c r="FQ15" s="106"/>
      <c r="FR15" s="127"/>
      <c r="FS15" s="106"/>
      <c r="FT15" s="107"/>
      <c r="FU15" s="253">
        <f>FU13</f>
        <v>118.8</v>
      </c>
      <c r="FV15" s="253">
        <f t="shared" ref="FV15:GD15" si="1651">FV13</f>
        <v>118.8</v>
      </c>
      <c r="FW15" s="253">
        <f t="shared" si="1651"/>
        <v>118.8</v>
      </c>
      <c r="FX15" s="253">
        <f t="shared" si="1651"/>
        <v>118.8</v>
      </c>
      <c r="FY15" s="253">
        <f t="shared" si="1651"/>
        <v>118.8</v>
      </c>
      <c r="FZ15" s="253">
        <f t="shared" si="1651"/>
        <v>5.94</v>
      </c>
      <c r="GA15" s="253">
        <f t="shared" si="1651"/>
        <v>5.94</v>
      </c>
      <c r="GB15" s="253">
        <f t="shared" si="1651"/>
        <v>5.94</v>
      </c>
      <c r="GC15" s="253">
        <f t="shared" si="1651"/>
        <v>5.94</v>
      </c>
      <c r="GD15" s="252">
        <f t="shared" si="1651"/>
        <v>5.94</v>
      </c>
      <c r="GE15" s="106">
        <v>118.9</v>
      </c>
      <c r="GF15" s="106">
        <f>GE15</f>
        <v>118.9</v>
      </c>
      <c r="GG15" s="106">
        <f>GF15</f>
        <v>118.9</v>
      </c>
      <c r="GH15" s="106">
        <v>118.9</v>
      </c>
      <c r="GI15" s="106">
        <v>118.9</v>
      </c>
      <c r="GJ15" s="106">
        <v>68.903999999999996</v>
      </c>
      <c r="GK15" s="106">
        <f>GK7*ProjectDetails!$D$42</f>
        <v>68.903999999999996</v>
      </c>
      <c r="GL15" s="106">
        <f>GL7*ProjectDetails!$D$42</f>
        <v>68.903999999999996</v>
      </c>
      <c r="GM15" s="106">
        <f>GM7*ProjectDetails!$D$42</f>
        <v>68.903999999999996</v>
      </c>
      <c r="GN15" s="106">
        <f>GN7*ProjectDetails!$D$42</f>
        <v>68.903999999999996</v>
      </c>
      <c r="GO15" s="106">
        <f>GO7*ProjectDetails!$D$42</f>
        <v>5.94</v>
      </c>
      <c r="GP15" s="106">
        <f>GP7*ProjectDetails!$D$42</f>
        <v>5.94</v>
      </c>
      <c r="GQ15" s="106">
        <f>GQ7*ProjectDetails!$D$42</f>
        <v>5.94</v>
      </c>
      <c r="GR15" s="106">
        <f>GR7*ProjectDetails!$D$42</f>
        <v>5.94</v>
      </c>
      <c r="GS15" s="106">
        <f>GS7*ProjectDetails!$D$42</f>
        <v>5.94</v>
      </c>
      <c r="GT15" s="106">
        <f>GT7*ProjectDetails!$D$42</f>
        <v>5.94</v>
      </c>
      <c r="GU15" s="106">
        <f>GU7*ProjectDetails!$D$42</f>
        <v>5.94</v>
      </c>
      <c r="GV15" s="106">
        <f>GV7*ProjectDetails!$D$42</f>
        <v>5.94</v>
      </c>
      <c r="GW15" s="106">
        <v>5.94</v>
      </c>
      <c r="GX15" s="107">
        <v>5.94</v>
      </c>
      <c r="GY15" s="106"/>
      <c r="GZ15" s="106"/>
      <c r="HA15" s="106"/>
      <c r="HB15" s="106"/>
      <c r="HC15" s="106"/>
      <c r="HD15" s="106"/>
      <c r="HE15" s="106"/>
      <c r="HF15" s="106"/>
      <c r="HG15" s="106"/>
      <c r="HH15" s="106"/>
      <c r="HI15" s="106"/>
      <c r="HJ15" s="106"/>
      <c r="HK15" s="127"/>
      <c r="HL15" s="106"/>
      <c r="HM15" s="107"/>
      <c r="HN15" s="253">
        <f>HN13</f>
        <v>118.8</v>
      </c>
      <c r="HO15" s="253">
        <f t="shared" ref="HO15:HW15" si="1652">HO13</f>
        <v>118.8</v>
      </c>
      <c r="HP15" s="253">
        <f t="shared" si="1652"/>
        <v>118.8</v>
      </c>
      <c r="HQ15" s="253">
        <f t="shared" si="1652"/>
        <v>118.8</v>
      </c>
      <c r="HR15" s="253">
        <f t="shared" si="1652"/>
        <v>118.8</v>
      </c>
      <c r="HS15" s="253">
        <f t="shared" si="1652"/>
        <v>5.94</v>
      </c>
      <c r="HT15" s="253">
        <f t="shared" si="1652"/>
        <v>5.94</v>
      </c>
      <c r="HU15" s="253">
        <f t="shared" si="1652"/>
        <v>5.94</v>
      </c>
      <c r="HV15" s="253">
        <f t="shared" si="1652"/>
        <v>5.94</v>
      </c>
      <c r="HW15" s="252">
        <f t="shared" si="1652"/>
        <v>5.94</v>
      </c>
      <c r="HX15" s="106">
        <v>118.9</v>
      </c>
      <c r="HY15" s="106">
        <f>HX15</f>
        <v>118.9</v>
      </c>
      <c r="HZ15" s="106">
        <f>HY15</f>
        <v>118.9</v>
      </c>
      <c r="IA15" s="106">
        <v>118.9</v>
      </c>
      <c r="IB15" s="106">
        <v>118.9</v>
      </c>
      <c r="IC15" s="106">
        <v>68.903999999999996</v>
      </c>
      <c r="ID15" s="106">
        <f>ID7*ProjectDetails!$D$42</f>
        <v>68.903999999999996</v>
      </c>
      <c r="IE15" s="106">
        <f>IE7*ProjectDetails!$D$42</f>
        <v>68.903999999999996</v>
      </c>
      <c r="IF15" s="106">
        <f>IF7*ProjectDetails!$D$42</f>
        <v>68.903999999999996</v>
      </c>
      <c r="IG15" s="106">
        <f>IG7*ProjectDetails!$D$42</f>
        <v>68.903999999999996</v>
      </c>
      <c r="IH15" s="106">
        <f>IH7*ProjectDetails!$D$42</f>
        <v>5.94</v>
      </c>
      <c r="II15" s="106">
        <f>II7*ProjectDetails!$D$42</f>
        <v>5.94</v>
      </c>
      <c r="IJ15" s="106">
        <f>IJ7*ProjectDetails!$D$42</f>
        <v>5.94</v>
      </c>
      <c r="IK15" s="106">
        <f>IK7*ProjectDetails!$D$42</f>
        <v>5.94</v>
      </c>
      <c r="IL15" s="106">
        <f>IL7*ProjectDetails!$D$42</f>
        <v>5.94</v>
      </c>
      <c r="IM15" s="106">
        <f>IM7*ProjectDetails!$D$42</f>
        <v>5.94</v>
      </c>
      <c r="IN15" s="106">
        <f>IN7*ProjectDetails!$D$42</f>
        <v>5.94</v>
      </c>
      <c r="IO15" s="106">
        <f>IO7*ProjectDetails!$D$42</f>
        <v>5.94</v>
      </c>
      <c r="IP15" s="106">
        <v>5.94</v>
      </c>
      <c r="IQ15" s="107">
        <v>5.94</v>
      </c>
      <c r="IR15" s="106"/>
      <c r="IS15" s="106"/>
      <c r="IT15" s="106"/>
      <c r="IU15" s="106"/>
      <c r="IV15" s="106"/>
      <c r="IW15" s="106"/>
      <c r="IX15" s="106"/>
      <c r="IY15" s="106"/>
      <c r="IZ15" s="106"/>
      <c r="JA15" s="106"/>
      <c r="JB15" s="106"/>
      <c r="JC15" s="106"/>
      <c r="JD15" s="127"/>
      <c r="JE15" s="106"/>
      <c r="JF15" s="107"/>
      <c r="JG15" s="253">
        <f>JG13</f>
        <v>118.8</v>
      </c>
      <c r="JH15" s="253">
        <f t="shared" ref="JH15:JP15" si="1653">JH13</f>
        <v>118.8</v>
      </c>
      <c r="JI15" s="253">
        <f t="shared" si="1653"/>
        <v>118.8</v>
      </c>
      <c r="JJ15" s="253">
        <f t="shared" si="1653"/>
        <v>118.8</v>
      </c>
      <c r="JK15" s="253">
        <f t="shared" si="1653"/>
        <v>118.8</v>
      </c>
      <c r="JL15" s="253">
        <f t="shared" si="1653"/>
        <v>5.94</v>
      </c>
      <c r="JM15" s="253">
        <f t="shared" si="1653"/>
        <v>5.94</v>
      </c>
      <c r="JN15" s="253">
        <f t="shared" si="1653"/>
        <v>5.94</v>
      </c>
      <c r="JO15" s="253">
        <f t="shared" si="1653"/>
        <v>5.94</v>
      </c>
      <c r="JP15" s="252">
        <f t="shared" si="1653"/>
        <v>5.94</v>
      </c>
      <c r="JQ15" s="106">
        <v>118.9</v>
      </c>
      <c r="JR15" s="106">
        <f>JQ15</f>
        <v>118.9</v>
      </c>
      <c r="JS15" s="106">
        <f>JR15</f>
        <v>118.9</v>
      </c>
      <c r="JT15" s="106">
        <v>118.9</v>
      </c>
      <c r="JU15" s="106">
        <v>118.9</v>
      </c>
      <c r="JV15" s="106">
        <v>68.903999999999996</v>
      </c>
      <c r="JW15" s="106">
        <f>JW7*ProjectDetails!$D$42</f>
        <v>68.903999999999996</v>
      </c>
      <c r="JX15" s="106">
        <f>JX7*ProjectDetails!$D$42</f>
        <v>68.903999999999996</v>
      </c>
      <c r="JY15" s="106">
        <f>JY7*ProjectDetails!$D$42</f>
        <v>68.903999999999996</v>
      </c>
      <c r="JZ15" s="106">
        <f>JZ7*ProjectDetails!$D$42</f>
        <v>68.903999999999996</v>
      </c>
      <c r="KA15" s="106">
        <f>KA7*ProjectDetails!$D$42</f>
        <v>5.94</v>
      </c>
      <c r="KB15" s="106">
        <f>KB7*ProjectDetails!$D$42</f>
        <v>5.94</v>
      </c>
      <c r="KC15" s="106">
        <f>KC7*ProjectDetails!$D$42</f>
        <v>5.94</v>
      </c>
      <c r="KD15" s="106">
        <f>KD7*ProjectDetails!$D$42</f>
        <v>5.94</v>
      </c>
      <c r="KE15" s="106">
        <f>KE7*ProjectDetails!$D$42</f>
        <v>5.94</v>
      </c>
      <c r="KF15" s="106">
        <f>KF7*ProjectDetails!$D$42</f>
        <v>5.94</v>
      </c>
      <c r="KG15" s="106">
        <f>KG7*ProjectDetails!$D$42</f>
        <v>5.94</v>
      </c>
      <c r="KH15" s="106">
        <f>KH7*ProjectDetails!$D$42</f>
        <v>5.94</v>
      </c>
      <c r="KI15" s="106">
        <v>5.94</v>
      </c>
      <c r="KJ15" s="107">
        <v>5.94</v>
      </c>
      <c r="KK15" s="106"/>
      <c r="KL15" s="106"/>
      <c r="KM15" s="106"/>
      <c r="KN15" s="106"/>
      <c r="KO15" s="106"/>
      <c r="KP15" s="106"/>
      <c r="KQ15" s="106"/>
      <c r="KR15" s="106"/>
      <c r="KS15" s="106"/>
      <c r="KT15" s="106"/>
      <c r="KU15" s="106"/>
      <c r="KV15" s="106"/>
      <c r="KW15" s="127"/>
      <c r="KX15" s="106"/>
      <c r="KY15" s="107"/>
      <c r="KZ15" s="253">
        <f>KZ13</f>
        <v>118.8</v>
      </c>
      <c r="LA15" s="253">
        <f t="shared" ref="LA15:LI15" si="1654">LA13</f>
        <v>118.8</v>
      </c>
      <c r="LB15" s="253">
        <f t="shared" si="1654"/>
        <v>118.8</v>
      </c>
      <c r="LC15" s="253">
        <f t="shared" si="1654"/>
        <v>118.8</v>
      </c>
      <c r="LD15" s="253">
        <f t="shared" si="1654"/>
        <v>118.8</v>
      </c>
      <c r="LE15" s="253">
        <f t="shared" si="1654"/>
        <v>5.94</v>
      </c>
      <c r="LF15" s="253">
        <f t="shared" si="1654"/>
        <v>5.94</v>
      </c>
      <c r="LG15" s="253">
        <f t="shared" si="1654"/>
        <v>5.94</v>
      </c>
      <c r="LH15" s="253">
        <f t="shared" si="1654"/>
        <v>5.94</v>
      </c>
      <c r="LI15" s="252">
        <f t="shared" si="1654"/>
        <v>5.94</v>
      </c>
      <c r="LJ15" s="106">
        <v>118.9</v>
      </c>
      <c r="LK15" s="106">
        <f>LJ15</f>
        <v>118.9</v>
      </c>
      <c r="LL15" s="106">
        <f>LK15</f>
        <v>118.9</v>
      </c>
      <c r="LM15" s="106">
        <v>118.9</v>
      </c>
      <c r="LN15" s="106">
        <v>118.9</v>
      </c>
      <c r="LO15" s="106">
        <v>68.903999999999996</v>
      </c>
      <c r="LP15" s="106">
        <f>LP7*ProjectDetails!$D$42</f>
        <v>68.903999999999996</v>
      </c>
      <c r="LQ15" s="106">
        <f>LQ7*ProjectDetails!$D$42</f>
        <v>68.903999999999996</v>
      </c>
      <c r="LR15" s="106">
        <f>LR7*ProjectDetails!$D$42</f>
        <v>68.903999999999996</v>
      </c>
      <c r="LS15" s="106">
        <f>LS7*ProjectDetails!$D$42</f>
        <v>68.903999999999996</v>
      </c>
      <c r="LT15" s="106">
        <f>LT7*ProjectDetails!$D$42</f>
        <v>5.94</v>
      </c>
      <c r="LU15" s="106">
        <f>LU7*ProjectDetails!$D$42</f>
        <v>5.94</v>
      </c>
      <c r="LV15" s="106">
        <f>LV7*ProjectDetails!$D$42</f>
        <v>5.94</v>
      </c>
      <c r="LW15" s="106">
        <f>LW7*ProjectDetails!$D$42</f>
        <v>5.94</v>
      </c>
      <c r="LX15" s="106">
        <f>LX7*ProjectDetails!$D$42</f>
        <v>5.94</v>
      </c>
      <c r="LY15" s="106">
        <f>LY7*ProjectDetails!$D$42</f>
        <v>5.94</v>
      </c>
      <c r="LZ15" s="106">
        <f>LZ7*ProjectDetails!$D$42</f>
        <v>5.94</v>
      </c>
      <c r="MA15" s="106">
        <f>MA7*ProjectDetails!$D$42</f>
        <v>5.94</v>
      </c>
      <c r="MB15" s="106">
        <v>5.94</v>
      </c>
      <c r="MC15" s="107">
        <v>5.94</v>
      </c>
      <c r="MD15" s="106"/>
      <c r="ME15" s="106"/>
      <c r="MF15" s="106"/>
      <c r="MG15" s="106"/>
      <c r="MH15" s="106"/>
      <c r="MI15" s="106"/>
      <c r="MJ15" s="106"/>
      <c r="MK15" s="106"/>
      <c r="ML15" s="106"/>
      <c r="MM15" s="106"/>
      <c r="MN15" s="106"/>
      <c r="MO15" s="106"/>
      <c r="MP15" s="127"/>
      <c r="MQ15" s="106"/>
      <c r="MR15" s="107"/>
      <c r="MS15" s="253">
        <f>MS13</f>
        <v>118.8</v>
      </c>
      <c r="MT15" s="253">
        <f t="shared" ref="MT15:NB15" si="1655">MT13</f>
        <v>118.8</v>
      </c>
      <c r="MU15" s="253">
        <f t="shared" si="1655"/>
        <v>118.8</v>
      </c>
      <c r="MV15" s="253">
        <f t="shared" si="1655"/>
        <v>118.8</v>
      </c>
      <c r="MW15" s="253">
        <f t="shared" si="1655"/>
        <v>118.8</v>
      </c>
      <c r="MX15" s="253">
        <f t="shared" si="1655"/>
        <v>5.94</v>
      </c>
      <c r="MY15" s="253">
        <f t="shared" si="1655"/>
        <v>5.94</v>
      </c>
      <c r="MZ15" s="253">
        <f t="shared" si="1655"/>
        <v>5.94</v>
      </c>
      <c r="NA15" s="253">
        <f t="shared" si="1655"/>
        <v>5.94</v>
      </c>
      <c r="NB15" s="252">
        <f t="shared" si="1655"/>
        <v>5.94</v>
      </c>
      <c r="NC15" s="106">
        <v>118.9</v>
      </c>
      <c r="ND15" s="106">
        <f>NC15</f>
        <v>118.9</v>
      </c>
      <c r="NE15" s="106">
        <f>ND15</f>
        <v>118.9</v>
      </c>
      <c r="NF15" s="106">
        <v>118.9</v>
      </c>
      <c r="NG15" s="106">
        <v>118.9</v>
      </c>
      <c r="NH15" s="106">
        <v>68.903999999999996</v>
      </c>
      <c r="NI15" s="106">
        <f>NI7*ProjectDetails!$D$42</f>
        <v>68.903999999999996</v>
      </c>
      <c r="NJ15" s="106">
        <f>NJ7*ProjectDetails!$D$42</f>
        <v>68.903999999999996</v>
      </c>
      <c r="NK15" s="106">
        <f>NK7*ProjectDetails!$D$42</f>
        <v>68.903999999999996</v>
      </c>
      <c r="NL15" s="106">
        <f>NL7*ProjectDetails!$D$42</f>
        <v>68.903999999999996</v>
      </c>
      <c r="NM15" s="106">
        <f>NM7*ProjectDetails!$D$42</f>
        <v>5.94</v>
      </c>
      <c r="NN15" s="106">
        <f>NN7*ProjectDetails!$D$42</f>
        <v>5.94</v>
      </c>
      <c r="NO15" s="106">
        <f>NO7*ProjectDetails!$D$42</f>
        <v>5.94</v>
      </c>
      <c r="NP15" s="106">
        <f>NP7*ProjectDetails!$D$42</f>
        <v>5.94</v>
      </c>
      <c r="NQ15" s="106">
        <f>NQ7*ProjectDetails!$D$42</f>
        <v>5.94</v>
      </c>
      <c r="NR15" s="106">
        <f>NR7*ProjectDetails!$D$42</f>
        <v>5.94</v>
      </c>
      <c r="NS15" s="106">
        <f>NS7*ProjectDetails!$D$42</f>
        <v>5.94</v>
      </c>
      <c r="NT15" s="106">
        <f>NT7*ProjectDetails!$D$42</f>
        <v>5.94</v>
      </c>
      <c r="NU15" s="106">
        <v>5.94</v>
      </c>
      <c r="NV15" s="107">
        <v>5.94</v>
      </c>
      <c r="NW15" s="106"/>
      <c r="NX15" s="106"/>
      <c r="NY15" s="106"/>
      <c r="NZ15" s="106"/>
      <c r="OA15" s="106"/>
      <c r="OB15" s="106"/>
      <c r="OC15" s="106"/>
      <c r="OD15" s="106"/>
      <c r="OE15" s="106"/>
      <c r="OF15" s="106"/>
      <c r="OG15" s="106"/>
      <c r="OH15" s="106"/>
      <c r="OI15" s="127"/>
      <c r="OJ15" s="106"/>
      <c r="OK15" s="107"/>
      <c r="OL15" s="253">
        <f>OL13</f>
        <v>118.8</v>
      </c>
      <c r="OM15" s="253">
        <f t="shared" ref="OM15:OU15" si="1656">OM13</f>
        <v>118.8</v>
      </c>
      <c r="ON15" s="253">
        <f t="shared" si="1656"/>
        <v>118.8</v>
      </c>
      <c r="OO15" s="253">
        <f t="shared" si="1656"/>
        <v>118.8</v>
      </c>
      <c r="OP15" s="253">
        <f t="shared" si="1656"/>
        <v>118.8</v>
      </c>
      <c r="OQ15" s="253">
        <f t="shared" si="1656"/>
        <v>5.94</v>
      </c>
      <c r="OR15" s="253">
        <f t="shared" si="1656"/>
        <v>5.94</v>
      </c>
      <c r="OS15" s="253">
        <f t="shared" si="1656"/>
        <v>5.94</v>
      </c>
      <c r="OT15" s="253">
        <f t="shared" si="1656"/>
        <v>5.94</v>
      </c>
      <c r="OU15" s="252">
        <f t="shared" si="1656"/>
        <v>5.94</v>
      </c>
      <c r="OV15" s="106">
        <v>59.95</v>
      </c>
      <c r="OW15" s="106"/>
      <c r="OX15" s="106">
        <f>OV15</f>
        <v>59.95</v>
      </c>
      <c r="OY15" s="222">
        <f>OW15</f>
        <v>0</v>
      </c>
      <c r="OZ15" s="106">
        <v>118.9</v>
      </c>
      <c r="PA15" s="106"/>
      <c r="PB15" s="106">
        <v>118.9</v>
      </c>
      <c r="PC15" s="107"/>
      <c r="PD15" s="106">
        <v>118.9</v>
      </c>
      <c r="PE15" s="106"/>
      <c r="PF15" s="106">
        <v>118.9</v>
      </c>
      <c r="PG15" s="107"/>
      <c r="PH15" s="106">
        <f>PH13</f>
        <v>59.4</v>
      </c>
      <c r="PI15" s="107"/>
      <c r="PJ15" s="106">
        <f>PJ13</f>
        <v>118.8</v>
      </c>
      <c r="PK15" s="106"/>
      <c r="PL15" s="106">
        <f>PL13</f>
        <v>118.8</v>
      </c>
      <c r="PM15" s="107"/>
      <c r="PN15" s="106">
        <f>PN13</f>
        <v>118.8</v>
      </c>
      <c r="PO15" s="106"/>
      <c r="PP15" s="106">
        <f>PP13</f>
        <v>118.8</v>
      </c>
      <c r="PQ15" s="107"/>
      <c r="PR15" s="190">
        <f t="shared" si="679"/>
        <v>118.8</v>
      </c>
      <c r="PS15" s="190">
        <f t="shared" si="680"/>
        <v>118.8</v>
      </c>
    </row>
    <row r="16" spans="1:435" x14ac:dyDescent="0.3">
      <c r="A16" s="95"/>
      <c r="B16" s="92"/>
      <c r="C16" s="92"/>
      <c r="D16" s="92"/>
      <c r="E16" s="103"/>
      <c r="F16" s="10" t="s">
        <v>675</v>
      </c>
      <c r="G16" s="185">
        <v>7.1920999999999999</v>
      </c>
      <c r="H16" s="185">
        <v>29.642900000000001</v>
      </c>
      <c r="I16" s="185">
        <v>-6.8319999999999999</v>
      </c>
      <c r="J16" s="185">
        <v>36.216999999999999</v>
      </c>
      <c r="K16" s="185">
        <v>-10.058</v>
      </c>
      <c r="L16" s="185">
        <v>11.157999999999999</v>
      </c>
      <c r="M16" s="185"/>
      <c r="N16" s="185"/>
      <c r="O16" s="185"/>
      <c r="P16" s="244"/>
      <c r="Q16" s="185"/>
      <c r="R16" s="185"/>
      <c r="S16" s="185"/>
      <c r="T16" s="185"/>
      <c r="U16" s="244"/>
      <c r="V16" s="185"/>
      <c r="W16" s="185"/>
      <c r="X16" s="185"/>
      <c r="Y16" s="185"/>
      <c r="Z16" s="185"/>
      <c r="AA16" s="185"/>
      <c r="AB16" s="185"/>
      <c r="AC16" s="185"/>
      <c r="AD16" s="185"/>
      <c r="AE16" s="185"/>
      <c r="AF16" s="185"/>
      <c r="AG16" s="185"/>
      <c r="AH16" s="185"/>
      <c r="AI16" s="185"/>
      <c r="AJ16" s="185"/>
      <c r="AK16" s="185"/>
      <c r="AL16" s="185"/>
      <c r="AM16" s="185"/>
      <c r="AN16" s="185"/>
      <c r="AO16" s="186"/>
      <c r="AP16" s="253">
        <f>AP14</f>
        <v>0</v>
      </c>
      <c r="AQ16" s="253">
        <f t="shared" ref="AQ16:AY16" si="1657">AQ14</f>
        <v>35.64</v>
      </c>
      <c r="AR16" s="253">
        <f t="shared" si="1657"/>
        <v>-35.64</v>
      </c>
      <c r="AS16" s="253">
        <f t="shared" si="1657"/>
        <v>46.926000000000002</v>
      </c>
      <c r="AT16" s="253">
        <f t="shared" si="1657"/>
        <v>-46.926000000000002</v>
      </c>
      <c r="AU16" s="253">
        <f t="shared" si="1657"/>
        <v>0</v>
      </c>
      <c r="AV16" s="253">
        <f t="shared" si="1657"/>
        <v>35.64</v>
      </c>
      <c r="AW16" s="253">
        <f t="shared" si="1657"/>
        <v>-35.64</v>
      </c>
      <c r="AX16" s="253">
        <f t="shared" si="1657"/>
        <v>46.926000000000002</v>
      </c>
      <c r="AY16" s="252">
        <f t="shared" si="1657"/>
        <v>-46.926000000000002</v>
      </c>
      <c r="AZ16" s="185">
        <f>G16</f>
        <v>7.1920999999999999</v>
      </c>
      <c r="BA16" s="185">
        <f t="shared" ref="BA16:DL16" si="1658">H16</f>
        <v>29.642900000000001</v>
      </c>
      <c r="BB16" s="185">
        <f t="shared" si="1658"/>
        <v>-6.8319999999999999</v>
      </c>
      <c r="BC16" s="185">
        <f t="shared" si="1658"/>
        <v>36.216999999999999</v>
      </c>
      <c r="BD16" s="185">
        <f t="shared" si="1658"/>
        <v>-10.058</v>
      </c>
      <c r="BE16" s="185">
        <f t="shared" si="1658"/>
        <v>11.157999999999999</v>
      </c>
      <c r="BF16" s="185">
        <f t="shared" si="1658"/>
        <v>0</v>
      </c>
      <c r="BG16" s="185">
        <f t="shared" si="1658"/>
        <v>0</v>
      </c>
      <c r="BH16" s="185">
        <f t="shared" si="1658"/>
        <v>0</v>
      </c>
      <c r="BI16" s="185">
        <f t="shared" si="1658"/>
        <v>0</v>
      </c>
      <c r="BJ16" s="185">
        <f t="shared" si="1658"/>
        <v>0</v>
      </c>
      <c r="BK16" s="185">
        <f t="shared" si="1658"/>
        <v>0</v>
      </c>
      <c r="BL16" s="185">
        <f t="shared" si="1658"/>
        <v>0</v>
      </c>
      <c r="BM16" s="185">
        <f t="shared" si="1658"/>
        <v>0</v>
      </c>
      <c r="BN16" s="185">
        <f t="shared" si="1658"/>
        <v>0</v>
      </c>
      <c r="BO16" s="185">
        <f t="shared" si="1658"/>
        <v>0</v>
      </c>
      <c r="BP16" s="185">
        <f t="shared" si="1658"/>
        <v>0</v>
      </c>
      <c r="BQ16" s="185">
        <f t="shared" si="1658"/>
        <v>0</v>
      </c>
      <c r="BR16" s="185">
        <f t="shared" si="1658"/>
        <v>0</v>
      </c>
      <c r="BS16" s="185">
        <f t="shared" si="1658"/>
        <v>0</v>
      </c>
      <c r="BT16" s="185"/>
      <c r="BU16" s="185"/>
      <c r="BV16" s="185"/>
      <c r="BW16" s="185"/>
      <c r="BX16" s="185"/>
      <c r="BY16" s="185"/>
      <c r="BZ16" s="185"/>
      <c r="CA16" s="185"/>
      <c r="CB16" s="185"/>
      <c r="CC16" s="185"/>
      <c r="CD16" s="185"/>
      <c r="CE16" s="185"/>
      <c r="CF16" s="185"/>
      <c r="CG16" s="185"/>
      <c r="CH16" s="186"/>
      <c r="CI16" s="253">
        <f>CI14</f>
        <v>0</v>
      </c>
      <c r="CJ16" s="253">
        <f t="shared" ref="CJ16:CR16" si="1659">CJ14</f>
        <v>35.64</v>
      </c>
      <c r="CK16" s="253">
        <f t="shared" si="1659"/>
        <v>-35.64</v>
      </c>
      <c r="CL16" s="253">
        <f t="shared" si="1659"/>
        <v>46.926000000000002</v>
      </c>
      <c r="CM16" s="253">
        <f t="shared" si="1659"/>
        <v>-46.926000000000002</v>
      </c>
      <c r="CN16" s="253">
        <f t="shared" si="1659"/>
        <v>0</v>
      </c>
      <c r="CO16" s="253">
        <f t="shared" si="1659"/>
        <v>35.64</v>
      </c>
      <c r="CP16" s="253">
        <f t="shared" si="1659"/>
        <v>-35.64</v>
      </c>
      <c r="CQ16" s="253">
        <f t="shared" si="1659"/>
        <v>46.926000000000002</v>
      </c>
      <c r="CR16" s="252">
        <f t="shared" si="1659"/>
        <v>-46.926000000000002</v>
      </c>
      <c r="CS16" s="185">
        <f t="shared" si="1658"/>
        <v>7.1920999999999999</v>
      </c>
      <c r="CT16" s="185">
        <f t="shared" si="1658"/>
        <v>29.642900000000001</v>
      </c>
      <c r="CU16" s="185">
        <f t="shared" si="1658"/>
        <v>-6.8319999999999999</v>
      </c>
      <c r="CV16" s="185">
        <f t="shared" si="1658"/>
        <v>36.216999999999999</v>
      </c>
      <c r="CW16" s="185">
        <f t="shared" si="1658"/>
        <v>-10.058</v>
      </c>
      <c r="CX16" s="185">
        <f t="shared" si="1658"/>
        <v>11.157999999999999</v>
      </c>
      <c r="CY16" s="185">
        <f t="shared" si="1658"/>
        <v>0</v>
      </c>
      <c r="CZ16" s="185">
        <f t="shared" si="1658"/>
        <v>0</v>
      </c>
      <c r="DA16" s="185">
        <f t="shared" si="1658"/>
        <v>0</v>
      </c>
      <c r="DB16" s="185">
        <f t="shared" si="1658"/>
        <v>0</v>
      </c>
      <c r="DC16" s="185">
        <f t="shared" si="1658"/>
        <v>0</v>
      </c>
      <c r="DD16" s="185">
        <f t="shared" si="1658"/>
        <v>0</v>
      </c>
      <c r="DE16" s="185">
        <f t="shared" si="1658"/>
        <v>0</v>
      </c>
      <c r="DF16" s="185">
        <f t="shared" si="1658"/>
        <v>0</v>
      </c>
      <c r="DG16" s="185">
        <f t="shared" si="1658"/>
        <v>0</v>
      </c>
      <c r="DH16" s="185">
        <f t="shared" si="1658"/>
        <v>0</v>
      </c>
      <c r="DI16" s="185">
        <f t="shared" si="1658"/>
        <v>0</v>
      </c>
      <c r="DJ16" s="185">
        <f t="shared" si="1658"/>
        <v>0</v>
      </c>
      <c r="DK16" s="185">
        <f t="shared" si="1658"/>
        <v>0</v>
      </c>
      <c r="DL16" s="185">
        <f t="shared" si="1658"/>
        <v>0</v>
      </c>
      <c r="DM16" s="185"/>
      <c r="DN16" s="185"/>
      <c r="DO16" s="185"/>
      <c r="DP16" s="185"/>
      <c r="DQ16" s="185"/>
      <c r="DR16" s="185"/>
      <c r="DS16" s="185"/>
      <c r="DT16" s="185"/>
      <c r="DU16" s="185"/>
      <c r="DV16" s="185"/>
      <c r="DW16" s="185"/>
      <c r="DX16" s="185"/>
      <c r="DY16" s="185"/>
      <c r="DZ16" s="185"/>
      <c r="EA16" s="186"/>
      <c r="EB16" s="253">
        <f>EB14</f>
        <v>0</v>
      </c>
      <c r="EC16" s="253">
        <f t="shared" ref="EC16:EK16" si="1660">EC14</f>
        <v>35.64</v>
      </c>
      <c r="ED16" s="253">
        <f t="shared" si="1660"/>
        <v>-35.64</v>
      </c>
      <c r="EE16" s="253">
        <f t="shared" si="1660"/>
        <v>46.926000000000002</v>
      </c>
      <c r="EF16" s="253">
        <f t="shared" si="1660"/>
        <v>-46.926000000000002</v>
      </c>
      <c r="EG16" s="253">
        <f t="shared" si="1660"/>
        <v>0</v>
      </c>
      <c r="EH16" s="253">
        <f t="shared" si="1660"/>
        <v>35.64</v>
      </c>
      <c r="EI16" s="253">
        <f t="shared" si="1660"/>
        <v>-35.64</v>
      </c>
      <c r="EJ16" s="253">
        <f t="shared" si="1660"/>
        <v>46.926000000000002</v>
      </c>
      <c r="EK16" s="191">
        <f t="shared" si="1660"/>
        <v>-46.926000000000002</v>
      </c>
      <c r="EL16" s="185">
        <f t="shared" ref="EL16:FE16" si="1661">CS16</f>
        <v>7.1920999999999999</v>
      </c>
      <c r="EM16" s="185">
        <f t="shared" si="1661"/>
        <v>29.642900000000001</v>
      </c>
      <c r="EN16" s="185">
        <f t="shared" si="1661"/>
        <v>-6.8319999999999999</v>
      </c>
      <c r="EO16" s="185">
        <f t="shared" si="1661"/>
        <v>36.216999999999999</v>
      </c>
      <c r="EP16" s="185">
        <f t="shared" si="1661"/>
        <v>-10.058</v>
      </c>
      <c r="EQ16" s="185">
        <f t="shared" si="1661"/>
        <v>11.157999999999999</v>
      </c>
      <c r="ER16" s="185">
        <f t="shared" si="1661"/>
        <v>0</v>
      </c>
      <c r="ES16" s="185">
        <f t="shared" si="1661"/>
        <v>0</v>
      </c>
      <c r="ET16" s="185">
        <f t="shared" si="1661"/>
        <v>0</v>
      </c>
      <c r="EU16" s="185">
        <f t="shared" si="1661"/>
        <v>0</v>
      </c>
      <c r="EV16" s="185">
        <f t="shared" si="1661"/>
        <v>0</v>
      </c>
      <c r="EW16" s="185">
        <f t="shared" si="1661"/>
        <v>0</v>
      </c>
      <c r="EX16" s="185">
        <f t="shared" si="1661"/>
        <v>0</v>
      </c>
      <c r="EY16" s="185">
        <f t="shared" si="1661"/>
        <v>0</v>
      </c>
      <c r="EZ16" s="185">
        <f t="shared" si="1661"/>
        <v>0</v>
      </c>
      <c r="FA16" s="185">
        <f t="shared" si="1661"/>
        <v>0</v>
      </c>
      <c r="FB16" s="185">
        <f t="shared" si="1661"/>
        <v>0</v>
      </c>
      <c r="FC16" s="185">
        <f t="shared" si="1661"/>
        <v>0</v>
      </c>
      <c r="FD16" s="185">
        <f t="shared" si="1661"/>
        <v>0</v>
      </c>
      <c r="FE16" s="185">
        <f t="shared" si="1661"/>
        <v>0</v>
      </c>
      <c r="FF16" s="185"/>
      <c r="FG16" s="185"/>
      <c r="FH16" s="185"/>
      <c r="FI16" s="185"/>
      <c r="FJ16" s="185"/>
      <c r="FK16" s="185"/>
      <c r="FL16" s="185"/>
      <c r="FM16" s="185"/>
      <c r="FN16" s="185"/>
      <c r="FO16" s="185"/>
      <c r="FP16" s="185"/>
      <c r="FQ16" s="185"/>
      <c r="FR16" s="185"/>
      <c r="FS16" s="185"/>
      <c r="FT16" s="186"/>
      <c r="FU16" s="253">
        <f>FU14</f>
        <v>0</v>
      </c>
      <c r="FV16" s="253">
        <f t="shared" ref="FV16:GD16" si="1662">FV14</f>
        <v>35.64</v>
      </c>
      <c r="FW16" s="253">
        <f t="shared" si="1662"/>
        <v>-35.64</v>
      </c>
      <c r="FX16" s="253">
        <f t="shared" si="1662"/>
        <v>46.926000000000002</v>
      </c>
      <c r="FY16" s="253">
        <f t="shared" si="1662"/>
        <v>-46.926000000000002</v>
      </c>
      <c r="FZ16" s="253">
        <f t="shared" si="1662"/>
        <v>0</v>
      </c>
      <c r="GA16" s="253">
        <f t="shared" si="1662"/>
        <v>35.64</v>
      </c>
      <c r="GB16" s="253">
        <f t="shared" si="1662"/>
        <v>-35.64</v>
      </c>
      <c r="GC16" s="253">
        <f t="shared" si="1662"/>
        <v>46.926000000000002</v>
      </c>
      <c r="GD16" s="252">
        <f t="shared" si="1662"/>
        <v>-46.926000000000002</v>
      </c>
      <c r="GE16" s="185">
        <f t="shared" ref="GE16:IJ16" si="1663">EL16</f>
        <v>7.1920999999999999</v>
      </c>
      <c r="GF16" s="185">
        <f t="shared" si="1663"/>
        <v>29.642900000000001</v>
      </c>
      <c r="GG16" s="185">
        <f t="shared" si="1663"/>
        <v>-6.8319999999999999</v>
      </c>
      <c r="GH16" s="185">
        <f t="shared" si="1663"/>
        <v>36.216999999999999</v>
      </c>
      <c r="GI16" s="185">
        <f t="shared" si="1663"/>
        <v>-10.058</v>
      </c>
      <c r="GJ16" s="185">
        <f t="shared" si="1663"/>
        <v>11.157999999999999</v>
      </c>
      <c r="GK16" s="185">
        <f t="shared" si="1663"/>
        <v>0</v>
      </c>
      <c r="GL16" s="185">
        <f t="shared" si="1663"/>
        <v>0</v>
      </c>
      <c r="GM16" s="185">
        <f t="shared" si="1663"/>
        <v>0</v>
      </c>
      <c r="GN16" s="185">
        <f t="shared" si="1663"/>
        <v>0</v>
      </c>
      <c r="GO16" s="185">
        <f t="shared" si="1663"/>
        <v>0</v>
      </c>
      <c r="GP16" s="185">
        <f t="shared" si="1663"/>
        <v>0</v>
      </c>
      <c r="GQ16" s="185">
        <f t="shared" si="1663"/>
        <v>0</v>
      </c>
      <c r="GR16" s="185">
        <f t="shared" si="1663"/>
        <v>0</v>
      </c>
      <c r="GS16" s="185">
        <f t="shared" si="1663"/>
        <v>0</v>
      </c>
      <c r="GT16" s="185">
        <f t="shared" si="1663"/>
        <v>0</v>
      </c>
      <c r="GU16" s="185">
        <f t="shared" si="1663"/>
        <v>0</v>
      </c>
      <c r="GV16" s="185">
        <f t="shared" si="1663"/>
        <v>0</v>
      </c>
      <c r="GW16" s="185">
        <f t="shared" si="1663"/>
        <v>0</v>
      </c>
      <c r="GX16" s="185">
        <f t="shared" si="1663"/>
        <v>0</v>
      </c>
      <c r="GY16" s="185"/>
      <c r="GZ16" s="185"/>
      <c r="HA16" s="185"/>
      <c r="HB16" s="185"/>
      <c r="HC16" s="185"/>
      <c r="HD16" s="185"/>
      <c r="HE16" s="185"/>
      <c r="HF16" s="185"/>
      <c r="HG16" s="185"/>
      <c r="HH16" s="185"/>
      <c r="HI16" s="185"/>
      <c r="HJ16" s="185"/>
      <c r="HK16" s="185"/>
      <c r="HL16" s="185"/>
      <c r="HM16" s="186"/>
      <c r="HN16" s="253">
        <f t="shared" ref="HN16:HW16" si="1664">HN14</f>
        <v>0</v>
      </c>
      <c r="HO16" s="253">
        <f t="shared" si="1664"/>
        <v>35.64</v>
      </c>
      <c r="HP16" s="253">
        <f t="shared" si="1664"/>
        <v>-35.64</v>
      </c>
      <c r="HQ16" s="253">
        <f t="shared" si="1664"/>
        <v>46.926000000000002</v>
      </c>
      <c r="HR16" s="253">
        <f t="shared" si="1664"/>
        <v>-46.926000000000002</v>
      </c>
      <c r="HS16" s="253">
        <f t="shared" si="1664"/>
        <v>0</v>
      </c>
      <c r="HT16" s="253">
        <f t="shared" si="1664"/>
        <v>35.64</v>
      </c>
      <c r="HU16" s="253">
        <f t="shared" si="1664"/>
        <v>-35.64</v>
      </c>
      <c r="HV16" s="253">
        <f t="shared" si="1664"/>
        <v>46.926000000000002</v>
      </c>
      <c r="HW16" s="252">
        <f t="shared" si="1664"/>
        <v>-46.926000000000002</v>
      </c>
      <c r="HX16" s="185">
        <f t="shared" si="1663"/>
        <v>7.1920999999999999</v>
      </c>
      <c r="HY16" s="185">
        <f t="shared" si="1663"/>
        <v>29.642900000000001</v>
      </c>
      <c r="HZ16" s="185">
        <f t="shared" si="1663"/>
        <v>-6.8319999999999999</v>
      </c>
      <c r="IA16" s="185">
        <f t="shared" si="1663"/>
        <v>36.216999999999999</v>
      </c>
      <c r="IB16" s="185">
        <f t="shared" si="1663"/>
        <v>-10.058</v>
      </c>
      <c r="IC16" s="185">
        <f t="shared" si="1663"/>
        <v>11.157999999999999</v>
      </c>
      <c r="ID16" s="185">
        <f t="shared" si="1663"/>
        <v>0</v>
      </c>
      <c r="IE16" s="185">
        <f t="shared" si="1663"/>
        <v>0</v>
      </c>
      <c r="IF16" s="185">
        <f t="shared" si="1663"/>
        <v>0</v>
      </c>
      <c r="IG16" s="185">
        <f t="shared" si="1663"/>
        <v>0</v>
      </c>
      <c r="IH16" s="185">
        <f t="shared" si="1663"/>
        <v>0</v>
      </c>
      <c r="II16" s="185">
        <f t="shared" si="1663"/>
        <v>0</v>
      </c>
      <c r="IJ16" s="185">
        <f t="shared" si="1663"/>
        <v>0</v>
      </c>
      <c r="IK16" s="185">
        <f t="shared" ref="IK16:KJ16" si="1665">GR16</f>
        <v>0</v>
      </c>
      <c r="IL16" s="185">
        <f t="shared" si="1665"/>
        <v>0</v>
      </c>
      <c r="IM16" s="185">
        <f t="shared" si="1665"/>
        <v>0</v>
      </c>
      <c r="IN16" s="185">
        <f t="shared" si="1665"/>
        <v>0</v>
      </c>
      <c r="IO16" s="185">
        <f t="shared" si="1665"/>
        <v>0</v>
      </c>
      <c r="IP16" s="185">
        <f t="shared" si="1665"/>
        <v>0</v>
      </c>
      <c r="IQ16" s="185">
        <f t="shared" si="1665"/>
        <v>0</v>
      </c>
      <c r="IR16" s="185"/>
      <c r="IS16" s="185"/>
      <c r="IT16" s="185"/>
      <c r="IU16" s="185"/>
      <c r="IV16" s="185"/>
      <c r="IW16" s="185"/>
      <c r="IX16" s="185"/>
      <c r="IY16" s="185"/>
      <c r="IZ16" s="185"/>
      <c r="JA16" s="185"/>
      <c r="JB16" s="185"/>
      <c r="JC16" s="185"/>
      <c r="JD16" s="185"/>
      <c r="JE16" s="185"/>
      <c r="JF16" s="186"/>
      <c r="JG16" s="253">
        <f>JG14</f>
        <v>0</v>
      </c>
      <c r="JH16" s="253">
        <f t="shared" ref="JH16:JP16" si="1666">JH14</f>
        <v>35.64</v>
      </c>
      <c r="JI16" s="253">
        <f t="shared" si="1666"/>
        <v>-35.64</v>
      </c>
      <c r="JJ16" s="253">
        <f t="shared" si="1666"/>
        <v>46.926000000000002</v>
      </c>
      <c r="JK16" s="253">
        <f t="shared" si="1666"/>
        <v>-46.926000000000002</v>
      </c>
      <c r="JL16" s="253">
        <f t="shared" si="1666"/>
        <v>0</v>
      </c>
      <c r="JM16" s="253">
        <f t="shared" si="1666"/>
        <v>35.64</v>
      </c>
      <c r="JN16" s="253">
        <f t="shared" si="1666"/>
        <v>-35.64</v>
      </c>
      <c r="JO16" s="253">
        <f t="shared" si="1666"/>
        <v>46.926000000000002</v>
      </c>
      <c r="JP16" s="252">
        <f t="shared" si="1666"/>
        <v>-46.926000000000002</v>
      </c>
      <c r="JQ16" s="185">
        <f t="shared" si="1665"/>
        <v>7.1920999999999999</v>
      </c>
      <c r="JR16" s="185">
        <f t="shared" si="1665"/>
        <v>29.642900000000001</v>
      </c>
      <c r="JS16" s="185">
        <f t="shared" si="1665"/>
        <v>-6.8319999999999999</v>
      </c>
      <c r="JT16" s="185">
        <f t="shared" si="1665"/>
        <v>36.216999999999999</v>
      </c>
      <c r="JU16" s="185">
        <f t="shared" si="1665"/>
        <v>-10.058</v>
      </c>
      <c r="JV16" s="185">
        <f t="shared" si="1665"/>
        <v>11.157999999999999</v>
      </c>
      <c r="JW16" s="185">
        <f t="shared" si="1665"/>
        <v>0</v>
      </c>
      <c r="JX16" s="185">
        <f t="shared" si="1665"/>
        <v>0</v>
      </c>
      <c r="JY16" s="185">
        <f t="shared" si="1665"/>
        <v>0</v>
      </c>
      <c r="JZ16" s="185">
        <f t="shared" si="1665"/>
        <v>0</v>
      </c>
      <c r="KA16" s="185">
        <f t="shared" si="1665"/>
        <v>0</v>
      </c>
      <c r="KB16" s="185">
        <f t="shared" si="1665"/>
        <v>0</v>
      </c>
      <c r="KC16" s="185">
        <f t="shared" si="1665"/>
        <v>0</v>
      </c>
      <c r="KD16" s="185">
        <f t="shared" si="1665"/>
        <v>0</v>
      </c>
      <c r="KE16" s="185">
        <f t="shared" si="1665"/>
        <v>0</v>
      </c>
      <c r="KF16" s="185">
        <f t="shared" si="1665"/>
        <v>0</v>
      </c>
      <c r="KG16" s="185">
        <f t="shared" si="1665"/>
        <v>0</v>
      </c>
      <c r="KH16" s="185">
        <f t="shared" si="1665"/>
        <v>0</v>
      </c>
      <c r="KI16" s="185">
        <f t="shared" si="1665"/>
        <v>0</v>
      </c>
      <c r="KJ16" s="185">
        <f t="shared" si="1665"/>
        <v>0</v>
      </c>
      <c r="KK16" s="185"/>
      <c r="KL16" s="185"/>
      <c r="KM16" s="185"/>
      <c r="KN16" s="185"/>
      <c r="KO16" s="185"/>
      <c r="KP16" s="185"/>
      <c r="KQ16" s="185"/>
      <c r="KR16" s="185"/>
      <c r="KS16" s="185"/>
      <c r="KT16" s="185"/>
      <c r="KU16" s="185"/>
      <c r="KV16" s="185"/>
      <c r="KW16" s="185"/>
      <c r="KX16" s="185"/>
      <c r="KY16" s="186"/>
      <c r="KZ16" s="253">
        <f>KZ14</f>
        <v>0</v>
      </c>
      <c r="LA16" s="253">
        <f t="shared" ref="LA16:LI16" si="1667">LA14</f>
        <v>35.64</v>
      </c>
      <c r="LB16" s="253">
        <f t="shared" si="1667"/>
        <v>-35.64</v>
      </c>
      <c r="LC16" s="253">
        <f t="shared" si="1667"/>
        <v>46.926000000000002</v>
      </c>
      <c r="LD16" s="253">
        <f t="shared" si="1667"/>
        <v>-46.926000000000002</v>
      </c>
      <c r="LE16" s="253">
        <f t="shared" si="1667"/>
        <v>0</v>
      </c>
      <c r="LF16" s="253">
        <f t="shared" si="1667"/>
        <v>35.64</v>
      </c>
      <c r="LG16" s="253">
        <f t="shared" si="1667"/>
        <v>-35.64</v>
      </c>
      <c r="LH16" s="253">
        <f t="shared" si="1667"/>
        <v>46.926000000000002</v>
      </c>
      <c r="LI16" s="252">
        <f t="shared" si="1667"/>
        <v>-46.926000000000002</v>
      </c>
      <c r="LJ16" s="185">
        <f t="shared" ref="LJ16:NH16" si="1668">JQ16</f>
        <v>7.1920999999999999</v>
      </c>
      <c r="LK16" s="185">
        <f t="shared" si="1668"/>
        <v>29.642900000000001</v>
      </c>
      <c r="LL16" s="185">
        <f t="shared" si="1668"/>
        <v>-6.8319999999999999</v>
      </c>
      <c r="LM16" s="185">
        <f t="shared" si="1668"/>
        <v>36.216999999999999</v>
      </c>
      <c r="LN16" s="185">
        <f t="shared" si="1668"/>
        <v>-10.058</v>
      </c>
      <c r="LO16" s="185">
        <f t="shared" si="1668"/>
        <v>11.157999999999999</v>
      </c>
      <c r="LP16" s="185">
        <f t="shared" si="1668"/>
        <v>0</v>
      </c>
      <c r="LQ16" s="185">
        <f t="shared" si="1668"/>
        <v>0</v>
      </c>
      <c r="LR16" s="185">
        <f t="shared" si="1668"/>
        <v>0</v>
      </c>
      <c r="LS16" s="185">
        <f t="shared" si="1668"/>
        <v>0</v>
      </c>
      <c r="LT16" s="185">
        <f t="shared" si="1668"/>
        <v>0</v>
      </c>
      <c r="LU16" s="185">
        <f t="shared" si="1668"/>
        <v>0</v>
      </c>
      <c r="LV16" s="185">
        <f t="shared" si="1668"/>
        <v>0</v>
      </c>
      <c r="LW16" s="185">
        <f t="shared" si="1668"/>
        <v>0</v>
      </c>
      <c r="LX16" s="185">
        <f t="shared" si="1668"/>
        <v>0</v>
      </c>
      <c r="LY16" s="185">
        <f t="shared" si="1668"/>
        <v>0</v>
      </c>
      <c r="LZ16" s="185">
        <f t="shared" si="1668"/>
        <v>0</v>
      </c>
      <c r="MA16" s="185">
        <f t="shared" si="1668"/>
        <v>0</v>
      </c>
      <c r="MB16" s="185">
        <f t="shared" si="1668"/>
        <v>0</v>
      </c>
      <c r="MC16" s="185">
        <f t="shared" si="1668"/>
        <v>0</v>
      </c>
      <c r="MD16" s="185"/>
      <c r="ME16" s="185"/>
      <c r="MF16" s="185"/>
      <c r="MG16" s="185"/>
      <c r="MH16" s="185"/>
      <c r="MI16" s="185"/>
      <c r="MJ16" s="185"/>
      <c r="MK16" s="185"/>
      <c r="ML16" s="185"/>
      <c r="MM16" s="185"/>
      <c r="MN16" s="185"/>
      <c r="MO16" s="185"/>
      <c r="MP16" s="185"/>
      <c r="MQ16" s="185"/>
      <c r="MR16" s="186"/>
      <c r="MS16" s="253">
        <f>MS14</f>
        <v>0</v>
      </c>
      <c r="MT16" s="253">
        <f t="shared" ref="MT16:NB16" si="1669">MT14</f>
        <v>35.64</v>
      </c>
      <c r="MU16" s="253">
        <f t="shared" si="1669"/>
        <v>-35.64</v>
      </c>
      <c r="MV16" s="253">
        <f t="shared" si="1669"/>
        <v>46.926000000000002</v>
      </c>
      <c r="MW16" s="253">
        <f t="shared" si="1669"/>
        <v>-46.926000000000002</v>
      </c>
      <c r="MX16" s="253">
        <f t="shared" si="1669"/>
        <v>0</v>
      </c>
      <c r="MY16" s="253">
        <f t="shared" si="1669"/>
        <v>35.64</v>
      </c>
      <c r="MZ16" s="253">
        <f t="shared" si="1669"/>
        <v>-35.64</v>
      </c>
      <c r="NA16" s="253">
        <f t="shared" si="1669"/>
        <v>46.926000000000002</v>
      </c>
      <c r="NB16" s="252">
        <f t="shared" si="1669"/>
        <v>-46.926000000000002</v>
      </c>
      <c r="NC16" s="185">
        <f t="shared" si="1668"/>
        <v>7.1920999999999999</v>
      </c>
      <c r="ND16" s="185">
        <f t="shared" si="1668"/>
        <v>29.642900000000001</v>
      </c>
      <c r="NE16" s="185">
        <f t="shared" si="1668"/>
        <v>-6.8319999999999999</v>
      </c>
      <c r="NF16" s="185">
        <f t="shared" si="1668"/>
        <v>36.216999999999999</v>
      </c>
      <c r="NG16" s="185">
        <f t="shared" si="1668"/>
        <v>-10.058</v>
      </c>
      <c r="NH16" s="185">
        <f t="shared" si="1668"/>
        <v>11.157999999999999</v>
      </c>
      <c r="NI16" s="185">
        <f t="shared" ref="NI16:NV16" si="1670">LP16</f>
        <v>0</v>
      </c>
      <c r="NJ16" s="185">
        <f t="shared" si="1670"/>
        <v>0</v>
      </c>
      <c r="NK16" s="185">
        <f t="shared" si="1670"/>
        <v>0</v>
      </c>
      <c r="NL16" s="185">
        <f t="shared" si="1670"/>
        <v>0</v>
      </c>
      <c r="NM16" s="185">
        <f t="shared" si="1670"/>
        <v>0</v>
      </c>
      <c r="NN16" s="185">
        <f t="shared" si="1670"/>
        <v>0</v>
      </c>
      <c r="NO16" s="185">
        <f t="shared" si="1670"/>
        <v>0</v>
      </c>
      <c r="NP16" s="185">
        <f t="shared" si="1670"/>
        <v>0</v>
      </c>
      <c r="NQ16" s="185">
        <f t="shared" si="1670"/>
        <v>0</v>
      </c>
      <c r="NR16" s="185">
        <f t="shared" si="1670"/>
        <v>0</v>
      </c>
      <c r="NS16" s="185">
        <f t="shared" si="1670"/>
        <v>0</v>
      </c>
      <c r="NT16" s="185">
        <f t="shared" si="1670"/>
        <v>0</v>
      </c>
      <c r="NU16" s="185">
        <f t="shared" si="1670"/>
        <v>0</v>
      </c>
      <c r="NV16" s="185">
        <f t="shared" si="1670"/>
        <v>0</v>
      </c>
      <c r="NW16" s="185"/>
      <c r="NX16" s="185"/>
      <c r="NY16" s="185"/>
      <c r="NZ16" s="185"/>
      <c r="OA16" s="185"/>
      <c r="OB16" s="185"/>
      <c r="OC16" s="185"/>
      <c r="OD16" s="185"/>
      <c r="OE16" s="185"/>
      <c r="OF16" s="185"/>
      <c r="OG16" s="185"/>
      <c r="OH16" s="185"/>
      <c r="OI16" s="185"/>
      <c r="OJ16" s="185"/>
      <c r="OK16" s="186"/>
      <c r="OL16" s="253">
        <f>OL14</f>
        <v>0</v>
      </c>
      <c r="OM16" s="253">
        <f t="shared" ref="OM16:OU16" si="1671">OM14</f>
        <v>35.64</v>
      </c>
      <c r="ON16" s="253">
        <f t="shared" si="1671"/>
        <v>-35.64</v>
      </c>
      <c r="OO16" s="253">
        <f t="shared" si="1671"/>
        <v>46.926000000000002</v>
      </c>
      <c r="OP16" s="253">
        <f t="shared" si="1671"/>
        <v>-46.926000000000002</v>
      </c>
      <c r="OQ16" s="253">
        <f t="shared" si="1671"/>
        <v>0</v>
      </c>
      <c r="OR16" s="253">
        <f t="shared" si="1671"/>
        <v>35.64</v>
      </c>
      <c r="OS16" s="253">
        <f t="shared" si="1671"/>
        <v>-35.64</v>
      </c>
      <c r="OT16" s="253">
        <f t="shared" si="1671"/>
        <v>46.926000000000002</v>
      </c>
      <c r="OU16" s="252">
        <f t="shared" si="1671"/>
        <v>-46.926000000000002</v>
      </c>
      <c r="OV16" s="185">
        <v>-1.9087000000000001</v>
      </c>
      <c r="OW16" s="185"/>
      <c r="OX16" s="185">
        <v>-1.9087000000000001</v>
      </c>
      <c r="OY16" s="222"/>
      <c r="OZ16" s="185">
        <v>-0.3</v>
      </c>
      <c r="PA16" s="185"/>
      <c r="PB16" s="185">
        <v>-0.3</v>
      </c>
      <c r="PC16" s="186"/>
      <c r="PD16" s="185">
        <v>-0.3</v>
      </c>
      <c r="PE16" s="185"/>
      <c r="PF16" s="185">
        <v>-0.3</v>
      </c>
      <c r="PG16" s="186"/>
      <c r="PH16" s="185">
        <f>PH14</f>
        <v>0</v>
      </c>
      <c r="PI16" s="186"/>
      <c r="PJ16" s="185">
        <f>PJ14</f>
        <v>0</v>
      </c>
      <c r="PK16" s="185"/>
      <c r="PL16" s="185">
        <f>PL14</f>
        <v>0</v>
      </c>
      <c r="PM16" s="186"/>
      <c r="PN16" s="185">
        <f>PN14</f>
        <v>0</v>
      </c>
      <c r="PO16" s="185"/>
      <c r="PP16" s="185">
        <f>PP14</f>
        <v>0</v>
      </c>
      <c r="PQ16" s="186"/>
      <c r="PR16" s="190">
        <f t="shared" si="679"/>
        <v>0</v>
      </c>
      <c r="PS16" s="190">
        <f t="shared" si="680"/>
        <v>0</v>
      </c>
    </row>
    <row r="17" spans="1:435" x14ac:dyDescent="0.3">
      <c r="A17" s="95"/>
      <c r="B17" s="92"/>
      <c r="C17" s="92"/>
      <c r="D17" s="92"/>
      <c r="E17" s="103"/>
      <c r="F17" s="10" t="s">
        <v>676</v>
      </c>
      <c r="G17" t="s">
        <v>677</v>
      </c>
      <c r="H17" s="118" t="str">
        <f>G17</f>
        <v>MV1</v>
      </c>
      <c r="I17" s="118" t="str">
        <f t="shared" ref="I17:AY18" si="1672">H17</f>
        <v>MV1</v>
      </c>
      <c r="J17" s="118" t="str">
        <f t="shared" si="1672"/>
        <v>MV1</v>
      </c>
      <c r="K17" s="118" t="str">
        <f t="shared" si="1672"/>
        <v>MV1</v>
      </c>
      <c r="L17" s="118" t="str">
        <f t="shared" si="1672"/>
        <v>MV1</v>
      </c>
      <c r="M17" s="118" t="str">
        <f t="shared" si="1672"/>
        <v>MV1</v>
      </c>
      <c r="N17" s="118" t="str">
        <f t="shared" si="1672"/>
        <v>MV1</v>
      </c>
      <c r="O17" s="118" t="str">
        <f t="shared" si="1672"/>
        <v>MV1</v>
      </c>
      <c r="P17" s="118" t="str">
        <f t="shared" si="1672"/>
        <v>MV1</v>
      </c>
      <c r="Q17" s="118" t="str">
        <f t="shared" si="1672"/>
        <v>MV1</v>
      </c>
      <c r="R17" s="118" t="str">
        <f t="shared" si="1672"/>
        <v>MV1</v>
      </c>
      <c r="S17" s="118" t="str">
        <f t="shared" si="1672"/>
        <v>MV1</v>
      </c>
      <c r="T17" s="118" t="str">
        <f t="shared" si="1672"/>
        <v>MV1</v>
      </c>
      <c r="U17" s="118" t="str">
        <f t="shared" si="1672"/>
        <v>MV1</v>
      </c>
      <c r="V17" s="118" t="str">
        <f t="shared" si="1672"/>
        <v>MV1</v>
      </c>
      <c r="W17" s="118" t="str">
        <f t="shared" si="1672"/>
        <v>MV1</v>
      </c>
      <c r="X17" s="118" t="str">
        <f t="shared" si="1672"/>
        <v>MV1</v>
      </c>
      <c r="Y17" s="118" t="str">
        <f t="shared" si="1672"/>
        <v>MV1</v>
      </c>
      <c r="Z17" s="119" t="str">
        <f t="shared" si="1672"/>
        <v>MV1</v>
      </c>
      <c r="AA17" s="118"/>
      <c r="AB17" s="118"/>
      <c r="AC17" s="118"/>
      <c r="AD17" s="118"/>
      <c r="AE17" s="118"/>
      <c r="AF17" s="118"/>
      <c r="AG17" s="118"/>
      <c r="AH17" s="118"/>
      <c r="AI17" s="118"/>
      <c r="AJ17" s="118"/>
      <c r="AK17" s="118"/>
      <c r="AL17" s="118"/>
      <c r="AM17" s="118"/>
      <c r="AN17" s="118"/>
      <c r="AO17" s="119"/>
      <c r="AP17" s="118" t="s">
        <v>678</v>
      </c>
      <c r="AQ17" s="118" t="str">
        <f t="shared" si="1672"/>
        <v>HV1</v>
      </c>
      <c r="AR17" s="118" t="str">
        <f t="shared" si="1672"/>
        <v>HV1</v>
      </c>
      <c r="AS17" s="118" t="str">
        <f t="shared" si="1672"/>
        <v>HV1</v>
      </c>
      <c r="AT17" s="118" t="str">
        <f t="shared" si="1672"/>
        <v>HV1</v>
      </c>
      <c r="AU17" s="118" t="str">
        <f t="shared" si="1672"/>
        <v>HV1</v>
      </c>
      <c r="AV17" s="118" t="str">
        <f t="shared" si="1672"/>
        <v>HV1</v>
      </c>
      <c r="AW17" s="118" t="str">
        <f t="shared" si="1672"/>
        <v>HV1</v>
      </c>
      <c r="AX17" s="118" t="str">
        <f t="shared" si="1672"/>
        <v>HV1</v>
      </c>
      <c r="AY17" s="215" t="str">
        <f t="shared" si="1672"/>
        <v>HV1</v>
      </c>
      <c r="AZ17" t="s">
        <v>677</v>
      </c>
      <c r="BA17" s="118" t="str">
        <f>AZ17</f>
        <v>MV1</v>
      </c>
      <c r="BB17" s="118" t="str">
        <f t="shared" ref="BB17:BB18" si="1673">BA17</f>
        <v>MV1</v>
      </c>
      <c r="BC17" s="118" t="str">
        <f t="shared" ref="BC17:BC18" si="1674">BB17</f>
        <v>MV1</v>
      </c>
      <c r="BD17" s="118" t="str">
        <f t="shared" ref="BD17:BD18" si="1675">BC17</f>
        <v>MV1</v>
      </c>
      <c r="BE17" s="118" t="str">
        <f t="shared" ref="BE17:BE18" si="1676">BD17</f>
        <v>MV1</v>
      </c>
      <c r="BF17" s="118" t="str">
        <f t="shared" ref="BF17:BF18" si="1677">BE17</f>
        <v>MV1</v>
      </c>
      <c r="BG17" s="118" t="str">
        <f t="shared" ref="BG17:BG18" si="1678">BF17</f>
        <v>MV1</v>
      </c>
      <c r="BH17" s="118" t="str">
        <f t="shared" ref="BH17:BH18" si="1679">BG17</f>
        <v>MV1</v>
      </c>
      <c r="BI17" s="118" t="str">
        <f t="shared" ref="BI17:BI18" si="1680">BH17</f>
        <v>MV1</v>
      </c>
      <c r="BJ17" s="118" t="str">
        <f t="shared" ref="BJ17:BJ18" si="1681">BI17</f>
        <v>MV1</v>
      </c>
      <c r="BK17" s="118" t="str">
        <f t="shared" ref="BK17:BK18" si="1682">BJ17</f>
        <v>MV1</v>
      </c>
      <c r="BL17" s="118" t="str">
        <f t="shared" ref="BL17:BL18" si="1683">BK17</f>
        <v>MV1</v>
      </c>
      <c r="BM17" s="118" t="str">
        <f t="shared" ref="BM17:BM18" si="1684">BL17</f>
        <v>MV1</v>
      </c>
      <c r="BN17" s="118" t="str">
        <f t="shared" ref="BN17:BN18" si="1685">BM17</f>
        <v>MV1</v>
      </c>
      <c r="BO17" s="118" t="str">
        <f t="shared" ref="BO17:BO18" si="1686">BN17</f>
        <v>MV1</v>
      </c>
      <c r="BP17" s="118" t="str">
        <f t="shared" ref="BP17:BP18" si="1687">BO17</f>
        <v>MV1</v>
      </c>
      <c r="BQ17" s="118" t="str">
        <f t="shared" ref="BQ17:BQ18" si="1688">BP17</f>
        <v>MV1</v>
      </c>
      <c r="BR17" s="118" t="str">
        <f t="shared" ref="BR17:BR18" si="1689">BQ17</f>
        <v>MV1</v>
      </c>
      <c r="BS17" s="119" t="str">
        <f t="shared" ref="BS17:BS18" si="1690">BR17</f>
        <v>MV1</v>
      </c>
      <c r="BT17" s="118"/>
      <c r="BU17" s="118"/>
      <c r="BV17" s="118"/>
      <c r="BW17" s="118"/>
      <c r="BX17" s="118"/>
      <c r="BY17" s="118"/>
      <c r="BZ17" s="118"/>
      <c r="CA17" s="118"/>
      <c r="CB17" s="118"/>
      <c r="CC17" s="118"/>
      <c r="CD17" s="118"/>
      <c r="CE17" s="118"/>
      <c r="CF17" s="118"/>
      <c r="CG17" s="118"/>
      <c r="CH17" s="119"/>
      <c r="CI17" s="118" t="str">
        <f>AP17</f>
        <v>HV1</v>
      </c>
      <c r="CJ17" s="118" t="str">
        <f t="shared" ref="CJ17" si="1691">CI17</f>
        <v>HV1</v>
      </c>
      <c r="CK17" s="118" t="str">
        <f t="shared" ref="CK17" si="1692">CJ17</f>
        <v>HV1</v>
      </c>
      <c r="CL17" s="118" t="str">
        <f t="shared" ref="CL17" si="1693">CK17</f>
        <v>HV1</v>
      </c>
      <c r="CM17" s="118" t="str">
        <f t="shared" ref="CM17" si="1694">CL17</f>
        <v>HV1</v>
      </c>
      <c r="CN17" s="118" t="str">
        <f t="shared" ref="CN17" si="1695">CM17</f>
        <v>HV1</v>
      </c>
      <c r="CO17" s="118" t="str">
        <f t="shared" ref="CO17" si="1696">CN17</f>
        <v>HV1</v>
      </c>
      <c r="CP17" s="118" t="str">
        <f t="shared" ref="CP17" si="1697">CO17</f>
        <v>HV1</v>
      </c>
      <c r="CQ17" s="118" t="str">
        <f t="shared" ref="CQ17" si="1698">CP17</f>
        <v>HV1</v>
      </c>
      <c r="CR17" s="215" t="str">
        <f t="shared" ref="CR17" si="1699">CQ17</f>
        <v>HV1</v>
      </c>
      <c r="CS17" t="s">
        <v>677</v>
      </c>
      <c r="CT17" s="118" t="str">
        <f>CS17</f>
        <v>MV1</v>
      </c>
      <c r="CU17" s="118" t="str">
        <f t="shared" ref="CU17:CU18" si="1700">CT17</f>
        <v>MV1</v>
      </c>
      <c r="CV17" s="118" t="str">
        <f t="shared" ref="CV17:CV18" si="1701">CU17</f>
        <v>MV1</v>
      </c>
      <c r="CW17" s="118" t="str">
        <f t="shared" ref="CW17:CW18" si="1702">CV17</f>
        <v>MV1</v>
      </c>
      <c r="CX17" s="118" t="str">
        <f t="shared" ref="CX17:CX18" si="1703">CW17</f>
        <v>MV1</v>
      </c>
      <c r="CY17" s="118" t="str">
        <f t="shared" ref="CY17:CY18" si="1704">CX17</f>
        <v>MV1</v>
      </c>
      <c r="CZ17" s="118" t="str">
        <f t="shared" ref="CZ17:CZ18" si="1705">CY17</f>
        <v>MV1</v>
      </c>
      <c r="DA17" s="118" t="str">
        <f t="shared" ref="DA17:DA18" si="1706">CZ17</f>
        <v>MV1</v>
      </c>
      <c r="DB17" s="118" t="str">
        <f t="shared" ref="DB17:DB18" si="1707">DA17</f>
        <v>MV1</v>
      </c>
      <c r="DC17" s="118" t="str">
        <f t="shared" ref="DC17:DC18" si="1708">DB17</f>
        <v>MV1</v>
      </c>
      <c r="DD17" s="118" t="str">
        <f t="shared" ref="DD17:DD18" si="1709">DC17</f>
        <v>MV1</v>
      </c>
      <c r="DE17" s="118" t="str">
        <f t="shared" ref="DE17:DE18" si="1710">DD17</f>
        <v>MV1</v>
      </c>
      <c r="DF17" s="118" t="str">
        <f t="shared" ref="DF17:DF18" si="1711">DE17</f>
        <v>MV1</v>
      </c>
      <c r="DG17" s="118" t="str">
        <f t="shared" ref="DG17:DG18" si="1712">DF17</f>
        <v>MV1</v>
      </c>
      <c r="DH17" s="118" t="str">
        <f t="shared" ref="DH17:DH18" si="1713">DG17</f>
        <v>MV1</v>
      </c>
      <c r="DI17" s="118" t="str">
        <f t="shared" ref="DI17:DI18" si="1714">DH17</f>
        <v>MV1</v>
      </c>
      <c r="DJ17" s="118" t="str">
        <f t="shared" ref="DJ17:DJ18" si="1715">DI17</f>
        <v>MV1</v>
      </c>
      <c r="DK17" s="118" t="str">
        <f t="shared" ref="DK17:DK18" si="1716">DJ17</f>
        <v>MV1</v>
      </c>
      <c r="DL17" s="119" t="str">
        <f t="shared" ref="DL17:DL18" si="1717">DK17</f>
        <v>MV1</v>
      </c>
      <c r="DM17" s="118"/>
      <c r="DN17" s="118"/>
      <c r="DO17" s="118"/>
      <c r="DP17" s="118"/>
      <c r="DQ17" s="118"/>
      <c r="DR17" s="118"/>
      <c r="DS17" s="118"/>
      <c r="DT17" s="118"/>
      <c r="DU17" s="118"/>
      <c r="DV17" s="118"/>
      <c r="DW17" s="118"/>
      <c r="DX17" s="118"/>
      <c r="DY17" s="118"/>
      <c r="DZ17" s="118"/>
      <c r="EA17" s="119"/>
      <c r="EB17" s="118" t="str">
        <f>CI17</f>
        <v>HV1</v>
      </c>
      <c r="EC17" s="118" t="str">
        <f t="shared" ref="EC17" si="1718">EB17</f>
        <v>HV1</v>
      </c>
      <c r="ED17" s="118" t="str">
        <f t="shared" ref="ED17:ED18" si="1719">EC17</f>
        <v>HV1</v>
      </c>
      <c r="EE17" s="118" t="str">
        <f t="shared" ref="EE17:EE18" si="1720">ED17</f>
        <v>HV1</v>
      </c>
      <c r="EF17" s="118" t="str">
        <f t="shared" ref="EF17:EF18" si="1721">EE17</f>
        <v>HV1</v>
      </c>
      <c r="EG17" s="118" t="str">
        <f t="shared" ref="EG17:EG18" si="1722">EF17</f>
        <v>HV1</v>
      </c>
      <c r="EH17" s="118" t="str">
        <f t="shared" ref="EH17:EH18" si="1723">EG17</f>
        <v>HV1</v>
      </c>
      <c r="EI17" s="118" t="str">
        <f t="shared" ref="EI17:EI18" si="1724">EH17</f>
        <v>HV1</v>
      </c>
      <c r="EJ17" s="118" t="str">
        <f t="shared" ref="EJ17:EJ18" si="1725">EI17</f>
        <v>HV1</v>
      </c>
      <c r="EK17" s="210" t="str">
        <f t="shared" ref="EK17:EK18" si="1726">EJ17</f>
        <v>HV1</v>
      </c>
      <c r="EL17" t="s">
        <v>677</v>
      </c>
      <c r="EM17" s="118" t="str">
        <f>EL17</f>
        <v>MV1</v>
      </c>
      <c r="EN17" s="118" t="str">
        <f t="shared" ref="EN17:EN18" si="1727">EM17</f>
        <v>MV1</v>
      </c>
      <c r="EO17" s="118" t="str">
        <f t="shared" ref="EO17:EO18" si="1728">EN17</f>
        <v>MV1</v>
      </c>
      <c r="EP17" s="118" t="str">
        <f t="shared" ref="EP17:EP18" si="1729">EO17</f>
        <v>MV1</v>
      </c>
      <c r="EQ17" s="118" t="str">
        <f t="shared" ref="EQ17:EQ18" si="1730">EP17</f>
        <v>MV1</v>
      </c>
      <c r="ER17" s="118" t="str">
        <f t="shared" ref="ER17:ER18" si="1731">EQ17</f>
        <v>MV1</v>
      </c>
      <c r="ES17" s="118" t="str">
        <f t="shared" ref="ES17:ES18" si="1732">ER17</f>
        <v>MV1</v>
      </c>
      <c r="ET17" s="118" t="str">
        <f t="shared" ref="ET17:ET18" si="1733">ES17</f>
        <v>MV1</v>
      </c>
      <c r="EU17" s="118" t="str">
        <f t="shared" ref="EU17:EU18" si="1734">ET17</f>
        <v>MV1</v>
      </c>
      <c r="EV17" s="118" t="str">
        <f t="shared" ref="EV17:EV18" si="1735">EU17</f>
        <v>MV1</v>
      </c>
      <c r="EW17" s="118" t="str">
        <f t="shared" ref="EW17:EW18" si="1736">EV17</f>
        <v>MV1</v>
      </c>
      <c r="EX17" s="118" t="str">
        <f t="shared" ref="EX17:EX18" si="1737">EW17</f>
        <v>MV1</v>
      </c>
      <c r="EY17" s="118" t="str">
        <f t="shared" ref="EY17:EY18" si="1738">EX17</f>
        <v>MV1</v>
      </c>
      <c r="EZ17" s="118" t="str">
        <f t="shared" ref="EZ17:EZ18" si="1739">EY17</f>
        <v>MV1</v>
      </c>
      <c r="FA17" s="118" t="str">
        <f t="shared" ref="FA17:FA18" si="1740">EZ17</f>
        <v>MV1</v>
      </c>
      <c r="FB17" s="118" t="str">
        <f t="shared" ref="FB17:FB18" si="1741">FA17</f>
        <v>MV1</v>
      </c>
      <c r="FC17" s="118" t="str">
        <f t="shared" ref="FC17:FC18" si="1742">FB17</f>
        <v>MV1</v>
      </c>
      <c r="FD17" s="118" t="str">
        <f t="shared" ref="FD17:FD18" si="1743">FC17</f>
        <v>MV1</v>
      </c>
      <c r="FE17" s="119" t="str">
        <f t="shared" ref="FE17:FE18" si="1744">FD17</f>
        <v>MV1</v>
      </c>
      <c r="FF17" s="118"/>
      <c r="FG17" s="118"/>
      <c r="FH17" s="118"/>
      <c r="FI17" s="118"/>
      <c r="FJ17" s="118"/>
      <c r="FK17" s="118"/>
      <c r="FL17" s="118"/>
      <c r="FM17" s="118"/>
      <c r="FN17" s="118"/>
      <c r="FO17" s="118"/>
      <c r="FP17" s="118"/>
      <c r="FQ17" s="118"/>
      <c r="FR17" s="118"/>
      <c r="FS17" s="118"/>
      <c r="FT17" s="119"/>
      <c r="FU17" s="118" t="str">
        <f>EB17</f>
        <v>HV1</v>
      </c>
      <c r="FV17" s="118" t="str">
        <f t="shared" ref="FV17" si="1745">FU17</f>
        <v>HV1</v>
      </c>
      <c r="FW17" s="118" t="str">
        <f t="shared" ref="FW17:FW18" si="1746">FV17</f>
        <v>HV1</v>
      </c>
      <c r="FX17" s="118" t="str">
        <f t="shared" ref="FX17:FX18" si="1747">FW17</f>
        <v>HV1</v>
      </c>
      <c r="FY17" s="118" t="str">
        <f t="shared" ref="FY17:FY18" si="1748">FX17</f>
        <v>HV1</v>
      </c>
      <c r="FZ17" s="118" t="str">
        <f t="shared" ref="FZ17:FZ18" si="1749">FY17</f>
        <v>HV1</v>
      </c>
      <c r="GA17" s="118" t="str">
        <f t="shared" ref="GA17:GA18" si="1750">FZ17</f>
        <v>HV1</v>
      </c>
      <c r="GB17" s="118" t="str">
        <f t="shared" ref="GB17:GB18" si="1751">GA17</f>
        <v>HV1</v>
      </c>
      <c r="GC17" s="118" t="str">
        <f t="shared" ref="GC17:GC18" si="1752">GB17</f>
        <v>HV1</v>
      </c>
      <c r="GD17" s="215" t="str">
        <f t="shared" ref="GD17:GD18" si="1753">GC17</f>
        <v>HV1</v>
      </c>
      <c r="GE17" t="s">
        <v>677</v>
      </c>
      <c r="GF17" s="118" t="str">
        <f>GE17</f>
        <v>MV1</v>
      </c>
      <c r="GG17" s="118" t="str">
        <f t="shared" ref="GG17:GG18" si="1754">GF17</f>
        <v>MV1</v>
      </c>
      <c r="GH17" s="118" t="str">
        <f t="shared" ref="GH17:GH18" si="1755">GG17</f>
        <v>MV1</v>
      </c>
      <c r="GI17" s="118" t="str">
        <f t="shared" ref="GI17:GI18" si="1756">GH17</f>
        <v>MV1</v>
      </c>
      <c r="GJ17" s="118" t="str">
        <f t="shared" ref="GJ17:GJ18" si="1757">GI17</f>
        <v>MV1</v>
      </c>
      <c r="GK17" s="118" t="str">
        <f t="shared" ref="GK17:GK18" si="1758">GJ17</f>
        <v>MV1</v>
      </c>
      <c r="GL17" s="118" t="str">
        <f t="shared" ref="GL17:GL18" si="1759">GK17</f>
        <v>MV1</v>
      </c>
      <c r="GM17" s="118" t="str">
        <f t="shared" ref="GM17:GM18" si="1760">GL17</f>
        <v>MV1</v>
      </c>
      <c r="GN17" s="118" t="str">
        <f t="shared" ref="GN17:GN18" si="1761">GM17</f>
        <v>MV1</v>
      </c>
      <c r="GO17" s="118" t="str">
        <f t="shared" ref="GO17:GO18" si="1762">GN17</f>
        <v>MV1</v>
      </c>
      <c r="GP17" s="118" t="str">
        <f t="shared" ref="GP17:GP18" si="1763">GO17</f>
        <v>MV1</v>
      </c>
      <c r="GQ17" s="118" t="str">
        <f t="shared" ref="GQ17:GQ18" si="1764">GP17</f>
        <v>MV1</v>
      </c>
      <c r="GR17" s="118" t="str">
        <f t="shared" ref="GR17:GR18" si="1765">GQ17</f>
        <v>MV1</v>
      </c>
      <c r="GS17" s="118" t="str">
        <f t="shared" ref="GS17:GS18" si="1766">GR17</f>
        <v>MV1</v>
      </c>
      <c r="GT17" s="118" t="str">
        <f t="shared" ref="GT17:GT18" si="1767">GS17</f>
        <v>MV1</v>
      </c>
      <c r="GU17" s="118" t="str">
        <f t="shared" ref="GU17:GU18" si="1768">GT17</f>
        <v>MV1</v>
      </c>
      <c r="GV17" s="118" t="str">
        <f t="shared" ref="GV17:GV18" si="1769">GU17</f>
        <v>MV1</v>
      </c>
      <c r="GW17" s="118" t="str">
        <f t="shared" ref="GW17:GW18" si="1770">GV17</f>
        <v>MV1</v>
      </c>
      <c r="GX17" s="119" t="str">
        <f t="shared" ref="GX17:GX18" si="1771">GW17</f>
        <v>MV1</v>
      </c>
      <c r="GY17" s="118"/>
      <c r="GZ17" s="118"/>
      <c r="HA17" s="118"/>
      <c r="HB17" s="118"/>
      <c r="HC17" s="118"/>
      <c r="HD17" s="118"/>
      <c r="HE17" s="118"/>
      <c r="HF17" s="118"/>
      <c r="HG17" s="118"/>
      <c r="HH17" s="118"/>
      <c r="HI17" s="118"/>
      <c r="HJ17" s="118"/>
      <c r="HK17" s="118"/>
      <c r="HL17" s="118"/>
      <c r="HM17" s="119"/>
      <c r="HN17" s="118" t="str">
        <f>FU17</f>
        <v>HV1</v>
      </c>
      <c r="HO17" s="118" t="str">
        <f t="shared" ref="HO17" si="1772">HN17</f>
        <v>HV1</v>
      </c>
      <c r="HP17" s="118" t="str">
        <f t="shared" ref="HP17:HP18" si="1773">HO17</f>
        <v>HV1</v>
      </c>
      <c r="HQ17" s="118" t="str">
        <f t="shared" ref="HQ17:HQ18" si="1774">HP17</f>
        <v>HV1</v>
      </c>
      <c r="HR17" s="118" t="str">
        <f t="shared" ref="HR17:HR18" si="1775">HQ17</f>
        <v>HV1</v>
      </c>
      <c r="HS17" s="118" t="str">
        <f t="shared" ref="HS17:HS18" si="1776">HR17</f>
        <v>HV1</v>
      </c>
      <c r="HT17" s="118" t="str">
        <f t="shared" ref="HT17:HT18" si="1777">HS17</f>
        <v>HV1</v>
      </c>
      <c r="HU17" s="118" t="str">
        <f t="shared" ref="HU17:HU18" si="1778">HT17</f>
        <v>HV1</v>
      </c>
      <c r="HV17" s="118" t="str">
        <f t="shared" ref="HV17:HV18" si="1779">HU17</f>
        <v>HV1</v>
      </c>
      <c r="HW17" s="215" t="str">
        <f t="shared" ref="HW17:HW18" si="1780">HV17</f>
        <v>HV1</v>
      </c>
      <c r="HX17" t="s">
        <v>677</v>
      </c>
      <c r="HY17" s="118" t="str">
        <f>HX17</f>
        <v>MV1</v>
      </c>
      <c r="HZ17" s="118" t="str">
        <f t="shared" ref="HZ17:HZ18" si="1781">HY17</f>
        <v>MV1</v>
      </c>
      <c r="IA17" s="118" t="str">
        <f t="shared" ref="IA17:IA18" si="1782">HZ17</f>
        <v>MV1</v>
      </c>
      <c r="IB17" s="118" t="str">
        <f t="shared" ref="IB17:IB18" si="1783">IA17</f>
        <v>MV1</v>
      </c>
      <c r="IC17" s="118" t="str">
        <f t="shared" ref="IC17:IC18" si="1784">IB17</f>
        <v>MV1</v>
      </c>
      <c r="ID17" s="118" t="str">
        <f t="shared" ref="ID17:ID18" si="1785">IC17</f>
        <v>MV1</v>
      </c>
      <c r="IE17" s="118" t="str">
        <f t="shared" ref="IE17:IE18" si="1786">ID17</f>
        <v>MV1</v>
      </c>
      <c r="IF17" s="118" t="str">
        <f t="shared" ref="IF17:IF18" si="1787">IE17</f>
        <v>MV1</v>
      </c>
      <c r="IG17" s="118" t="str">
        <f t="shared" ref="IG17:IG18" si="1788">IF17</f>
        <v>MV1</v>
      </c>
      <c r="IH17" s="118" t="str">
        <f t="shared" ref="IH17:IH18" si="1789">IG17</f>
        <v>MV1</v>
      </c>
      <c r="II17" s="118" t="str">
        <f t="shared" ref="II17:II18" si="1790">IH17</f>
        <v>MV1</v>
      </c>
      <c r="IJ17" s="118" t="str">
        <f t="shared" ref="IJ17:IJ18" si="1791">II17</f>
        <v>MV1</v>
      </c>
      <c r="IK17" s="118" t="str">
        <f t="shared" ref="IK17:IK18" si="1792">IJ17</f>
        <v>MV1</v>
      </c>
      <c r="IL17" s="118" t="str">
        <f t="shared" ref="IL17:IL18" si="1793">IK17</f>
        <v>MV1</v>
      </c>
      <c r="IM17" s="118" t="str">
        <f t="shared" ref="IM17:IM18" si="1794">IL17</f>
        <v>MV1</v>
      </c>
      <c r="IN17" s="118" t="str">
        <f t="shared" ref="IN17:IN18" si="1795">IM17</f>
        <v>MV1</v>
      </c>
      <c r="IO17" s="118" t="str">
        <f t="shared" ref="IO17:IO18" si="1796">IN17</f>
        <v>MV1</v>
      </c>
      <c r="IP17" s="118" t="str">
        <f t="shared" ref="IP17:IP18" si="1797">IO17</f>
        <v>MV1</v>
      </c>
      <c r="IQ17" s="119" t="str">
        <f t="shared" ref="IQ17:IQ18" si="1798">IP17</f>
        <v>MV1</v>
      </c>
      <c r="IR17" s="118"/>
      <c r="IS17" s="118"/>
      <c r="IT17" s="118"/>
      <c r="IU17" s="118"/>
      <c r="IV17" s="118"/>
      <c r="IW17" s="118"/>
      <c r="IX17" s="118"/>
      <c r="IY17" s="118"/>
      <c r="IZ17" s="118"/>
      <c r="JA17" s="118"/>
      <c r="JB17" s="118"/>
      <c r="JC17" s="118"/>
      <c r="JD17" s="118"/>
      <c r="JE17" s="118"/>
      <c r="JF17" s="119"/>
      <c r="JG17" s="118" t="str">
        <f>HN17</f>
        <v>HV1</v>
      </c>
      <c r="JH17" s="118" t="str">
        <f t="shared" ref="JH17" si="1799">JG17</f>
        <v>HV1</v>
      </c>
      <c r="JI17" s="118" t="str">
        <f t="shared" ref="JI17:JI18" si="1800">JH17</f>
        <v>HV1</v>
      </c>
      <c r="JJ17" s="118" t="str">
        <f t="shared" ref="JJ17:JJ18" si="1801">JI17</f>
        <v>HV1</v>
      </c>
      <c r="JK17" s="118" t="str">
        <f t="shared" ref="JK17:JK18" si="1802">JJ17</f>
        <v>HV1</v>
      </c>
      <c r="JL17" s="118" t="str">
        <f t="shared" ref="JL17:JL18" si="1803">JK17</f>
        <v>HV1</v>
      </c>
      <c r="JM17" s="118" t="str">
        <f t="shared" ref="JM17:JM18" si="1804">JL17</f>
        <v>HV1</v>
      </c>
      <c r="JN17" s="118" t="str">
        <f t="shared" ref="JN17:JN18" si="1805">JM17</f>
        <v>HV1</v>
      </c>
      <c r="JO17" s="118" t="str">
        <f t="shared" ref="JO17:JO18" si="1806">JN17</f>
        <v>HV1</v>
      </c>
      <c r="JP17" s="215" t="str">
        <f t="shared" ref="JP17:JP18" si="1807">JO17</f>
        <v>HV1</v>
      </c>
      <c r="JQ17" t="s">
        <v>677</v>
      </c>
      <c r="JR17" s="118" t="str">
        <f>JQ17</f>
        <v>MV1</v>
      </c>
      <c r="JS17" s="118" t="str">
        <f t="shared" ref="JS17:JS18" si="1808">JR17</f>
        <v>MV1</v>
      </c>
      <c r="JT17" s="118" t="str">
        <f t="shared" ref="JT17:JT18" si="1809">JS17</f>
        <v>MV1</v>
      </c>
      <c r="JU17" s="118" t="str">
        <f t="shared" ref="JU17:JU18" si="1810">JT17</f>
        <v>MV1</v>
      </c>
      <c r="JV17" s="118" t="str">
        <f t="shared" ref="JV17:JV18" si="1811">JU17</f>
        <v>MV1</v>
      </c>
      <c r="JW17" s="118" t="str">
        <f t="shared" ref="JW17:JW18" si="1812">JV17</f>
        <v>MV1</v>
      </c>
      <c r="JX17" s="118" t="str">
        <f t="shared" ref="JX17:JX18" si="1813">JW17</f>
        <v>MV1</v>
      </c>
      <c r="JY17" s="118" t="str">
        <f t="shared" ref="JY17:JY18" si="1814">JX17</f>
        <v>MV1</v>
      </c>
      <c r="JZ17" s="118" t="str">
        <f t="shared" ref="JZ17:JZ18" si="1815">JY17</f>
        <v>MV1</v>
      </c>
      <c r="KA17" s="118" t="str">
        <f t="shared" ref="KA17:KA18" si="1816">JZ17</f>
        <v>MV1</v>
      </c>
      <c r="KB17" s="118" t="str">
        <f t="shared" ref="KB17:KB18" si="1817">KA17</f>
        <v>MV1</v>
      </c>
      <c r="KC17" s="118" t="str">
        <f t="shared" ref="KC17:KC18" si="1818">KB17</f>
        <v>MV1</v>
      </c>
      <c r="KD17" s="118" t="str">
        <f t="shared" ref="KD17:KD18" si="1819">KC17</f>
        <v>MV1</v>
      </c>
      <c r="KE17" s="118" t="str">
        <f t="shared" ref="KE17:KE18" si="1820">KD17</f>
        <v>MV1</v>
      </c>
      <c r="KF17" s="118" t="str">
        <f t="shared" ref="KF17:KF18" si="1821">KE17</f>
        <v>MV1</v>
      </c>
      <c r="KG17" s="118" t="str">
        <f t="shared" ref="KG17:KG18" si="1822">KF17</f>
        <v>MV1</v>
      </c>
      <c r="KH17" s="118" t="str">
        <f t="shared" ref="KH17:KH18" si="1823">KG17</f>
        <v>MV1</v>
      </c>
      <c r="KI17" s="118" t="str">
        <f t="shared" ref="KI17:KI18" si="1824">KH17</f>
        <v>MV1</v>
      </c>
      <c r="KJ17" s="119" t="str">
        <f t="shared" ref="KJ17:KJ18" si="1825">KI17</f>
        <v>MV1</v>
      </c>
      <c r="KK17" s="118"/>
      <c r="KL17" s="118"/>
      <c r="KM17" s="118"/>
      <c r="KN17" s="118"/>
      <c r="KO17" s="118"/>
      <c r="KP17" s="118"/>
      <c r="KQ17" s="118"/>
      <c r="KR17" s="118"/>
      <c r="KS17" s="118"/>
      <c r="KT17" s="118"/>
      <c r="KU17" s="118"/>
      <c r="KV17" s="118"/>
      <c r="KW17" s="118"/>
      <c r="KX17" s="118"/>
      <c r="KY17" s="119"/>
      <c r="KZ17" s="118" t="str">
        <f>JG17</f>
        <v>HV1</v>
      </c>
      <c r="LA17" s="118" t="str">
        <f t="shared" ref="LA17" si="1826">KZ17</f>
        <v>HV1</v>
      </c>
      <c r="LB17" s="118" t="str">
        <f t="shared" ref="LB17:LB18" si="1827">LA17</f>
        <v>HV1</v>
      </c>
      <c r="LC17" s="118" t="str">
        <f t="shared" ref="LC17:LC18" si="1828">LB17</f>
        <v>HV1</v>
      </c>
      <c r="LD17" s="118" t="str">
        <f t="shared" ref="LD17:LD18" si="1829">LC17</f>
        <v>HV1</v>
      </c>
      <c r="LE17" s="118" t="str">
        <f t="shared" ref="LE17:LE18" si="1830">LD17</f>
        <v>HV1</v>
      </c>
      <c r="LF17" s="118" t="str">
        <f t="shared" ref="LF17:LF18" si="1831">LE17</f>
        <v>HV1</v>
      </c>
      <c r="LG17" s="118" t="str">
        <f t="shared" ref="LG17:LG18" si="1832">LF17</f>
        <v>HV1</v>
      </c>
      <c r="LH17" s="118" t="str">
        <f t="shared" ref="LH17:LH18" si="1833">LG17</f>
        <v>HV1</v>
      </c>
      <c r="LI17" s="215" t="str">
        <f t="shared" ref="LI17:LI18" si="1834">LH17</f>
        <v>HV1</v>
      </c>
      <c r="LJ17" t="s">
        <v>677</v>
      </c>
      <c r="LK17" s="118" t="str">
        <f>LJ17</f>
        <v>MV1</v>
      </c>
      <c r="LL17" s="118" t="str">
        <f t="shared" ref="LL17:LL18" si="1835">LK17</f>
        <v>MV1</v>
      </c>
      <c r="LM17" s="118" t="str">
        <f t="shared" ref="LM17:LM18" si="1836">LL17</f>
        <v>MV1</v>
      </c>
      <c r="LN17" s="118" t="str">
        <f t="shared" ref="LN17:LN18" si="1837">LM17</f>
        <v>MV1</v>
      </c>
      <c r="LO17" s="118" t="str">
        <f t="shared" ref="LO17:LO18" si="1838">LN17</f>
        <v>MV1</v>
      </c>
      <c r="LP17" s="118" t="str">
        <f t="shared" ref="LP17:LP18" si="1839">LO17</f>
        <v>MV1</v>
      </c>
      <c r="LQ17" s="118" t="str">
        <f t="shared" ref="LQ17:LQ18" si="1840">LP17</f>
        <v>MV1</v>
      </c>
      <c r="LR17" s="118" t="str">
        <f t="shared" ref="LR17:LR18" si="1841">LQ17</f>
        <v>MV1</v>
      </c>
      <c r="LS17" s="118" t="str">
        <f t="shared" ref="LS17:LS18" si="1842">LR17</f>
        <v>MV1</v>
      </c>
      <c r="LT17" s="118" t="str">
        <f t="shared" ref="LT17:LT18" si="1843">LS17</f>
        <v>MV1</v>
      </c>
      <c r="LU17" s="118" t="str">
        <f t="shared" ref="LU17:LU18" si="1844">LT17</f>
        <v>MV1</v>
      </c>
      <c r="LV17" s="118" t="str">
        <f t="shared" ref="LV17:LV18" si="1845">LU17</f>
        <v>MV1</v>
      </c>
      <c r="LW17" s="118" t="str">
        <f t="shared" ref="LW17:LW18" si="1846">LV17</f>
        <v>MV1</v>
      </c>
      <c r="LX17" s="118" t="str">
        <f t="shared" ref="LX17:LX18" si="1847">LW17</f>
        <v>MV1</v>
      </c>
      <c r="LY17" s="118" t="str">
        <f t="shared" ref="LY17:LY18" si="1848">LX17</f>
        <v>MV1</v>
      </c>
      <c r="LZ17" s="118" t="str">
        <f t="shared" ref="LZ17:LZ18" si="1849">LY17</f>
        <v>MV1</v>
      </c>
      <c r="MA17" s="118" t="str">
        <f t="shared" ref="MA17:MA18" si="1850">LZ17</f>
        <v>MV1</v>
      </c>
      <c r="MB17" s="118" t="str">
        <f t="shared" ref="MB17:MB18" si="1851">MA17</f>
        <v>MV1</v>
      </c>
      <c r="MC17" s="119" t="str">
        <f t="shared" ref="MC17:MC18" si="1852">MB17</f>
        <v>MV1</v>
      </c>
      <c r="MD17" s="118"/>
      <c r="ME17" s="118"/>
      <c r="MF17" s="118"/>
      <c r="MG17" s="118"/>
      <c r="MH17" s="118"/>
      <c r="MI17" s="118"/>
      <c r="MJ17" s="118"/>
      <c r="MK17" s="118"/>
      <c r="ML17" s="118"/>
      <c r="MM17" s="118"/>
      <c r="MN17" s="118"/>
      <c r="MO17" s="118"/>
      <c r="MP17" s="118"/>
      <c r="MQ17" s="118"/>
      <c r="MR17" s="119"/>
      <c r="MS17" s="118" t="str">
        <f>KZ17</f>
        <v>HV1</v>
      </c>
      <c r="MT17" s="118" t="str">
        <f t="shared" ref="MT17" si="1853">MS17</f>
        <v>HV1</v>
      </c>
      <c r="MU17" s="118" t="str">
        <f t="shared" ref="MU17:MU18" si="1854">MT17</f>
        <v>HV1</v>
      </c>
      <c r="MV17" s="118" t="str">
        <f t="shared" ref="MV17:MV18" si="1855">MU17</f>
        <v>HV1</v>
      </c>
      <c r="MW17" s="118" t="str">
        <f t="shared" ref="MW17:MW18" si="1856">MV17</f>
        <v>HV1</v>
      </c>
      <c r="MX17" s="118" t="str">
        <f t="shared" ref="MX17:MX18" si="1857">MW17</f>
        <v>HV1</v>
      </c>
      <c r="MY17" s="118" t="str">
        <f t="shared" ref="MY17:MY18" si="1858">MX17</f>
        <v>HV1</v>
      </c>
      <c r="MZ17" s="118" t="str">
        <f t="shared" ref="MZ17:MZ18" si="1859">MY17</f>
        <v>HV1</v>
      </c>
      <c r="NA17" s="118" t="str">
        <f t="shared" ref="NA17:NA18" si="1860">MZ17</f>
        <v>HV1</v>
      </c>
      <c r="NB17" s="215" t="str">
        <f t="shared" ref="NB17:NB18" si="1861">NA17</f>
        <v>HV1</v>
      </c>
      <c r="NC17" t="s">
        <v>677</v>
      </c>
      <c r="ND17" s="118" t="str">
        <f>NC17</f>
        <v>MV1</v>
      </c>
      <c r="NE17" s="118" t="str">
        <f t="shared" ref="NE17:NE18" si="1862">ND17</f>
        <v>MV1</v>
      </c>
      <c r="NF17" s="118" t="str">
        <f t="shared" ref="NF17:NF18" si="1863">NE17</f>
        <v>MV1</v>
      </c>
      <c r="NG17" s="118" t="str">
        <f t="shared" ref="NG17:NG18" si="1864">NF17</f>
        <v>MV1</v>
      </c>
      <c r="NH17" s="118" t="str">
        <f t="shared" ref="NH17:NH18" si="1865">NG17</f>
        <v>MV1</v>
      </c>
      <c r="NI17" s="118" t="str">
        <f t="shared" ref="NI17:NI18" si="1866">NH17</f>
        <v>MV1</v>
      </c>
      <c r="NJ17" s="118" t="str">
        <f t="shared" ref="NJ17:NJ18" si="1867">NI17</f>
        <v>MV1</v>
      </c>
      <c r="NK17" s="118" t="str">
        <f t="shared" ref="NK17:NK18" si="1868">NJ17</f>
        <v>MV1</v>
      </c>
      <c r="NL17" s="118" t="str">
        <f t="shared" ref="NL17:NL18" si="1869">NK17</f>
        <v>MV1</v>
      </c>
      <c r="NM17" s="118" t="str">
        <f t="shared" ref="NM17:NM18" si="1870">NL17</f>
        <v>MV1</v>
      </c>
      <c r="NN17" s="118" t="str">
        <f t="shared" ref="NN17:NN18" si="1871">NM17</f>
        <v>MV1</v>
      </c>
      <c r="NO17" s="118" t="str">
        <f t="shared" ref="NO17:NO18" si="1872">NN17</f>
        <v>MV1</v>
      </c>
      <c r="NP17" s="118" t="str">
        <f t="shared" ref="NP17:NP18" si="1873">NO17</f>
        <v>MV1</v>
      </c>
      <c r="NQ17" s="118" t="str">
        <f t="shared" ref="NQ17:NQ18" si="1874">NP17</f>
        <v>MV1</v>
      </c>
      <c r="NR17" s="118" t="str">
        <f t="shared" ref="NR17:NR18" si="1875">NQ17</f>
        <v>MV1</v>
      </c>
      <c r="NS17" s="118" t="str">
        <f t="shared" ref="NS17:NS18" si="1876">NR17</f>
        <v>MV1</v>
      </c>
      <c r="NT17" s="118" t="str">
        <f t="shared" ref="NT17:NT18" si="1877">NS17</f>
        <v>MV1</v>
      </c>
      <c r="NU17" s="118" t="str">
        <f t="shared" ref="NU17:NU18" si="1878">NT17</f>
        <v>MV1</v>
      </c>
      <c r="NV17" s="119" t="str">
        <f t="shared" ref="NV17:NV18" si="1879">NU17</f>
        <v>MV1</v>
      </c>
      <c r="NW17" s="118"/>
      <c r="NX17" s="118"/>
      <c r="NY17" s="118"/>
      <c r="NZ17" s="118"/>
      <c r="OA17" s="118"/>
      <c r="OB17" s="118"/>
      <c r="OC17" s="118"/>
      <c r="OD17" s="118"/>
      <c r="OE17" s="118"/>
      <c r="OF17" s="118"/>
      <c r="OG17" s="118"/>
      <c r="OH17" s="118"/>
      <c r="OI17" s="118"/>
      <c r="OJ17" s="118"/>
      <c r="OK17" s="119"/>
      <c r="OL17" s="118" t="str">
        <f>MS17</f>
        <v>HV1</v>
      </c>
      <c r="OM17" s="118" t="str">
        <f t="shared" ref="OM17" si="1880">OL17</f>
        <v>HV1</v>
      </c>
      <c r="ON17" s="118" t="str">
        <f t="shared" ref="ON17:ON18" si="1881">OM17</f>
        <v>HV1</v>
      </c>
      <c r="OO17" s="118" t="str">
        <f t="shared" ref="OO17:OO18" si="1882">ON17</f>
        <v>HV1</v>
      </c>
      <c r="OP17" s="118" t="str">
        <f t="shared" ref="OP17:OP18" si="1883">OO17</f>
        <v>HV1</v>
      </c>
      <c r="OQ17" s="118" t="str">
        <f t="shared" ref="OQ17:OQ18" si="1884">OP17</f>
        <v>HV1</v>
      </c>
      <c r="OR17" s="118" t="str">
        <f t="shared" ref="OR17:OR18" si="1885">OQ17</f>
        <v>HV1</v>
      </c>
      <c r="OS17" s="118" t="str">
        <f t="shared" ref="OS17:OS18" si="1886">OR17</f>
        <v>HV1</v>
      </c>
      <c r="OT17" s="118" t="str">
        <f t="shared" ref="OT17:OT18" si="1887">OS17</f>
        <v>HV1</v>
      </c>
      <c r="OU17" s="215" t="str">
        <f t="shared" ref="OU17:OU18" si="1888">OT17</f>
        <v>HV1</v>
      </c>
      <c r="OV17" t="s">
        <v>677</v>
      </c>
      <c r="OW17" s="118"/>
      <c r="OX17" t="s">
        <v>677</v>
      </c>
      <c r="OY17" s="221"/>
      <c r="OZ17" t="s">
        <v>677</v>
      </c>
      <c r="PA17" s="118"/>
      <c r="PB17" t="s">
        <v>677</v>
      </c>
      <c r="PC17" s="119"/>
      <c r="PD17" t="s">
        <v>677</v>
      </c>
      <c r="PE17" s="118"/>
      <c r="PF17" t="s">
        <v>677</v>
      </c>
      <c r="PG17" s="119"/>
      <c r="PH17" t="s">
        <v>678</v>
      </c>
      <c r="PI17" s="119"/>
      <c r="PJ17" t="s">
        <v>678</v>
      </c>
      <c r="PK17" s="118"/>
      <c r="PL17" t="s">
        <v>678</v>
      </c>
      <c r="PM17" s="119"/>
      <c r="PN17" t="s">
        <v>678</v>
      </c>
      <c r="PO17" s="118"/>
      <c r="PP17" t="s">
        <v>678</v>
      </c>
      <c r="PQ17" s="119"/>
      <c r="PR17" s="190" t="str">
        <f t="shared" si="679"/>
        <v>HV1</v>
      </c>
      <c r="PS17" s="190" t="str">
        <f t="shared" si="680"/>
        <v>HV1</v>
      </c>
    </row>
    <row r="18" spans="1:435" x14ac:dyDescent="0.3">
      <c r="A18" s="95"/>
      <c r="B18" s="92"/>
      <c r="C18" s="92"/>
      <c r="D18" s="92"/>
      <c r="E18" s="103"/>
      <c r="F18" s="10" t="s">
        <v>679</v>
      </c>
      <c r="G18" s="7">
        <v>334095</v>
      </c>
      <c r="H18" s="188">
        <f>G18</f>
        <v>334095</v>
      </c>
      <c r="I18" s="188">
        <f t="shared" si="1672"/>
        <v>334095</v>
      </c>
      <c r="J18" s="188">
        <f t="shared" si="1672"/>
        <v>334095</v>
      </c>
      <c r="K18" s="188">
        <f t="shared" si="1672"/>
        <v>334095</v>
      </c>
      <c r="L18" s="188">
        <f t="shared" si="1672"/>
        <v>334095</v>
      </c>
      <c r="M18" s="188">
        <f t="shared" si="1672"/>
        <v>334095</v>
      </c>
      <c r="N18" s="188">
        <f t="shared" si="1672"/>
        <v>334095</v>
      </c>
      <c r="O18" s="188">
        <f t="shared" si="1672"/>
        <v>334095</v>
      </c>
      <c r="P18" s="188">
        <f t="shared" si="1672"/>
        <v>334095</v>
      </c>
      <c r="Q18" s="188">
        <f t="shared" si="1672"/>
        <v>334095</v>
      </c>
      <c r="R18" s="188">
        <f t="shared" si="1672"/>
        <v>334095</v>
      </c>
      <c r="S18" s="188">
        <f t="shared" si="1672"/>
        <v>334095</v>
      </c>
      <c r="T18" s="188">
        <f t="shared" si="1672"/>
        <v>334095</v>
      </c>
      <c r="U18" s="188">
        <f t="shared" si="1672"/>
        <v>334095</v>
      </c>
      <c r="V18" s="188">
        <f t="shared" si="1672"/>
        <v>334095</v>
      </c>
      <c r="W18" s="188">
        <f t="shared" si="1672"/>
        <v>334095</v>
      </c>
      <c r="X18" s="188">
        <f t="shared" si="1672"/>
        <v>334095</v>
      </c>
      <c r="Y18" s="188">
        <f t="shared" si="1672"/>
        <v>334095</v>
      </c>
      <c r="Z18" s="189">
        <f t="shared" si="1672"/>
        <v>334095</v>
      </c>
      <c r="AA18" s="7"/>
      <c r="AB18" s="7"/>
      <c r="AC18" s="7"/>
      <c r="AD18" s="7"/>
      <c r="AE18" s="7"/>
      <c r="AF18" s="7"/>
      <c r="AG18" s="7"/>
      <c r="AH18" s="7"/>
      <c r="AI18" s="7"/>
      <c r="AJ18" s="7"/>
      <c r="AK18" s="7"/>
      <c r="AL18" s="7"/>
      <c r="AM18" s="7"/>
      <c r="AN18" s="7"/>
      <c r="AO18" s="8"/>
      <c r="AP18" s="120">
        <f>Z18</f>
        <v>334095</v>
      </c>
      <c r="AQ18" s="120">
        <f>AP18</f>
        <v>334095</v>
      </c>
      <c r="AR18" s="120">
        <f t="shared" si="1672"/>
        <v>334095</v>
      </c>
      <c r="AS18" s="120">
        <f t="shared" si="1672"/>
        <v>334095</v>
      </c>
      <c r="AT18" s="120">
        <f t="shared" si="1672"/>
        <v>334095</v>
      </c>
      <c r="AU18" s="120">
        <f t="shared" si="1672"/>
        <v>334095</v>
      </c>
      <c r="AV18" s="120">
        <f t="shared" si="1672"/>
        <v>334095</v>
      </c>
      <c r="AW18" s="120">
        <f t="shared" si="1672"/>
        <v>334095</v>
      </c>
      <c r="AX18" s="120">
        <f t="shared" si="1672"/>
        <v>334095</v>
      </c>
      <c r="AY18" s="216">
        <f t="shared" si="1672"/>
        <v>334095</v>
      </c>
      <c r="AZ18" s="7">
        <v>334095</v>
      </c>
      <c r="BA18" s="188">
        <f>AZ18</f>
        <v>334095</v>
      </c>
      <c r="BB18" s="188">
        <f t="shared" si="1673"/>
        <v>334095</v>
      </c>
      <c r="BC18" s="188">
        <f t="shared" si="1674"/>
        <v>334095</v>
      </c>
      <c r="BD18" s="188">
        <f t="shared" si="1675"/>
        <v>334095</v>
      </c>
      <c r="BE18" s="188">
        <f t="shared" si="1676"/>
        <v>334095</v>
      </c>
      <c r="BF18" s="188">
        <f t="shared" si="1677"/>
        <v>334095</v>
      </c>
      <c r="BG18" s="188">
        <f t="shared" si="1678"/>
        <v>334095</v>
      </c>
      <c r="BH18" s="188">
        <f t="shared" si="1679"/>
        <v>334095</v>
      </c>
      <c r="BI18" s="188">
        <f t="shared" si="1680"/>
        <v>334095</v>
      </c>
      <c r="BJ18" s="188">
        <f t="shared" si="1681"/>
        <v>334095</v>
      </c>
      <c r="BK18" s="188">
        <f t="shared" si="1682"/>
        <v>334095</v>
      </c>
      <c r="BL18" s="188">
        <f t="shared" si="1683"/>
        <v>334095</v>
      </c>
      <c r="BM18" s="188">
        <f t="shared" si="1684"/>
        <v>334095</v>
      </c>
      <c r="BN18" s="188">
        <f t="shared" si="1685"/>
        <v>334095</v>
      </c>
      <c r="BO18" s="188">
        <f t="shared" si="1686"/>
        <v>334095</v>
      </c>
      <c r="BP18" s="188">
        <f t="shared" si="1687"/>
        <v>334095</v>
      </c>
      <c r="BQ18" s="188">
        <f t="shared" si="1688"/>
        <v>334095</v>
      </c>
      <c r="BR18" s="188">
        <f t="shared" si="1689"/>
        <v>334095</v>
      </c>
      <c r="BS18" s="189">
        <f t="shared" si="1690"/>
        <v>334095</v>
      </c>
      <c r="BT18" s="7"/>
      <c r="BU18" s="7"/>
      <c r="BV18" s="7"/>
      <c r="BW18" s="7"/>
      <c r="BX18" s="7"/>
      <c r="BY18" s="7"/>
      <c r="BZ18" s="7"/>
      <c r="CA18" s="7"/>
      <c r="CB18" s="7"/>
      <c r="CC18" s="7"/>
      <c r="CD18" s="7"/>
      <c r="CE18" s="7"/>
      <c r="CF18" s="7"/>
      <c r="CG18" s="7"/>
      <c r="CH18" s="8"/>
      <c r="CI18" s="120">
        <f>BS18</f>
        <v>334095</v>
      </c>
      <c r="CJ18" s="120">
        <f>CI18</f>
        <v>334095</v>
      </c>
      <c r="CK18" s="120">
        <f t="shared" ref="CK18" si="1889">CJ18</f>
        <v>334095</v>
      </c>
      <c r="CL18" s="120">
        <f t="shared" ref="CL18" si="1890">CK18</f>
        <v>334095</v>
      </c>
      <c r="CM18" s="120">
        <f t="shared" ref="CM18" si="1891">CL18</f>
        <v>334095</v>
      </c>
      <c r="CN18" s="120">
        <f t="shared" ref="CN18" si="1892">CM18</f>
        <v>334095</v>
      </c>
      <c r="CO18" s="120">
        <f t="shared" ref="CO18" si="1893">CN18</f>
        <v>334095</v>
      </c>
      <c r="CP18" s="120">
        <f t="shared" ref="CP18" si="1894">CO18</f>
        <v>334095</v>
      </c>
      <c r="CQ18" s="120">
        <f t="shared" ref="CQ18" si="1895">CP18</f>
        <v>334095</v>
      </c>
      <c r="CR18" s="216">
        <f t="shared" ref="CR18" si="1896">CQ18</f>
        <v>334095</v>
      </c>
      <c r="CS18" s="7">
        <v>334095</v>
      </c>
      <c r="CT18" s="188">
        <f>CS18</f>
        <v>334095</v>
      </c>
      <c r="CU18" s="188">
        <f t="shared" si="1700"/>
        <v>334095</v>
      </c>
      <c r="CV18" s="188">
        <f t="shared" si="1701"/>
        <v>334095</v>
      </c>
      <c r="CW18" s="188">
        <f t="shared" si="1702"/>
        <v>334095</v>
      </c>
      <c r="CX18" s="188">
        <f t="shared" si="1703"/>
        <v>334095</v>
      </c>
      <c r="CY18" s="188">
        <f t="shared" si="1704"/>
        <v>334095</v>
      </c>
      <c r="CZ18" s="188">
        <f t="shared" si="1705"/>
        <v>334095</v>
      </c>
      <c r="DA18" s="188">
        <f t="shared" si="1706"/>
        <v>334095</v>
      </c>
      <c r="DB18" s="188">
        <f t="shared" si="1707"/>
        <v>334095</v>
      </c>
      <c r="DC18" s="188">
        <f t="shared" si="1708"/>
        <v>334095</v>
      </c>
      <c r="DD18" s="188">
        <f t="shared" si="1709"/>
        <v>334095</v>
      </c>
      <c r="DE18" s="188">
        <f t="shared" si="1710"/>
        <v>334095</v>
      </c>
      <c r="DF18" s="188">
        <f t="shared" si="1711"/>
        <v>334095</v>
      </c>
      <c r="DG18" s="188">
        <f t="shared" si="1712"/>
        <v>334095</v>
      </c>
      <c r="DH18" s="188">
        <f t="shared" si="1713"/>
        <v>334095</v>
      </c>
      <c r="DI18" s="188">
        <f t="shared" si="1714"/>
        <v>334095</v>
      </c>
      <c r="DJ18" s="188">
        <f t="shared" si="1715"/>
        <v>334095</v>
      </c>
      <c r="DK18" s="188">
        <f t="shared" si="1716"/>
        <v>334095</v>
      </c>
      <c r="DL18" s="189">
        <f t="shared" si="1717"/>
        <v>334095</v>
      </c>
      <c r="DM18" s="7"/>
      <c r="DN18" s="7"/>
      <c r="DO18" s="7"/>
      <c r="DP18" s="7"/>
      <c r="DQ18" s="7"/>
      <c r="DR18" s="7"/>
      <c r="DS18" s="7"/>
      <c r="DT18" s="7"/>
      <c r="DU18" s="7"/>
      <c r="DV18" s="7"/>
      <c r="DW18" s="7"/>
      <c r="DX18" s="7"/>
      <c r="DY18" s="7"/>
      <c r="DZ18" s="7"/>
      <c r="EA18" s="8"/>
      <c r="EB18" s="120">
        <f>DL18</f>
        <v>334095</v>
      </c>
      <c r="EC18" s="120">
        <f>EB18</f>
        <v>334095</v>
      </c>
      <c r="ED18" s="120">
        <f t="shared" si="1719"/>
        <v>334095</v>
      </c>
      <c r="EE18" s="120">
        <f t="shared" si="1720"/>
        <v>334095</v>
      </c>
      <c r="EF18" s="120">
        <f t="shared" si="1721"/>
        <v>334095</v>
      </c>
      <c r="EG18" s="120">
        <f t="shared" si="1722"/>
        <v>334095</v>
      </c>
      <c r="EH18" s="120">
        <f t="shared" si="1723"/>
        <v>334095</v>
      </c>
      <c r="EI18" s="120">
        <f t="shared" si="1724"/>
        <v>334095</v>
      </c>
      <c r="EJ18" s="120">
        <f t="shared" si="1725"/>
        <v>334095</v>
      </c>
      <c r="EK18" s="211">
        <f t="shared" si="1726"/>
        <v>334095</v>
      </c>
      <c r="EL18" s="7">
        <v>334095</v>
      </c>
      <c r="EM18" s="188">
        <f>EL18</f>
        <v>334095</v>
      </c>
      <c r="EN18" s="188">
        <f t="shared" si="1727"/>
        <v>334095</v>
      </c>
      <c r="EO18" s="188">
        <f t="shared" si="1728"/>
        <v>334095</v>
      </c>
      <c r="EP18" s="188">
        <f t="shared" si="1729"/>
        <v>334095</v>
      </c>
      <c r="EQ18" s="188">
        <f t="shared" si="1730"/>
        <v>334095</v>
      </c>
      <c r="ER18" s="188">
        <f t="shared" si="1731"/>
        <v>334095</v>
      </c>
      <c r="ES18" s="188">
        <f t="shared" si="1732"/>
        <v>334095</v>
      </c>
      <c r="ET18" s="188">
        <f t="shared" si="1733"/>
        <v>334095</v>
      </c>
      <c r="EU18" s="188">
        <f t="shared" si="1734"/>
        <v>334095</v>
      </c>
      <c r="EV18" s="188">
        <f t="shared" si="1735"/>
        <v>334095</v>
      </c>
      <c r="EW18" s="188">
        <f t="shared" si="1736"/>
        <v>334095</v>
      </c>
      <c r="EX18" s="188">
        <f t="shared" si="1737"/>
        <v>334095</v>
      </c>
      <c r="EY18" s="188">
        <f t="shared" si="1738"/>
        <v>334095</v>
      </c>
      <c r="EZ18" s="188">
        <f t="shared" si="1739"/>
        <v>334095</v>
      </c>
      <c r="FA18" s="188">
        <f t="shared" si="1740"/>
        <v>334095</v>
      </c>
      <c r="FB18" s="188">
        <f t="shared" si="1741"/>
        <v>334095</v>
      </c>
      <c r="FC18" s="188">
        <f t="shared" si="1742"/>
        <v>334095</v>
      </c>
      <c r="FD18" s="188">
        <f t="shared" si="1743"/>
        <v>334095</v>
      </c>
      <c r="FE18" s="189">
        <f t="shared" si="1744"/>
        <v>334095</v>
      </c>
      <c r="FF18" s="7"/>
      <c r="FG18" s="7"/>
      <c r="FH18" s="7"/>
      <c r="FI18" s="7"/>
      <c r="FJ18" s="7"/>
      <c r="FK18" s="7"/>
      <c r="FL18" s="7"/>
      <c r="FM18" s="7"/>
      <c r="FN18" s="7"/>
      <c r="FO18" s="7"/>
      <c r="FP18" s="7"/>
      <c r="FQ18" s="7"/>
      <c r="FR18" s="7"/>
      <c r="FS18" s="7"/>
      <c r="FT18" s="8"/>
      <c r="FU18" s="120">
        <f>FE18</f>
        <v>334095</v>
      </c>
      <c r="FV18" s="120">
        <f>FU18</f>
        <v>334095</v>
      </c>
      <c r="FW18" s="120">
        <f t="shared" si="1746"/>
        <v>334095</v>
      </c>
      <c r="FX18" s="120">
        <f t="shared" si="1747"/>
        <v>334095</v>
      </c>
      <c r="FY18" s="120">
        <f t="shared" si="1748"/>
        <v>334095</v>
      </c>
      <c r="FZ18" s="120">
        <f t="shared" si="1749"/>
        <v>334095</v>
      </c>
      <c r="GA18" s="120">
        <f t="shared" si="1750"/>
        <v>334095</v>
      </c>
      <c r="GB18" s="120">
        <f t="shared" si="1751"/>
        <v>334095</v>
      </c>
      <c r="GC18" s="120">
        <f t="shared" si="1752"/>
        <v>334095</v>
      </c>
      <c r="GD18" s="216">
        <f t="shared" si="1753"/>
        <v>334095</v>
      </c>
      <c r="GE18" s="7">
        <v>334095</v>
      </c>
      <c r="GF18" s="188">
        <f>GE18</f>
        <v>334095</v>
      </c>
      <c r="GG18" s="188">
        <f t="shared" si="1754"/>
        <v>334095</v>
      </c>
      <c r="GH18" s="188">
        <f t="shared" si="1755"/>
        <v>334095</v>
      </c>
      <c r="GI18" s="188">
        <f t="shared" si="1756"/>
        <v>334095</v>
      </c>
      <c r="GJ18" s="188">
        <f t="shared" si="1757"/>
        <v>334095</v>
      </c>
      <c r="GK18" s="188">
        <f t="shared" si="1758"/>
        <v>334095</v>
      </c>
      <c r="GL18" s="188">
        <f t="shared" si="1759"/>
        <v>334095</v>
      </c>
      <c r="GM18" s="188">
        <f t="shared" si="1760"/>
        <v>334095</v>
      </c>
      <c r="GN18" s="188">
        <f t="shared" si="1761"/>
        <v>334095</v>
      </c>
      <c r="GO18" s="188">
        <f t="shared" si="1762"/>
        <v>334095</v>
      </c>
      <c r="GP18" s="188">
        <f t="shared" si="1763"/>
        <v>334095</v>
      </c>
      <c r="GQ18" s="188">
        <f t="shared" si="1764"/>
        <v>334095</v>
      </c>
      <c r="GR18" s="188">
        <f t="shared" si="1765"/>
        <v>334095</v>
      </c>
      <c r="GS18" s="188">
        <f t="shared" si="1766"/>
        <v>334095</v>
      </c>
      <c r="GT18" s="188">
        <f t="shared" si="1767"/>
        <v>334095</v>
      </c>
      <c r="GU18" s="188">
        <f t="shared" si="1768"/>
        <v>334095</v>
      </c>
      <c r="GV18" s="188">
        <f t="shared" si="1769"/>
        <v>334095</v>
      </c>
      <c r="GW18" s="188">
        <f t="shared" si="1770"/>
        <v>334095</v>
      </c>
      <c r="GX18" s="189">
        <f t="shared" si="1771"/>
        <v>334095</v>
      </c>
      <c r="GY18" s="7"/>
      <c r="GZ18" s="7"/>
      <c r="HA18" s="7"/>
      <c r="HB18" s="7"/>
      <c r="HC18" s="7"/>
      <c r="HD18" s="7"/>
      <c r="HE18" s="7"/>
      <c r="HF18" s="7"/>
      <c r="HG18" s="7"/>
      <c r="HH18" s="7"/>
      <c r="HI18" s="7"/>
      <c r="HJ18" s="7"/>
      <c r="HK18" s="7"/>
      <c r="HL18" s="7"/>
      <c r="HM18" s="8"/>
      <c r="HN18" s="120">
        <f>GX18</f>
        <v>334095</v>
      </c>
      <c r="HO18" s="120">
        <f>HN18</f>
        <v>334095</v>
      </c>
      <c r="HP18" s="120">
        <f t="shared" si="1773"/>
        <v>334095</v>
      </c>
      <c r="HQ18" s="120">
        <f t="shared" si="1774"/>
        <v>334095</v>
      </c>
      <c r="HR18" s="120">
        <f t="shared" si="1775"/>
        <v>334095</v>
      </c>
      <c r="HS18" s="120">
        <f t="shared" si="1776"/>
        <v>334095</v>
      </c>
      <c r="HT18" s="120">
        <f t="shared" si="1777"/>
        <v>334095</v>
      </c>
      <c r="HU18" s="120">
        <f t="shared" si="1778"/>
        <v>334095</v>
      </c>
      <c r="HV18" s="120">
        <f t="shared" si="1779"/>
        <v>334095</v>
      </c>
      <c r="HW18" s="216">
        <f t="shared" si="1780"/>
        <v>334095</v>
      </c>
      <c r="HX18" s="7">
        <v>334095</v>
      </c>
      <c r="HY18" s="188">
        <f>HX18</f>
        <v>334095</v>
      </c>
      <c r="HZ18" s="188">
        <f t="shared" si="1781"/>
        <v>334095</v>
      </c>
      <c r="IA18" s="188">
        <f t="shared" si="1782"/>
        <v>334095</v>
      </c>
      <c r="IB18" s="188">
        <f t="shared" si="1783"/>
        <v>334095</v>
      </c>
      <c r="IC18" s="188">
        <f t="shared" si="1784"/>
        <v>334095</v>
      </c>
      <c r="ID18" s="188">
        <f t="shared" si="1785"/>
        <v>334095</v>
      </c>
      <c r="IE18" s="188">
        <f t="shared" si="1786"/>
        <v>334095</v>
      </c>
      <c r="IF18" s="188">
        <f t="shared" si="1787"/>
        <v>334095</v>
      </c>
      <c r="IG18" s="188">
        <f t="shared" si="1788"/>
        <v>334095</v>
      </c>
      <c r="IH18" s="188">
        <f t="shared" si="1789"/>
        <v>334095</v>
      </c>
      <c r="II18" s="188">
        <f t="shared" si="1790"/>
        <v>334095</v>
      </c>
      <c r="IJ18" s="188">
        <f t="shared" si="1791"/>
        <v>334095</v>
      </c>
      <c r="IK18" s="188">
        <f t="shared" si="1792"/>
        <v>334095</v>
      </c>
      <c r="IL18" s="188">
        <f t="shared" si="1793"/>
        <v>334095</v>
      </c>
      <c r="IM18" s="188">
        <f t="shared" si="1794"/>
        <v>334095</v>
      </c>
      <c r="IN18" s="188">
        <f t="shared" si="1795"/>
        <v>334095</v>
      </c>
      <c r="IO18" s="188">
        <f t="shared" si="1796"/>
        <v>334095</v>
      </c>
      <c r="IP18" s="188">
        <f t="shared" si="1797"/>
        <v>334095</v>
      </c>
      <c r="IQ18" s="189">
        <f t="shared" si="1798"/>
        <v>334095</v>
      </c>
      <c r="IR18" s="7"/>
      <c r="IS18" s="7"/>
      <c r="IT18" s="7"/>
      <c r="IU18" s="7"/>
      <c r="IV18" s="7"/>
      <c r="IW18" s="7"/>
      <c r="IX18" s="7"/>
      <c r="IY18" s="7"/>
      <c r="IZ18" s="7"/>
      <c r="JA18" s="7"/>
      <c r="JB18" s="7"/>
      <c r="JC18" s="7"/>
      <c r="JD18" s="7"/>
      <c r="JE18" s="7"/>
      <c r="JF18" s="8"/>
      <c r="JG18" s="120">
        <f>IQ18</f>
        <v>334095</v>
      </c>
      <c r="JH18" s="120">
        <f>JG18</f>
        <v>334095</v>
      </c>
      <c r="JI18" s="120">
        <f t="shared" si="1800"/>
        <v>334095</v>
      </c>
      <c r="JJ18" s="120">
        <f t="shared" si="1801"/>
        <v>334095</v>
      </c>
      <c r="JK18" s="120">
        <f t="shared" si="1802"/>
        <v>334095</v>
      </c>
      <c r="JL18" s="120">
        <f t="shared" si="1803"/>
        <v>334095</v>
      </c>
      <c r="JM18" s="120">
        <f t="shared" si="1804"/>
        <v>334095</v>
      </c>
      <c r="JN18" s="120">
        <f t="shared" si="1805"/>
        <v>334095</v>
      </c>
      <c r="JO18" s="120">
        <f t="shared" si="1806"/>
        <v>334095</v>
      </c>
      <c r="JP18" s="216">
        <f t="shared" si="1807"/>
        <v>334095</v>
      </c>
      <c r="JQ18" s="7">
        <v>334095</v>
      </c>
      <c r="JR18" s="188">
        <f>JQ18</f>
        <v>334095</v>
      </c>
      <c r="JS18" s="188">
        <f t="shared" si="1808"/>
        <v>334095</v>
      </c>
      <c r="JT18" s="188">
        <f t="shared" si="1809"/>
        <v>334095</v>
      </c>
      <c r="JU18" s="188">
        <f t="shared" si="1810"/>
        <v>334095</v>
      </c>
      <c r="JV18" s="188">
        <f t="shared" si="1811"/>
        <v>334095</v>
      </c>
      <c r="JW18" s="188">
        <f t="shared" si="1812"/>
        <v>334095</v>
      </c>
      <c r="JX18" s="188">
        <f t="shared" si="1813"/>
        <v>334095</v>
      </c>
      <c r="JY18" s="188">
        <f t="shared" si="1814"/>
        <v>334095</v>
      </c>
      <c r="JZ18" s="188">
        <f t="shared" si="1815"/>
        <v>334095</v>
      </c>
      <c r="KA18" s="188">
        <f t="shared" si="1816"/>
        <v>334095</v>
      </c>
      <c r="KB18" s="188">
        <f t="shared" si="1817"/>
        <v>334095</v>
      </c>
      <c r="KC18" s="188">
        <f t="shared" si="1818"/>
        <v>334095</v>
      </c>
      <c r="KD18" s="188">
        <f t="shared" si="1819"/>
        <v>334095</v>
      </c>
      <c r="KE18" s="188">
        <f t="shared" si="1820"/>
        <v>334095</v>
      </c>
      <c r="KF18" s="188">
        <f t="shared" si="1821"/>
        <v>334095</v>
      </c>
      <c r="KG18" s="188">
        <f t="shared" si="1822"/>
        <v>334095</v>
      </c>
      <c r="KH18" s="188">
        <f t="shared" si="1823"/>
        <v>334095</v>
      </c>
      <c r="KI18" s="188">
        <f t="shared" si="1824"/>
        <v>334095</v>
      </c>
      <c r="KJ18" s="189">
        <f t="shared" si="1825"/>
        <v>334095</v>
      </c>
      <c r="KK18" s="7"/>
      <c r="KL18" s="7"/>
      <c r="KM18" s="7"/>
      <c r="KN18" s="7"/>
      <c r="KO18" s="7"/>
      <c r="KP18" s="7"/>
      <c r="KQ18" s="7"/>
      <c r="KR18" s="7"/>
      <c r="KS18" s="7"/>
      <c r="KT18" s="7"/>
      <c r="KU18" s="7"/>
      <c r="KV18" s="7"/>
      <c r="KW18" s="7"/>
      <c r="KX18" s="7"/>
      <c r="KY18" s="8"/>
      <c r="KZ18" s="120">
        <f>KJ18</f>
        <v>334095</v>
      </c>
      <c r="LA18" s="120">
        <f>KZ18</f>
        <v>334095</v>
      </c>
      <c r="LB18" s="120">
        <f t="shared" si="1827"/>
        <v>334095</v>
      </c>
      <c r="LC18" s="120">
        <f t="shared" si="1828"/>
        <v>334095</v>
      </c>
      <c r="LD18" s="120">
        <f t="shared" si="1829"/>
        <v>334095</v>
      </c>
      <c r="LE18" s="120">
        <f t="shared" si="1830"/>
        <v>334095</v>
      </c>
      <c r="LF18" s="120">
        <f t="shared" si="1831"/>
        <v>334095</v>
      </c>
      <c r="LG18" s="120">
        <f t="shared" si="1832"/>
        <v>334095</v>
      </c>
      <c r="LH18" s="120">
        <f t="shared" si="1833"/>
        <v>334095</v>
      </c>
      <c r="LI18" s="216">
        <f t="shared" si="1834"/>
        <v>334095</v>
      </c>
      <c r="LJ18" s="7">
        <v>334095</v>
      </c>
      <c r="LK18" s="188">
        <f>LJ18</f>
        <v>334095</v>
      </c>
      <c r="LL18" s="188">
        <f t="shared" si="1835"/>
        <v>334095</v>
      </c>
      <c r="LM18" s="188">
        <f t="shared" si="1836"/>
        <v>334095</v>
      </c>
      <c r="LN18" s="188">
        <f t="shared" si="1837"/>
        <v>334095</v>
      </c>
      <c r="LO18" s="188">
        <f t="shared" si="1838"/>
        <v>334095</v>
      </c>
      <c r="LP18" s="188">
        <f t="shared" si="1839"/>
        <v>334095</v>
      </c>
      <c r="LQ18" s="188">
        <f t="shared" si="1840"/>
        <v>334095</v>
      </c>
      <c r="LR18" s="188">
        <f t="shared" si="1841"/>
        <v>334095</v>
      </c>
      <c r="LS18" s="188">
        <f t="shared" si="1842"/>
        <v>334095</v>
      </c>
      <c r="LT18" s="188">
        <f t="shared" si="1843"/>
        <v>334095</v>
      </c>
      <c r="LU18" s="188">
        <f t="shared" si="1844"/>
        <v>334095</v>
      </c>
      <c r="LV18" s="188">
        <f t="shared" si="1845"/>
        <v>334095</v>
      </c>
      <c r="LW18" s="188">
        <f t="shared" si="1846"/>
        <v>334095</v>
      </c>
      <c r="LX18" s="188">
        <f t="shared" si="1847"/>
        <v>334095</v>
      </c>
      <c r="LY18" s="188">
        <f t="shared" si="1848"/>
        <v>334095</v>
      </c>
      <c r="LZ18" s="188">
        <f t="shared" si="1849"/>
        <v>334095</v>
      </c>
      <c r="MA18" s="188">
        <f t="shared" si="1850"/>
        <v>334095</v>
      </c>
      <c r="MB18" s="188">
        <f t="shared" si="1851"/>
        <v>334095</v>
      </c>
      <c r="MC18" s="189">
        <f t="shared" si="1852"/>
        <v>334095</v>
      </c>
      <c r="MD18" s="7"/>
      <c r="ME18" s="7"/>
      <c r="MF18" s="7"/>
      <c r="MG18" s="7"/>
      <c r="MH18" s="7"/>
      <c r="MI18" s="7"/>
      <c r="MJ18" s="7"/>
      <c r="MK18" s="7"/>
      <c r="ML18" s="7"/>
      <c r="MM18" s="7"/>
      <c r="MN18" s="7"/>
      <c r="MO18" s="7"/>
      <c r="MP18" s="7"/>
      <c r="MQ18" s="7"/>
      <c r="MR18" s="8"/>
      <c r="MS18" s="120">
        <f>MC18</f>
        <v>334095</v>
      </c>
      <c r="MT18" s="120">
        <f>MS18</f>
        <v>334095</v>
      </c>
      <c r="MU18" s="120">
        <f t="shared" si="1854"/>
        <v>334095</v>
      </c>
      <c r="MV18" s="120">
        <f t="shared" si="1855"/>
        <v>334095</v>
      </c>
      <c r="MW18" s="120">
        <f t="shared" si="1856"/>
        <v>334095</v>
      </c>
      <c r="MX18" s="120">
        <f t="shared" si="1857"/>
        <v>334095</v>
      </c>
      <c r="MY18" s="120">
        <f t="shared" si="1858"/>
        <v>334095</v>
      </c>
      <c r="MZ18" s="120">
        <f t="shared" si="1859"/>
        <v>334095</v>
      </c>
      <c r="NA18" s="120">
        <f t="shared" si="1860"/>
        <v>334095</v>
      </c>
      <c r="NB18" s="216">
        <f t="shared" si="1861"/>
        <v>334095</v>
      </c>
      <c r="NC18" s="7">
        <v>334095</v>
      </c>
      <c r="ND18" s="188">
        <f>NC18</f>
        <v>334095</v>
      </c>
      <c r="NE18" s="188">
        <f t="shared" si="1862"/>
        <v>334095</v>
      </c>
      <c r="NF18" s="188">
        <f t="shared" si="1863"/>
        <v>334095</v>
      </c>
      <c r="NG18" s="188">
        <f t="shared" si="1864"/>
        <v>334095</v>
      </c>
      <c r="NH18" s="188">
        <f t="shared" si="1865"/>
        <v>334095</v>
      </c>
      <c r="NI18" s="188">
        <f t="shared" si="1866"/>
        <v>334095</v>
      </c>
      <c r="NJ18" s="188">
        <f t="shared" si="1867"/>
        <v>334095</v>
      </c>
      <c r="NK18" s="188">
        <f t="shared" si="1868"/>
        <v>334095</v>
      </c>
      <c r="NL18" s="188">
        <f t="shared" si="1869"/>
        <v>334095</v>
      </c>
      <c r="NM18" s="188">
        <f t="shared" si="1870"/>
        <v>334095</v>
      </c>
      <c r="NN18" s="188">
        <f t="shared" si="1871"/>
        <v>334095</v>
      </c>
      <c r="NO18" s="188">
        <f t="shared" si="1872"/>
        <v>334095</v>
      </c>
      <c r="NP18" s="188">
        <f t="shared" si="1873"/>
        <v>334095</v>
      </c>
      <c r="NQ18" s="188">
        <f t="shared" si="1874"/>
        <v>334095</v>
      </c>
      <c r="NR18" s="188">
        <f t="shared" si="1875"/>
        <v>334095</v>
      </c>
      <c r="NS18" s="188">
        <f t="shared" si="1876"/>
        <v>334095</v>
      </c>
      <c r="NT18" s="188">
        <f t="shared" si="1877"/>
        <v>334095</v>
      </c>
      <c r="NU18" s="188">
        <f t="shared" si="1878"/>
        <v>334095</v>
      </c>
      <c r="NV18" s="189">
        <f t="shared" si="1879"/>
        <v>334095</v>
      </c>
      <c r="NW18" s="7"/>
      <c r="NX18" s="7"/>
      <c r="NY18" s="7"/>
      <c r="NZ18" s="7"/>
      <c r="OA18" s="7"/>
      <c r="OB18" s="7"/>
      <c r="OC18" s="7"/>
      <c r="OD18" s="7"/>
      <c r="OE18" s="7"/>
      <c r="OF18" s="7"/>
      <c r="OG18" s="7"/>
      <c r="OH18" s="7"/>
      <c r="OI18" s="7"/>
      <c r="OJ18" s="7"/>
      <c r="OK18" s="8"/>
      <c r="OL18" s="120">
        <f>NV18</f>
        <v>334095</v>
      </c>
      <c r="OM18" s="120">
        <f>OL18</f>
        <v>334095</v>
      </c>
      <c r="ON18" s="120">
        <f t="shared" si="1881"/>
        <v>334095</v>
      </c>
      <c r="OO18" s="120">
        <f t="shared" si="1882"/>
        <v>334095</v>
      </c>
      <c r="OP18" s="120">
        <f t="shared" si="1883"/>
        <v>334095</v>
      </c>
      <c r="OQ18" s="120">
        <f t="shared" si="1884"/>
        <v>334095</v>
      </c>
      <c r="OR18" s="120">
        <f t="shared" si="1885"/>
        <v>334095</v>
      </c>
      <c r="OS18" s="120">
        <f t="shared" si="1886"/>
        <v>334095</v>
      </c>
      <c r="OT18" s="120">
        <f t="shared" si="1887"/>
        <v>334095</v>
      </c>
      <c r="OU18" s="216">
        <f t="shared" si="1888"/>
        <v>334095</v>
      </c>
      <c r="OV18" s="7">
        <v>334095</v>
      </c>
      <c r="OW18" s="7"/>
      <c r="OX18" s="7">
        <v>334095</v>
      </c>
      <c r="OY18" s="224"/>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90">
        <f t="shared" si="679"/>
        <v>334095</v>
      </c>
      <c r="PS18" s="190">
        <f t="shared" si="680"/>
        <v>334095</v>
      </c>
    </row>
    <row r="19" spans="1:435" x14ac:dyDescent="0.3">
      <c r="A19" s="95"/>
      <c r="B19" s="92"/>
      <c r="C19" s="92"/>
      <c r="D19" s="92"/>
      <c r="E19" s="103" t="s">
        <v>680</v>
      </c>
      <c r="F19" s="10" t="s">
        <v>681</v>
      </c>
      <c r="Z19" s="6"/>
      <c r="AA19" t="s">
        <v>682</v>
      </c>
      <c r="AB19" t="str">
        <f>AA19</f>
        <v>[334095]</v>
      </c>
      <c r="AC19" t="str">
        <f t="shared" ref="AC19:AO19" si="1897">AB19</f>
        <v>[334095]</v>
      </c>
      <c r="AD19" t="str">
        <f t="shared" si="1897"/>
        <v>[334095]</v>
      </c>
      <c r="AE19" t="str">
        <f t="shared" si="1897"/>
        <v>[334095]</v>
      </c>
      <c r="AF19" t="str">
        <f t="shared" si="1897"/>
        <v>[334095]</v>
      </c>
      <c r="AG19" t="str">
        <f t="shared" si="1897"/>
        <v>[334095]</v>
      </c>
      <c r="AH19" t="str">
        <f t="shared" si="1897"/>
        <v>[334095]</v>
      </c>
      <c r="AI19" t="str">
        <f t="shared" si="1897"/>
        <v>[334095]</v>
      </c>
      <c r="AJ19" t="str">
        <f t="shared" si="1897"/>
        <v>[334095]</v>
      </c>
      <c r="AK19" t="str">
        <f t="shared" si="1897"/>
        <v>[334095]</v>
      </c>
      <c r="AL19" t="str">
        <f t="shared" si="1897"/>
        <v>[334095]</v>
      </c>
      <c r="AM19" t="str">
        <f t="shared" si="1897"/>
        <v>[334095]</v>
      </c>
      <c r="AN19" t="str">
        <f t="shared" si="1897"/>
        <v>[334095]</v>
      </c>
      <c r="AO19" s="6" t="str">
        <f t="shared" si="1897"/>
        <v>[334095]</v>
      </c>
      <c r="AY19" s="215"/>
      <c r="BS19" s="6"/>
      <c r="BT19" s="190" t="str">
        <f>AA19</f>
        <v>[334095]</v>
      </c>
      <c r="BU19" s="190" t="str">
        <f>BT19</f>
        <v>[334095]</v>
      </c>
      <c r="BV19" s="190" t="str">
        <f t="shared" ref="BV19:BV20" si="1898">BU19</f>
        <v>[334095]</v>
      </c>
      <c r="BW19" s="190" t="str">
        <f t="shared" ref="BW19:BW20" si="1899">BV19</f>
        <v>[334095]</v>
      </c>
      <c r="BX19" s="190" t="str">
        <f t="shared" ref="BX19:BX20" si="1900">BW19</f>
        <v>[334095]</v>
      </c>
      <c r="BY19" s="190" t="str">
        <f t="shared" ref="BY19:BY20" si="1901">BX19</f>
        <v>[334095]</v>
      </c>
      <c r="BZ19" s="190" t="str">
        <f t="shared" ref="BZ19:BZ20" si="1902">BY19</f>
        <v>[334095]</v>
      </c>
      <c r="CA19" s="190" t="str">
        <f t="shared" ref="CA19:CA20" si="1903">BZ19</f>
        <v>[334095]</v>
      </c>
      <c r="CB19" s="190" t="str">
        <f t="shared" ref="CB19:CB20" si="1904">CA19</f>
        <v>[334095]</v>
      </c>
      <c r="CC19" s="190" t="str">
        <f t="shared" ref="CC19:CC20" si="1905">CB19</f>
        <v>[334095]</v>
      </c>
      <c r="CD19" s="190" t="str">
        <f t="shared" ref="CD19:CD20" si="1906">CC19</f>
        <v>[334095]</v>
      </c>
      <c r="CE19" s="190" t="str">
        <f t="shared" ref="CE19:CE20" si="1907">CD19</f>
        <v>[334095]</v>
      </c>
      <c r="CF19" s="190" t="str">
        <f t="shared" ref="CF19:CF20" si="1908">CE19</f>
        <v>[334095]</v>
      </c>
      <c r="CG19" s="190" t="str">
        <f t="shared" ref="CG19:CG20" si="1909">CF19</f>
        <v>[334095]</v>
      </c>
      <c r="CH19" s="191" t="str">
        <f t="shared" ref="CH19:CH20" si="1910">CG19</f>
        <v>[334095]</v>
      </c>
      <c r="CI19" s="190"/>
      <c r="CJ19" s="190"/>
      <c r="CK19" s="190"/>
      <c r="CL19" s="190"/>
      <c r="CM19" s="190"/>
      <c r="CN19" s="190"/>
      <c r="CO19" s="190"/>
      <c r="CP19" s="190"/>
      <c r="CQ19" s="190"/>
      <c r="CR19" s="252"/>
      <c r="DL19" s="6"/>
      <c r="DM19" s="190" t="str">
        <f>AA19</f>
        <v>[334095]</v>
      </c>
      <c r="DN19" s="190" t="str">
        <f>DM19</f>
        <v>[334095]</v>
      </c>
      <c r="DO19" s="190" t="str">
        <f t="shared" ref="DO19:DO20" si="1911">DN19</f>
        <v>[334095]</v>
      </c>
      <c r="DP19" s="190" t="str">
        <f t="shared" ref="DP19:DP20" si="1912">DO19</f>
        <v>[334095]</v>
      </c>
      <c r="DQ19" s="190" t="str">
        <f t="shared" ref="DQ19:DQ20" si="1913">DP19</f>
        <v>[334095]</v>
      </c>
      <c r="DR19" s="190" t="str">
        <f t="shared" ref="DR19:DR20" si="1914">DQ19</f>
        <v>[334095]</v>
      </c>
      <c r="DS19" s="190" t="str">
        <f t="shared" ref="DS19:DS20" si="1915">DR19</f>
        <v>[334095]</v>
      </c>
      <c r="DT19" s="190" t="str">
        <f t="shared" ref="DT19:DT20" si="1916">DS19</f>
        <v>[334095]</v>
      </c>
      <c r="DU19" s="190" t="str">
        <f t="shared" ref="DU19:DU20" si="1917">DT19</f>
        <v>[334095]</v>
      </c>
      <c r="DV19" s="190" t="str">
        <f t="shared" ref="DV19:DV20" si="1918">DU19</f>
        <v>[334095]</v>
      </c>
      <c r="DW19" s="190" t="str">
        <f t="shared" ref="DW19:DW20" si="1919">DV19</f>
        <v>[334095]</v>
      </c>
      <c r="DX19" s="190" t="str">
        <f t="shared" ref="DX19:DX20" si="1920">DW19</f>
        <v>[334095]</v>
      </c>
      <c r="DY19" s="190" t="str">
        <f t="shared" ref="DY19:DY20" si="1921">DX19</f>
        <v>[334095]</v>
      </c>
      <c r="DZ19" s="190" t="str">
        <f t="shared" ref="DZ19:DZ20" si="1922">DY19</f>
        <v>[334095]</v>
      </c>
      <c r="EA19" s="191" t="str">
        <f t="shared" ref="EA19:EA20" si="1923">DZ19</f>
        <v>[334095]</v>
      </c>
      <c r="EB19" s="190"/>
      <c r="EC19" s="190"/>
      <c r="ED19" s="190"/>
      <c r="EE19" s="190"/>
      <c r="EF19" s="190"/>
      <c r="EG19" s="190"/>
      <c r="EH19" s="190"/>
      <c r="EI19" s="190"/>
      <c r="EJ19" s="190"/>
      <c r="EK19" s="191"/>
      <c r="FE19" s="6"/>
      <c r="FF19" s="190" t="str">
        <f>AA19</f>
        <v>[334095]</v>
      </c>
      <c r="FG19" s="190" t="str">
        <f>FF19</f>
        <v>[334095]</v>
      </c>
      <c r="FH19" s="190" t="str">
        <f t="shared" ref="FH19:FH20" si="1924">FG19</f>
        <v>[334095]</v>
      </c>
      <c r="FI19" s="190" t="str">
        <f t="shared" ref="FI19:FI20" si="1925">FH19</f>
        <v>[334095]</v>
      </c>
      <c r="FJ19" s="190" t="str">
        <f t="shared" ref="FJ19:FJ20" si="1926">FI19</f>
        <v>[334095]</v>
      </c>
      <c r="FK19" s="190" t="str">
        <f t="shared" ref="FK19:FK20" si="1927">FJ19</f>
        <v>[334095]</v>
      </c>
      <c r="FL19" s="190" t="str">
        <f t="shared" ref="FL19:FL20" si="1928">FK19</f>
        <v>[334095]</v>
      </c>
      <c r="FM19" s="190" t="str">
        <f t="shared" ref="FM19:FM20" si="1929">FL19</f>
        <v>[334095]</v>
      </c>
      <c r="FN19" s="190" t="str">
        <f t="shared" ref="FN19:FN20" si="1930">FM19</f>
        <v>[334095]</v>
      </c>
      <c r="FO19" s="190" t="str">
        <f t="shared" ref="FO19:FO20" si="1931">FN19</f>
        <v>[334095]</v>
      </c>
      <c r="FP19" s="190" t="str">
        <f t="shared" ref="FP19:FP20" si="1932">FO19</f>
        <v>[334095]</v>
      </c>
      <c r="FQ19" s="190" t="str">
        <f t="shared" ref="FQ19:FQ20" si="1933">FP19</f>
        <v>[334095]</v>
      </c>
      <c r="FR19" s="190" t="str">
        <f t="shared" ref="FR19:FR20" si="1934">FQ19</f>
        <v>[334095]</v>
      </c>
      <c r="FS19" s="190" t="str">
        <f t="shared" ref="FS19:FS20" si="1935">FR19</f>
        <v>[334095]</v>
      </c>
      <c r="FT19" s="191" t="str">
        <f t="shared" ref="FT19:FT20" si="1936">FS19</f>
        <v>[334095]</v>
      </c>
      <c r="FU19" s="190"/>
      <c r="FV19" s="190"/>
      <c r="FW19" s="190"/>
      <c r="FX19" s="190"/>
      <c r="FY19" s="190"/>
      <c r="FZ19" s="190"/>
      <c r="GA19" s="190"/>
      <c r="GB19" s="190"/>
      <c r="GC19" s="190"/>
      <c r="GD19" s="252"/>
      <c r="GX19" s="6"/>
      <c r="GY19" s="190" t="str">
        <f>AA19</f>
        <v>[334095]</v>
      </c>
      <c r="GZ19" s="190" t="str">
        <f>GY19</f>
        <v>[334095]</v>
      </c>
      <c r="HA19" s="190" t="str">
        <f t="shared" ref="HA19:HA20" si="1937">GZ19</f>
        <v>[334095]</v>
      </c>
      <c r="HB19" s="190" t="str">
        <f t="shared" ref="HB19:HB20" si="1938">HA19</f>
        <v>[334095]</v>
      </c>
      <c r="HC19" s="190" t="str">
        <f t="shared" ref="HC19:HC20" si="1939">HB19</f>
        <v>[334095]</v>
      </c>
      <c r="HD19" s="190" t="str">
        <f t="shared" ref="HD19:HD20" si="1940">HC19</f>
        <v>[334095]</v>
      </c>
      <c r="HE19" s="190" t="str">
        <f t="shared" ref="HE19:HE20" si="1941">HD19</f>
        <v>[334095]</v>
      </c>
      <c r="HF19" s="190" t="str">
        <f t="shared" ref="HF19:HF20" si="1942">HE19</f>
        <v>[334095]</v>
      </c>
      <c r="HG19" s="190" t="str">
        <f t="shared" ref="HG19:HG20" si="1943">HF19</f>
        <v>[334095]</v>
      </c>
      <c r="HH19" s="190" t="str">
        <f t="shared" ref="HH19:HH20" si="1944">HG19</f>
        <v>[334095]</v>
      </c>
      <c r="HI19" s="190" t="str">
        <f t="shared" ref="HI19:HI20" si="1945">HH19</f>
        <v>[334095]</v>
      </c>
      <c r="HJ19" s="190" t="str">
        <f t="shared" ref="HJ19:HJ20" si="1946">HI19</f>
        <v>[334095]</v>
      </c>
      <c r="HK19" s="190" t="str">
        <f t="shared" ref="HK19:HK20" si="1947">HJ19</f>
        <v>[334095]</v>
      </c>
      <c r="HL19" s="190" t="str">
        <f t="shared" ref="HL19:HL20" si="1948">HK19</f>
        <v>[334095]</v>
      </c>
      <c r="HM19" s="191" t="str">
        <f t="shared" ref="HM19:HM20" si="1949">HL19</f>
        <v>[334095]</v>
      </c>
      <c r="HN19" s="190"/>
      <c r="HO19" s="190"/>
      <c r="HP19" s="190"/>
      <c r="HQ19" s="190"/>
      <c r="HR19" s="190"/>
      <c r="HS19" s="190"/>
      <c r="HT19" s="190"/>
      <c r="HU19" s="190"/>
      <c r="HV19" s="190"/>
      <c r="HW19" s="252"/>
      <c r="IQ19" s="6"/>
      <c r="IR19" s="190" t="str">
        <f>AA19</f>
        <v>[334095]</v>
      </c>
      <c r="IS19" s="190" t="str">
        <f>IR19</f>
        <v>[334095]</v>
      </c>
      <c r="IT19" s="190" t="str">
        <f t="shared" ref="IT19:IT20" si="1950">IS19</f>
        <v>[334095]</v>
      </c>
      <c r="IU19" s="190" t="str">
        <f t="shared" ref="IU19:IU20" si="1951">IT19</f>
        <v>[334095]</v>
      </c>
      <c r="IV19" s="190" t="str">
        <f t="shared" ref="IV19:IV20" si="1952">IU19</f>
        <v>[334095]</v>
      </c>
      <c r="IW19" s="190" t="str">
        <f t="shared" ref="IW19:IW20" si="1953">IV19</f>
        <v>[334095]</v>
      </c>
      <c r="IX19" s="190" t="str">
        <f t="shared" ref="IX19:IX20" si="1954">IW19</f>
        <v>[334095]</v>
      </c>
      <c r="IY19" s="190" t="str">
        <f t="shared" ref="IY19:IY20" si="1955">IX19</f>
        <v>[334095]</v>
      </c>
      <c r="IZ19" s="190" t="str">
        <f t="shared" ref="IZ19:IZ20" si="1956">IY19</f>
        <v>[334095]</v>
      </c>
      <c r="JA19" s="190" t="str">
        <f t="shared" ref="JA19:JA20" si="1957">IZ19</f>
        <v>[334095]</v>
      </c>
      <c r="JB19" s="190" t="str">
        <f t="shared" ref="JB19:JB20" si="1958">JA19</f>
        <v>[334095]</v>
      </c>
      <c r="JC19" s="190" t="str">
        <f t="shared" ref="JC19:JC20" si="1959">JB19</f>
        <v>[334095]</v>
      </c>
      <c r="JD19" s="190" t="str">
        <f t="shared" ref="JD19:JD20" si="1960">JC19</f>
        <v>[334095]</v>
      </c>
      <c r="JE19" s="190" t="str">
        <f t="shared" ref="JE19:JE20" si="1961">JD19</f>
        <v>[334095]</v>
      </c>
      <c r="JF19" s="191" t="str">
        <f t="shared" ref="JF19:JF20" si="1962">JE19</f>
        <v>[334095]</v>
      </c>
      <c r="JG19" s="190"/>
      <c r="JH19" s="190"/>
      <c r="JI19" s="190"/>
      <c r="JJ19" s="190"/>
      <c r="JK19" s="190"/>
      <c r="JL19" s="190"/>
      <c r="JM19" s="190"/>
      <c r="JN19" s="190"/>
      <c r="JO19" s="190"/>
      <c r="JP19" s="252"/>
      <c r="KJ19" s="6"/>
      <c r="KK19" s="190" t="str">
        <f>AA19</f>
        <v>[334095]</v>
      </c>
      <c r="KL19" s="190" t="str">
        <f>KK19</f>
        <v>[334095]</v>
      </c>
      <c r="KM19" s="190" t="str">
        <f t="shared" ref="KM19:KM20" si="1963">KL19</f>
        <v>[334095]</v>
      </c>
      <c r="KN19" s="190" t="str">
        <f t="shared" ref="KN19:KN20" si="1964">KM19</f>
        <v>[334095]</v>
      </c>
      <c r="KO19" s="190" t="str">
        <f t="shared" ref="KO19:KO20" si="1965">KN19</f>
        <v>[334095]</v>
      </c>
      <c r="KP19" s="190" t="str">
        <f t="shared" ref="KP19:KP20" si="1966">KO19</f>
        <v>[334095]</v>
      </c>
      <c r="KQ19" s="190" t="str">
        <f t="shared" ref="KQ19:KQ20" si="1967">KP19</f>
        <v>[334095]</v>
      </c>
      <c r="KR19" s="190" t="str">
        <f t="shared" ref="KR19:KR20" si="1968">KQ19</f>
        <v>[334095]</v>
      </c>
      <c r="KS19" s="190" t="str">
        <f t="shared" ref="KS19:KS20" si="1969">KR19</f>
        <v>[334095]</v>
      </c>
      <c r="KT19" s="190" t="str">
        <f t="shared" ref="KT19:KT20" si="1970">KS19</f>
        <v>[334095]</v>
      </c>
      <c r="KU19" s="190" t="str">
        <f t="shared" ref="KU19:KU20" si="1971">KT19</f>
        <v>[334095]</v>
      </c>
      <c r="KV19" s="190" t="str">
        <f t="shared" ref="KV19:KV20" si="1972">KU19</f>
        <v>[334095]</v>
      </c>
      <c r="KW19" s="190" t="str">
        <f t="shared" ref="KW19:KW20" si="1973">KV19</f>
        <v>[334095]</v>
      </c>
      <c r="KX19" s="190" t="str">
        <f t="shared" ref="KX19:KX20" si="1974">KW19</f>
        <v>[334095]</v>
      </c>
      <c r="KY19" s="191" t="str">
        <f t="shared" ref="KY19:KY20" si="1975">KX19</f>
        <v>[334095]</v>
      </c>
      <c r="KZ19" s="190"/>
      <c r="LA19" s="190"/>
      <c r="LB19" s="190"/>
      <c r="LC19" s="190"/>
      <c r="LD19" s="190"/>
      <c r="LE19" s="190"/>
      <c r="LF19" s="190"/>
      <c r="LG19" s="190"/>
      <c r="LH19" s="190"/>
      <c r="LI19" s="252"/>
      <c r="MC19" s="6"/>
      <c r="MD19" s="190" t="str">
        <f>AA19</f>
        <v>[334095]</v>
      </c>
      <c r="ME19" s="190" t="str">
        <f>MD19</f>
        <v>[334095]</v>
      </c>
      <c r="MF19" s="190" t="str">
        <f t="shared" ref="MF19:MF20" si="1976">ME19</f>
        <v>[334095]</v>
      </c>
      <c r="MG19" s="190" t="str">
        <f t="shared" ref="MG19:MG20" si="1977">MF19</f>
        <v>[334095]</v>
      </c>
      <c r="MH19" s="190" t="str">
        <f t="shared" ref="MH19:MH20" si="1978">MG19</f>
        <v>[334095]</v>
      </c>
      <c r="MI19" s="190" t="str">
        <f t="shared" ref="MI19:MI20" si="1979">MH19</f>
        <v>[334095]</v>
      </c>
      <c r="MJ19" s="190" t="str">
        <f t="shared" ref="MJ19:MJ20" si="1980">MI19</f>
        <v>[334095]</v>
      </c>
      <c r="MK19" s="190" t="str">
        <f t="shared" ref="MK19:MK20" si="1981">MJ19</f>
        <v>[334095]</v>
      </c>
      <c r="ML19" s="190" t="str">
        <f t="shared" ref="ML19:ML20" si="1982">MK19</f>
        <v>[334095]</v>
      </c>
      <c r="MM19" s="190" t="str">
        <f t="shared" ref="MM19:MM20" si="1983">ML19</f>
        <v>[334095]</v>
      </c>
      <c r="MN19" s="190" t="str">
        <f t="shared" ref="MN19:MN20" si="1984">MM19</f>
        <v>[334095]</v>
      </c>
      <c r="MO19" s="190" t="str">
        <f t="shared" ref="MO19:MO20" si="1985">MN19</f>
        <v>[334095]</v>
      </c>
      <c r="MP19" s="190" t="str">
        <f t="shared" ref="MP19:MP20" si="1986">MO19</f>
        <v>[334095]</v>
      </c>
      <c r="MQ19" s="190" t="str">
        <f t="shared" ref="MQ19:MQ20" si="1987">MP19</f>
        <v>[334095]</v>
      </c>
      <c r="MR19" s="191" t="str">
        <f t="shared" ref="MR19:MR20" si="1988">MQ19</f>
        <v>[334095]</v>
      </c>
      <c r="MS19" s="190"/>
      <c r="MT19" s="190"/>
      <c r="MU19" s="190"/>
      <c r="MV19" s="190"/>
      <c r="MW19" s="190"/>
      <c r="MX19" s="190"/>
      <c r="MY19" s="190"/>
      <c r="MZ19" s="190"/>
      <c r="NA19" s="190"/>
      <c r="NB19" s="252"/>
      <c r="NV19" s="6"/>
      <c r="NW19" s="190" t="str">
        <f>AA19</f>
        <v>[334095]</v>
      </c>
      <c r="NX19" s="190" t="str">
        <f>NW19</f>
        <v>[334095]</v>
      </c>
      <c r="NY19" s="190" t="str">
        <f t="shared" ref="NY19:NY20" si="1989">NX19</f>
        <v>[334095]</v>
      </c>
      <c r="NZ19" s="190" t="str">
        <f t="shared" ref="NZ19:NZ20" si="1990">NY19</f>
        <v>[334095]</v>
      </c>
      <c r="OA19" s="190" t="str">
        <f t="shared" ref="OA19:OA20" si="1991">NZ19</f>
        <v>[334095]</v>
      </c>
      <c r="OB19" s="190" t="str">
        <f t="shared" ref="OB19:OB20" si="1992">OA19</f>
        <v>[334095]</v>
      </c>
      <c r="OC19" s="190" t="str">
        <f t="shared" ref="OC19:OC20" si="1993">OB19</f>
        <v>[334095]</v>
      </c>
      <c r="OD19" s="190" t="str">
        <f t="shared" ref="OD19:OD20" si="1994">OC19</f>
        <v>[334095]</v>
      </c>
      <c r="OE19" s="190" t="str">
        <f t="shared" ref="OE19:OE20" si="1995">OD19</f>
        <v>[334095]</v>
      </c>
      <c r="OF19" s="190" t="str">
        <f t="shared" ref="OF19:OF20" si="1996">OE19</f>
        <v>[334095]</v>
      </c>
      <c r="OG19" s="190" t="str">
        <f t="shared" ref="OG19:OG20" si="1997">OF19</f>
        <v>[334095]</v>
      </c>
      <c r="OH19" s="190" t="str">
        <f t="shared" ref="OH19:OH20" si="1998">OG19</f>
        <v>[334095]</v>
      </c>
      <c r="OI19" s="190" t="str">
        <f t="shared" ref="OI19:OI20" si="1999">OH19</f>
        <v>[334095]</v>
      </c>
      <c r="OJ19" s="190" t="str">
        <f t="shared" ref="OJ19:OJ20" si="2000">OI19</f>
        <v>[334095]</v>
      </c>
      <c r="OK19" s="191" t="str">
        <f t="shared" ref="OK19:OK20" si="2001">OJ19</f>
        <v>[334095]</v>
      </c>
      <c r="OL19" s="190"/>
      <c r="OM19" s="190"/>
      <c r="ON19" s="190"/>
      <c r="OO19" s="190"/>
      <c r="OP19" s="190"/>
      <c r="OQ19" s="190"/>
      <c r="OR19" s="190"/>
      <c r="OS19" s="190"/>
      <c r="OT19" s="190"/>
      <c r="OU19" s="252"/>
      <c r="OW19" s="190" t="str">
        <f>AA19</f>
        <v>[334095]</v>
      </c>
      <c r="OY19" s="221" t="str">
        <f>AA19</f>
        <v>[334095]</v>
      </c>
      <c r="PA19" s="190" t="str">
        <f>AA19</f>
        <v>[334095]</v>
      </c>
      <c r="PC19" s="191" t="str">
        <f>AA19</f>
        <v>[334095]</v>
      </c>
      <c r="PE19" s="190" t="str">
        <f>AA19</f>
        <v>[334095]</v>
      </c>
      <c r="PG19" s="191" t="str">
        <f>AA19</f>
        <v>[334095]</v>
      </c>
      <c r="PI19" s="191" t="str">
        <f>AM19</f>
        <v>[334095]</v>
      </c>
      <c r="PK19" s="190" t="str">
        <f>AK19</f>
        <v>[334095]</v>
      </c>
      <c r="PM19" s="191" t="str">
        <f>AK19</f>
        <v>[334095]</v>
      </c>
      <c r="PO19" s="190" t="str">
        <f>AK19</f>
        <v>[334095]</v>
      </c>
      <c r="PQ19" s="191" t="str">
        <f>AK19</f>
        <v>[334095]</v>
      </c>
      <c r="PR19" s="190"/>
      <c r="PS19" s="190"/>
    </row>
    <row r="20" spans="1:435" x14ac:dyDescent="0.3">
      <c r="A20" s="95"/>
      <c r="B20" s="92"/>
      <c r="C20" s="92"/>
      <c r="D20" s="92"/>
      <c r="E20" s="103"/>
      <c r="F20" s="10" t="s">
        <v>683</v>
      </c>
      <c r="Z20" s="6"/>
      <c r="AA20" t="s">
        <v>684</v>
      </c>
      <c r="AB20" t="str">
        <f>AA20</f>
        <v>[334092, 334093, 334094, 334095]</v>
      </c>
      <c r="AC20" t="str">
        <f t="shared" ref="AC20:AO20" si="2002">AB20</f>
        <v>[334092, 334093, 334094, 334095]</v>
      </c>
      <c r="AD20" t="str">
        <f t="shared" si="2002"/>
        <v>[334092, 334093, 334094, 334095]</v>
      </c>
      <c r="AE20" t="str">
        <f t="shared" si="2002"/>
        <v>[334092, 334093, 334094, 334095]</v>
      </c>
      <c r="AF20" t="str">
        <f t="shared" si="2002"/>
        <v>[334092, 334093, 334094, 334095]</v>
      </c>
      <c r="AG20" t="str">
        <f t="shared" si="2002"/>
        <v>[334092, 334093, 334094, 334095]</v>
      </c>
      <c r="AH20" t="str">
        <f t="shared" si="2002"/>
        <v>[334092, 334093, 334094, 334095]</v>
      </c>
      <c r="AI20" t="str">
        <f t="shared" si="2002"/>
        <v>[334092, 334093, 334094, 334095]</v>
      </c>
      <c r="AJ20" t="str">
        <f t="shared" si="2002"/>
        <v>[334092, 334093, 334094, 334095]</v>
      </c>
      <c r="AK20" t="str">
        <f t="shared" si="2002"/>
        <v>[334092, 334093, 334094, 334095]</v>
      </c>
      <c r="AL20" t="str">
        <f t="shared" si="2002"/>
        <v>[334092, 334093, 334094, 334095]</v>
      </c>
      <c r="AM20" t="str">
        <f t="shared" si="2002"/>
        <v>[334092, 334093, 334094, 334095]</v>
      </c>
      <c r="AN20" t="str">
        <f t="shared" si="2002"/>
        <v>[334092, 334093, 334094, 334095]</v>
      </c>
      <c r="AO20" s="6" t="str">
        <f t="shared" si="2002"/>
        <v>[334092, 334093, 334094, 334095]</v>
      </c>
      <c r="AY20" s="215"/>
      <c r="BS20" s="6"/>
      <c r="BT20" s="190" t="str">
        <f>AA20</f>
        <v>[334092, 334093, 334094, 334095]</v>
      </c>
      <c r="BU20" s="190" t="str">
        <f>BT20</f>
        <v>[334092, 334093, 334094, 334095]</v>
      </c>
      <c r="BV20" s="190" t="str">
        <f t="shared" si="1898"/>
        <v>[334092, 334093, 334094, 334095]</v>
      </c>
      <c r="BW20" s="190" t="str">
        <f t="shared" si="1899"/>
        <v>[334092, 334093, 334094, 334095]</v>
      </c>
      <c r="BX20" s="190" t="str">
        <f t="shared" si="1900"/>
        <v>[334092, 334093, 334094, 334095]</v>
      </c>
      <c r="BY20" s="190" t="str">
        <f t="shared" si="1901"/>
        <v>[334092, 334093, 334094, 334095]</v>
      </c>
      <c r="BZ20" s="190" t="str">
        <f t="shared" si="1902"/>
        <v>[334092, 334093, 334094, 334095]</v>
      </c>
      <c r="CA20" s="190" t="str">
        <f t="shared" si="1903"/>
        <v>[334092, 334093, 334094, 334095]</v>
      </c>
      <c r="CB20" s="190" t="str">
        <f t="shared" si="1904"/>
        <v>[334092, 334093, 334094, 334095]</v>
      </c>
      <c r="CC20" s="190" t="str">
        <f t="shared" si="1905"/>
        <v>[334092, 334093, 334094, 334095]</v>
      </c>
      <c r="CD20" s="190" t="str">
        <f t="shared" si="1906"/>
        <v>[334092, 334093, 334094, 334095]</v>
      </c>
      <c r="CE20" s="190" t="str">
        <f t="shared" si="1907"/>
        <v>[334092, 334093, 334094, 334095]</v>
      </c>
      <c r="CF20" s="190" t="str">
        <f t="shared" si="1908"/>
        <v>[334092, 334093, 334094, 334095]</v>
      </c>
      <c r="CG20" s="190" t="str">
        <f t="shared" si="1909"/>
        <v>[334092, 334093, 334094, 334095]</v>
      </c>
      <c r="CH20" s="191" t="str">
        <f t="shared" si="1910"/>
        <v>[334092, 334093, 334094, 334095]</v>
      </c>
      <c r="CI20" s="190"/>
      <c r="CJ20" s="190"/>
      <c r="CK20" s="190"/>
      <c r="CL20" s="190"/>
      <c r="CM20" s="190"/>
      <c r="CN20" s="190"/>
      <c r="CO20" s="190"/>
      <c r="CP20" s="190"/>
      <c r="CQ20" s="190"/>
      <c r="CR20" s="252"/>
      <c r="DL20" s="6"/>
      <c r="DM20" s="190" t="str">
        <f>AA20</f>
        <v>[334092, 334093, 334094, 334095]</v>
      </c>
      <c r="DN20" s="190" t="str">
        <f>DM20</f>
        <v>[334092, 334093, 334094, 334095]</v>
      </c>
      <c r="DO20" s="190" t="str">
        <f t="shared" si="1911"/>
        <v>[334092, 334093, 334094, 334095]</v>
      </c>
      <c r="DP20" s="190" t="str">
        <f t="shared" si="1912"/>
        <v>[334092, 334093, 334094, 334095]</v>
      </c>
      <c r="DQ20" s="190" t="str">
        <f t="shared" si="1913"/>
        <v>[334092, 334093, 334094, 334095]</v>
      </c>
      <c r="DR20" s="190" t="str">
        <f t="shared" si="1914"/>
        <v>[334092, 334093, 334094, 334095]</v>
      </c>
      <c r="DS20" s="190" t="str">
        <f t="shared" si="1915"/>
        <v>[334092, 334093, 334094, 334095]</v>
      </c>
      <c r="DT20" s="190" t="str">
        <f t="shared" si="1916"/>
        <v>[334092, 334093, 334094, 334095]</v>
      </c>
      <c r="DU20" s="190" t="str">
        <f t="shared" si="1917"/>
        <v>[334092, 334093, 334094, 334095]</v>
      </c>
      <c r="DV20" s="190" t="str">
        <f t="shared" si="1918"/>
        <v>[334092, 334093, 334094, 334095]</v>
      </c>
      <c r="DW20" s="190" t="str">
        <f t="shared" si="1919"/>
        <v>[334092, 334093, 334094, 334095]</v>
      </c>
      <c r="DX20" s="190" t="str">
        <f t="shared" si="1920"/>
        <v>[334092, 334093, 334094, 334095]</v>
      </c>
      <c r="DY20" s="190" t="str">
        <f t="shared" si="1921"/>
        <v>[334092, 334093, 334094, 334095]</v>
      </c>
      <c r="DZ20" s="190" t="str">
        <f t="shared" si="1922"/>
        <v>[334092, 334093, 334094, 334095]</v>
      </c>
      <c r="EA20" s="191" t="str">
        <f t="shared" si="1923"/>
        <v>[334092, 334093, 334094, 334095]</v>
      </c>
      <c r="EB20" s="190"/>
      <c r="EC20" s="190"/>
      <c r="ED20" s="190"/>
      <c r="EE20" s="190"/>
      <c r="EF20" s="190"/>
      <c r="EG20" s="190"/>
      <c r="EH20" s="190"/>
      <c r="EI20" s="190"/>
      <c r="EJ20" s="190"/>
      <c r="EK20" s="191"/>
      <c r="FE20" s="6"/>
      <c r="FF20" s="190" t="str">
        <f>AA20</f>
        <v>[334092, 334093, 334094, 334095]</v>
      </c>
      <c r="FG20" s="190" t="str">
        <f>FF20</f>
        <v>[334092, 334093, 334094, 334095]</v>
      </c>
      <c r="FH20" s="190" t="str">
        <f t="shared" si="1924"/>
        <v>[334092, 334093, 334094, 334095]</v>
      </c>
      <c r="FI20" s="190" t="str">
        <f t="shared" si="1925"/>
        <v>[334092, 334093, 334094, 334095]</v>
      </c>
      <c r="FJ20" s="190" t="str">
        <f t="shared" si="1926"/>
        <v>[334092, 334093, 334094, 334095]</v>
      </c>
      <c r="FK20" s="190" t="str">
        <f t="shared" si="1927"/>
        <v>[334092, 334093, 334094, 334095]</v>
      </c>
      <c r="FL20" s="190" t="str">
        <f t="shared" si="1928"/>
        <v>[334092, 334093, 334094, 334095]</v>
      </c>
      <c r="FM20" s="190" t="str">
        <f t="shared" si="1929"/>
        <v>[334092, 334093, 334094, 334095]</v>
      </c>
      <c r="FN20" s="190" t="str">
        <f t="shared" si="1930"/>
        <v>[334092, 334093, 334094, 334095]</v>
      </c>
      <c r="FO20" s="190" t="str">
        <f t="shared" si="1931"/>
        <v>[334092, 334093, 334094, 334095]</v>
      </c>
      <c r="FP20" s="190" t="str">
        <f t="shared" si="1932"/>
        <v>[334092, 334093, 334094, 334095]</v>
      </c>
      <c r="FQ20" s="190" t="str">
        <f t="shared" si="1933"/>
        <v>[334092, 334093, 334094, 334095]</v>
      </c>
      <c r="FR20" s="190" t="str">
        <f t="shared" si="1934"/>
        <v>[334092, 334093, 334094, 334095]</v>
      </c>
      <c r="FS20" s="190" t="str">
        <f t="shared" si="1935"/>
        <v>[334092, 334093, 334094, 334095]</v>
      </c>
      <c r="FT20" s="191" t="str">
        <f t="shared" si="1936"/>
        <v>[334092, 334093, 334094, 334095]</v>
      </c>
      <c r="FU20" s="190"/>
      <c r="FV20" s="190"/>
      <c r="FW20" s="190"/>
      <c r="FX20" s="190"/>
      <c r="FY20" s="190"/>
      <c r="FZ20" s="190"/>
      <c r="GA20" s="190"/>
      <c r="GB20" s="190"/>
      <c r="GC20" s="190"/>
      <c r="GD20" s="252"/>
      <c r="GX20" s="6"/>
      <c r="GY20" s="190" t="str">
        <f>AA20</f>
        <v>[334092, 334093, 334094, 334095]</v>
      </c>
      <c r="GZ20" s="190" t="str">
        <f>GY20</f>
        <v>[334092, 334093, 334094, 334095]</v>
      </c>
      <c r="HA20" s="190" t="str">
        <f t="shared" si="1937"/>
        <v>[334092, 334093, 334094, 334095]</v>
      </c>
      <c r="HB20" s="190" t="str">
        <f t="shared" si="1938"/>
        <v>[334092, 334093, 334094, 334095]</v>
      </c>
      <c r="HC20" s="190" t="str">
        <f t="shared" si="1939"/>
        <v>[334092, 334093, 334094, 334095]</v>
      </c>
      <c r="HD20" s="190" t="str">
        <f t="shared" si="1940"/>
        <v>[334092, 334093, 334094, 334095]</v>
      </c>
      <c r="HE20" s="190" t="str">
        <f t="shared" si="1941"/>
        <v>[334092, 334093, 334094, 334095]</v>
      </c>
      <c r="HF20" s="190" t="str">
        <f t="shared" si="1942"/>
        <v>[334092, 334093, 334094, 334095]</v>
      </c>
      <c r="HG20" s="190" t="str">
        <f t="shared" si="1943"/>
        <v>[334092, 334093, 334094, 334095]</v>
      </c>
      <c r="HH20" s="190" t="str">
        <f t="shared" si="1944"/>
        <v>[334092, 334093, 334094, 334095]</v>
      </c>
      <c r="HI20" s="190" t="str">
        <f t="shared" si="1945"/>
        <v>[334092, 334093, 334094, 334095]</v>
      </c>
      <c r="HJ20" s="190" t="str">
        <f t="shared" si="1946"/>
        <v>[334092, 334093, 334094, 334095]</v>
      </c>
      <c r="HK20" s="190" t="str">
        <f t="shared" si="1947"/>
        <v>[334092, 334093, 334094, 334095]</v>
      </c>
      <c r="HL20" s="190" t="str">
        <f t="shared" si="1948"/>
        <v>[334092, 334093, 334094, 334095]</v>
      </c>
      <c r="HM20" s="191" t="str">
        <f t="shared" si="1949"/>
        <v>[334092, 334093, 334094, 334095]</v>
      </c>
      <c r="HN20" s="190"/>
      <c r="HO20" s="190"/>
      <c r="HP20" s="190"/>
      <c r="HQ20" s="190"/>
      <c r="HR20" s="190"/>
      <c r="HS20" s="190"/>
      <c r="HT20" s="190"/>
      <c r="HU20" s="190"/>
      <c r="HV20" s="190"/>
      <c r="HW20" s="252"/>
      <c r="IQ20" s="6"/>
      <c r="IR20" s="190" t="str">
        <f>AA20</f>
        <v>[334092, 334093, 334094, 334095]</v>
      </c>
      <c r="IS20" s="190" t="str">
        <f>IR20</f>
        <v>[334092, 334093, 334094, 334095]</v>
      </c>
      <c r="IT20" s="190" t="str">
        <f t="shared" si="1950"/>
        <v>[334092, 334093, 334094, 334095]</v>
      </c>
      <c r="IU20" s="190" t="str">
        <f t="shared" si="1951"/>
        <v>[334092, 334093, 334094, 334095]</v>
      </c>
      <c r="IV20" s="190" t="str">
        <f t="shared" si="1952"/>
        <v>[334092, 334093, 334094, 334095]</v>
      </c>
      <c r="IW20" s="190" t="str">
        <f t="shared" si="1953"/>
        <v>[334092, 334093, 334094, 334095]</v>
      </c>
      <c r="IX20" s="190" t="str">
        <f t="shared" si="1954"/>
        <v>[334092, 334093, 334094, 334095]</v>
      </c>
      <c r="IY20" s="190" t="str">
        <f t="shared" si="1955"/>
        <v>[334092, 334093, 334094, 334095]</v>
      </c>
      <c r="IZ20" s="190" t="str">
        <f t="shared" si="1956"/>
        <v>[334092, 334093, 334094, 334095]</v>
      </c>
      <c r="JA20" s="190" t="str">
        <f t="shared" si="1957"/>
        <v>[334092, 334093, 334094, 334095]</v>
      </c>
      <c r="JB20" s="190" t="str">
        <f t="shared" si="1958"/>
        <v>[334092, 334093, 334094, 334095]</v>
      </c>
      <c r="JC20" s="190" t="str">
        <f t="shared" si="1959"/>
        <v>[334092, 334093, 334094, 334095]</v>
      </c>
      <c r="JD20" s="190" t="str">
        <f t="shared" si="1960"/>
        <v>[334092, 334093, 334094, 334095]</v>
      </c>
      <c r="JE20" s="190" t="str">
        <f t="shared" si="1961"/>
        <v>[334092, 334093, 334094, 334095]</v>
      </c>
      <c r="JF20" s="191" t="str">
        <f t="shared" si="1962"/>
        <v>[334092, 334093, 334094, 334095]</v>
      </c>
      <c r="JG20" s="190"/>
      <c r="JH20" s="190"/>
      <c r="JI20" s="190"/>
      <c r="JJ20" s="190"/>
      <c r="JK20" s="190"/>
      <c r="JL20" s="190"/>
      <c r="JM20" s="190"/>
      <c r="JN20" s="190"/>
      <c r="JO20" s="190"/>
      <c r="JP20" s="252"/>
      <c r="KJ20" s="6"/>
      <c r="KK20" s="190" t="str">
        <f>AA20</f>
        <v>[334092, 334093, 334094, 334095]</v>
      </c>
      <c r="KL20" s="190" t="str">
        <f>KK20</f>
        <v>[334092, 334093, 334094, 334095]</v>
      </c>
      <c r="KM20" s="190" t="str">
        <f t="shared" si="1963"/>
        <v>[334092, 334093, 334094, 334095]</v>
      </c>
      <c r="KN20" s="190" t="str">
        <f t="shared" si="1964"/>
        <v>[334092, 334093, 334094, 334095]</v>
      </c>
      <c r="KO20" s="190" t="str">
        <f t="shared" si="1965"/>
        <v>[334092, 334093, 334094, 334095]</v>
      </c>
      <c r="KP20" s="190" t="str">
        <f t="shared" si="1966"/>
        <v>[334092, 334093, 334094, 334095]</v>
      </c>
      <c r="KQ20" s="190" t="str">
        <f t="shared" si="1967"/>
        <v>[334092, 334093, 334094, 334095]</v>
      </c>
      <c r="KR20" s="190" t="str">
        <f t="shared" si="1968"/>
        <v>[334092, 334093, 334094, 334095]</v>
      </c>
      <c r="KS20" s="190" t="str">
        <f t="shared" si="1969"/>
        <v>[334092, 334093, 334094, 334095]</v>
      </c>
      <c r="KT20" s="190" t="str">
        <f t="shared" si="1970"/>
        <v>[334092, 334093, 334094, 334095]</v>
      </c>
      <c r="KU20" s="190" t="str">
        <f t="shared" si="1971"/>
        <v>[334092, 334093, 334094, 334095]</v>
      </c>
      <c r="KV20" s="190" t="str">
        <f t="shared" si="1972"/>
        <v>[334092, 334093, 334094, 334095]</v>
      </c>
      <c r="KW20" s="190" t="str">
        <f t="shared" si="1973"/>
        <v>[334092, 334093, 334094, 334095]</v>
      </c>
      <c r="KX20" s="190" t="str">
        <f t="shared" si="1974"/>
        <v>[334092, 334093, 334094, 334095]</v>
      </c>
      <c r="KY20" s="191" t="str">
        <f t="shared" si="1975"/>
        <v>[334092, 334093, 334094, 334095]</v>
      </c>
      <c r="KZ20" s="190"/>
      <c r="LA20" s="190"/>
      <c r="LB20" s="190"/>
      <c r="LC20" s="190"/>
      <c r="LD20" s="190"/>
      <c r="LE20" s="190"/>
      <c r="LF20" s="190"/>
      <c r="LG20" s="190"/>
      <c r="LH20" s="190"/>
      <c r="LI20" s="252"/>
      <c r="MC20" s="6"/>
      <c r="MD20" s="190" t="str">
        <f>AA20</f>
        <v>[334092, 334093, 334094, 334095]</v>
      </c>
      <c r="ME20" s="190" t="str">
        <f>MD20</f>
        <v>[334092, 334093, 334094, 334095]</v>
      </c>
      <c r="MF20" s="190" t="str">
        <f t="shared" si="1976"/>
        <v>[334092, 334093, 334094, 334095]</v>
      </c>
      <c r="MG20" s="190" t="str">
        <f t="shared" si="1977"/>
        <v>[334092, 334093, 334094, 334095]</v>
      </c>
      <c r="MH20" s="190" t="str">
        <f t="shared" si="1978"/>
        <v>[334092, 334093, 334094, 334095]</v>
      </c>
      <c r="MI20" s="190" t="str">
        <f t="shared" si="1979"/>
        <v>[334092, 334093, 334094, 334095]</v>
      </c>
      <c r="MJ20" s="190" t="str">
        <f t="shared" si="1980"/>
        <v>[334092, 334093, 334094, 334095]</v>
      </c>
      <c r="MK20" s="190" t="str">
        <f t="shared" si="1981"/>
        <v>[334092, 334093, 334094, 334095]</v>
      </c>
      <c r="ML20" s="190" t="str">
        <f t="shared" si="1982"/>
        <v>[334092, 334093, 334094, 334095]</v>
      </c>
      <c r="MM20" s="190" t="str">
        <f t="shared" si="1983"/>
        <v>[334092, 334093, 334094, 334095]</v>
      </c>
      <c r="MN20" s="190" t="str">
        <f t="shared" si="1984"/>
        <v>[334092, 334093, 334094, 334095]</v>
      </c>
      <c r="MO20" s="190" t="str">
        <f t="shared" si="1985"/>
        <v>[334092, 334093, 334094, 334095]</v>
      </c>
      <c r="MP20" s="190" t="str">
        <f t="shared" si="1986"/>
        <v>[334092, 334093, 334094, 334095]</v>
      </c>
      <c r="MQ20" s="190" t="str">
        <f t="shared" si="1987"/>
        <v>[334092, 334093, 334094, 334095]</v>
      </c>
      <c r="MR20" s="191" t="str">
        <f t="shared" si="1988"/>
        <v>[334092, 334093, 334094, 334095]</v>
      </c>
      <c r="MS20" s="190"/>
      <c r="MT20" s="190"/>
      <c r="MU20" s="190"/>
      <c r="MV20" s="190"/>
      <c r="MW20" s="190"/>
      <c r="MX20" s="190"/>
      <c r="MY20" s="190"/>
      <c r="MZ20" s="190"/>
      <c r="NA20" s="190"/>
      <c r="NB20" s="252"/>
      <c r="NV20" s="6"/>
      <c r="NW20" s="190" t="str">
        <f>AA20</f>
        <v>[334092, 334093, 334094, 334095]</v>
      </c>
      <c r="NX20" s="190" t="str">
        <f>NW20</f>
        <v>[334092, 334093, 334094, 334095]</v>
      </c>
      <c r="NY20" s="190" t="str">
        <f t="shared" si="1989"/>
        <v>[334092, 334093, 334094, 334095]</v>
      </c>
      <c r="NZ20" s="190" t="str">
        <f t="shared" si="1990"/>
        <v>[334092, 334093, 334094, 334095]</v>
      </c>
      <c r="OA20" s="190" t="str">
        <f t="shared" si="1991"/>
        <v>[334092, 334093, 334094, 334095]</v>
      </c>
      <c r="OB20" s="190" t="str">
        <f t="shared" si="1992"/>
        <v>[334092, 334093, 334094, 334095]</v>
      </c>
      <c r="OC20" s="190" t="str">
        <f t="shared" si="1993"/>
        <v>[334092, 334093, 334094, 334095]</v>
      </c>
      <c r="OD20" s="190" t="str">
        <f t="shared" si="1994"/>
        <v>[334092, 334093, 334094, 334095]</v>
      </c>
      <c r="OE20" s="190" t="str">
        <f t="shared" si="1995"/>
        <v>[334092, 334093, 334094, 334095]</v>
      </c>
      <c r="OF20" s="190" t="str">
        <f t="shared" si="1996"/>
        <v>[334092, 334093, 334094, 334095]</v>
      </c>
      <c r="OG20" s="190" t="str">
        <f t="shared" si="1997"/>
        <v>[334092, 334093, 334094, 334095]</v>
      </c>
      <c r="OH20" s="190" t="str">
        <f t="shared" si="1998"/>
        <v>[334092, 334093, 334094, 334095]</v>
      </c>
      <c r="OI20" s="190" t="str">
        <f t="shared" si="1999"/>
        <v>[334092, 334093, 334094, 334095]</v>
      </c>
      <c r="OJ20" s="190" t="str">
        <f t="shared" si="2000"/>
        <v>[334092, 334093, 334094, 334095]</v>
      </c>
      <c r="OK20" s="191" t="str">
        <f t="shared" si="2001"/>
        <v>[334092, 334093, 334094, 334095]</v>
      </c>
      <c r="OL20" s="190"/>
      <c r="OM20" s="190"/>
      <c r="ON20" s="190"/>
      <c r="OO20" s="190"/>
      <c r="OP20" s="190"/>
      <c r="OQ20" s="190"/>
      <c r="OR20" s="190"/>
      <c r="OS20" s="190"/>
      <c r="OT20" s="190"/>
      <c r="OU20" s="252"/>
      <c r="OW20" s="190" t="str">
        <f>AA20</f>
        <v>[334092, 334093, 334094, 334095]</v>
      </c>
      <c r="OY20" s="221" t="str">
        <f>AA20</f>
        <v>[334092, 334093, 334094, 334095]</v>
      </c>
      <c r="PA20" s="190" t="str">
        <f>AA20</f>
        <v>[334092, 334093, 334094, 334095]</v>
      </c>
      <c r="PC20" s="191" t="str">
        <f>AA20</f>
        <v>[334092, 334093, 334094, 334095]</v>
      </c>
      <c r="PE20" s="190" t="str">
        <f>AA20</f>
        <v>[334092, 334093, 334094, 334095]</v>
      </c>
      <c r="PG20" s="191" t="str">
        <f>AA20</f>
        <v>[334092, 334093, 334094, 334095]</v>
      </c>
      <c r="PI20" s="191" t="str">
        <f>AM20</f>
        <v>[334092, 334093, 334094, 334095]</v>
      </c>
      <c r="PK20" s="190" t="str">
        <f>AK20</f>
        <v>[334092, 334093, 334094, 334095]</v>
      </c>
      <c r="PM20" s="191" t="str">
        <f>AK20</f>
        <v>[334092, 334093, 334094, 334095]</v>
      </c>
      <c r="PO20" s="190" t="str">
        <f>AK20</f>
        <v>[334092, 334093, 334094, 334095]</v>
      </c>
      <c r="PQ20" s="191" t="str">
        <f>AK20</f>
        <v>[334092, 334093, 334094, 334095]</v>
      </c>
      <c r="PR20" s="190"/>
      <c r="PS20" s="190"/>
    </row>
    <row r="21" spans="1:435" x14ac:dyDescent="0.3">
      <c r="A21" s="95"/>
      <c r="B21" s="92"/>
      <c r="C21" s="92"/>
      <c r="D21" s="92"/>
      <c r="E21" s="103"/>
      <c r="F21" s="10" t="s">
        <v>685</v>
      </c>
      <c r="G21">
        <v>334091</v>
      </c>
      <c r="H21" s="190">
        <f>G21</f>
        <v>334091</v>
      </c>
      <c r="I21" s="190">
        <f t="shared" ref="I21:Z21" si="2003">H21</f>
        <v>334091</v>
      </c>
      <c r="J21" s="190">
        <f t="shared" si="2003"/>
        <v>334091</v>
      </c>
      <c r="K21" s="190">
        <f t="shared" si="2003"/>
        <v>334091</v>
      </c>
      <c r="L21" s="190">
        <f t="shared" si="2003"/>
        <v>334091</v>
      </c>
      <c r="M21" s="190">
        <f t="shared" si="2003"/>
        <v>334091</v>
      </c>
      <c r="N21" s="190">
        <f t="shared" si="2003"/>
        <v>334091</v>
      </c>
      <c r="O21" s="190">
        <f t="shared" si="2003"/>
        <v>334091</v>
      </c>
      <c r="P21" s="190">
        <f t="shared" si="2003"/>
        <v>334091</v>
      </c>
      <c r="Q21" s="190">
        <f t="shared" si="2003"/>
        <v>334091</v>
      </c>
      <c r="R21" s="190">
        <f t="shared" si="2003"/>
        <v>334091</v>
      </c>
      <c r="S21" s="190">
        <f t="shared" si="2003"/>
        <v>334091</v>
      </c>
      <c r="T21" s="190">
        <f t="shared" si="2003"/>
        <v>334091</v>
      </c>
      <c r="U21" s="190">
        <f t="shared" si="2003"/>
        <v>334091</v>
      </c>
      <c r="V21" s="190">
        <f t="shared" si="2003"/>
        <v>334091</v>
      </c>
      <c r="W21" s="190">
        <f t="shared" si="2003"/>
        <v>334091</v>
      </c>
      <c r="X21" s="190">
        <f t="shared" si="2003"/>
        <v>334091</v>
      </c>
      <c r="Y21" s="190">
        <f t="shared" si="2003"/>
        <v>334091</v>
      </c>
      <c r="Z21" s="191">
        <f t="shared" si="2003"/>
        <v>334091</v>
      </c>
      <c r="AA21" s="10"/>
      <c r="AB21" s="10"/>
      <c r="AC21" s="10"/>
      <c r="AD21" s="10"/>
      <c r="AE21" s="10"/>
      <c r="AF21" s="10"/>
      <c r="AG21" s="10"/>
      <c r="AH21" s="10"/>
      <c r="AI21" s="10"/>
      <c r="AJ21" s="10"/>
      <c r="AK21" s="10"/>
      <c r="AL21" s="10"/>
      <c r="AM21" s="10"/>
      <c r="AN21" s="10"/>
      <c r="AO21" s="23"/>
      <c r="AP21" s="190">
        <f>$G$21</f>
        <v>334091</v>
      </c>
      <c r="AQ21" s="190">
        <v>334091</v>
      </c>
      <c r="AR21" s="190">
        <v>334091</v>
      </c>
      <c r="AS21" s="190">
        <v>334091</v>
      </c>
      <c r="AT21" s="190">
        <v>334091</v>
      </c>
      <c r="AU21" s="190">
        <v>334091</v>
      </c>
      <c r="AV21" s="190">
        <v>334091</v>
      </c>
      <c r="AW21" s="190">
        <v>334091</v>
      </c>
      <c r="AX21" s="190">
        <v>334091</v>
      </c>
      <c r="AY21" s="252">
        <v>334091</v>
      </c>
      <c r="AZ21">
        <v>334091</v>
      </c>
      <c r="BA21" s="190">
        <f>AZ21</f>
        <v>334091</v>
      </c>
      <c r="BB21" s="190">
        <f t="shared" ref="BB21:BB22" si="2004">BA21</f>
        <v>334091</v>
      </c>
      <c r="BC21" s="190">
        <f t="shared" ref="BC21:BC22" si="2005">BB21</f>
        <v>334091</v>
      </c>
      <c r="BD21" s="190">
        <f t="shared" ref="BD21:BD22" si="2006">BC21</f>
        <v>334091</v>
      </c>
      <c r="BE21" s="190">
        <f t="shared" ref="BE21:BE22" si="2007">BD21</f>
        <v>334091</v>
      </c>
      <c r="BF21" s="190">
        <f t="shared" ref="BF21:BF22" si="2008">BE21</f>
        <v>334091</v>
      </c>
      <c r="BG21" s="190">
        <f t="shared" ref="BG21:BG22" si="2009">BF21</f>
        <v>334091</v>
      </c>
      <c r="BH21" s="190">
        <f t="shared" ref="BH21:BH22" si="2010">BG21</f>
        <v>334091</v>
      </c>
      <c r="BI21" s="190">
        <f t="shared" ref="BI21:BI22" si="2011">BH21</f>
        <v>334091</v>
      </c>
      <c r="BJ21" s="190">
        <f t="shared" ref="BJ21:BJ22" si="2012">BI21</f>
        <v>334091</v>
      </c>
      <c r="BK21" s="190">
        <f t="shared" ref="BK21:BK22" si="2013">BJ21</f>
        <v>334091</v>
      </c>
      <c r="BL21" s="190">
        <f t="shared" ref="BL21:BL22" si="2014">BK21</f>
        <v>334091</v>
      </c>
      <c r="BM21" s="190">
        <f t="shared" ref="BM21:BM22" si="2015">BL21</f>
        <v>334091</v>
      </c>
      <c r="BN21" s="190">
        <f t="shared" ref="BN21:BN22" si="2016">BM21</f>
        <v>334091</v>
      </c>
      <c r="BO21" s="190">
        <f t="shared" ref="BO21:BO22" si="2017">BN21</f>
        <v>334091</v>
      </c>
      <c r="BP21" s="190">
        <f t="shared" ref="BP21:BP22" si="2018">BO21</f>
        <v>334091</v>
      </c>
      <c r="BQ21" s="190">
        <f t="shared" ref="BQ21:BQ22" si="2019">BP21</f>
        <v>334091</v>
      </c>
      <c r="BR21" s="190">
        <f t="shared" ref="BR21:BR22" si="2020">BQ21</f>
        <v>334091</v>
      </c>
      <c r="BS21" s="191">
        <f t="shared" ref="BS21:BS22" si="2021">BR21</f>
        <v>334091</v>
      </c>
      <c r="BT21" s="10"/>
      <c r="BU21" s="10"/>
      <c r="BV21" s="10"/>
      <c r="BW21" s="10"/>
      <c r="BX21" s="10"/>
      <c r="BY21" s="10"/>
      <c r="BZ21" s="10"/>
      <c r="CA21" s="10"/>
      <c r="CB21" s="10"/>
      <c r="CC21" s="10"/>
      <c r="CD21" s="10"/>
      <c r="CE21" s="10"/>
      <c r="CF21" s="10"/>
      <c r="CG21" s="10"/>
      <c r="CH21" s="23"/>
      <c r="CI21" s="190">
        <f>$G$21</f>
        <v>334091</v>
      </c>
      <c r="CJ21" s="190">
        <v>334091</v>
      </c>
      <c r="CK21" s="190">
        <v>334091</v>
      </c>
      <c r="CL21" s="190">
        <v>334091</v>
      </c>
      <c r="CM21" s="190">
        <v>334091</v>
      </c>
      <c r="CN21" s="190">
        <v>334091</v>
      </c>
      <c r="CO21" s="190">
        <v>334091</v>
      </c>
      <c r="CP21" s="190">
        <v>334091</v>
      </c>
      <c r="CQ21" s="190">
        <v>334091</v>
      </c>
      <c r="CR21" s="252">
        <v>334091</v>
      </c>
      <c r="CS21">
        <v>334091</v>
      </c>
      <c r="CT21" s="190">
        <f>CS21</f>
        <v>334091</v>
      </c>
      <c r="CU21" s="190">
        <f t="shared" ref="CU21:CU22" si="2022">CT21</f>
        <v>334091</v>
      </c>
      <c r="CV21" s="190">
        <f t="shared" ref="CV21:CV22" si="2023">CU21</f>
        <v>334091</v>
      </c>
      <c r="CW21" s="190">
        <f t="shared" ref="CW21:CW22" si="2024">CV21</f>
        <v>334091</v>
      </c>
      <c r="CX21" s="190">
        <f t="shared" ref="CX21:CX22" si="2025">CW21</f>
        <v>334091</v>
      </c>
      <c r="CY21" s="190">
        <f t="shared" ref="CY21:CY22" si="2026">CX21</f>
        <v>334091</v>
      </c>
      <c r="CZ21" s="190">
        <f t="shared" ref="CZ21:CZ22" si="2027">CY21</f>
        <v>334091</v>
      </c>
      <c r="DA21" s="190">
        <f t="shared" ref="DA21:DA22" si="2028">CZ21</f>
        <v>334091</v>
      </c>
      <c r="DB21" s="190">
        <f t="shared" ref="DB21:DB22" si="2029">DA21</f>
        <v>334091</v>
      </c>
      <c r="DC21" s="190">
        <f t="shared" ref="DC21:DC22" si="2030">DB21</f>
        <v>334091</v>
      </c>
      <c r="DD21" s="190">
        <f t="shared" ref="DD21:DD22" si="2031">DC21</f>
        <v>334091</v>
      </c>
      <c r="DE21" s="190">
        <f t="shared" ref="DE21:DE22" si="2032">DD21</f>
        <v>334091</v>
      </c>
      <c r="DF21" s="190">
        <f t="shared" ref="DF21:DF22" si="2033">DE21</f>
        <v>334091</v>
      </c>
      <c r="DG21" s="190">
        <f t="shared" ref="DG21:DG22" si="2034">DF21</f>
        <v>334091</v>
      </c>
      <c r="DH21" s="190">
        <f t="shared" ref="DH21:DH22" si="2035">DG21</f>
        <v>334091</v>
      </c>
      <c r="DI21" s="190">
        <f t="shared" ref="DI21:DI22" si="2036">DH21</f>
        <v>334091</v>
      </c>
      <c r="DJ21" s="190">
        <f t="shared" ref="DJ21:DJ22" si="2037">DI21</f>
        <v>334091</v>
      </c>
      <c r="DK21" s="190">
        <f t="shared" ref="DK21:DK22" si="2038">DJ21</f>
        <v>334091</v>
      </c>
      <c r="DL21" s="191">
        <f t="shared" ref="DL21:DL22" si="2039">DK21</f>
        <v>334091</v>
      </c>
      <c r="DM21" s="10"/>
      <c r="DN21" s="10"/>
      <c r="DO21" s="10"/>
      <c r="DP21" s="10"/>
      <c r="DQ21" s="10"/>
      <c r="DR21" s="10"/>
      <c r="DS21" s="10"/>
      <c r="DT21" s="10"/>
      <c r="DU21" s="10"/>
      <c r="DV21" s="10"/>
      <c r="DW21" s="10"/>
      <c r="DX21" s="10"/>
      <c r="DY21" s="10"/>
      <c r="DZ21" s="10"/>
      <c r="EA21" s="23"/>
      <c r="EB21" s="190">
        <f>$G$21</f>
        <v>334091</v>
      </c>
      <c r="EC21" s="190">
        <v>334091</v>
      </c>
      <c r="ED21" s="190">
        <v>334091</v>
      </c>
      <c r="EE21" s="190">
        <v>334091</v>
      </c>
      <c r="EF21" s="190">
        <v>334091</v>
      </c>
      <c r="EG21" s="190">
        <v>334091</v>
      </c>
      <c r="EH21" s="190">
        <v>334091</v>
      </c>
      <c r="EI21" s="190">
        <v>334091</v>
      </c>
      <c r="EJ21" s="190">
        <v>334091</v>
      </c>
      <c r="EK21" s="252">
        <v>334091</v>
      </c>
      <c r="EL21">
        <v>334091</v>
      </c>
      <c r="EM21" s="190">
        <f>EL21</f>
        <v>334091</v>
      </c>
      <c r="EN21" s="190">
        <f t="shared" ref="EN21:EN22" si="2040">EM21</f>
        <v>334091</v>
      </c>
      <c r="EO21" s="190">
        <f t="shared" ref="EO21:EO22" si="2041">EN21</f>
        <v>334091</v>
      </c>
      <c r="EP21" s="190">
        <f t="shared" ref="EP21:EP22" si="2042">EO21</f>
        <v>334091</v>
      </c>
      <c r="EQ21" s="190">
        <f t="shared" ref="EQ21:EQ22" si="2043">EP21</f>
        <v>334091</v>
      </c>
      <c r="ER21" s="190">
        <f t="shared" ref="ER21:ER22" si="2044">EQ21</f>
        <v>334091</v>
      </c>
      <c r="ES21" s="190">
        <f t="shared" ref="ES21:ES22" si="2045">ER21</f>
        <v>334091</v>
      </c>
      <c r="ET21" s="190">
        <f t="shared" ref="ET21:ET22" si="2046">ES21</f>
        <v>334091</v>
      </c>
      <c r="EU21" s="190">
        <f t="shared" ref="EU21:EU22" si="2047">ET21</f>
        <v>334091</v>
      </c>
      <c r="EV21" s="190">
        <f t="shared" ref="EV21:EV22" si="2048">EU21</f>
        <v>334091</v>
      </c>
      <c r="EW21" s="190">
        <f t="shared" ref="EW21:EW22" si="2049">EV21</f>
        <v>334091</v>
      </c>
      <c r="EX21" s="190">
        <f t="shared" ref="EX21:EX22" si="2050">EW21</f>
        <v>334091</v>
      </c>
      <c r="EY21" s="190">
        <f t="shared" ref="EY21:EY22" si="2051">EX21</f>
        <v>334091</v>
      </c>
      <c r="EZ21" s="190">
        <f t="shared" ref="EZ21:EZ22" si="2052">EY21</f>
        <v>334091</v>
      </c>
      <c r="FA21" s="190">
        <f t="shared" ref="FA21:FA22" si="2053">EZ21</f>
        <v>334091</v>
      </c>
      <c r="FB21" s="190">
        <f t="shared" ref="FB21:FB22" si="2054">FA21</f>
        <v>334091</v>
      </c>
      <c r="FC21" s="190">
        <f t="shared" ref="FC21:FC22" si="2055">FB21</f>
        <v>334091</v>
      </c>
      <c r="FD21" s="190">
        <f t="shared" ref="FD21:FD22" si="2056">FC21</f>
        <v>334091</v>
      </c>
      <c r="FE21" s="191">
        <f t="shared" ref="FE21:FE22" si="2057">FD21</f>
        <v>334091</v>
      </c>
      <c r="FF21" s="10"/>
      <c r="FG21" s="10"/>
      <c r="FH21" s="10"/>
      <c r="FI21" s="10"/>
      <c r="FJ21" s="10"/>
      <c r="FK21" s="10"/>
      <c r="FL21" s="10"/>
      <c r="FM21" s="10"/>
      <c r="FN21" s="10"/>
      <c r="FO21" s="10"/>
      <c r="FP21" s="10"/>
      <c r="FQ21" s="10"/>
      <c r="FR21" s="10"/>
      <c r="FS21" s="10"/>
      <c r="FT21" s="23"/>
      <c r="FU21" s="190">
        <f>$G$21</f>
        <v>334091</v>
      </c>
      <c r="FV21" s="190">
        <v>334091</v>
      </c>
      <c r="FW21" s="190">
        <v>334091</v>
      </c>
      <c r="FX21" s="190">
        <v>334091</v>
      </c>
      <c r="FY21" s="190">
        <v>334091</v>
      </c>
      <c r="FZ21" s="190">
        <v>334091</v>
      </c>
      <c r="GA21" s="190">
        <v>334091</v>
      </c>
      <c r="GB21" s="190">
        <v>334091</v>
      </c>
      <c r="GC21" s="190">
        <v>334091</v>
      </c>
      <c r="GD21" s="252">
        <v>334091</v>
      </c>
      <c r="GE21">
        <v>334091</v>
      </c>
      <c r="GF21" s="190">
        <f>GE21</f>
        <v>334091</v>
      </c>
      <c r="GG21" s="190">
        <f t="shared" ref="GG21:GG22" si="2058">GF21</f>
        <v>334091</v>
      </c>
      <c r="GH21" s="190">
        <f t="shared" ref="GH21:GH22" si="2059">GG21</f>
        <v>334091</v>
      </c>
      <c r="GI21" s="190">
        <f t="shared" ref="GI21:GI22" si="2060">GH21</f>
        <v>334091</v>
      </c>
      <c r="GJ21" s="190">
        <f t="shared" ref="GJ21:GJ22" si="2061">GI21</f>
        <v>334091</v>
      </c>
      <c r="GK21" s="190">
        <f t="shared" ref="GK21:GK22" si="2062">GJ21</f>
        <v>334091</v>
      </c>
      <c r="GL21" s="190">
        <f t="shared" ref="GL21:GL22" si="2063">GK21</f>
        <v>334091</v>
      </c>
      <c r="GM21" s="190">
        <f t="shared" ref="GM21:GM22" si="2064">GL21</f>
        <v>334091</v>
      </c>
      <c r="GN21" s="190">
        <f t="shared" ref="GN21:GN22" si="2065">GM21</f>
        <v>334091</v>
      </c>
      <c r="GO21" s="190">
        <f t="shared" ref="GO21:GO22" si="2066">GN21</f>
        <v>334091</v>
      </c>
      <c r="GP21" s="190">
        <f t="shared" ref="GP21:GP22" si="2067">GO21</f>
        <v>334091</v>
      </c>
      <c r="GQ21" s="190">
        <f t="shared" ref="GQ21:GQ22" si="2068">GP21</f>
        <v>334091</v>
      </c>
      <c r="GR21" s="190">
        <f t="shared" ref="GR21:GR22" si="2069">GQ21</f>
        <v>334091</v>
      </c>
      <c r="GS21" s="190">
        <f t="shared" ref="GS21:GS22" si="2070">GR21</f>
        <v>334091</v>
      </c>
      <c r="GT21" s="190">
        <f t="shared" ref="GT21:GT22" si="2071">GS21</f>
        <v>334091</v>
      </c>
      <c r="GU21" s="190">
        <f t="shared" ref="GU21:GU22" si="2072">GT21</f>
        <v>334091</v>
      </c>
      <c r="GV21" s="190">
        <f t="shared" ref="GV21:GV22" si="2073">GU21</f>
        <v>334091</v>
      </c>
      <c r="GW21" s="190">
        <f t="shared" ref="GW21:GW22" si="2074">GV21</f>
        <v>334091</v>
      </c>
      <c r="GX21" s="191">
        <f t="shared" ref="GX21:GX22" si="2075">GW21</f>
        <v>334091</v>
      </c>
      <c r="GY21" s="10"/>
      <c r="GZ21" s="10"/>
      <c r="HA21" s="10"/>
      <c r="HB21" s="10"/>
      <c r="HC21" s="10"/>
      <c r="HD21" s="10"/>
      <c r="HE21" s="10"/>
      <c r="HF21" s="10"/>
      <c r="HG21" s="10"/>
      <c r="HH21" s="10"/>
      <c r="HI21" s="10"/>
      <c r="HJ21" s="10"/>
      <c r="HK21" s="10"/>
      <c r="HL21" s="10"/>
      <c r="HM21" s="23"/>
      <c r="HN21" s="190">
        <f>$G$21</f>
        <v>334091</v>
      </c>
      <c r="HO21" s="190">
        <v>334091</v>
      </c>
      <c r="HP21" s="190">
        <v>334091</v>
      </c>
      <c r="HQ21" s="190">
        <v>334091</v>
      </c>
      <c r="HR21" s="190">
        <v>334091</v>
      </c>
      <c r="HS21" s="190">
        <v>334091</v>
      </c>
      <c r="HT21" s="190">
        <v>334091</v>
      </c>
      <c r="HU21" s="190">
        <v>334091</v>
      </c>
      <c r="HV21" s="190">
        <v>334091</v>
      </c>
      <c r="HW21" s="252">
        <v>334091</v>
      </c>
      <c r="HX21">
        <v>334091</v>
      </c>
      <c r="HY21" s="190">
        <f>HX21</f>
        <v>334091</v>
      </c>
      <c r="HZ21" s="190">
        <f t="shared" ref="HZ21:HZ22" si="2076">HY21</f>
        <v>334091</v>
      </c>
      <c r="IA21" s="190">
        <f t="shared" ref="IA21:IA22" si="2077">HZ21</f>
        <v>334091</v>
      </c>
      <c r="IB21" s="190">
        <f t="shared" ref="IB21:IB22" si="2078">IA21</f>
        <v>334091</v>
      </c>
      <c r="IC21" s="190">
        <f t="shared" ref="IC21:IC22" si="2079">IB21</f>
        <v>334091</v>
      </c>
      <c r="ID21" s="190">
        <f t="shared" ref="ID21:ID22" si="2080">IC21</f>
        <v>334091</v>
      </c>
      <c r="IE21" s="190">
        <f t="shared" ref="IE21:IE22" si="2081">ID21</f>
        <v>334091</v>
      </c>
      <c r="IF21" s="190">
        <f t="shared" ref="IF21:IF22" si="2082">IE21</f>
        <v>334091</v>
      </c>
      <c r="IG21" s="190">
        <f t="shared" ref="IG21:IG22" si="2083">IF21</f>
        <v>334091</v>
      </c>
      <c r="IH21" s="190">
        <f t="shared" ref="IH21:IH22" si="2084">IG21</f>
        <v>334091</v>
      </c>
      <c r="II21" s="190">
        <f t="shared" ref="II21:II22" si="2085">IH21</f>
        <v>334091</v>
      </c>
      <c r="IJ21" s="190">
        <f t="shared" ref="IJ21:IJ22" si="2086">II21</f>
        <v>334091</v>
      </c>
      <c r="IK21" s="190">
        <f t="shared" ref="IK21:IK22" si="2087">IJ21</f>
        <v>334091</v>
      </c>
      <c r="IL21" s="190">
        <f t="shared" ref="IL21:IL22" si="2088">IK21</f>
        <v>334091</v>
      </c>
      <c r="IM21" s="190">
        <f t="shared" ref="IM21:IM22" si="2089">IL21</f>
        <v>334091</v>
      </c>
      <c r="IN21" s="190">
        <f t="shared" ref="IN21:IN22" si="2090">IM21</f>
        <v>334091</v>
      </c>
      <c r="IO21" s="190">
        <f t="shared" ref="IO21:IO22" si="2091">IN21</f>
        <v>334091</v>
      </c>
      <c r="IP21" s="190">
        <f t="shared" ref="IP21:IP22" si="2092">IO21</f>
        <v>334091</v>
      </c>
      <c r="IQ21" s="191">
        <f t="shared" ref="IQ21:IQ22" si="2093">IP21</f>
        <v>334091</v>
      </c>
      <c r="IR21" s="10"/>
      <c r="IS21" s="10"/>
      <c r="IT21" s="10"/>
      <c r="IU21" s="10"/>
      <c r="IV21" s="10"/>
      <c r="IW21" s="10"/>
      <c r="IX21" s="10"/>
      <c r="IY21" s="10"/>
      <c r="IZ21" s="10"/>
      <c r="JA21" s="10"/>
      <c r="JB21" s="10"/>
      <c r="JC21" s="10"/>
      <c r="JD21" s="10"/>
      <c r="JE21" s="10"/>
      <c r="JF21" s="23"/>
      <c r="JG21" s="190">
        <f>$G$21</f>
        <v>334091</v>
      </c>
      <c r="JH21" s="190">
        <v>334091</v>
      </c>
      <c r="JI21" s="190">
        <v>334091</v>
      </c>
      <c r="JJ21" s="190">
        <v>334091</v>
      </c>
      <c r="JK21" s="190">
        <v>334091</v>
      </c>
      <c r="JL21" s="190">
        <v>334091</v>
      </c>
      <c r="JM21" s="190">
        <v>334091</v>
      </c>
      <c r="JN21" s="190">
        <v>334091</v>
      </c>
      <c r="JO21" s="190">
        <v>334091</v>
      </c>
      <c r="JP21" s="252">
        <v>334091</v>
      </c>
      <c r="JQ21">
        <v>334091</v>
      </c>
      <c r="JR21" s="190">
        <f>JQ21</f>
        <v>334091</v>
      </c>
      <c r="JS21" s="190">
        <f t="shared" ref="JS21:JS22" si="2094">JR21</f>
        <v>334091</v>
      </c>
      <c r="JT21" s="190">
        <f t="shared" ref="JT21:JT22" si="2095">JS21</f>
        <v>334091</v>
      </c>
      <c r="JU21" s="190">
        <f t="shared" ref="JU21:JU22" si="2096">JT21</f>
        <v>334091</v>
      </c>
      <c r="JV21" s="190">
        <f t="shared" ref="JV21:JV22" si="2097">JU21</f>
        <v>334091</v>
      </c>
      <c r="JW21" s="190">
        <f t="shared" ref="JW21:JW22" si="2098">JV21</f>
        <v>334091</v>
      </c>
      <c r="JX21" s="190">
        <f t="shared" ref="JX21:JX22" si="2099">JW21</f>
        <v>334091</v>
      </c>
      <c r="JY21" s="190">
        <f t="shared" ref="JY21:JY22" si="2100">JX21</f>
        <v>334091</v>
      </c>
      <c r="JZ21" s="190">
        <f t="shared" ref="JZ21:JZ22" si="2101">JY21</f>
        <v>334091</v>
      </c>
      <c r="KA21" s="190">
        <f t="shared" ref="KA21:KA22" si="2102">JZ21</f>
        <v>334091</v>
      </c>
      <c r="KB21" s="190">
        <f t="shared" ref="KB21:KB22" si="2103">KA21</f>
        <v>334091</v>
      </c>
      <c r="KC21" s="190">
        <f t="shared" ref="KC21:KC22" si="2104">KB21</f>
        <v>334091</v>
      </c>
      <c r="KD21" s="190">
        <f t="shared" ref="KD21:KD22" si="2105">KC21</f>
        <v>334091</v>
      </c>
      <c r="KE21" s="190">
        <f t="shared" ref="KE21:KE22" si="2106">KD21</f>
        <v>334091</v>
      </c>
      <c r="KF21" s="190">
        <f t="shared" ref="KF21:KF22" si="2107">KE21</f>
        <v>334091</v>
      </c>
      <c r="KG21" s="190">
        <f t="shared" ref="KG21:KG22" si="2108">KF21</f>
        <v>334091</v>
      </c>
      <c r="KH21" s="190">
        <f t="shared" ref="KH21:KH22" si="2109">KG21</f>
        <v>334091</v>
      </c>
      <c r="KI21" s="190">
        <f t="shared" ref="KI21:KI22" si="2110">KH21</f>
        <v>334091</v>
      </c>
      <c r="KJ21" s="191">
        <f t="shared" ref="KJ21:KJ22" si="2111">KI21</f>
        <v>334091</v>
      </c>
      <c r="KK21" s="10"/>
      <c r="KL21" s="10"/>
      <c r="KM21" s="10"/>
      <c r="KN21" s="10"/>
      <c r="KO21" s="10"/>
      <c r="KP21" s="10"/>
      <c r="KQ21" s="10"/>
      <c r="KR21" s="10"/>
      <c r="KS21" s="10"/>
      <c r="KT21" s="10"/>
      <c r="KU21" s="10"/>
      <c r="KV21" s="10"/>
      <c r="KW21" s="10"/>
      <c r="KX21" s="10"/>
      <c r="KY21" s="23"/>
      <c r="KZ21" s="190">
        <f>$G$21</f>
        <v>334091</v>
      </c>
      <c r="LA21" s="190">
        <v>334091</v>
      </c>
      <c r="LB21" s="190">
        <v>334091</v>
      </c>
      <c r="LC21" s="190">
        <v>334091</v>
      </c>
      <c r="LD21" s="190">
        <v>334091</v>
      </c>
      <c r="LE21" s="190">
        <v>334091</v>
      </c>
      <c r="LF21" s="190">
        <v>334091</v>
      </c>
      <c r="LG21" s="190">
        <v>334091</v>
      </c>
      <c r="LH21" s="190">
        <v>334091</v>
      </c>
      <c r="LI21" s="252">
        <v>334091</v>
      </c>
      <c r="LJ21">
        <v>334091</v>
      </c>
      <c r="LK21" s="190">
        <f>LJ21</f>
        <v>334091</v>
      </c>
      <c r="LL21" s="190">
        <f t="shared" ref="LL21:LL22" si="2112">LK21</f>
        <v>334091</v>
      </c>
      <c r="LM21" s="190">
        <f t="shared" ref="LM21:LM22" si="2113">LL21</f>
        <v>334091</v>
      </c>
      <c r="LN21" s="190">
        <f t="shared" ref="LN21:LN22" si="2114">LM21</f>
        <v>334091</v>
      </c>
      <c r="LO21" s="190">
        <f t="shared" ref="LO21:LO22" si="2115">LN21</f>
        <v>334091</v>
      </c>
      <c r="LP21" s="190">
        <f t="shared" ref="LP21:LP22" si="2116">LO21</f>
        <v>334091</v>
      </c>
      <c r="LQ21" s="190">
        <f t="shared" ref="LQ21:LQ22" si="2117">LP21</f>
        <v>334091</v>
      </c>
      <c r="LR21" s="190">
        <f t="shared" ref="LR21:LR22" si="2118">LQ21</f>
        <v>334091</v>
      </c>
      <c r="LS21" s="190">
        <f t="shared" ref="LS21:LS22" si="2119">LR21</f>
        <v>334091</v>
      </c>
      <c r="LT21" s="190">
        <f t="shared" ref="LT21:LT22" si="2120">LS21</f>
        <v>334091</v>
      </c>
      <c r="LU21" s="190">
        <f t="shared" ref="LU21:LU22" si="2121">LT21</f>
        <v>334091</v>
      </c>
      <c r="LV21" s="190">
        <f t="shared" ref="LV21:LV22" si="2122">LU21</f>
        <v>334091</v>
      </c>
      <c r="LW21" s="190">
        <f t="shared" ref="LW21:LW22" si="2123">LV21</f>
        <v>334091</v>
      </c>
      <c r="LX21" s="190">
        <f t="shared" ref="LX21:LX22" si="2124">LW21</f>
        <v>334091</v>
      </c>
      <c r="LY21" s="190">
        <f t="shared" ref="LY21:LY22" si="2125">LX21</f>
        <v>334091</v>
      </c>
      <c r="LZ21" s="190">
        <f t="shared" ref="LZ21:LZ22" si="2126">LY21</f>
        <v>334091</v>
      </c>
      <c r="MA21" s="190">
        <f t="shared" ref="MA21:MA22" si="2127">LZ21</f>
        <v>334091</v>
      </c>
      <c r="MB21" s="190">
        <f t="shared" ref="MB21:MB22" si="2128">MA21</f>
        <v>334091</v>
      </c>
      <c r="MC21" s="191">
        <f t="shared" ref="MC21:MC22" si="2129">MB21</f>
        <v>334091</v>
      </c>
      <c r="MD21" s="10"/>
      <c r="ME21" s="10"/>
      <c r="MF21" s="10"/>
      <c r="MG21" s="10"/>
      <c r="MH21" s="10"/>
      <c r="MI21" s="10"/>
      <c r="MJ21" s="10"/>
      <c r="MK21" s="10"/>
      <c r="ML21" s="10"/>
      <c r="MM21" s="10"/>
      <c r="MN21" s="10"/>
      <c r="MO21" s="10"/>
      <c r="MP21" s="10"/>
      <c r="MQ21" s="10"/>
      <c r="MR21" s="23"/>
      <c r="MS21" s="190">
        <f>$G$21</f>
        <v>334091</v>
      </c>
      <c r="MT21" s="190">
        <v>334091</v>
      </c>
      <c r="MU21" s="190">
        <v>334091</v>
      </c>
      <c r="MV21" s="190">
        <v>334091</v>
      </c>
      <c r="MW21" s="190">
        <v>334091</v>
      </c>
      <c r="MX21" s="190">
        <v>334091</v>
      </c>
      <c r="MY21" s="190">
        <v>334091</v>
      </c>
      <c r="MZ21" s="190">
        <v>334091</v>
      </c>
      <c r="NA21" s="190">
        <v>334091</v>
      </c>
      <c r="NB21" s="252">
        <v>334091</v>
      </c>
      <c r="NC21">
        <v>334091</v>
      </c>
      <c r="ND21" s="190">
        <f>NC21</f>
        <v>334091</v>
      </c>
      <c r="NE21" s="190">
        <f t="shared" ref="NE21:NE22" si="2130">ND21</f>
        <v>334091</v>
      </c>
      <c r="NF21" s="190">
        <f t="shared" ref="NF21:NF22" si="2131">NE21</f>
        <v>334091</v>
      </c>
      <c r="NG21" s="190">
        <f t="shared" ref="NG21:NG22" si="2132">NF21</f>
        <v>334091</v>
      </c>
      <c r="NH21" s="190">
        <f t="shared" ref="NH21:NH22" si="2133">NG21</f>
        <v>334091</v>
      </c>
      <c r="NI21" s="190">
        <f t="shared" ref="NI21:NI22" si="2134">NH21</f>
        <v>334091</v>
      </c>
      <c r="NJ21" s="190">
        <f t="shared" ref="NJ21:NJ22" si="2135">NI21</f>
        <v>334091</v>
      </c>
      <c r="NK21" s="190">
        <f t="shared" ref="NK21:NK22" si="2136">NJ21</f>
        <v>334091</v>
      </c>
      <c r="NL21" s="190">
        <f t="shared" ref="NL21:NL22" si="2137">NK21</f>
        <v>334091</v>
      </c>
      <c r="NM21" s="190">
        <f t="shared" ref="NM21:NM22" si="2138">NL21</f>
        <v>334091</v>
      </c>
      <c r="NN21" s="190">
        <f t="shared" ref="NN21:NN22" si="2139">NM21</f>
        <v>334091</v>
      </c>
      <c r="NO21" s="190">
        <f t="shared" ref="NO21:NO22" si="2140">NN21</f>
        <v>334091</v>
      </c>
      <c r="NP21" s="190">
        <f t="shared" ref="NP21:NP22" si="2141">NO21</f>
        <v>334091</v>
      </c>
      <c r="NQ21" s="190">
        <f t="shared" ref="NQ21:NQ22" si="2142">NP21</f>
        <v>334091</v>
      </c>
      <c r="NR21" s="190">
        <f t="shared" ref="NR21:NR22" si="2143">NQ21</f>
        <v>334091</v>
      </c>
      <c r="NS21" s="190">
        <f t="shared" ref="NS21:NS22" si="2144">NR21</f>
        <v>334091</v>
      </c>
      <c r="NT21" s="190">
        <f t="shared" ref="NT21:NT22" si="2145">NS21</f>
        <v>334091</v>
      </c>
      <c r="NU21" s="190">
        <f t="shared" ref="NU21:NU22" si="2146">NT21</f>
        <v>334091</v>
      </c>
      <c r="NV21" s="191">
        <f t="shared" ref="NV21:NV22" si="2147">NU21</f>
        <v>334091</v>
      </c>
      <c r="NW21" s="10"/>
      <c r="NX21" s="10"/>
      <c r="NY21" s="10"/>
      <c r="NZ21" s="10"/>
      <c r="OA21" s="10"/>
      <c r="OB21" s="10"/>
      <c r="OC21" s="10"/>
      <c r="OD21" s="10"/>
      <c r="OE21" s="10"/>
      <c r="OF21" s="10"/>
      <c r="OG21" s="10"/>
      <c r="OH21" s="10"/>
      <c r="OI21" s="10"/>
      <c r="OJ21" s="10"/>
      <c r="OK21" s="23"/>
      <c r="OL21" s="190">
        <f>$G$21</f>
        <v>334091</v>
      </c>
      <c r="OM21" s="190">
        <v>334091</v>
      </c>
      <c r="ON21" s="190">
        <v>334091</v>
      </c>
      <c r="OO21" s="190">
        <v>334091</v>
      </c>
      <c r="OP21" s="190">
        <v>334091</v>
      </c>
      <c r="OQ21" s="190">
        <v>334091</v>
      </c>
      <c r="OR21" s="190">
        <v>334091</v>
      </c>
      <c r="OS21" s="190">
        <v>334091</v>
      </c>
      <c r="OT21" s="190">
        <v>334091</v>
      </c>
      <c r="OU21" s="252">
        <v>334091</v>
      </c>
      <c r="OV21">
        <v>334091</v>
      </c>
      <c r="OW21" s="10"/>
      <c r="OX21">
        <v>334091</v>
      </c>
      <c r="OY21" s="163"/>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90">
        <f t="shared" ref="PR21:PR22" si="2148">AP21</f>
        <v>334091</v>
      </c>
      <c r="PS21" s="190">
        <f t="shared" ref="PS21:PS22" si="2149">AQ21</f>
        <v>334091</v>
      </c>
    </row>
    <row r="22" spans="1:435" x14ac:dyDescent="0.3">
      <c r="A22" s="95"/>
      <c r="B22" s="92"/>
      <c r="C22" s="92"/>
      <c r="D22" s="92"/>
      <c r="E22" s="103"/>
      <c r="F22" s="10" t="s">
        <v>686</v>
      </c>
      <c r="G22">
        <v>334090</v>
      </c>
      <c r="H22" s="190">
        <f>G22</f>
        <v>334090</v>
      </c>
      <c r="I22" s="190">
        <f t="shared" ref="I22:Z22" si="2150">H22</f>
        <v>334090</v>
      </c>
      <c r="J22" s="190">
        <f t="shared" si="2150"/>
        <v>334090</v>
      </c>
      <c r="K22" s="190">
        <f t="shared" si="2150"/>
        <v>334090</v>
      </c>
      <c r="L22" s="190">
        <f t="shared" si="2150"/>
        <v>334090</v>
      </c>
      <c r="M22" s="190">
        <f t="shared" si="2150"/>
        <v>334090</v>
      </c>
      <c r="N22" s="190">
        <f t="shared" si="2150"/>
        <v>334090</v>
      </c>
      <c r="O22" s="190">
        <f t="shared" si="2150"/>
        <v>334090</v>
      </c>
      <c r="P22" s="190">
        <f t="shared" si="2150"/>
        <v>334090</v>
      </c>
      <c r="Q22" s="190">
        <f t="shared" si="2150"/>
        <v>334090</v>
      </c>
      <c r="R22" s="190">
        <f t="shared" si="2150"/>
        <v>334090</v>
      </c>
      <c r="S22" s="190">
        <f t="shared" si="2150"/>
        <v>334090</v>
      </c>
      <c r="T22" s="190">
        <f t="shared" si="2150"/>
        <v>334090</v>
      </c>
      <c r="U22" s="190">
        <f t="shared" si="2150"/>
        <v>334090</v>
      </c>
      <c r="V22" s="190">
        <f t="shared" si="2150"/>
        <v>334090</v>
      </c>
      <c r="W22" s="190">
        <f t="shared" si="2150"/>
        <v>334090</v>
      </c>
      <c r="X22" s="190">
        <f t="shared" si="2150"/>
        <v>334090</v>
      </c>
      <c r="Y22" s="190">
        <f t="shared" si="2150"/>
        <v>334090</v>
      </c>
      <c r="Z22" s="191">
        <f t="shared" si="2150"/>
        <v>334090</v>
      </c>
      <c r="AO22" s="6"/>
      <c r="AP22" s="190">
        <f>$G$22</f>
        <v>334090</v>
      </c>
      <c r="AQ22" s="190">
        <v>334090</v>
      </c>
      <c r="AR22" s="190">
        <v>334090</v>
      </c>
      <c r="AS22" s="190">
        <v>334090</v>
      </c>
      <c r="AT22" s="190">
        <v>334090</v>
      </c>
      <c r="AU22" s="190">
        <v>334090</v>
      </c>
      <c r="AV22" s="190">
        <v>334090</v>
      </c>
      <c r="AW22" s="190">
        <v>334090</v>
      </c>
      <c r="AX22" s="190">
        <v>334090</v>
      </c>
      <c r="AY22" s="252">
        <v>334090</v>
      </c>
      <c r="AZ22">
        <v>334090</v>
      </c>
      <c r="BA22" s="190">
        <f>AZ22</f>
        <v>334090</v>
      </c>
      <c r="BB22" s="190">
        <f t="shared" si="2004"/>
        <v>334090</v>
      </c>
      <c r="BC22" s="190">
        <f t="shared" si="2005"/>
        <v>334090</v>
      </c>
      <c r="BD22" s="190">
        <f t="shared" si="2006"/>
        <v>334090</v>
      </c>
      <c r="BE22" s="190">
        <f t="shared" si="2007"/>
        <v>334090</v>
      </c>
      <c r="BF22" s="190">
        <f t="shared" si="2008"/>
        <v>334090</v>
      </c>
      <c r="BG22" s="190">
        <f t="shared" si="2009"/>
        <v>334090</v>
      </c>
      <c r="BH22" s="190">
        <f t="shared" si="2010"/>
        <v>334090</v>
      </c>
      <c r="BI22" s="190">
        <f t="shared" si="2011"/>
        <v>334090</v>
      </c>
      <c r="BJ22" s="190">
        <f t="shared" si="2012"/>
        <v>334090</v>
      </c>
      <c r="BK22" s="190">
        <f t="shared" si="2013"/>
        <v>334090</v>
      </c>
      <c r="BL22" s="190">
        <f t="shared" si="2014"/>
        <v>334090</v>
      </c>
      <c r="BM22" s="190">
        <f t="shared" si="2015"/>
        <v>334090</v>
      </c>
      <c r="BN22" s="190">
        <f t="shared" si="2016"/>
        <v>334090</v>
      </c>
      <c r="BO22" s="190">
        <f t="shared" si="2017"/>
        <v>334090</v>
      </c>
      <c r="BP22" s="190">
        <f t="shared" si="2018"/>
        <v>334090</v>
      </c>
      <c r="BQ22" s="190">
        <f t="shared" si="2019"/>
        <v>334090</v>
      </c>
      <c r="BR22" s="190">
        <f t="shared" si="2020"/>
        <v>334090</v>
      </c>
      <c r="BS22" s="191">
        <f t="shared" si="2021"/>
        <v>334090</v>
      </c>
      <c r="CH22" s="6"/>
      <c r="CI22" s="190">
        <f>$G$22</f>
        <v>334090</v>
      </c>
      <c r="CJ22" s="190">
        <v>334090</v>
      </c>
      <c r="CK22" s="190">
        <v>334090</v>
      </c>
      <c r="CL22" s="190">
        <v>334090</v>
      </c>
      <c r="CM22" s="190">
        <v>334090</v>
      </c>
      <c r="CN22" s="190">
        <v>334090</v>
      </c>
      <c r="CO22" s="190">
        <v>334090</v>
      </c>
      <c r="CP22" s="190">
        <v>334090</v>
      </c>
      <c r="CQ22" s="190">
        <v>334090</v>
      </c>
      <c r="CR22" s="252">
        <v>334090</v>
      </c>
      <c r="CS22">
        <v>334090</v>
      </c>
      <c r="CT22" s="190">
        <f>CS22</f>
        <v>334090</v>
      </c>
      <c r="CU22" s="190">
        <f t="shared" si="2022"/>
        <v>334090</v>
      </c>
      <c r="CV22" s="190">
        <f t="shared" si="2023"/>
        <v>334090</v>
      </c>
      <c r="CW22" s="190">
        <f t="shared" si="2024"/>
        <v>334090</v>
      </c>
      <c r="CX22" s="190">
        <f t="shared" si="2025"/>
        <v>334090</v>
      </c>
      <c r="CY22" s="190">
        <f t="shared" si="2026"/>
        <v>334090</v>
      </c>
      <c r="CZ22" s="190">
        <f t="shared" si="2027"/>
        <v>334090</v>
      </c>
      <c r="DA22" s="190">
        <f t="shared" si="2028"/>
        <v>334090</v>
      </c>
      <c r="DB22" s="190">
        <f t="shared" si="2029"/>
        <v>334090</v>
      </c>
      <c r="DC22" s="190">
        <f t="shared" si="2030"/>
        <v>334090</v>
      </c>
      <c r="DD22" s="190">
        <f t="shared" si="2031"/>
        <v>334090</v>
      </c>
      <c r="DE22" s="190">
        <f t="shared" si="2032"/>
        <v>334090</v>
      </c>
      <c r="DF22" s="190">
        <f t="shared" si="2033"/>
        <v>334090</v>
      </c>
      <c r="DG22" s="190">
        <f t="shared" si="2034"/>
        <v>334090</v>
      </c>
      <c r="DH22" s="190">
        <f t="shared" si="2035"/>
        <v>334090</v>
      </c>
      <c r="DI22" s="190">
        <f t="shared" si="2036"/>
        <v>334090</v>
      </c>
      <c r="DJ22" s="190">
        <f t="shared" si="2037"/>
        <v>334090</v>
      </c>
      <c r="DK22" s="190">
        <f t="shared" si="2038"/>
        <v>334090</v>
      </c>
      <c r="DL22" s="191">
        <f t="shared" si="2039"/>
        <v>334090</v>
      </c>
      <c r="EA22" s="6"/>
      <c r="EB22" s="190">
        <f>$G$22</f>
        <v>334090</v>
      </c>
      <c r="EC22" s="190">
        <v>334090</v>
      </c>
      <c r="ED22" s="190">
        <v>334090</v>
      </c>
      <c r="EE22" s="190">
        <v>334090</v>
      </c>
      <c r="EF22" s="190">
        <v>334090</v>
      </c>
      <c r="EG22" s="190">
        <v>334090</v>
      </c>
      <c r="EH22" s="190">
        <v>334090</v>
      </c>
      <c r="EI22" s="190">
        <v>334090</v>
      </c>
      <c r="EJ22" s="190">
        <v>334090</v>
      </c>
      <c r="EK22" s="252">
        <v>334090</v>
      </c>
      <c r="EL22">
        <v>334090</v>
      </c>
      <c r="EM22" s="190">
        <f>EL22</f>
        <v>334090</v>
      </c>
      <c r="EN22" s="190">
        <f t="shared" si="2040"/>
        <v>334090</v>
      </c>
      <c r="EO22" s="190">
        <f t="shared" si="2041"/>
        <v>334090</v>
      </c>
      <c r="EP22" s="190">
        <f t="shared" si="2042"/>
        <v>334090</v>
      </c>
      <c r="EQ22" s="190">
        <f t="shared" si="2043"/>
        <v>334090</v>
      </c>
      <c r="ER22" s="190">
        <f t="shared" si="2044"/>
        <v>334090</v>
      </c>
      <c r="ES22" s="190">
        <f t="shared" si="2045"/>
        <v>334090</v>
      </c>
      <c r="ET22" s="190">
        <f t="shared" si="2046"/>
        <v>334090</v>
      </c>
      <c r="EU22" s="190">
        <f t="shared" si="2047"/>
        <v>334090</v>
      </c>
      <c r="EV22" s="190">
        <f t="shared" si="2048"/>
        <v>334090</v>
      </c>
      <c r="EW22" s="190">
        <f t="shared" si="2049"/>
        <v>334090</v>
      </c>
      <c r="EX22" s="190">
        <f t="shared" si="2050"/>
        <v>334090</v>
      </c>
      <c r="EY22" s="190">
        <f t="shared" si="2051"/>
        <v>334090</v>
      </c>
      <c r="EZ22" s="190">
        <f t="shared" si="2052"/>
        <v>334090</v>
      </c>
      <c r="FA22" s="190">
        <f t="shared" si="2053"/>
        <v>334090</v>
      </c>
      <c r="FB22" s="190">
        <f t="shared" si="2054"/>
        <v>334090</v>
      </c>
      <c r="FC22" s="190">
        <f t="shared" si="2055"/>
        <v>334090</v>
      </c>
      <c r="FD22" s="190">
        <f t="shared" si="2056"/>
        <v>334090</v>
      </c>
      <c r="FE22" s="191">
        <f t="shared" si="2057"/>
        <v>334090</v>
      </c>
      <c r="FT22" s="6"/>
      <c r="FU22" s="190">
        <f>$G$22</f>
        <v>334090</v>
      </c>
      <c r="FV22" s="190">
        <v>334090</v>
      </c>
      <c r="FW22" s="190">
        <v>334090</v>
      </c>
      <c r="FX22" s="190">
        <v>334090</v>
      </c>
      <c r="FY22" s="190">
        <v>334090</v>
      </c>
      <c r="FZ22" s="190">
        <v>334090</v>
      </c>
      <c r="GA22" s="190">
        <v>334090</v>
      </c>
      <c r="GB22" s="190">
        <v>334090</v>
      </c>
      <c r="GC22" s="190">
        <v>334090</v>
      </c>
      <c r="GD22" s="252">
        <v>334090</v>
      </c>
      <c r="GE22">
        <v>334090</v>
      </c>
      <c r="GF22" s="190">
        <f>GE22</f>
        <v>334090</v>
      </c>
      <c r="GG22" s="190">
        <f t="shared" si="2058"/>
        <v>334090</v>
      </c>
      <c r="GH22" s="190">
        <f t="shared" si="2059"/>
        <v>334090</v>
      </c>
      <c r="GI22" s="190">
        <f t="shared" si="2060"/>
        <v>334090</v>
      </c>
      <c r="GJ22" s="190">
        <f t="shared" si="2061"/>
        <v>334090</v>
      </c>
      <c r="GK22" s="190">
        <f t="shared" si="2062"/>
        <v>334090</v>
      </c>
      <c r="GL22" s="190">
        <f t="shared" si="2063"/>
        <v>334090</v>
      </c>
      <c r="GM22" s="190">
        <f t="shared" si="2064"/>
        <v>334090</v>
      </c>
      <c r="GN22" s="190">
        <f t="shared" si="2065"/>
        <v>334090</v>
      </c>
      <c r="GO22" s="190">
        <f t="shared" si="2066"/>
        <v>334090</v>
      </c>
      <c r="GP22" s="190">
        <f t="shared" si="2067"/>
        <v>334090</v>
      </c>
      <c r="GQ22" s="190">
        <f t="shared" si="2068"/>
        <v>334090</v>
      </c>
      <c r="GR22" s="190">
        <f t="shared" si="2069"/>
        <v>334090</v>
      </c>
      <c r="GS22" s="190">
        <f t="shared" si="2070"/>
        <v>334090</v>
      </c>
      <c r="GT22" s="190">
        <f t="shared" si="2071"/>
        <v>334090</v>
      </c>
      <c r="GU22" s="190">
        <f t="shared" si="2072"/>
        <v>334090</v>
      </c>
      <c r="GV22" s="190">
        <f t="shared" si="2073"/>
        <v>334090</v>
      </c>
      <c r="GW22" s="190">
        <f t="shared" si="2074"/>
        <v>334090</v>
      </c>
      <c r="GX22" s="191">
        <f t="shared" si="2075"/>
        <v>334090</v>
      </c>
      <c r="HM22" s="6"/>
      <c r="HN22" s="190">
        <f>$G$22</f>
        <v>334090</v>
      </c>
      <c r="HO22" s="190">
        <v>334090</v>
      </c>
      <c r="HP22" s="190">
        <v>334090</v>
      </c>
      <c r="HQ22" s="190">
        <v>334090</v>
      </c>
      <c r="HR22" s="190">
        <v>334090</v>
      </c>
      <c r="HS22" s="190">
        <v>334090</v>
      </c>
      <c r="HT22" s="190">
        <v>334090</v>
      </c>
      <c r="HU22" s="190">
        <v>334090</v>
      </c>
      <c r="HV22" s="190">
        <v>334090</v>
      </c>
      <c r="HW22" s="252">
        <v>334090</v>
      </c>
      <c r="HX22">
        <v>334090</v>
      </c>
      <c r="HY22" s="190">
        <f>HX22</f>
        <v>334090</v>
      </c>
      <c r="HZ22" s="190">
        <f t="shared" si="2076"/>
        <v>334090</v>
      </c>
      <c r="IA22" s="190">
        <f t="shared" si="2077"/>
        <v>334090</v>
      </c>
      <c r="IB22" s="190">
        <f t="shared" si="2078"/>
        <v>334090</v>
      </c>
      <c r="IC22" s="190">
        <f t="shared" si="2079"/>
        <v>334090</v>
      </c>
      <c r="ID22" s="190">
        <f t="shared" si="2080"/>
        <v>334090</v>
      </c>
      <c r="IE22" s="190">
        <f t="shared" si="2081"/>
        <v>334090</v>
      </c>
      <c r="IF22" s="190">
        <f t="shared" si="2082"/>
        <v>334090</v>
      </c>
      <c r="IG22" s="190">
        <f t="shared" si="2083"/>
        <v>334090</v>
      </c>
      <c r="IH22" s="190">
        <f t="shared" si="2084"/>
        <v>334090</v>
      </c>
      <c r="II22" s="190">
        <f t="shared" si="2085"/>
        <v>334090</v>
      </c>
      <c r="IJ22" s="190">
        <f t="shared" si="2086"/>
        <v>334090</v>
      </c>
      <c r="IK22" s="190">
        <f t="shared" si="2087"/>
        <v>334090</v>
      </c>
      <c r="IL22" s="190">
        <f t="shared" si="2088"/>
        <v>334090</v>
      </c>
      <c r="IM22" s="190">
        <f t="shared" si="2089"/>
        <v>334090</v>
      </c>
      <c r="IN22" s="190">
        <f t="shared" si="2090"/>
        <v>334090</v>
      </c>
      <c r="IO22" s="190">
        <f t="shared" si="2091"/>
        <v>334090</v>
      </c>
      <c r="IP22" s="190">
        <f t="shared" si="2092"/>
        <v>334090</v>
      </c>
      <c r="IQ22" s="191">
        <f t="shared" si="2093"/>
        <v>334090</v>
      </c>
      <c r="JF22" s="6"/>
      <c r="JG22" s="190">
        <f>$G$22</f>
        <v>334090</v>
      </c>
      <c r="JH22" s="190">
        <v>334090</v>
      </c>
      <c r="JI22" s="190">
        <v>334090</v>
      </c>
      <c r="JJ22" s="190">
        <v>334090</v>
      </c>
      <c r="JK22" s="190">
        <v>334090</v>
      </c>
      <c r="JL22" s="190">
        <v>334090</v>
      </c>
      <c r="JM22" s="190">
        <v>334090</v>
      </c>
      <c r="JN22" s="190">
        <v>334090</v>
      </c>
      <c r="JO22" s="190">
        <v>334090</v>
      </c>
      <c r="JP22" s="252">
        <v>334090</v>
      </c>
      <c r="JQ22">
        <v>334090</v>
      </c>
      <c r="JR22" s="190">
        <f>JQ22</f>
        <v>334090</v>
      </c>
      <c r="JS22" s="190">
        <f t="shared" si="2094"/>
        <v>334090</v>
      </c>
      <c r="JT22" s="190">
        <f t="shared" si="2095"/>
        <v>334090</v>
      </c>
      <c r="JU22" s="190">
        <f t="shared" si="2096"/>
        <v>334090</v>
      </c>
      <c r="JV22" s="190">
        <f t="shared" si="2097"/>
        <v>334090</v>
      </c>
      <c r="JW22" s="190">
        <f t="shared" si="2098"/>
        <v>334090</v>
      </c>
      <c r="JX22" s="190">
        <f t="shared" si="2099"/>
        <v>334090</v>
      </c>
      <c r="JY22" s="190">
        <f t="shared" si="2100"/>
        <v>334090</v>
      </c>
      <c r="JZ22" s="190">
        <f t="shared" si="2101"/>
        <v>334090</v>
      </c>
      <c r="KA22" s="190">
        <f t="shared" si="2102"/>
        <v>334090</v>
      </c>
      <c r="KB22" s="190">
        <f t="shared" si="2103"/>
        <v>334090</v>
      </c>
      <c r="KC22" s="190">
        <f t="shared" si="2104"/>
        <v>334090</v>
      </c>
      <c r="KD22" s="190">
        <f t="shared" si="2105"/>
        <v>334090</v>
      </c>
      <c r="KE22" s="190">
        <f t="shared" si="2106"/>
        <v>334090</v>
      </c>
      <c r="KF22" s="190">
        <f t="shared" si="2107"/>
        <v>334090</v>
      </c>
      <c r="KG22" s="190">
        <f t="shared" si="2108"/>
        <v>334090</v>
      </c>
      <c r="KH22" s="190">
        <f t="shared" si="2109"/>
        <v>334090</v>
      </c>
      <c r="KI22" s="190">
        <f t="shared" si="2110"/>
        <v>334090</v>
      </c>
      <c r="KJ22" s="191">
        <f t="shared" si="2111"/>
        <v>334090</v>
      </c>
      <c r="KY22" s="6"/>
      <c r="KZ22" s="190">
        <f>$G$22</f>
        <v>334090</v>
      </c>
      <c r="LA22" s="190">
        <v>334090</v>
      </c>
      <c r="LB22" s="190">
        <v>334090</v>
      </c>
      <c r="LC22" s="190">
        <v>334090</v>
      </c>
      <c r="LD22" s="190">
        <v>334090</v>
      </c>
      <c r="LE22" s="190">
        <v>334090</v>
      </c>
      <c r="LF22" s="190">
        <v>334090</v>
      </c>
      <c r="LG22" s="190">
        <v>334090</v>
      </c>
      <c r="LH22" s="190">
        <v>334090</v>
      </c>
      <c r="LI22" s="252">
        <v>334090</v>
      </c>
      <c r="LJ22">
        <v>334090</v>
      </c>
      <c r="LK22" s="190">
        <f>LJ22</f>
        <v>334090</v>
      </c>
      <c r="LL22" s="190">
        <f t="shared" si="2112"/>
        <v>334090</v>
      </c>
      <c r="LM22" s="190">
        <f t="shared" si="2113"/>
        <v>334090</v>
      </c>
      <c r="LN22" s="190">
        <f t="shared" si="2114"/>
        <v>334090</v>
      </c>
      <c r="LO22" s="190">
        <f t="shared" si="2115"/>
        <v>334090</v>
      </c>
      <c r="LP22" s="190">
        <f t="shared" si="2116"/>
        <v>334090</v>
      </c>
      <c r="LQ22" s="190">
        <f t="shared" si="2117"/>
        <v>334090</v>
      </c>
      <c r="LR22" s="190">
        <f t="shared" si="2118"/>
        <v>334090</v>
      </c>
      <c r="LS22" s="190">
        <f t="shared" si="2119"/>
        <v>334090</v>
      </c>
      <c r="LT22" s="190">
        <f t="shared" si="2120"/>
        <v>334090</v>
      </c>
      <c r="LU22" s="190">
        <f t="shared" si="2121"/>
        <v>334090</v>
      </c>
      <c r="LV22" s="190">
        <f t="shared" si="2122"/>
        <v>334090</v>
      </c>
      <c r="LW22" s="190">
        <f t="shared" si="2123"/>
        <v>334090</v>
      </c>
      <c r="LX22" s="190">
        <f t="shared" si="2124"/>
        <v>334090</v>
      </c>
      <c r="LY22" s="190">
        <f t="shared" si="2125"/>
        <v>334090</v>
      </c>
      <c r="LZ22" s="190">
        <f t="shared" si="2126"/>
        <v>334090</v>
      </c>
      <c r="MA22" s="190">
        <f t="shared" si="2127"/>
        <v>334090</v>
      </c>
      <c r="MB22" s="190">
        <f t="shared" si="2128"/>
        <v>334090</v>
      </c>
      <c r="MC22" s="191">
        <f t="shared" si="2129"/>
        <v>334090</v>
      </c>
      <c r="MR22" s="6"/>
      <c r="MS22" s="190">
        <f>$G$22</f>
        <v>334090</v>
      </c>
      <c r="MT22" s="190">
        <v>334090</v>
      </c>
      <c r="MU22" s="190">
        <v>334090</v>
      </c>
      <c r="MV22" s="190">
        <v>334090</v>
      </c>
      <c r="MW22" s="190">
        <v>334090</v>
      </c>
      <c r="MX22" s="190">
        <v>334090</v>
      </c>
      <c r="MY22" s="190">
        <v>334090</v>
      </c>
      <c r="MZ22" s="190">
        <v>334090</v>
      </c>
      <c r="NA22" s="190">
        <v>334090</v>
      </c>
      <c r="NB22" s="252">
        <v>334090</v>
      </c>
      <c r="NC22">
        <v>334090</v>
      </c>
      <c r="ND22" s="190">
        <f>NC22</f>
        <v>334090</v>
      </c>
      <c r="NE22" s="190">
        <f t="shared" si="2130"/>
        <v>334090</v>
      </c>
      <c r="NF22" s="190">
        <f t="shared" si="2131"/>
        <v>334090</v>
      </c>
      <c r="NG22" s="190">
        <f t="shared" si="2132"/>
        <v>334090</v>
      </c>
      <c r="NH22" s="190">
        <f t="shared" si="2133"/>
        <v>334090</v>
      </c>
      <c r="NI22" s="190">
        <f t="shared" si="2134"/>
        <v>334090</v>
      </c>
      <c r="NJ22" s="190">
        <f t="shared" si="2135"/>
        <v>334090</v>
      </c>
      <c r="NK22" s="190">
        <f t="shared" si="2136"/>
        <v>334090</v>
      </c>
      <c r="NL22" s="190">
        <f t="shared" si="2137"/>
        <v>334090</v>
      </c>
      <c r="NM22" s="190">
        <f t="shared" si="2138"/>
        <v>334090</v>
      </c>
      <c r="NN22" s="190">
        <f t="shared" si="2139"/>
        <v>334090</v>
      </c>
      <c r="NO22" s="190">
        <f t="shared" si="2140"/>
        <v>334090</v>
      </c>
      <c r="NP22" s="190">
        <f t="shared" si="2141"/>
        <v>334090</v>
      </c>
      <c r="NQ22" s="190">
        <f t="shared" si="2142"/>
        <v>334090</v>
      </c>
      <c r="NR22" s="190">
        <f t="shared" si="2143"/>
        <v>334090</v>
      </c>
      <c r="NS22" s="190">
        <f t="shared" si="2144"/>
        <v>334090</v>
      </c>
      <c r="NT22" s="190">
        <f t="shared" si="2145"/>
        <v>334090</v>
      </c>
      <c r="NU22" s="190">
        <f t="shared" si="2146"/>
        <v>334090</v>
      </c>
      <c r="NV22" s="191">
        <f t="shared" si="2147"/>
        <v>334090</v>
      </c>
      <c r="OK22" s="6"/>
      <c r="OL22" s="190">
        <f>$G$22</f>
        <v>334090</v>
      </c>
      <c r="OM22" s="190">
        <v>334090</v>
      </c>
      <c r="ON22" s="190">
        <v>334090</v>
      </c>
      <c r="OO22" s="190">
        <v>334090</v>
      </c>
      <c r="OP22" s="190">
        <v>334090</v>
      </c>
      <c r="OQ22" s="190">
        <v>334090</v>
      </c>
      <c r="OR22" s="190">
        <v>334090</v>
      </c>
      <c r="OS22" s="190">
        <v>334090</v>
      </c>
      <c r="OT22" s="190">
        <v>334090</v>
      </c>
      <c r="OU22" s="252">
        <v>334090</v>
      </c>
      <c r="OV22">
        <v>334090</v>
      </c>
      <c r="OX22">
        <v>334090</v>
      </c>
      <c r="OY22" s="221"/>
      <c r="OZ22">
        <v>334090</v>
      </c>
      <c r="PB22">
        <v>334090</v>
      </c>
      <c r="PC22" s="6"/>
      <c r="PD22">
        <v>334090</v>
      </c>
      <c r="PF22">
        <v>334090</v>
      </c>
      <c r="PG22" s="6"/>
      <c r="PH22">
        <v>334090</v>
      </c>
      <c r="PI22" s="6"/>
      <c r="PJ22">
        <v>334090</v>
      </c>
      <c r="PL22">
        <v>334090</v>
      </c>
      <c r="PM22" s="6"/>
      <c r="PN22">
        <v>334090</v>
      </c>
      <c r="PP22">
        <v>334090</v>
      </c>
      <c r="PQ22" s="6"/>
      <c r="PR22" s="190">
        <f t="shared" si="2148"/>
        <v>334090</v>
      </c>
      <c r="PS22" s="190">
        <f t="shared" si="2149"/>
        <v>334090</v>
      </c>
    </row>
    <row r="23" spans="1:435" x14ac:dyDescent="0.3">
      <c r="A23" s="95"/>
      <c r="B23" s="92"/>
      <c r="C23" s="92"/>
      <c r="D23" s="92"/>
      <c r="E23" s="103"/>
      <c r="F23" s="10" t="s">
        <v>687</v>
      </c>
      <c r="G23" s="190">
        <f>(G34-9)*0.0125+1</f>
        <v>1</v>
      </c>
      <c r="H23" s="190">
        <f>(H34-9)*0.0125+1</f>
        <v>1.0249999999999999</v>
      </c>
      <c r="I23" s="190">
        <f t="shared" ref="I23:AY23" si="2151">(I34-9)*0.0125+1</f>
        <v>0.97499999999999998</v>
      </c>
      <c r="J23" s="190">
        <f t="shared" si="2151"/>
        <v>1.0375000000000001</v>
      </c>
      <c r="K23" s="190">
        <f t="shared" si="2151"/>
        <v>0.96250000000000002</v>
      </c>
      <c r="L23" s="190">
        <f t="shared" si="2151"/>
        <v>1</v>
      </c>
      <c r="M23" s="190">
        <f t="shared" si="2151"/>
        <v>1.0249999999999999</v>
      </c>
      <c r="N23" s="190">
        <f t="shared" si="2151"/>
        <v>0.97499999999999998</v>
      </c>
      <c r="O23" s="190">
        <f t="shared" si="2151"/>
        <v>1.0375000000000001</v>
      </c>
      <c r="P23" s="190">
        <f t="shared" si="2151"/>
        <v>0.96250000000000002</v>
      </c>
      <c r="Q23" s="190">
        <f t="shared" si="2151"/>
        <v>0.98750000000000004</v>
      </c>
      <c r="R23" s="190">
        <f t="shared" si="2151"/>
        <v>1.0249999999999999</v>
      </c>
      <c r="S23" s="190">
        <f t="shared" si="2151"/>
        <v>0.96250000000000002</v>
      </c>
      <c r="T23" s="190">
        <f t="shared" si="2151"/>
        <v>1.0249999999999999</v>
      </c>
      <c r="U23" s="190">
        <f t="shared" si="2151"/>
        <v>0.96250000000000002</v>
      </c>
      <c r="V23" s="190">
        <f t="shared" si="2151"/>
        <v>0.98750000000000004</v>
      </c>
      <c r="W23" s="190">
        <f t="shared" si="2151"/>
        <v>1.0125</v>
      </c>
      <c r="X23" s="190">
        <f t="shared" si="2151"/>
        <v>0.96250000000000002</v>
      </c>
      <c r="Y23" s="190">
        <f t="shared" si="2151"/>
        <v>1.0249999999999999</v>
      </c>
      <c r="Z23" s="191">
        <f t="shared" si="2151"/>
        <v>0.96250000000000002</v>
      </c>
      <c r="AA23" s="118">
        <f t="shared" si="2151"/>
        <v>1</v>
      </c>
      <c r="AB23" s="118">
        <f t="shared" si="2151"/>
        <v>1</v>
      </c>
      <c r="AC23" s="118">
        <f t="shared" si="2151"/>
        <v>0.98750000000000004</v>
      </c>
      <c r="AD23" s="118">
        <f t="shared" si="2151"/>
        <v>1.0125</v>
      </c>
      <c r="AE23" s="118">
        <f t="shared" si="2151"/>
        <v>0.98750000000000004</v>
      </c>
      <c r="AF23" s="118">
        <f t="shared" si="2151"/>
        <v>0.98750000000000004</v>
      </c>
      <c r="AG23" s="118">
        <f t="shared" si="2151"/>
        <v>1</v>
      </c>
      <c r="AH23" s="118">
        <f t="shared" si="2151"/>
        <v>0.97499999999999998</v>
      </c>
      <c r="AI23" s="118">
        <f t="shared" si="2151"/>
        <v>1</v>
      </c>
      <c r="AJ23" s="118">
        <f t="shared" si="2151"/>
        <v>0.97499999999999998</v>
      </c>
      <c r="AK23" s="118">
        <f t="shared" si="2151"/>
        <v>0.98750000000000004</v>
      </c>
      <c r="AL23" s="118">
        <f t="shared" si="2151"/>
        <v>1</v>
      </c>
      <c r="AM23" s="118">
        <f t="shared" si="2151"/>
        <v>0.97499999999999998</v>
      </c>
      <c r="AN23" s="118">
        <f t="shared" si="2151"/>
        <v>1</v>
      </c>
      <c r="AO23" s="119">
        <f t="shared" si="2151"/>
        <v>0.97499999999999998</v>
      </c>
      <c r="AP23" s="118">
        <f t="shared" si="2151"/>
        <v>1</v>
      </c>
      <c r="AQ23" s="118">
        <f t="shared" si="2151"/>
        <v>1.0249999999999999</v>
      </c>
      <c r="AR23" s="118">
        <f t="shared" si="2151"/>
        <v>0.97499999999999998</v>
      </c>
      <c r="AS23" s="118">
        <f t="shared" si="2151"/>
        <v>1.0375000000000001</v>
      </c>
      <c r="AT23" s="118">
        <f t="shared" si="2151"/>
        <v>0.96250000000000002</v>
      </c>
      <c r="AU23" s="118">
        <f t="shared" si="2151"/>
        <v>0.98750000000000004</v>
      </c>
      <c r="AV23" s="118">
        <f t="shared" si="2151"/>
        <v>1.0125</v>
      </c>
      <c r="AW23" s="118">
        <f t="shared" si="2151"/>
        <v>0.96250000000000002</v>
      </c>
      <c r="AX23" s="118">
        <f t="shared" si="2151"/>
        <v>1.0249999999999999</v>
      </c>
      <c r="AY23" s="215">
        <f t="shared" si="2151"/>
        <v>0.96250000000000002</v>
      </c>
      <c r="AZ23" s="190">
        <f>(AZ34-9)*0.0125+1</f>
        <v>1</v>
      </c>
      <c r="BA23" s="190">
        <f>(BA34-9)*0.0125+1</f>
        <v>1.0249999999999999</v>
      </c>
      <c r="BB23" s="190">
        <f t="shared" ref="BB23:CR23" si="2152">(BB34-9)*0.0125+1</f>
        <v>0.97499999999999998</v>
      </c>
      <c r="BC23" s="190">
        <f t="shared" si="2152"/>
        <v>1.0375000000000001</v>
      </c>
      <c r="BD23" s="190">
        <f t="shared" si="2152"/>
        <v>0.96250000000000002</v>
      </c>
      <c r="BE23" s="190">
        <f t="shared" si="2152"/>
        <v>1</v>
      </c>
      <c r="BF23" s="190">
        <f t="shared" si="2152"/>
        <v>1.0249999999999999</v>
      </c>
      <c r="BG23" s="190">
        <f t="shared" si="2152"/>
        <v>0.97499999999999998</v>
      </c>
      <c r="BH23" s="190">
        <f t="shared" si="2152"/>
        <v>1.0375000000000001</v>
      </c>
      <c r="BI23" s="190">
        <f t="shared" si="2152"/>
        <v>0.96250000000000002</v>
      </c>
      <c r="BJ23" s="190">
        <f t="shared" si="2152"/>
        <v>0.98750000000000004</v>
      </c>
      <c r="BK23" s="190">
        <f t="shared" si="2152"/>
        <v>1.0249999999999999</v>
      </c>
      <c r="BL23" s="190">
        <f t="shared" si="2152"/>
        <v>0.96250000000000002</v>
      </c>
      <c r="BM23" s="190">
        <f t="shared" si="2152"/>
        <v>1.0249999999999999</v>
      </c>
      <c r="BN23" s="190">
        <f t="shared" si="2152"/>
        <v>0.96250000000000002</v>
      </c>
      <c r="BO23" s="190">
        <f t="shared" si="2152"/>
        <v>0.98750000000000004</v>
      </c>
      <c r="BP23" s="190">
        <f t="shared" si="2152"/>
        <v>1.0125</v>
      </c>
      <c r="BQ23" s="190">
        <f t="shared" si="2152"/>
        <v>0.96250000000000002</v>
      </c>
      <c r="BR23" s="190">
        <f t="shared" si="2152"/>
        <v>1.0249999999999999</v>
      </c>
      <c r="BS23" s="191">
        <f t="shared" si="2152"/>
        <v>0.96250000000000002</v>
      </c>
      <c r="BT23" s="118">
        <f t="shared" si="2152"/>
        <v>1</v>
      </c>
      <c r="BU23" s="118">
        <f t="shared" si="2152"/>
        <v>1</v>
      </c>
      <c r="BV23" s="118">
        <f t="shared" si="2152"/>
        <v>0.98750000000000004</v>
      </c>
      <c r="BW23" s="118">
        <f t="shared" si="2152"/>
        <v>1.0125</v>
      </c>
      <c r="BX23" s="118">
        <f t="shared" si="2152"/>
        <v>0.98750000000000004</v>
      </c>
      <c r="BY23" s="118">
        <f t="shared" si="2152"/>
        <v>0.98750000000000004</v>
      </c>
      <c r="BZ23" s="118">
        <f t="shared" si="2152"/>
        <v>1</v>
      </c>
      <c r="CA23" s="118">
        <f t="shared" si="2152"/>
        <v>0.97499999999999998</v>
      </c>
      <c r="CB23" s="118">
        <f t="shared" si="2152"/>
        <v>1</v>
      </c>
      <c r="CC23" s="118">
        <f t="shared" si="2152"/>
        <v>0.97499999999999998</v>
      </c>
      <c r="CD23" s="118">
        <f t="shared" si="2152"/>
        <v>0.98750000000000004</v>
      </c>
      <c r="CE23" s="118">
        <f t="shared" si="2152"/>
        <v>1</v>
      </c>
      <c r="CF23" s="118">
        <f t="shared" si="2152"/>
        <v>0.97499999999999998</v>
      </c>
      <c r="CG23" s="118">
        <f t="shared" si="2152"/>
        <v>1</v>
      </c>
      <c r="CH23" s="119">
        <f t="shared" si="2152"/>
        <v>0.97499999999999998</v>
      </c>
      <c r="CI23" s="118">
        <f t="shared" si="2152"/>
        <v>1</v>
      </c>
      <c r="CJ23" s="118">
        <f t="shared" si="2152"/>
        <v>1.0249999999999999</v>
      </c>
      <c r="CK23" s="118">
        <f t="shared" si="2152"/>
        <v>0.97499999999999998</v>
      </c>
      <c r="CL23" s="118">
        <f t="shared" si="2152"/>
        <v>1.0375000000000001</v>
      </c>
      <c r="CM23" s="118">
        <f t="shared" si="2152"/>
        <v>0.96250000000000002</v>
      </c>
      <c r="CN23" s="118">
        <f t="shared" si="2152"/>
        <v>0.98750000000000004</v>
      </c>
      <c r="CO23" s="118">
        <f t="shared" si="2152"/>
        <v>1.0125</v>
      </c>
      <c r="CP23" s="118">
        <f t="shared" si="2152"/>
        <v>0.96250000000000002</v>
      </c>
      <c r="CQ23" s="118">
        <f t="shared" si="2152"/>
        <v>1.0249999999999999</v>
      </c>
      <c r="CR23" s="215">
        <f t="shared" si="2152"/>
        <v>0.96250000000000002</v>
      </c>
      <c r="CS23" s="190">
        <f>(CS34-9)*0.0125+1</f>
        <v>1</v>
      </c>
      <c r="CT23" s="190">
        <f>(CT34-9)*0.0125+1</f>
        <v>1.0249999999999999</v>
      </c>
      <c r="CU23" s="190">
        <f t="shared" ref="CU23:EK23" si="2153">(CU34-9)*0.0125+1</f>
        <v>0.97499999999999998</v>
      </c>
      <c r="CV23" s="190">
        <f t="shared" si="2153"/>
        <v>1.0375000000000001</v>
      </c>
      <c r="CW23" s="190">
        <f t="shared" si="2153"/>
        <v>0.96250000000000002</v>
      </c>
      <c r="CX23" s="190">
        <f t="shared" si="2153"/>
        <v>1</v>
      </c>
      <c r="CY23" s="190">
        <f t="shared" si="2153"/>
        <v>1.0249999999999999</v>
      </c>
      <c r="CZ23" s="190">
        <f t="shared" si="2153"/>
        <v>0.97499999999999998</v>
      </c>
      <c r="DA23" s="190">
        <f t="shared" si="2153"/>
        <v>1.0375000000000001</v>
      </c>
      <c r="DB23" s="190">
        <f t="shared" si="2153"/>
        <v>0.96250000000000002</v>
      </c>
      <c r="DC23" s="190">
        <f t="shared" si="2153"/>
        <v>0.98750000000000004</v>
      </c>
      <c r="DD23" s="190">
        <f t="shared" si="2153"/>
        <v>1.0249999999999999</v>
      </c>
      <c r="DE23" s="190">
        <f t="shared" si="2153"/>
        <v>0.96250000000000002</v>
      </c>
      <c r="DF23" s="190">
        <f t="shared" si="2153"/>
        <v>1.0249999999999999</v>
      </c>
      <c r="DG23" s="190">
        <f t="shared" si="2153"/>
        <v>0.96250000000000002</v>
      </c>
      <c r="DH23" s="190">
        <f t="shared" si="2153"/>
        <v>0.98750000000000004</v>
      </c>
      <c r="DI23" s="190">
        <f t="shared" si="2153"/>
        <v>1.0125</v>
      </c>
      <c r="DJ23" s="190">
        <f t="shared" si="2153"/>
        <v>0.96250000000000002</v>
      </c>
      <c r="DK23" s="190">
        <f t="shared" si="2153"/>
        <v>1.0249999999999999</v>
      </c>
      <c r="DL23" s="191">
        <f t="shared" si="2153"/>
        <v>0.96250000000000002</v>
      </c>
      <c r="DM23" s="118">
        <f t="shared" si="2153"/>
        <v>1</v>
      </c>
      <c r="DN23" s="118">
        <f t="shared" si="2153"/>
        <v>1</v>
      </c>
      <c r="DO23" s="118">
        <f t="shared" si="2153"/>
        <v>0.98750000000000004</v>
      </c>
      <c r="DP23" s="118">
        <f t="shared" si="2153"/>
        <v>1.0125</v>
      </c>
      <c r="DQ23" s="118">
        <f t="shared" si="2153"/>
        <v>0.98750000000000004</v>
      </c>
      <c r="DR23" s="118">
        <f t="shared" si="2153"/>
        <v>0.98750000000000004</v>
      </c>
      <c r="DS23" s="118">
        <f t="shared" si="2153"/>
        <v>1</v>
      </c>
      <c r="DT23" s="118">
        <f t="shared" si="2153"/>
        <v>0.97499999999999998</v>
      </c>
      <c r="DU23" s="118">
        <f t="shared" si="2153"/>
        <v>1</v>
      </c>
      <c r="DV23" s="118">
        <f t="shared" si="2153"/>
        <v>0.97499999999999998</v>
      </c>
      <c r="DW23" s="118">
        <f t="shared" si="2153"/>
        <v>0.98750000000000004</v>
      </c>
      <c r="DX23" s="118">
        <f t="shared" si="2153"/>
        <v>1</v>
      </c>
      <c r="DY23" s="118">
        <f t="shared" si="2153"/>
        <v>0.97499999999999998</v>
      </c>
      <c r="DZ23" s="118">
        <f t="shared" si="2153"/>
        <v>1</v>
      </c>
      <c r="EA23" s="119">
        <f t="shared" si="2153"/>
        <v>0.97499999999999998</v>
      </c>
      <c r="EB23" s="118">
        <f t="shared" si="2153"/>
        <v>1</v>
      </c>
      <c r="EC23" s="118">
        <f t="shared" si="2153"/>
        <v>1.0249999999999999</v>
      </c>
      <c r="ED23" s="118">
        <f t="shared" si="2153"/>
        <v>0.97499999999999998</v>
      </c>
      <c r="EE23" s="118">
        <f t="shared" si="2153"/>
        <v>1.05</v>
      </c>
      <c r="EF23" s="118">
        <f t="shared" si="2153"/>
        <v>0.96250000000000002</v>
      </c>
      <c r="EG23" s="118">
        <f t="shared" si="2153"/>
        <v>0.98750000000000004</v>
      </c>
      <c r="EH23" s="118">
        <f t="shared" si="2153"/>
        <v>1.0125</v>
      </c>
      <c r="EI23" s="118">
        <f t="shared" si="2153"/>
        <v>0.96250000000000002</v>
      </c>
      <c r="EJ23" s="118">
        <f t="shared" si="2153"/>
        <v>1.0249999999999999</v>
      </c>
      <c r="EK23" s="210">
        <f t="shared" si="2153"/>
        <v>0.96250000000000002</v>
      </c>
      <c r="EL23" s="190">
        <f>(EL34-9)*0.0125+1</f>
        <v>1</v>
      </c>
      <c r="EM23" s="190">
        <f>(EM34-9)*0.0125+1</f>
        <v>1.0249999999999999</v>
      </c>
      <c r="EN23" s="190">
        <f t="shared" ref="EN23:GD23" si="2154">(EN34-9)*0.0125+1</f>
        <v>0.97499999999999998</v>
      </c>
      <c r="EO23" s="190">
        <f t="shared" si="2154"/>
        <v>1.0375000000000001</v>
      </c>
      <c r="EP23" s="190">
        <f t="shared" si="2154"/>
        <v>0.96250000000000002</v>
      </c>
      <c r="EQ23" s="190">
        <f t="shared" si="2154"/>
        <v>1</v>
      </c>
      <c r="ER23" s="190">
        <f t="shared" si="2154"/>
        <v>1.0249999999999999</v>
      </c>
      <c r="ES23" s="190">
        <f t="shared" si="2154"/>
        <v>0.97499999999999998</v>
      </c>
      <c r="ET23" s="190">
        <f t="shared" si="2154"/>
        <v>1.0375000000000001</v>
      </c>
      <c r="EU23" s="190">
        <f t="shared" si="2154"/>
        <v>0.96250000000000002</v>
      </c>
      <c r="EV23" s="190">
        <f t="shared" si="2154"/>
        <v>0.98750000000000004</v>
      </c>
      <c r="EW23" s="190">
        <f t="shared" si="2154"/>
        <v>1.0249999999999999</v>
      </c>
      <c r="EX23" s="190">
        <f t="shared" si="2154"/>
        <v>0.96250000000000002</v>
      </c>
      <c r="EY23" s="190">
        <f t="shared" si="2154"/>
        <v>1.0249999999999999</v>
      </c>
      <c r="EZ23" s="190">
        <f t="shared" si="2154"/>
        <v>0.96250000000000002</v>
      </c>
      <c r="FA23" s="190">
        <f t="shared" si="2154"/>
        <v>0.98750000000000004</v>
      </c>
      <c r="FB23" s="190">
        <f t="shared" si="2154"/>
        <v>1.0125</v>
      </c>
      <c r="FC23" s="190">
        <f t="shared" si="2154"/>
        <v>0.96250000000000002</v>
      </c>
      <c r="FD23" s="190">
        <f t="shared" si="2154"/>
        <v>1.0249999999999999</v>
      </c>
      <c r="FE23" s="191">
        <f t="shared" si="2154"/>
        <v>0.96250000000000002</v>
      </c>
      <c r="FF23" s="118">
        <f t="shared" si="2154"/>
        <v>1</v>
      </c>
      <c r="FG23" s="118">
        <f t="shared" si="2154"/>
        <v>1</v>
      </c>
      <c r="FH23" s="118">
        <f t="shared" si="2154"/>
        <v>0.98750000000000004</v>
      </c>
      <c r="FI23" s="118">
        <f t="shared" si="2154"/>
        <v>1.0125</v>
      </c>
      <c r="FJ23" s="118">
        <f t="shared" si="2154"/>
        <v>0.98750000000000004</v>
      </c>
      <c r="FK23" s="118">
        <f t="shared" si="2154"/>
        <v>0.98750000000000004</v>
      </c>
      <c r="FL23" s="118">
        <f t="shared" si="2154"/>
        <v>1</v>
      </c>
      <c r="FM23" s="118">
        <f t="shared" si="2154"/>
        <v>0.97499999999999998</v>
      </c>
      <c r="FN23" s="118">
        <f t="shared" si="2154"/>
        <v>1</v>
      </c>
      <c r="FO23" s="118">
        <f t="shared" si="2154"/>
        <v>0.97499999999999998</v>
      </c>
      <c r="FP23" s="118">
        <f t="shared" si="2154"/>
        <v>0.98750000000000004</v>
      </c>
      <c r="FQ23" s="118">
        <f t="shared" si="2154"/>
        <v>1</v>
      </c>
      <c r="FR23" s="118">
        <f t="shared" si="2154"/>
        <v>0.97499999999999998</v>
      </c>
      <c r="FS23" s="118">
        <f t="shared" si="2154"/>
        <v>1</v>
      </c>
      <c r="FT23" s="119">
        <f t="shared" si="2154"/>
        <v>0.97499999999999998</v>
      </c>
      <c r="FU23" s="118">
        <f t="shared" si="2154"/>
        <v>1</v>
      </c>
      <c r="FV23" s="118">
        <f t="shared" si="2154"/>
        <v>1.0249999999999999</v>
      </c>
      <c r="FW23" s="118">
        <f t="shared" si="2154"/>
        <v>0.97499999999999998</v>
      </c>
      <c r="FX23" s="118">
        <f t="shared" si="2154"/>
        <v>1.0375000000000001</v>
      </c>
      <c r="FY23" s="118">
        <f t="shared" si="2154"/>
        <v>0.96250000000000002</v>
      </c>
      <c r="FZ23" s="118">
        <f t="shared" si="2154"/>
        <v>0.98750000000000004</v>
      </c>
      <c r="GA23" s="118">
        <f t="shared" si="2154"/>
        <v>1.0125</v>
      </c>
      <c r="GB23" s="118">
        <f t="shared" si="2154"/>
        <v>0.96250000000000002</v>
      </c>
      <c r="GC23" s="118">
        <f t="shared" si="2154"/>
        <v>1.0249999999999999</v>
      </c>
      <c r="GD23" s="215">
        <f t="shared" si="2154"/>
        <v>0.96250000000000002</v>
      </c>
      <c r="GE23" s="190">
        <f>(GE34-9)*0.0125+1</f>
        <v>1</v>
      </c>
      <c r="GF23" s="190">
        <f>(GF34-9)*0.0125+1</f>
        <v>1.0249999999999999</v>
      </c>
      <c r="GG23" s="190">
        <f t="shared" ref="GG23:HW23" si="2155">(GG34-9)*0.0125+1</f>
        <v>0.97499999999999998</v>
      </c>
      <c r="GH23" s="190">
        <f t="shared" si="2155"/>
        <v>1.0375000000000001</v>
      </c>
      <c r="GI23" s="190">
        <f t="shared" si="2155"/>
        <v>0.96250000000000002</v>
      </c>
      <c r="GJ23" s="190">
        <f t="shared" si="2155"/>
        <v>1</v>
      </c>
      <c r="GK23" s="190">
        <f t="shared" si="2155"/>
        <v>1.0249999999999999</v>
      </c>
      <c r="GL23" s="190">
        <f t="shared" si="2155"/>
        <v>0.97499999999999998</v>
      </c>
      <c r="GM23" s="190">
        <f t="shared" si="2155"/>
        <v>1.0375000000000001</v>
      </c>
      <c r="GN23" s="190">
        <f t="shared" si="2155"/>
        <v>0.96250000000000002</v>
      </c>
      <c r="GO23" s="190">
        <f t="shared" si="2155"/>
        <v>0.98750000000000004</v>
      </c>
      <c r="GP23" s="190">
        <f t="shared" si="2155"/>
        <v>1.0249999999999999</v>
      </c>
      <c r="GQ23" s="190">
        <f t="shared" si="2155"/>
        <v>0.96250000000000002</v>
      </c>
      <c r="GR23" s="190">
        <f t="shared" si="2155"/>
        <v>1.0249999999999999</v>
      </c>
      <c r="GS23" s="190">
        <f t="shared" si="2155"/>
        <v>0.96250000000000002</v>
      </c>
      <c r="GT23" s="190">
        <f t="shared" si="2155"/>
        <v>0.98750000000000004</v>
      </c>
      <c r="GU23" s="190">
        <f t="shared" si="2155"/>
        <v>1.0125</v>
      </c>
      <c r="GV23" s="190">
        <f t="shared" si="2155"/>
        <v>0.96250000000000002</v>
      </c>
      <c r="GW23" s="190">
        <f t="shared" si="2155"/>
        <v>1.0249999999999999</v>
      </c>
      <c r="GX23" s="191">
        <f t="shared" si="2155"/>
        <v>0.96250000000000002</v>
      </c>
      <c r="GY23" s="118">
        <f t="shared" si="2155"/>
        <v>1</v>
      </c>
      <c r="GZ23" s="118">
        <f t="shared" si="2155"/>
        <v>1</v>
      </c>
      <c r="HA23" s="118">
        <f t="shared" si="2155"/>
        <v>0.98750000000000004</v>
      </c>
      <c r="HB23" s="118">
        <f t="shared" si="2155"/>
        <v>1.0125</v>
      </c>
      <c r="HC23" s="118">
        <f t="shared" si="2155"/>
        <v>0.98750000000000004</v>
      </c>
      <c r="HD23" s="118">
        <f t="shared" si="2155"/>
        <v>0.98750000000000004</v>
      </c>
      <c r="HE23" s="118">
        <f t="shared" si="2155"/>
        <v>1</v>
      </c>
      <c r="HF23" s="118">
        <f t="shared" si="2155"/>
        <v>0.97499999999999998</v>
      </c>
      <c r="HG23" s="118">
        <f t="shared" si="2155"/>
        <v>1</v>
      </c>
      <c r="HH23" s="118">
        <f t="shared" si="2155"/>
        <v>0.97499999999999998</v>
      </c>
      <c r="HI23" s="118">
        <f t="shared" si="2155"/>
        <v>0.98750000000000004</v>
      </c>
      <c r="HJ23" s="118">
        <f t="shared" si="2155"/>
        <v>1</v>
      </c>
      <c r="HK23" s="118">
        <f t="shared" si="2155"/>
        <v>0.97499999999999998</v>
      </c>
      <c r="HL23" s="118">
        <f t="shared" si="2155"/>
        <v>1</v>
      </c>
      <c r="HM23" s="119">
        <f t="shared" si="2155"/>
        <v>0.97499999999999998</v>
      </c>
      <c r="HN23" s="118">
        <f t="shared" si="2155"/>
        <v>1</v>
      </c>
      <c r="HO23" s="118">
        <f t="shared" si="2155"/>
        <v>1.0249999999999999</v>
      </c>
      <c r="HP23" s="118">
        <f t="shared" si="2155"/>
        <v>0.97499999999999998</v>
      </c>
      <c r="HQ23" s="118">
        <f t="shared" si="2155"/>
        <v>1.0375000000000001</v>
      </c>
      <c r="HR23" s="118">
        <f t="shared" si="2155"/>
        <v>0.96250000000000002</v>
      </c>
      <c r="HS23" s="118">
        <f t="shared" si="2155"/>
        <v>0.98750000000000004</v>
      </c>
      <c r="HT23" s="118">
        <f t="shared" si="2155"/>
        <v>1.0125</v>
      </c>
      <c r="HU23" s="118">
        <f t="shared" si="2155"/>
        <v>0.96250000000000002</v>
      </c>
      <c r="HV23" s="118">
        <f t="shared" si="2155"/>
        <v>1.0249999999999999</v>
      </c>
      <c r="HW23" s="215">
        <f t="shared" si="2155"/>
        <v>0.96250000000000002</v>
      </c>
      <c r="HX23" s="190">
        <f>(HX34-9)*0.0125+1</f>
        <v>1</v>
      </c>
      <c r="HY23" s="190">
        <f>(HY34-9)*0.0125+1</f>
        <v>1.0249999999999999</v>
      </c>
      <c r="HZ23" s="190">
        <f t="shared" ref="HZ23:JP23" si="2156">(HZ34-9)*0.0125+1</f>
        <v>0.97499999999999998</v>
      </c>
      <c r="IA23" s="190">
        <f t="shared" si="2156"/>
        <v>1.0375000000000001</v>
      </c>
      <c r="IB23" s="190">
        <f t="shared" si="2156"/>
        <v>0.96250000000000002</v>
      </c>
      <c r="IC23" s="190">
        <f t="shared" si="2156"/>
        <v>1</v>
      </c>
      <c r="ID23" s="190">
        <f t="shared" si="2156"/>
        <v>1.0249999999999999</v>
      </c>
      <c r="IE23" s="190">
        <f t="shared" si="2156"/>
        <v>0.97499999999999998</v>
      </c>
      <c r="IF23" s="190">
        <f t="shared" si="2156"/>
        <v>1.0375000000000001</v>
      </c>
      <c r="IG23" s="190">
        <f t="shared" si="2156"/>
        <v>0.96250000000000002</v>
      </c>
      <c r="IH23" s="190">
        <f t="shared" si="2156"/>
        <v>0.98750000000000004</v>
      </c>
      <c r="II23" s="190">
        <f t="shared" si="2156"/>
        <v>1.0249999999999999</v>
      </c>
      <c r="IJ23" s="190">
        <f t="shared" si="2156"/>
        <v>0.96250000000000002</v>
      </c>
      <c r="IK23" s="190">
        <f t="shared" si="2156"/>
        <v>1.0249999999999999</v>
      </c>
      <c r="IL23" s="190">
        <f t="shared" si="2156"/>
        <v>0.96250000000000002</v>
      </c>
      <c r="IM23" s="190">
        <f t="shared" si="2156"/>
        <v>0.98750000000000004</v>
      </c>
      <c r="IN23" s="190">
        <f t="shared" si="2156"/>
        <v>1.0125</v>
      </c>
      <c r="IO23" s="190">
        <f t="shared" si="2156"/>
        <v>0.96250000000000002</v>
      </c>
      <c r="IP23" s="190">
        <f t="shared" si="2156"/>
        <v>1.0249999999999999</v>
      </c>
      <c r="IQ23" s="191">
        <f t="shared" si="2156"/>
        <v>0.96250000000000002</v>
      </c>
      <c r="IR23" s="118">
        <f t="shared" si="2156"/>
        <v>1</v>
      </c>
      <c r="IS23" s="118">
        <f t="shared" si="2156"/>
        <v>1</v>
      </c>
      <c r="IT23" s="118">
        <f t="shared" si="2156"/>
        <v>0.98750000000000004</v>
      </c>
      <c r="IU23" s="118">
        <f t="shared" si="2156"/>
        <v>1.0125</v>
      </c>
      <c r="IV23" s="118">
        <f t="shared" si="2156"/>
        <v>0.98750000000000004</v>
      </c>
      <c r="IW23" s="118">
        <f t="shared" si="2156"/>
        <v>0.98750000000000004</v>
      </c>
      <c r="IX23" s="118">
        <f t="shared" si="2156"/>
        <v>1</v>
      </c>
      <c r="IY23" s="118">
        <f t="shared" si="2156"/>
        <v>0.97499999999999998</v>
      </c>
      <c r="IZ23" s="118">
        <f t="shared" si="2156"/>
        <v>1</v>
      </c>
      <c r="JA23" s="118">
        <f t="shared" si="2156"/>
        <v>0.97499999999999998</v>
      </c>
      <c r="JB23" s="118">
        <f t="shared" si="2156"/>
        <v>0.98750000000000004</v>
      </c>
      <c r="JC23" s="118">
        <f t="shared" si="2156"/>
        <v>1</v>
      </c>
      <c r="JD23" s="118">
        <f t="shared" si="2156"/>
        <v>0.97499999999999998</v>
      </c>
      <c r="JE23" s="118">
        <f t="shared" si="2156"/>
        <v>1</v>
      </c>
      <c r="JF23" s="119">
        <f t="shared" si="2156"/>
        <v>0.97499999999999998</v>
      </c>
      <c r="JG23" s="118">
        <f t="shared" si="2156"/>
        <v>1</v>
      </c>
      <c r="JH23" s="118">
        <f t="shared" si="2156"/>
        <v>1.0249999999999999</v>
      </c>
      <c r="JI23" s="118">
        <f t="shared" si="2156"/>
        <v>0.97499999999999998</v>
      </c>
      <c r="JJ23" s="118">
        <f t="shared" si="2156"/>
        <v>1.0375000000000001</v>
      </c>
      <c r="JK23" s="118">
        <f t="shared" si="2156"/>
        <v>0.96250000000000002</v>
      </c>
      <c r="JL23" s="118">
        <f t="shared" si="2156"/>
        <v>0.98750000000000004</v>
      </c>
      <c r="JM23" s="118">
        <f t="shared" si="2156"/>
        <v>1.0125</v>
      </c>
      <c r="JN23" s="118">
        <f t="shared" si="2156"/>
        <v>0.96250000000000002</v>
      </c>
      <c r="JO23" s="118">
        <f t="shared" si="2156"/>
        <v>1.0249999999999999</v>
      </c>
      <c r="JP23" s="215">
        <f t="shared" si="2156"/>
        <v>0.96250000000000002</v>
      </c>
      <c r="JQ23" s="190">
        <f>(JQ34-9)*0.0125+1</f>
        <v>1</v>
      </c>
      <c r="JR23" s="190">
        <f>(JR34-9)*0.0125+1</f>
        <v>1.0249999999999999</v>
      </c>
      <c r="JS23" s="190">
        <f t="shared" ref="JS23:LI23" si="2157">(JS34-9)*0.0125+1</f>
        <v>0.97499999999999998</v>
      </c>
      <c r="JT23" s="190">
        <f t="shared" si="2157"/>
        <v>1.0375000000000001</v>
      </c>
      <c r="JU23" s="190">
        <f t="shared" si="2157"/>
        <v>0.96250000000000002</v>
      </c>
      <c r="JV23" s="190">
        <f t="shared" si="2157"/>
        <v>1</v>
      </c>
      <c r="JW23" s="190">
        <f t="shared" si="2157"/>
        <v>1.0249999999999999</v>
      </c>
      <c r="JX23" s="190">
        <f t="shared" si="2157"/>
        <v>0.97499999999999998</v>
      </c>
      <c r="JY23" s="190">
        <f t="shared" si="2157"/>
        <v>1.0375000000000001</v>
      </c>
      <c r="JZ23" s="190">
        <f t="shared" si="2157"/>
        <v>0.96250000000000002</v>
      </c>
      <c r="KA23" s="190">
        <f t="shared" si="2157"/>
        <v>0.98750000000000004</v>
      </c>
      <c r="KB23" s="190">
        <f t="shared" si="2157"/>
        <v>1.0249999999999999</v>
      </c>
      <c r="KC23" s="190">
        <f t="shared" si="2157"/>
        <v>0.96250000000000002</v>
      </c>
      <c r="KD23" s="190">
        <f t="shared" si="2157"/>
        <v>1.0249999999999999</v>
      </c>
      <c r="KE23" s="190">
        <f t="shared" si="2157"/>
        <v>0.96250000000000002</v>
      </c>
      <c r="KF23" s="190">
        <f t="shared" si="2157"/>
        <v>0.98750000000000004</v>
      </c>
      <c r="KG23" s="190">
        <f t="shared" si="2157"/>
        <v>1.0125</v>
      </c>
      <c r="KH23" s="190">
        <f t="shared" si="2157"/>
        <v>0.96250000000000002</v>
      </c>
      <c r="KI23" s="190">
        <f t="shared" si="2157"/>
        <v>1.0249999999999999</v>
      </c>
      <c r="KJ23" s="191">
        <f t="shared" si="2157"/>
        <v>0.96250000000000002</v>
      </c>
      <c r="KK23" s="118">
        <f t="shared" si="2157"/>
        <v>1</v>
      </c>
      <c r="KL23" s="118">
        <f t="shared" si="2157"/>
        <v>1</v>
      </c>
      <c r="KM23" s="118">
        <f t="shared" si="2157"/>
        <v>0.98750000000000004</v>
      </c>
      <c r="KN23" s="118">
        <f t="shared" si="2157"/>
        <v>1.0125</v>
      </c>
      <c r="KO23" s="118">
        <f t="shared" si="2157"/>
        <v>0.98750000000000004</v>
      </c>
      <c r="KP23" s="118">
        <f t="shared" si="2157"/>
        <v>0.98750000000000004</v>
      </c>
      <c r="KQ23" s="118">
        <f t="shared" si="2157"/>
        <v>1</v>
      </c>
      <c r="KR23" s="118">
        <f t="shared" si="2157"/>
        <v>0.97499999999999998</v>
      </c>
      <c r="KS23" s="118">
        <f t="shared" si="2157"/>
        <v>1</v>
      </c>
      <c r="KT23" s="118">
        <f t="shared" si="2157"/>
        <v>0.97499999999999998</v>
      </c>
      <c r="KU23" s="118">
        <f t="shared" si="2157"/>
        <v>0.98750000000000004</v>
      </c>
      <c r="KV23" s="118">
        <f t="shared" si="2157"/>
        <v>1</v>
      </c>
      <c r="KW23" s="118">
        <f t="shared" si="2157"/>
        <v>0.97499999999999998</v>
      </c>
      <c r="KX23" s="118">
        <f t="shared" si="2157"/>
        <v>1</v>
      </c>
      <c r="KY23" s="119">
        <f t="shared" si="2157"/>
        <v>0.97499999999999998</v>
      </c>
      <c r="KZ23" s="118">
        <f t="shared" si="2157"/>
        <v>1</v>
      </c>
      <c r="LA23" s="118">
        <f t="shared" si="2157"/>
        <v>1.0249999999999999</v>
      </c>
      <c r="LB23" s="118">
        <f t="shared" si="2157"/>
        <v>0.97499999999999998</v>
      </c>
      <c r="LC23" s="118">
        <f t="shared" si="2157"/>
        <v>1.0375000000000001</v>
      </c>
      <c r="LD23" s="118">
        <f t="shared" si="2157"/>
        <v>0.96250000000000002</v>
      </c>
      <c r="LE23" s="118">
        <f t="shared" si="2157"/>
        <v>0.98750000000000004</v>
      </c>
      <c r="LF23" s="118">
        <f t="shared" si="2157"/>
        <v>1.0125</v>
      </c>
      <c r="LG23" s="118">
        <f t="shared" si="2157"/>
        <v>0.96250000000000002</v>
      </c>
      <c r="LH23" s="118">
        <f t="shared" si="2157"/>
        <v>1.0249999999999999</v>
      </c>
      <c r="LI23" s="215">
        <f t="shared" si="2157"/>
        <v>0.96250000000000002</v>
      </c>
      <c r="LJ23" s="190">
        <f>(LJ34-9)*0.0125+1</f>
        <v>1</v>
      </c>
      <c r="LK23" s="190">
        <f>(LK34-9)*0.0125+1</f>
        <v>1.0249999999999999</v>
      </c>
      <c r="LL23" s="190">
        <f t="shared" ref="LL23:NB23" si="2158">(LL34-9)*0.0125+1</f>
        <v>0.97499999999999998</v>
      </c>
      <c r="LM23" s="190">
        <f t="shared" si="2158"/>
        <v>1.0375000000000001</v>
      </c>
      <c r="LN23" s="190">
        <f t="shared" si="2158"/>
        <v>0.96250000000000002</v>
      </c>
      <c r="LO23" s="190">
        <f t="shared" si="2158"/>
        <v>1</v>
      </c>
      <c r="LP23" s="190">
        <f t="shared" si="2158"/>
        <v>1.0249999999999999</v>
      </c>
      <c r="LQ23" s="190">
        <f t="shared" si="2158"/>
        <v>0.97499999999999998</v>
      </c>
      <c r="LR23" s="190">
        <f t="shared" si="2158"/>
        <v>1.0375000000000001</v>
      </c>
      <c r="LS23" s="190">
        <f t="shared" si="2158"/>
        <v>0.96250000000000002</v>
      </c>
      <c r="LT23" s="190">
        <f t="shared" si="2158"/>
        <v>0.98750000000000004</v>
      </c>
      <c r="LU23" s="190">
        <f t="shared" si="2158"/>
        <v>1.0249999999999999</v>
      </c>
      <c r="LV23" s="190">
        <f t="shared" si="2158"/>
        <v>0.96250000000000002</v>
      </c>
      <c r="LW23" s="190">
        <f t="shared" si="2158"/>
        <v>1.0249999999999999</v>
      </c>
      <c r="LX23" s="190">
        <f t="shared" si="2158"/>
        <v>0.96250000000000002</v>
      </c>
      <c r="LY23" s="190">
        <f t="shared" si="2158"/>
        <v>0.98750000000000004</v>
      </c>
      <c r="LZ23" s="190">
        <f t="shared" si="2158"/>
        <v>1.0125</v>
      </c>
      <c r="MA23" s="190">
        <f t="shared" si="2158"/>
        <v>0.96250000000000002</v>
      </c>
      <c r="MB23" s="190">
        <f t="shared" si="2158"/>
        <v>1.0249999999999999</v>
      </c>
      <c r="MC23" s="191">
        <f t="shared" si="2158"/>
        <v>0.96250000000000002</v>
      </c>
      <c r="MD23" s="118">
        <f t="shared" si="2158"/>
        <v>1</v>
      </c>
      <c r="ME23" s="118">
        <f t="shared" si="2158"/>
        <v>1</v>
      </c>
      <c r="MF23" s="118">
        <f t="shared" si="2158"/>
        <v>0.98750000000000004</v>
      </c>
      <c r="MG23" s="118">
        <f t="shared" si="2158"/>
        <v>1.0125</v>
      </c>
      <c r="MH23" s="118">
        <f t="shared" si="2158"/>
        <v>0.98750000000000004</v>
      </c>
      <c r="MI23" s="118">
        <f t="shared" si="2158"/>
        <v>0.98750000000000004</v>
      </c>
      <c r="MJ23" s="118">
        <f t="shared" si="2158"/>
        <v>1</v>
      </c>
      <c r="MK23" s="118">
        <f t="shared" si="2158"/>
        <v>0.97499999999999998</v>
      </c>
      <c r="ML23" s="118">
        <f t="shared" si="2158"/>
        <v>1</v>
      </c>
      <c r="MM23" s="118">
        <f t="shared" si="2158"/>
        <v>0.97499999999999998</v>
      </c>
      <c r="MN23" s="118">
        <f t="shared" si="2158"/>
        <v>0.98750000000000004</v>
      </c>
      <c r="MO23" s="118">
        <f t="shared" si="2158"/>
        <v>1</v>
      </c>
      <c r="MP23" s="118">
        <f t="shared" si="2158"/>
        <v>0.97499999999999998</v>
      </c>
      <c r="MQ23" s="118">
        <f t="shared" si="2158"/>
        <v>1</v>
      </c>
      <c r="MR23" s="119">
        <f t="shared" si="2158"/>
        <v>0.97499999999999998</v>
      </c>
      <c r="MS23" s="118">
        <f t="shared" si="2158"/>
        <v>1</v>
      </c>
      <c r="MT23" s="118">
        <f t="shared" si="2158"/>
        <v>1.0249999999999999</v>
      </c>
      <c r="MU23" s="118">
        <f t="shared" si="2158"/>
        <v>0.97499999999999998</v>
      </c>
      <c r="MV23" s="118">
        <f t="shared" si="2158"/>
        <v>1.0375000000000001</v>
      </c>
      <c r="MW23" s="118">
        <f t="shared" si="2158"/>
        <v>0.96250000000000002</v>
      </c>
      <c r="MX23" s="118">
        <f t="shared" si="2158"/>
        <v>0.98750000000000004</v>
      </c>
      <c r="MY23" s="118">
        <f t="shared" si="2158"/>
        <v>1.0125</v>
      </c>
      <c r="MZ23" s="118">
        <f t="shared" si="2158"/>
        <v>0.96250000000000002</v>
      </c>
      <c r="NA23" s="118">
        <f t="shared" si="2158"/>
        <v>1.0249999999999999</v>
      </c>
      <c r="NB23" s="215">
        <f t="shared" si="2158"/>
        <v>0.96250000000000002</v>
      </c>
      <c r="NC23" s="190">
        <f>(NC34-9)*0.0125+1</f>
        <v>1</v>
      </c>
      <c r="ND23" s="190">
        <f>(ND34-9)*0.0125+1</f>
        <v>1.0249999999999999</v>
      </c>
      <c r="NE23" s="190">
        <f t="shared" ref="NE23:OU23" si="2159">(NE34-9)*0.0125+1</f>
        <v>0.97499999999999998</v>
      </c>
      <c r="NF23" s="190">
        <f t="shared" si="2159"/>
        <v>1.0375000000000001</v>
      </c>
      <c r="NG23" s="190">
        <f t="shared" si="2159"/>
        <v>0.96250000000000002</v>
      </c>
      <c r="NH23" s="190">
        <f t="shared" si="2159"/>
        <v>1</v>
      </c>
      <c r="NI23" s="190">
        <f t="shared" si="2159"/>
        <v>1.0249999999999999</v>
      </c>
      <c r="NJ23" s="190">
        <f t="shared" si="2159"/>
        <v>0.97499999999999998</v>
      </c>
      <c r="NK23" s="190">
        <f t="shared" si="2159"/>
        <v>1.0375000000000001</v>
      </c>
      <c r="NL23" s="190">
        <f t="shared" si="2159"/>
        <v>0.96250000000000002</v>
      </c>
      <c r="NM23" s="190">
        <f t="shared" si="2159"/>
        <v>0.98750000000000004</v>
      </c>
      <c r="NN23" s="190">
        <f t="shared" si="2159"/>
        <v>1.0249999999999999</v>
      </c>
      <c r="NO23" s="190">
        <f t="shared" si="2159"/>
        <v>0.96250000000000002</v>
      </c>
      <c r="NP23" s="190">
        <f t="shared" si="2159"/>
        <v>1.0249999999999999</v>
      </c>
      <c r="NQ23" s="190">
        <f t="shared" si="2159"/>
        <v>0.96250000000000002</v>
      </c>
      <c r="NR23" s="190">
        <f t="shared" si="2159"/>
        <v>0.98750000000000004</v>
      </c>
      <c r="NS23" s="190">
        <f t="shared" si="2159"/>
        <v>1.0125</v>
      </c>
      <c r="NT23" s="190">
        <f t="shared" si="2159"/>
        <v>0.96250000000000002</v>
      </c>
      <c r="NU23" s="190">
        <f t="shared" si="2159"/>
        <v>1.0249999999999999</v>
      </c>
      <c r="NV23" s="191">
        <f t="shared" si="2159"/>
        <v>0.96250000000000002</v>
      </c>
      <c r="NW23" s="118">
        <f t="shared" si="2159"/>
        <v>1</v>
      </c>
      <c r="NX23" s="118">
        <f t="shared" si="2159"/>
        <v>1</v>
      </c>
      <c r="NY23" s="118">
        <f t="shared" si="2159"/>
        <v>0.98750000000000004</v>
      </c>
      <c r="NZ23" s="118">
        <f t="shared" si="2159"/>
        <v>1.0125</v>
      </c>
      <c r="OA23" s="118">
        <f t="shared" si="2159"/>
        <v>0.98750000000000004</v>
      </c>
      <c r="OB23" s="118">
        <f t="shared" si="2159"/>
        <v>0.98750000000000004</v>
      </c>
      <c r="OC23" s="118">
        <f t="shared" si="2159"/>
        <v>1</v>
      </c>
      <c r="OD23" s="118">
        <f t="shared" si="2159"/>
        <v>0.97499999999999998</v>
      </c>
      <c r="OE23" s="118">
        <f t="shared" si="2159"/>
        <v>1</v>
      </c>
      <c r="OF23" s="118">
        <f t="shared" si="2159"/>
        <v>0.97499999999999998</v>
      </c>
      <c r="OG23" s="118">
        <f t="shared" si="2159"/>
        <v>0.98750000000000004</v>
      </c>
      <c r="OH23" s="118">
        <f t="shared" si="2159"/>
        <v>1</v>
      </c>
      <c r="OI23" s="118">
        <f t="shared" si="2159"/>
        <v>0.97499999999999998</v>
      </c>
      <c r="OJ23" s="118">
        <f t="shared" si="2159"/>
        <v>1</v>
      </c>
      <c r="OK23" s="119">
        <f t="shared" si="2159"/>
        <v>0.97499999999999998</v>
      </c>
      <c r="OL23" s="118">
        <f t="shared" si="2159"/>
        <v>1</v>
      </c>
      <c r="OM23" s="118">
        <f t="shared" si="2159"/>
        <v>1.0249999999999999</v>
      </c>
      <c r="ON23" s="118">
        <f t="shared" si="2159"/>
        <v>0.97499999999999998</v>
      </c>
      <c r="OO23" s="118">
        <f t="shared" si="2159"/>
        <v>1.0375000000000001</v>
      </c>
      <c r="OP23" s="118">
        <f t="shared" si="2159"/>
        <v>0.96250000000000002</v>
      </c>
      <c r="OQ23" s="118">
        <f t="shared" si="2159"/>
        <v>0.98750000000000004</v>
      </c>
      <c r="OR23" s="118">
        <f t="shared" si="2159"/>
        <v>1.0125</v>
      </c>
      <c r="OS23" s="118">
        <f t="shared" si="2159"/>
        <v>0.96250000000000002</v>
      </c>
      <c r="OT23" s="118">
        <f t="shared" si="2159"/>
        <v>1.0249999999999999</v>
      </c>
      <c r="OU23" s="215">
        <f t="shared" si="2159"/>
        <v>0.96250000000000002</v>
      </c>
      <c r="OV23" s="190">
        <f>(OV34-9)*0.0125+1</f>
        <v>0.98750000000000004</v>
      </c>
      <c r="OW23" s="118">
        <f t="shared" ref="OW23" si="2160">(OW34-9)*0.0125+1</f>
        <v>0.98750000000000004</v>
      </c>
      <c r="OX23" s="190">
        <f>(OX34-9)*0.0125+1</f>
        <v>0.98750000000000004</v>
      </c>
      <c r="OY23" s="221">
        <f t="shared" ref="OY23:PA23" si="2161">(OY34-9)*0.0125+1</f>
        <v>0.98750000000000004</v>
      </c>
      <c r="OZ23" s="190">
        <f>(OZ34-9)*0.0125+1</f>
        <v>1</v>
      </c>
      <c r="PA23" s="118">
        <f t="shared" si="2161"/>
        <v>1</v>
      </c>
      <c r="PB23" s="190">
        <f>(PB34-9)*0.0125+1</f>
        <v>1</v>
      </c>
      <c r="PC23" s="119">
        <f t="shared" ref="PC23" si="2162">(PC34-9)*0.0125+1</f>
        <v>1</v>
      </c>
      <c r="PD23" s="190">
        <f>(PD34-9)*0.0125+1</f>
        <v>1</v>
      </c>
      <c r="PE23" s="118">
        <f t="shared" ref="PE23" si="2163">(PE34-9)*0.0125+1</f>
        <v>1</v>
      </c>
      <c r="PF23" s="190">
        <f>(PF34-9)*0.0125+1</f>
        <v>1</v>
      </c>
      <c r="PG23" s="119">
        <f t="shared" ref="PG23" si="2164">(PG34-9)*0.0125+1</f>
        <v>1</v>
      </c>
      <c r="PH23" s="190">
        <f>(PH34-9)*0.0125+1</f>
        <v>0.98750000000000004</v>
      </c>
      <c r="PI23" s="119">
        <f t="shared" ref="PI23" si="2165">(PI34-9)*0.0125+1</f>
        <v>0.98750000000000004</v>
      </c>
      <c r="PJ23" s="190">
        <f>(PJ34-9)*0.0125+1</f>
        <v>1</v>
      </c>
      <c r="PK23" s="118">
        <f t="shared" ref="PK23" si="2166">(PK34-9)*0.0125+1</f>
        <v>1</v>
      </c>
      <c r="PL23" s="190">
        <f>(PL34-9)*0.0125+1</f>
        <v>1</v>
      </c>
      <c r="PM23" s="119">
        <f t="shared" ref="PM23" si="2167">(PM34-9)*0.0125+1</f>
        <v>1</v>
      </c>
      <c r="PN23" s="190">
        <f>(PN34-9)*0.0125+1</f>
        <v>1</v>
      </c>
      <c r="PO23" s="118">
        <f t="shared" ref="PO23" si="2168">(PO34-9)*0.0125+1</f>
        <v>1</v>
      </c>
      <c r="PP23" s="190">
        <f>(PP34-9)*0.0125+1</f>
        <v>1</v>
      </c>
      <c r="PQ23" s="119">
        <f t="shared" ref="PQ23" si="2169">(PQ34-9)*0.0125+1</f>
        <v>1</v>
      </c>
      <c r="PR23" s="190">
        <f t="shared" si="679"/>
        <v>1</v>
      </c>
      <c r="PS23" s="190">
        <f t="shared" ref="PS23" si="2170">CI23</f>
        <v>1</v>
      </c>
    </row>
    <row r="24" spans="1:435" x14ac:dyDescent="0.3">
      <c r="A24" s="96"/>
      <c r="B24" s="93"/>
      <c r="C24" s="93"/>
      <c r="D24" s="93"/>
      <c r="E24" s="177"/>
      <c r="F24" s="11" t="s">
        <v>688</v>
      </c>
      <c r="G24" s="7"/>
      <c r="H24" s="188"/>
      <c r="I24" s="188"/>
      <c r="J24" s="188"/>
      <c r="K24" s="188"/>
      <c r="L24" s="188"/>
      <c r="M24" s="188"/>
      <c r="N24" s="188"/>
      <c r="O24" s="188"/>
      <c r="P24" s="188"/>
      <c r="Q24" s="188"/>
      <c r="R24" s="188"/>
      <c r="S24" s="188"/>
      <c r="T24" s="188"/>
      <c r="U24" s="188"/>
      <c r="V24" s="188"/>
      <c r="W24" s="188"/>
      <c r="X24" s="188"/>
      <c r="Y24" s="188"/>
      <c r="Z24" s="189"/>
      <c r="AA24" s="7"/>
      <c r="AB24" s="120"/>
      <c r="AC24" s="120"/>
      <c r="AD24" s="120"/>
      <c r="AE24" s="120"/>
      <c r="AF24" s="120"/>
      <c r="AG24" s="120"/>
      <c r="AH24" s="120"/>
      <c r="AI24" s="120"/>
      <c r="AJ24" s="120"/>
      <c r="AK24" s="120"/>
      <c r="AL24" s="120"/>
      <c r="AM24" s="120"/>
      <c r="AN24" s="120"/>
      <c r="AO24" s="121"/>
      <c r="AP24" s="11"/>
      <c r="AQ24" s="11"/>
      <c r="AR24" s="11"/>
      <c r="AS24" s="11"/>
      <c r="AT24" s="11"/>
      <c r="AU24" s="11"/>
      <c r="AV24" s="11"/>
      <c r="AW24" s="11"/>
      <c r="AX24" s="11"/>
      <c r="AY24" s="217"/>
      <c r="AZ24" s="7" t="s">
        <v>158</v>
      </c>
      <c r="BA24" s="188" t="str">
        <f>AZ24</f>
        <v>HOR_v0_8.dyr</v>
      </c>
      <c r="BB24" s="188" t="str">
        <f t="shared" ref="BB24" si="2171">BA24</f>
        <v>HOR_v0_8.dyr</v>
      </c>
      <c r="BC24" s="188" t="str">
        <f t="shared" ref="BC24" si="2172">BB24</f>
        <v>HOR_v0_8.dyr</v>
      </c>
      <c r="BD24" s="188" t="str">
        <f t="shared" ref="BD24" si="2173">BC24</f>
        <v>HOR_v0_8.dyr</v>
      </c>
      <c r="BE24" s="188" t="str">
        <f t="shared" ref="BE24" si="2174">BD24</f>
        <v>HOR_v0_8.dyr</v>
      </c>
      <c r="BF24" s="188" t="str">
        <f t="shared" ref="BF24" si="2175">BE24</f>
        <v>HOR_v0_8.dyr</v>
      </c>
      <c r="BG24" s="188" t="str">
        <f t="shared" ref="BG24" si="2176">BF24</f>
        <v>HOR_v0_8.dyr</v>
      </c>
      <c r="BH24" s="188" t="str">
        <f t="shared" ref="BH24" si="2177">BG24</f>
        <v>HOR_v0_8.dyr</v>
      </c>
      <c r="BI24" s="188" t="str">
        <f t="shared" ref="BI24" si="2178">BH24</f>
        <v>HOR_v0_8.dyr</v>
      </c>
      <c r="BJ24" s="188" t="str">
        <f t="shared" ref="BJ24" si="2179">BI24</f>
        <v>HOR_v0_8.dyr</v>
      </c>
      <c r="BK24" s="188" t="str">
        <f t="shared" ref="BK24" si="2180">BJ24</f>
        <v>HOR_v0_8.dyr</v>
      </c>
      <c r="BL24" s="188" t="str">
        <f t="shared" ref="BL24" si="2181">BK24</f>
        <v>HOR_v0_8.dyr</v>
      </c>
      <c r="BM24" s="188" t="str">
        <f t="shared" ref="BM24" si="2182">BL24</f>
        <v>HOR_v0_8.dyr</v>
      </c>
      <c r="BN24" s="188" t="str">
        <f t="shared" ref="BN24" si="2183">BM24</f>
        <v>HOR_v0_8.dyr</v>
      </c>
      <c r="BO24" s="188" t="str">
        <f t="shared" ref="BO24" si="2184">BN24</f>
        <v>HOR_v0_8.dyr</v>
      </c>
      <c r="BP24" s="188" t="str">
        <f t="shared" ref="BP24" si="2185">BO24</f>
        <v>HOR_v0_8.dyr</v>
      </c>
      <c r="BQ24" s="188" t="str">
        <f t="shared" ref="BQ24" si="2186">BP24</f>
        <v>HOR_v0_8.dyr</v>
      </c>
      <c r="BR24" s="188" t="str">
        <f t="shared" ref="BR24" si="2187">BQ24</f>
        <v>HOR_v0_8.dyr</v>
      </c>
      <c r="BS24" s="189" t="str">
        <f t="shared" ref="BS24" si="2188">BR24</f>
        <v>HOR_v0_8.dyr</v>
      </c>
      <c r="BT24" s="7" t="str">
        <f>BS24</f>
        <v>HOR_v0_8.dyr</v>
      </c>
      <c r="BU24" s="120" t="str">
        <f t="shared" ref="BU24" si="2189">BT24</f>
        <v>HOR_v0_8.dyr</v>
      </c>
      <c r="BV24" s="120" t="str">
        <f t="shared" ref="BV24" si="2190">BU24</f>
        <v>HOR_v0_8.dyr</v>
      </c>
      <c r="BW24" s="120" t="str">
        <f t="shared" ref="BW24" si="2191">BV24</f>
        <v>HOR_v0_8.dyr</v>
      </c>
      <c r="BX24" s="120" t="str">
        <f t="shared" ref="BX24" si="2192">BW24</f>
        <v>HOR_v0_8.dyr</v>
      </c>
      <c r="BY24" s="120" t="str">
        <f t="shared" ref="BY24" si="2193">BX24</f>
        <v>HOR_v0_8.dyr</v>
      </c>
      <c r="BZ24" s="120" t="str">
        <f t="shared" ref="BZ24" si="2194">BY24</f>
        <v>HOR_v0_8.dyr</v>
      </c>
      <c r="CA24" s="120" t="str">
        <f t="shared" ref="CA24" si="2195">BZ24</f>
        <v>HOR_v0_8.dyr</v>
      </c>
      <c r="CB24" s="120" t="str">
        <f t="shared" ref="CB24" si="2196">CA24</f>
        <v>HOR_v0_8.dyr</v>
      </c>
      <c r="CC24" s="120" t="str">
        <f t="shared" ref="CC24" si="2197">CB24</f>
        <v>HOR_v0_8.dyr</v>
      </c>
      <c r="CD24" s="120" t="str">
        <f t="shared" ref="CD24" si="2198">CC24</f>
        <v>HOR_v0_8.dyr</v>
      </c>
      <c r="CE24" s="120" t="str">
        <f t="shared" ref="CE24" si="2199">CD24</f>
        <v>HOR_v0_8.dyr</v>
      </c>
      <c r="CF24" s="120" t="str">
        <f t="shared" ref="CF24" si="2200">CE24</f>
        <v>HOR_v0_8.dyr</v>
      </c>
      <c r="CG24" s="120" t="str">
        <f t="shared" ref="CG24" si="2201">CF24</f>
        <v>HOR_v0_8.dyr</v>
      </c>
      <c r="CH24" s="121" t="str">
        <f t="shared" ref="CH24" si="2202">CG24</f>
        <v>HOR_v0_8.dyr</v>
      </c>
      <c r="CI24" s="11"/>
      <c r="CJ24" s="11"/>
      <c r="CK24" s="11"/>
      <c r="CL24" s="11"/>
      <c r="CM24" s="11"/>
      <c r="CN24" s="11"/>
      <c r="CO24" s="11"/>
      <c r="CP24" s="11"/>
      <c r="CQ24" s="11"/>
      <c r="CR24" s="217"/>
      <c r="CS24" s="7"/>
      <c r="CT24" s="188"/>
      <c r="CU24" s="188"/>
      <c r="CV24" s="188"/>
      <c r="CW24" s="188"/>
      <c r="CX24" s="188"/>
      <c r="CY24" s="188"/>
      <c r="CZ24" s="188"/>
      <c r="DA24" s="188"/>
      <c r="DB24" s="188"/>
      <c r="DC24" s="188"/>
      <c r="DD24" s="188"/>
      <c r="DE24" s="188"/>
      <c r="DF24" s="188"/>
      <c r="DG24" s="188"/>
      <c r="DH24" s="188"/>
      <c r="DI24" s="188"/>
      <c r="DJ24" s="188"/>
      <c r="DK24" s="188"/>
      <c r="DL24" s="189"/>
      <c r="DM24" s="7"/>
      <c r="DN24" s="120"/>
      <c r="DO24" s="120"/>
      <c r="DP24" s="120"/>
      <c r="DQ24" s="120"/>
      <c r="DR24" s="120"/>
      <c r="DS24" s="120"/>
      <c r="DT24" s="120"/>
      <c r="DU24" s="120"/>
      <c r="DV24" s="120"/>
      <c r="DW24" s="120"/>
      <c r="DX24" s="120"/>
      <c r="DY24" s="120"/>
      <c r="DZ24" s="120"/>
      <c r="EA24" s="121"/>
      <c r="EB24" s="11"/>
      <c r="EC24" s="11"/>
      <c r="ED24" s="11"/>
      <c r="EE24" s="11"/>
      <c r="EF24" s="11"/>
      <c r="EG24" s="11"/>
      <c r="EH24" s="11"/>
      <c r="EI24" s="11"/>
      <c r="EJ24" s="11"/>
      <c r="EK24" s="212"/>
      <c r="EL24" s="7" t="s">
        <v>689</v>
      </c>
      <c r="EM24" s="188" t="str">
        <f>EL24</f>
        <v>HOR_v0_8_Q.dyr</v>
      </c>
      <c r="EN24" s="188" t="str">
        <f t="shared" ref="EN24" si="2203">EM24</f>
        <v>HOR_v0_8_Q.dyr</v>
      </c>
      <c r="EO24" s="188" t="str">
        <f t="shared" ref="EO24" si="2204">EN24</f>
        <v>HOR_v0_8_Q.dyr</v>
      </c>
      <c r="EP24" s="188" t="str">
        <f t="shared" ref="EP24" si="2205">EO24</f>
        <v>HOR_v0_8_Q.dyr</v>
      </c>
      <c r="EQ24" s="188" t="str">
        <f t="shared" ref="EQ24" si="2206">EP24</f>
        <v>HOR_v0_8_Q.dyr</v>
      </c>
      <c r="ER24" s="188" t="str">
        <f t="shared" ref="ER24" si="2207">EQ24</f>
        <v>HOR_v0_8_Q.dyr</v>
      </c>
      <c r="ES24" s="188" t="str">
        <f t="shared" ref="ES24" si="2208">ER24</f>
        <v>HOR_v0_8_Q.dyr</v>
      </c>
      <c r="ET24" s="188" t="str">
        <f t="shared" ref="ET24" si="2209">ES24</f>
        <v>HOR_v0_8_Q.dyr</v>
      </c>
      <c r="EU24" s="188" t="str">
        <f t="shared" ref="EU24" si="2210">ET24</f>
        <v>HOR_v0_8_Q.dyr</v>
      </c>
      <c r="EV24" s="188" t="str">
        <f t="shared" ref="EV24" si="2211">EU24</f>
        <v>HOR_v0_8_Q.dyr</v>
      </c>
      <c r="EW24" s="188" t="str">
        <f t="shared" ref="EW24" si="2212">EV24</f>
        <v>HOR_v0_8_Q.dyr</v>
      </c>
      <c r="EX24" s="188" t="str">
        <f t="shared" ref="EX24" si="2213">EW24</f>
        <v>HOR_v0_8_Q.dyr</v>
      </c>
      <c r="EY24" s="188" t="str">
        <f t="shared" ref="EY24" si="2214">EX24</f>
        <v>HOR_v0_8_Q.dyr</v>
      </c>
      <c r="EZ24" s="188" t="str">
        <f t="shared" ref="EZ24" si="2215">EY24</f>
        <v>HOR_v0_8_Q.dyr</v>
      </c>
      <c r="FA24" s="188" t="str">
        <f t="shared" ref="FA24" si="2216">EZ24</f>
        <v>HOR_v0_8_Q.dyr</v>
      </c>
      <c r="FB24" s="188" t="str">
        <f t="shared" ref="FB24" si="2217">FA24</f>
        <v>HOR_v0_8_Q.dyr</v>
      </c>
      <c r="FC24" s="188" t="str">
        <f t="shared" ref="FC24" si="2218">FB24</f>
        <v>HOR_v0_8_Q.dyr</v>
      </c>
      <c r="FD24" s="188" t="str">
        <f t="shared" ref="FD24" si="2219">FC24</f>
        <v>HOR_v0_8_Q.dyr</v>
      </c>
      <c r="FE24" s="189" t="str">
        <f t="shared" ref="FE24" si="2220">FD24</f>
        <v>HOR_v0_8_Q.dyr</v>
      </c>
      <c r="FF24" s="7" t="str">
        <f>FE24</f>
        <v>HOR_v0_8_Q.dyr</v>
      </c>
      <c r="FG24" s="120" t="str">
        <f t="shared" ref="FG24" si="2221">FF24</f>
        <v>HOR_v0_8_Q.dyr</v>
      </c>
      <c r="FH24" s="120" t="str">
        <f t="shared" ref="FH24" si="2222">FG24</f>
        <v>HOR_v0_8_Q.dyr</v>
      </c>
      <c r="FI24" s="120" t="str">
        <f t="shared" ref="FI24" si="2223">FH24</f>
        <v>HOR_v0_8_Q.dyr</v>
      </c>
      <c r="FJ24" s="120" t="str">
        <f t="shared" ref="FJ24" si="2224">FI24</f>
        <v>HOR_v0_8_Q.dyr</v>
      </c>
      <c r="FK24" s="120" t="str">
        <f t="shared" ref="FK24" si="2225">FJ24</f>
        <v>HOR_v0_8_Q.dyr</v>
      </c>
      <c r="FL24" s="120" t="str">
        <f t="shared" ref="FL24" si="2226">FK24</f>
        <v>HOR_v0_8_Q.dyr</v>
      </c>
      <c r="FM24" s="120" t="str">
        <f t="shared" ref="FM24" si="2227">FL24</f>
        <v>HOR_v0_8_Q.dyr</v>
      </c>
      <c r="FN24" s="120" t="str">
        <f t="shared" ref="FN24" si="2228">FM24</f>
        <v>HOR_v0_8_Q.dyr</v>
      </c>
      <c r="FO24" s="120" t="str">
        <f t="shared" ref="FO24" si="2229">FN24</f>
        <v>HOR_v0_8_Q.dyr</v>
      </c>
      <c r="FP24" s="120" t="str">
        <f t="shared" ref="FP24" si="2230">FO24</f>
        <v>HOR_v0_8_Q.dyr</v>
      </c>
      <c r="FQ24" s="120" t="str">
        <f t="shared" ref="FQ24" si="2231">FP24</f>
        <v>HOR_v0_8_Q.dyr</v>
      </c>
      <c r="FR24" s="120" t="str">
        <f t="shared" ref="FR24" si="2232">FQ24</f>
        <v>HOR_v0_8_Q.dyr</v>
      </c>
      <c r="FS24" s="120" t="str">
        <f t="shared" ref="FS24" si="2233">FR24</f>
        <v>HOR_v0_8_Q.dyr</v>
      </c>
      <c r="FT24" s="121" t="str">
        <f t="shared" ref="FT24" si="2234">FS24</f>
        <v>HOR_v0_8_Q.dyr</v>
      </c>
      <c r="FU24" s="121" t="str">
        <f t="shared" ref="FU24" si="2235">FT24</f>
        <v>HOR_v0_8_Q.dyr</v>
      </c>
      <c r="FV24" s="121" t="str">
        <f t="shared" ref="FV24" si="2236">FU24</f>
        <v>HOR_v0_8_Q.dyr</v>
      </c>
      <c r="FW24" s="121" t="str">
        <f t="shared" ref="FW24" si="2237">FV24</f>
        <v>HOR_v0_8_Q.dyr</v>
      </c>
      <c r="FX24" s="121" t="str">
        <f t="shared" ref="FX24" si="2238">FW24</f>
        <v>HOR_v0_8_Q.dyr</v>
      </c>
      <c r="FY24" s="121" t="str">
        <f t="shared" ref="FY24" si="2239">FX24</f>
        <v>HOR_v0_8_Q.dyr</v>
      </c>
      <c r="FZ24" s="121" t="str">
        <f t="shared" ref="FZ24" si="2240">FY24</f>
        <v>HOR_v0_8_Q.dyr</v>
      </c>
      <c r="GA24" s="121" t="str">
        <f t="shared" ref="GA24" si="2241">FZ24</f>
        <v>HOR_v0_8_Q.dyr</v>
      </c>
      <c r="GB24" s="121" t="str">
        <f t="shared" ref="GB24" si="2242">GA24</f>
        <v>HOR_v0_8_Q.dyr</v>
      </c>
      <c r="GC24" s="121" t="str">
        <f t="shared" ref="GC24" si="2243">GB24</f>
        <v>HOR_v0_8_Q.dyr</v>
      </c>
      <c r="GD24" s="121" t="str">
        <f t="shared" ref="GD24" si="2244">GC24</f>
        <v>HOR_v0_8_Q.dyr</v>
      </c>
      <c r="GE24" s="7" t="s">
        <v>690</v>
      </c>
      <c r="GF24" s="188" t="str">
        <f>GE24</f>
        <v>HOR_v0_8_PF.dyr</v>
      </c>
      <c r="GG24" s="188" t="str">
        <f t="shared" ref="GG24" si="2245">GF24</f>
        <v>HOR_v0_8_PF.dyr</v>
      </c>
      <c r="GH24" s="188" t="str">
        <f t="shared" ref="GH24" si="2246">GG24</f>
        <v>HOR_v0_8_PF.dyr</v>
      </c>
      <c r="GI24" s="188" t="str">
        <f t="shared" ref="GI24" si="2247">GH24</f>
        <v>HOR_v0_8_PF.dyr</v>
      </c>
      <c r="GJ24" s="188" t="str">
        <f t="shared" ref="GJ24" si="2248">GI24</f>
        <v>HOR_v0_8_PF.dyr</v>
      </c>
      <c r="GK24" s="188" t="str">
        <f t="shared" ref="GK24" si="2249">GJ24</f>
        <v>HOR_v0_8_PF.dyr</v>
      </c>
      <c r="GL24" s="188" t="str">
        <f t="shared" ref="GL24" si="2250">GK24</f>
        <v>HOR_v0_8_PF.dyr</v>
      </c>
      <c r="GM24" s="188" t="str">
        <f t="shared" ref="GM24" si="2251">GL24</f>
        <v>HOR_v0_8_PF.dyr</v>
      </c>
      <c r="GN24" s="188" t="str">
        <f t="shared" ref="GN24" si="2252">GM24</f>
        <v>HOR_v0_8_PF.dyr</v>
      </c>
      <c r="GO24" s="188" t="str">
        <f t="shared" ref="GO24" si="2253">GN24</f>
        <v>HOR_v0_8_PF.dyr</v>
      </c>
      <c r="GP24" s="188" t="str">
        <f t="shared" ref="GP24" si="2254">GO24</f>
        <v>HOR_v0_8_PF.dyr</v>
      </c>
      <c r="GQ24" s="188" t="str">
        <f t="shared" ref="GQ24" si="2255">GP24</f>
        <v>HOR_v0_8_PF.dyr</v>
      </c>
      <c r="GR24" s="188" t="str">
        <f t="shared" ref="GR24" si="2256">GQ24</f>
        <v>HOR_v0_8_PF.dyr</v>
      </c>
      <c r="GS24" s="188" t="str">
        <f t="shared" ref="GS24" si="2257">GR24</f>
        <v>HOR_v0_8_PF.dyr</v>
      </c>
      <c r="GT24" s="188" t="str">
        <f t="shared" ref="GT24" si="2258">GS24</f>
        <v>HOR_v0_8_PF.dyr</v>
      </c>
      <c r="GU24" s="188" t="str">
        <f t="shared" ref="GU24" si="2259">GT24</f>
        <v>HOR_v0_8_PF.dyr</v>
      </c>
      <c r="GV24" s="188" t="str">
        <f t="shared" ref="GV24" si="2260">GU24</f>
        <v>HOR_v0_8_PF.dyr</v>
      </c>
      <c r="GW24" s="188" t="str">
        <f t="shared" ref="GW24" si="2261">GV24</f>
        <v>HOR_v0_8_PF.dyr</v>
      </c>
      <c r="GX24" s="189" t="str">
        <f t="shared" ref="GX24" si="2262">GW24</f>
        <v>HOR_v0_8_PF.dyr</v>
      </c>
      <c r="GY24" s="7" t="str">
        <f>GX24</f>
        <v>HOR_v0_8_PF.dyr</v>
      </c>
      <c r="GZ24" s="120" t="str">
        <f t="shared" ref="GZ24" si="2263">GY24</f>
        <v>HOR_v0_8_PF.dyr</v>
      </c>
      <c r="HA24" s="120" t="str">
        <f t="shared" ref="HA24" si="2264">GZ24</f>
        <v>HOR_v0_8_PF.dyr</v>
      </c>
      <c r="HB24" s="120" t="str">
        <f t="shared" ref="HB24" si="2265">HA24</f>
        <v>HOR_v0_8_PF.dyr</v>
      </c>
      <c r="HC24" s="120" t="str">
        <f t="shared" ref="HC24" si="2266">HB24</f>
        <v>HOR_v0_8_PF.dyr</v>
      </c>
      <c r="HD24" s="120" t="str">
        <f t="shared" ref="HD24" si="2267">HC24</f>
        <v>HOR_v0_8_PF.dyr</v>
      </c>
      <c r="HE24" s="120" t="str">
        <f t="shared" ref="HE24" si="2268">HD24</f>
        <v>HOR_v0_8_PF.dyr</v>
      </c>
      <c r="HF24" s="120" t="str">
        <f t="shared" ref="HF24" si="2269">HE24</f>
        <v>HOR_v0_8_PF.dyr</v>
      </c>
      <c r="HG24" s="120" t="str">
        <f t="shared" ref="HG24" si="2270">HF24</f>
        <v>HOR_v0_8_PF.dyr</v>
      </c>
      <c r="HH24" s="120" t="str">
        <f t="shared" ref="HH24" si="2271">HG24</f>
        <v>HOR_v0_8_PF.dyr</v>
      </c>
      <c r="HI24" s="120" t="str">
        <f t="shared" ref="HI24" si="2272">HH24</f>
        <v>HOR_v0_8_PF.dyr</v>
      </c>
      <c r="HJ24" s="120" t="str">
        <f t="shared" ref="HJ24" si="2273">HI24</f>
        <v>HOR_v0_8_PF.dyr</v>
      </c>
      <c r="HK24" s="120" t="str">
        <f t="shared" ref="HK24" si="2274">HJ24</f>
        <v>HOR_v0_8_PF.dyr</v>
      </c>
      <c r="HL24" s="120" t="str">
        <f t="shared" ref="HL24" si="2275">HK24</f>
        <v>HOR_v0_8_PF.dyr</v>
      </c>
      <c r="HM24" s="121" t="str">
        <f t="shared" ref="HM24" si="2276">HL24</f>
        <v>HOR_v0_8_PF.dyr</v>
      </c>
      <c r="HN24" s="121" t="str">
        <f t="shared" ref="HN24" si="2277">HM24</f>
        <v>HOR_v0_8_PF.dyr</v>
      </c>
      <c r="HO24" s="121" t="str">
        <f t="shared" ref="HO24" si="2278">HN24</f>
        <v>HOR_v0_8_PF.dyr</v>
      </c>
      <c r="HP24" s="121" t="str">
        <f t="shared" ref="HP24" si="2279">HO24</f>
        <v>HOR_v0_8_PF.dyr</v>
      </c>
      <c r="HQ24" s="121" t="str">
        <f t="shared" ref="HQ24" si="2280">HP24</f>
        <v>HOR_v0_8_PF.dyr</v>
      </c>
      <c r="HR24" s="121" t="str">
        <f t="shared" ref="HR24" si="2281">HQ24</f>
        <v>HOR_v0_8_PF.dyr</v>
      </c>
      <c r="HS24" s="121" t="str">
        <f t="shared" ref="HS24" si="2282">HR24</f>
        <v>HOR_v0_8_PF.dyr</v>
      </c>
      <c r="HT24" s="121" t="str">
        <f t="shared" ref="HT24" si="2283">HS24</f>
        <v>HOR_v0_8_PF.dyr</v>
      </c>
      <c r="HU24" s="121" t="str">
        <f t="shared" ref="HU24" si="2284">HT24</f>
        <v>HOR_v0_8_PF.dyr</v>
      </c>
      <c r="HV24" s="121" t="str">
        <f t="shared" ref="HV24:HW24" si="2285">HU24</f>
        <v>HOR_v0_8_PF.dyr</v>
      </c>
      <c r="HW24" s="121" t="str">
        <f t="shared" si="2285"/>
        <v>HOR_v0_8_PF.dyr</v>
      </c>
      <c r="HX24" s="7" t="s">
        <v>689</v>
      </c>
      <c r="HY24" s="188" t="str">
        <f>HX24</f>
        <v>HOR_v0_8_Q.dyr</v>
      </c>
      <c r="HZ24" s="188" t="str">
        <f t="shared" ref="HZ24" si="2286">HY24</f>
        <v>HOR_v0_8_Q.dyr</v>
      </c>
      <c r="IA24" s="188" t="str">
        <f t="shared" ref="IA24" si="2287">HZ24</f>
        <v>HOR_v0_8_Q.dyr</v>
      </c>
      <c r="IB24" s="188" t="str">
        <f t="shared" ref="IB24" si="2288">IA24</f>
        <v>HOR_v0_8_Q.dyr</v>
      </c>
      <c r="IC24" s="188" t="str">
        <f t="shared" ref="IC24" si="2289">IB24</f>
        <v>HOR_v0_8_Q.dyr</v>
      </c>
      <c r="ID24" s="188" t="str">
        <f t="shared" ref="ID24" si="2290">IC24</f>
        <v>HOR_v0_8_Q.dyr</v>
      </c>
      <c r="IE24" s="188" t="str">
        <f t="shared" ref="IE24" si="2291">ID24</f>
        <v>HOR_v0_8_Q.dyr</v>
      </c>
      <c r="IF24" s="188" t="str">
        <f t="shared" ref="IF24" si="2292">IE24</f>
        <v>HOR_v0_8_Q.dyr</v>
      </c>
      <c r="IG24" s="188" t="str">
        <f t="shared" ref="IG24" si="2293">IF24</f>
        <v>HOR_v0_8_Q.dyr</v>
      </c>
      <c r="IH24" s="188" t="str">
        <f t="shared" ref="IH24" si="2294">IG24</f>
        <v>HOR_v0_8_Q.dyr</v>
      </c>
      <c r="II24" s="188" t="str">
        <f t="shared" ref="II24" si="2295">IH24</f>
        <v>HOR_v0_8_Q.dyr</v>
      </c>
      <c r="IJ24" s="188" t="str">
        <f t="shared" ref="IJ24" si="2296">II24</f>
        <v>HOR_v0_8_Q.dyr</v>
      </c>
      <c r="IK24" s="188" t="str">
        <f t="shared" ref="IK24" si="2297">IJ24</f>
        <v>HOR_v0_8_Q.dyr</v>
      </c>
      <c r="IL24" s="188" t="str">
        <f t="shared" ref="IL24" si="2298">IK24</f>
        <v>HOR_v0_8_Q.dyr</v>
      </c>
      <c r="IM24" s="188" t="str">
        <f t="shared" ref="IM24" si="2299">IL24</f>
        <v>HOR_v0_8_Q.dyr</v>
      </c>
      <c r="IN24" s="188" t="str">
        <f t="shared" ref="IN24" si="2300">IM24</f>
        <v>HOR_v0_8_Q.dyr</v>
      </c>
      <c r="IO24" s="188" t="str">
        <f t="shared" ref="IO24" si="2301">IN24</f>
        <v>HOR_v0_8_Q.dyr</v>
      </c>
      <c r="IP24" s="188" t="str">
        <f t="shared" ref="IP24" si="2302">IO24</f>
        <v>HOR_v0_8_Q.dyr</v>
      </c>
      <c r="IQ24" s="189" t="str">
        <f t="shared" ref="IQ24" si="2303">IP24</f>
        <v>HOR_v0_8_Q.dyr</v>
      </c>
      <c r="IR24" s="7" t="str">
        <f>IQ24</f>
        <v>HOR_v0_8_Q.dyr</v>
      </c>
      <c r="IS24" s="120" t="str">
        <f t="shared" ref="IS24" si="2304">IR24</f>
        <v>HOR_v0_8_Q.dyr</v>
      </c>
      <c r="IT24" s="120" t="str">
        <f t="shared" ref="IT24" si="2305">IS24</f>
        <v>HOR_v0_8_Q.dyr</v>
      </c>
      <c r="IU24" s="120" t="str">
        <f t="shared" ref="IU24" si="2306">IT24</f>
        <v>HOR_v0_8_Q.dyr</v>
      </c>
      <c r="IV24" s="120" t="str">
        <f t="shared" ref="IV24" si="2307">IU24</f>
        <v>HOR_v0_8_Q.dyr</v>
      </c>
      <c r="IW24" s="120" t="str">
        <f t="shared" ref="IW24" si="2308">IV24</f>
        <v>HOR_v0_8_Q.dyr</v>
      </c>
      <c r="IX24" s="120" t="str">
        <f t="shared" ref="IX24" si="2309">IW24</f>
        <v>HOR_v0_8_Q.dyr</v>
      </c>
      <c r="IY24" s="120" t="str">
        <f t="shared" ref="IY24" si="2310">IX24</f>
        <v>HOR_v0_8_Q.dyr</v>
      </c>
      <c r="IZ24" s="120" t="str">
        <f t="shared" ref="IZ24" si="2311">IY24</f>
        <v>HOR_v0_8_Q.dyr</v>
      </c>
      <c r="JA24" s="120" t="str">
        <f t="shared" ref="JA24" si="2312">IZ24</f>
        <v>HOR_v0_8_Q.dyr</v>
      </c>
      <c r="JB24" s="120" t="str">
        <f t="shared" ref="JB24" si="2313">JA24</f>
        <v>HOR_v0_8_Q.dyr</v>
      </c>
      <c r="JC24" s="120" t="str">
        <f t="shared" ref="JC24" si="2314">JB24</f>
        <v>HOR_v0_8_Q.dyr</v>
      </c>
      <c r="JD24" s="120" t="str">
        <f t="shared" ref="JD24" si="2315">JC24</f>
        <v>HOR_v0_8_Q.dyr</v>
      </c>
      <c r="JE24" s="120" t="str">
        <f t="shared" ref="JE24" si="2316">JD24</f>
        <v>HOR_v0_8_Q.dyr</v>
      </c>
      <c r="JF24" s="121" t="str">
        <f t="shared" ref="JF24" si="2317">JE24</f>
        <v>HOR_v0_8_Q.dyr</v>
      </c>
      <c r="JG24" s="7" t="str">
        <f>JF24</f>
        <v>HOR_v0_8_Q.dyr</v>
      </c>
      <c r="JH24" s="7" t="str">
        <f t="shared" ref="JH24:JP24" si="2318">JG24</f>
        <v>HOR_v0_8_Q.dyr</v>
      </c>
      <c r="JI24" s="7" t="str">
        <f t="shared" si="2318"/>
        <v>HOR_v0_8_Q.dyr</v>
      </c>
      <c r="JJ24" s="7" t="str">
        <f t="shared" si="2318"/>
        <v>HOR_v0_8_Q.dyr</v>
      </c>
      <c r="JK24" s="7" t="str">
        <f t="shared" si="2318"/>
        <v>HOR_v0_8_Q.dyr</v>
      </c>
      <c r="JL24" s="7" t="str">
        <f t="shared" si="2318"/>
        <v>HOR_v0_8_Q.dyr</v>
      </c>
      <c r="JM24" s="7" t="str">
        <f t="shared" si="2318"/>
        <v>HOR_v0_8_Q.dyr</v>
      </c>
      <c r="JN24" s="7" t="str">
        <f t="shared" si="2318"/>
        <v>HOR_v0_8_Q.dyr</v>
      </c>
      <c r="JO24" s="7" t="str">
        <f t="shared" si="2318"/>
        <v>HOR_v0_8_Q.dyr</v>
      </c>
      <c r="JP24" s="216" t="str">
        <f t="shared" si="2318"/>
        <v>HOR_v0_8_Q.dyr</v>
      </c>
      <c r="JQ24" s="7" t="s">
        <v>689</v>
      </c>
      <c r="JR24" s="188" t="str">
        <f>JQ24</f>
        <v>HOR_v0_8_Q.dyr</v>
      </c>
      <c r="JS24" s="188" t="str">
        <f t="shared" ref="JS24" si="2319">JR24</f>
        <v>HOR_v0_8_Q.dyr</v>
      </c>
      <c r="JT24" s="188" t="str">
        <f t="shared" ref="JT24" si="2320">JS24</f>
        <v>HOR_v0_8_Q.dyr</v>
      </c>
      <c r="JU24" s="188" t="str">
        <f t="shared" ref="JU24" si="2321">JT24</f>
        <v>HOR_v0_8_Q.dyr</v>
      </c>
      <c r="JV24" s="188" t="str">
        <f t="shared" ref="JV24" si="2322">JU24</f>
        <v>HOR_v0_8_Q.dyr</v>
      </c>
      <c r="JW24" s="188" t="str">
        <f t="shared" ref="JW24" si="2323">JV24</f>
        <v>HOR_v0_8_Q.dyr</v>
      </c>
      <c r="JX24" s="188" t="str">
        <f t="shared" ref="JX24" si="2324">JW24</f>
        <v>HOR_v0_8_Q.dyr</v>
      </c>
      <c r="JY24" s="188" t="str">
        <f t="shared" ref="JY24" si="2325">JX24</f>
        <v>HOR_v0_8_Q.dyr</v>
      </c>
      <c r="JZ24" s="188" t="str">
        <f t="shared" ref="JZ24" si="2326">JY24</f>
        <v>HOR_v0_8_Q.dyr</v>
      </c>
      <c r="KA24" s="188" t="str">
        <f t="shared" ref="KA24" si="2327">JZ24</f>
        <v>HOR_v0_8_Q.dyr</v>
      </c>
      <c r="KB24" s="188" t="str">
        <f t="shared" ref="KB24" si="2328">KA24</f>
        <v>HOR_v0_8_Q.dyr</v>
      </c>
      <c r="KC24" s="188" t="str">
        <f t="shared" ref="KC24" si="2329">KB24</f>
        <v>HOR_v0_8_Q.dyr</v>
      </c>
      <c r="KD24" s="188" t="str">
        <f t="shared" ref="KD24" si="2330">KC24</f>
        <v>HOR_v0_8_Q.dyr</v>
      </c>
      <c r="KE24" s="188" t="str">
        <f t="shared" ref="KE24" si="2331">KD24</f>
        <v>HOR_v0_8_Q.dyr</v>
      </c>
      <c r="KF24" s="188" t="str">
        <f t="shared" ref="KF24" si="2332">KE24</f>
        <v>HOR_v0_8_Q.dyr</v>
      </c>
      <c r="KG24" s="188" t="str">
        <f t="shared" ref="KG24" si="2333">KF24</f>
        <v>HOR_v0_8_Q.dyr</v>
      </c>
      <c r="KH24" s="188" t="str">
        <f t="shared" ref="KH24" si="2334">KG24</f>
        <v>HOR_v0_8_Q.dyr</v>
      </c>
      <c r="KI24" s="188" t="str">
        <f t="shared" ref="KI24" si="2335">KH24</f>
        <v>HOR_v0_8_Q.dyr</v>
      </c>
      <c r="KJ24" s="189" t="str">
        <f t="shared" ref="KJ24" si="2336">KI24</f>
        <v>HOR_v0_8_Q.dyr</v>
      </c>
      <c r="KK24" s="7" t="str">
        <f>KJ24</f>
        <v>HOR_v0_8_Q.dyr</v>
      </c>
      <c r="KL24" s="120" t="str">
        <f t="shared" ref="KL24" si="2337">KK24</f>
        <v>HOR_v0_8_Q.dyr</v>
      </c>
      <c r="KM24" s="120" t="str">
        <f t="shared" ref="KM24" si="2338">KL24</f>
        <v>HOR_v0_8_Q.dyr</v>
      </c>
      <c r="KN24" s="120" t="str">
        <f t="shared" ref="KN24" si="2339">KM24</f>
        <v>HOR_v0_8_Q.dyr</v>
      </c>
      <c r="KO24" s="120" t="str">
        <f t="shared" ref="KO24" si="2340">KN24</f>
        <v>HOR_v0_8_Q.dyr</v>
      </c>
      <c r="KP24" s="120" t="str">
        <f t="shared" ref="KP24" si="2341">KO24</f>
        <v>HOR_v0_8_Q.dyr</v>
      </c>
      <c r="KQ24" s="120" t="str">
        <f t="shared" ref="KQ24" si="2342">KP24</f>
        <v>HOR_v0_8_Q.dyr</v>
      </c>
      <c r="KR24" s="120" t="str">
        <f t="shared" ref="KR24" si="2343">KQ24</f>
        <v>HOR_v0_8_Q.dyr</v>
      </c>
      <c r="KS24" s="120" t="str">
        <f t="shared" ref="KS24" si="2344">KR24</f>
        <v>HOR_v0_8_Q.dyr</v>
      </c>
      <c r="KT24" s="120" t="str">
        <f t="shared" ref="KT24" si="2345">KS24</f>
        <v>HOR_v0_8_Q.dyr</v>
      </c>
      <c r="KU24" s="120" t="str">
        <f t="shared" ref="KU24" si="2346">KT24</f>
        <v>HOR_v0_8_Q.dyr</v>
      </c>
      <c r="KV24" s="120" t="str">
        <f t="shared" ref="KV24" si="2347">KU24</f>
        <v>HOR_v0_8_Q.dyr</v>
      </c>
      <c r="KW24" s="120" t="str">
        <f t="shared" ref="KW24" si="2348">KV24</f>
        <v>HOR_v0_8_Q.dyr</v>
      </c>
      <c r="KX24" s="120" t="str">
        <f t="shared" ref="KX24" si="2349">KW24</f>
        <v>HOR_v0_8_Q.dyr</v>
      </c>
      <c r="KY24" s="121" t="str">
        <f t="shared" ref="KY24" si="2350">KX24</f>
        <v>HOR_v0_8_Q.dyr</v>
      </c>
      <c r="KZ24" s="7" t="s">
        <v>689</v>
      </c>
      <c r="LA24" s="188" t="str">
        <f>KZ24</f>
        <v>HOR_v0_8_Q.dyr</v>
      </c>
      <c r="LB24" s="188" t="str">
        <f t="shared" ref="LB24:LI24" si="2351">LA24</f>
        <v>HOR_v0_8_Q.dyr</v>
      </c>
      <c r="LC24" s="188" t="str">
        <f t="shared" si="2351"/>
        <v>HOR_v0_8_Q.dyr</v>
      </c>
      <c r="LD24" s="188" t="str">
        <f t="shared" si="2351"/>
        <v>HOR_v0_8_Q.dyr</v>
      </c>
      <c r="LE24" s="188" t="str">
        <f t="shared" si="2351"/>
        <v>HOR_v0_8_Q.dyr</v>
      </c>
      <c r="LF24" s="188" t="str">
        <f t="shared" si="2351"/>
        <v>HOR_v0_8_Q.dyr</v>
      </c>
      <c r="LG24" s="188" t="str">
        <f t="shared" si="2351"/>
        <v>HOR_v0_8_Q.dyr</v>
      </c>
      <c r="LH24" s="188" t="str">
        <f t="shared" si="2351"/>
        <v>HOR_v0_8_Q.dyr</v>
      </c>
      <c r="LI24" s="188" t="str">
        <f t="shared" si="2351"/>
        <v>HOR_v0_8_Q.dyr</v>
      </c>
      <c r="LJ24" s="7" t="s">
        <v>689</v>
      </c>
      <c r="LK24" s="188" t="str">
        <f>LJ24</f>
        <v>HOR_v0_8_Q.dyr</v>
      </c>
      <c r="LL24" s="188" t="str">
        <f t="shared" ref="LL24" si="2352">LK24</f>
        <v>HOR_v0_8_Q.dyr</v>
      </c>
      <c r="LM24" s="188" t="str">
        <f t="shared" ref="LM24" si="2353">LL24</f>
        <v>HOR_v0_8_Q.dyr</v>
      </c>
      <c r="LN24" s="188" t="str">
        <f t="shared" ref="LN24" si="2354">LM24</f>
        <v>HOR_v0_8_Q.dyr</v>
      </c>
      <c r="LO24" s="188" t="str">
        <f t="shared" ref="LO24" si="2355">LN24</f>
        <v>HOR_v0_8_Q.dyr</v>
      </c>
      <c r="LP24" s="188" t="str">
        <f t="shared" ref="LP24" si="2356">LO24</f>
        <v>HOR_v0_8_Q.dyr</v>
      </c>
      <c r="LQ24" s="188" t="str">
        <f t="shared" ref="LQ24" si="2357">LP24</f>
        <v>HOR_v0_8_Q.dyr</v>
      </c>
      <c r="LR24" s="188" t="str">
        <f t="shared" ref="LR24" si="2358">LQ24</f>
        <v>HOR_v0_8_Q.dyr</v>
      </c>
      <c r="LS24" s="188" t="str">
        <f t="shared" ref="LS24" si="2359">LR24</f>
        <v>HOR_v0_8_Q.dyr</v>
      </c>
      <c r="LT24" s="188" t="str">
        <f t="shared" ref="LT24" si="2360">LS24</f>
        <v>HOR_v0_8_Q.dyr</v>
      </c>
      <c r="LU24" s="188" t="str">
        <f t="shared" ref="LU24" si="2361">LT24</f>
        <v>HOR_v0_8_Q.dyr</v>
      </c>
      <c r="LV24" s="188" t="str">
        <f t="shared" ref="LV24" si="2362">LU24</f>
        <v>HOR_v0_8_Q.dyr</v>
      </c>
      <c r="LW24" s="188" t="str">
        <f t="shared" ref="LW24" si="2363">LV24</f>
        <v>HOR_v0_8_Q.dyr</v>
      </c>
      <c r="LX24" s="188" t="str">
        <f t="shared" ref="LX24" si="2364">LW24</f>
        <v>HOR_v0_8_Q.dyr</v>
      </c>
      <c r="LY24" s="188" t="str">
        <f t="shared" ref="LY24" si="2365">LX24</f>
        <v>HOR_v0_8_Q.dyr</v>
      </c>
      <c r="LZ24" s="188" t="str">
        <f t="shared" ref="LZ24" si="2366">LY24</f>
        <v>HOR_v0_8_Q.dyr</v>
      </c>
      <c r="MA24" s="188" t="str">
        <f t="shared" ref="MA24" si="2367">LZ24</f>
        <v>HOR_v0_8_Q.dyr</v>
      </c>
      <c r="MB24" s="188" t="str">
        <f t="shared" ref="MB24" si="2368">MA24</f>
        <v>HOR_v0_8_Q.dyr</v>
      </c>
      <c r="MC24" s="189" t="str">
        <f t="shared" ref="MC24" si="2369">MB24</f>
        <v>HOR_v0_8_Q.dyr</v>
      </c>
      <c r="MD24" s="7" t="str">
        <f>MC24</f>
        <v>HOR_v0_8_Q.dyr</v>
      </c>
      <c r="ME24" s="120" t="str">
        <f t="shared" ref="ME24" si="2370">MD24</f>
        <v>HOR_v0_8_Q.dyr</v>
      </c>
      <c r="MF24" s="120" t="str">
        <f t="shared" ref="MF24" si="2371">ME24</f>
        <v>HOR_v0_8_Q.dyr</v>
      </c>
      <c r="MG24" s="120" t="str">
        <f t="shared" ref="MG24" si="2372">MF24</f>
        <v>HOR_v0_8_Q.dyr</v>
      </c>
      <c r="MH24" s="120" t="str">
        <f t="shared" ref="MH24" si="2373">MG24</f>
        <v>HOR_v0_8_Q.dyr</v>
      </c>
      <c r="MI24" s="120" t="str">
        <f t="shared" ref="MI24" si="2374">MH24</f>
        <v>HOR_v0_8_Q.dyr</v>
      </c>
      <c r="MJ24" s="120" t="str">
        <f t="shared" ref="MJ24" si="2375">MI24</f>
        <v>HOR_v0_8_Q.dyr</v>
      </c>
      <c r="MK24" s="120" t="str">
        <f t="shared" ref="MK24" si="2376">MJ24</f>
        <v>HOR_v0_8_Q.dyr</v>
      </c>
      <c r="ML24" s="120" t="str">
        <f t="shared" ref="ML24" si="2377">MK24</f>
        <v>HOR_v0_8_Q.dyr</v>
      </c>
      <c r="MM24" s="120" t="str">
        <f t="shared" ref="MM24" si="2378">ML24</f>
        <v>HOR_v0_8_Q.dyr</v>
      </c>
      <c r="MN24" s="120" t="str">
        <f t="shared" ref="MN24" si="2379">MM24</f>
        <v>HOR_v0_8_Q.dyr</v>
      </c>
      <c r="MO24" s="120" t="str">
        <f t="shared" ref="MO24" si="2380">MN24</f>
        <v>HOR_v0_8_Q.dyr</v>
      </c>
      <c r="MP24" s="120" t="str">
        <f t="shared" ref="MP24" si="2381">MO24</f>
        <v>HOR_v0_8_Q.dyr</v>
      </c>
      <c r="MQ24" s="120" t="str">
        <f t="shared" ref="MQ24" si="2382">MP24</f>
        <v>HOR_v0_8_Q.dyr</v>
      </c>
      <c r="MR24" s="121" t="str">
        <f t="shared" ref="MR24" si="2383">MQ24</f>
        <v>HOR_v0_8_Q.dyr</v>
      </c>
      <c r="MS24" s="121" t="str">
        <f t="shared" ref="MS24" si="2384">MR24</f>
        <v>HOR_v0_8_Q.dyr</v>
      </c>
      <c r="MT24" s="121" t="str">
        <f t="shared" ref="MT24" si="2385">MS24</f>
        <v>HOR_v0_8_Q.dyr</v>
      </c>
      <c r="MU24" s="121" t="str">
        <f t="shared" ref="MU24" si="2386">MT24</f>
        <v>HOR_v0_8_Q.dyr</v>
      </c>
      <c r="MV24" s="121" t="str">
        <f t="shared" ref="MV24" si="2387">MU24</f>
        <v>HOR_v0_8_Q.dyr</v>
      </c>
      <c r="MW24" s="121" t="str">
        <f t="shared" ref="MW24" si="2388">MV24</f>
        <v>HOR_v0_8_Q.dyr</v>
      </c>
      <c r="MX24" s="121" t="str">
        <f t="shared" ref="MX24" si="2389">MW24</f>
        <v>HOR_v0_8_Q.dyr</v>
      </c>
      <c r="MY24" s="121" t="str">
        <f t="shared" ref="MY24" si="2390">MX24</f>
        <v>HOR_v0_8_Q.dyr</v>
      </c>
      <c r="MZ24" s="121" t="str">
        <f t="shared" ref="MZ24" si="2391">MY24</f>
        <v>HOR_v0_8_Q.dyr</v>
      </c>
      <c r="NA24" s="121" t="str">
        <f t="shared" ref="NA24" si="2392">MZ24</f>
        <v>HOR_v0_8_Q.dyr</v>
      </c>
      <c r="NB24" s="121" t="str">
        <f t="shared" ref="NB24" si="2393">NA24</f>
        <v>HOR_v0_8_Q.dyr</v>
      </c>
      <c r="NC24" s="7" t="s">
        <v>690</v>
      </c>
      <c r="ND24" s="188" t="str">
        <f>NC24</f>
        <v>HOR_v0_8_PF.dyr</v>
      </c>
      <c r="NE24" s="188" t="str">
        <f t="shared" ref="NE24" si="2394">ND24</f>
        <v>HOR_v0_8_PF.dyr</v>
      </c>
      <c r="NF24" s="188" t="str">
        <f t="shared" ref="NF24" si="2395">NE24</f>
        <v>HOR_v0_8_PF.dyr</v>
      </c>
      <c r="NG24" s="188" t="str">
        <f t="shared" ref="NG24" si="2396">NF24</f>
        <v>HOR_v0_8_PF.dyr</v>
      </c>
      <c r="NH24" s="188" t="str">
        <f t="shared" ref="NH24" si="2397">NG24</f>
        <v>HOR_v0_8_PF.dyr</v>
      </c>
      <c r="NI24" s="188" t="str">
        <f t="shared" ref="NI24" si="2398">NH24</f>
        <v>HOR_v0_8_PF.dyr</v>
      </c>
      <c r="NJ24" s="188" t="str">
        <f t="shared" ref="NJ24" si="2399">NI24</f>
        <v>HOR_v0_8_PF.dyr</v>
      </c>
      <c r="NK24" s="188" t="str">
        <f t="shared" ref="NK24" si="2400">NJ24</f>
        <v>HOR_v0_8_PF.dyr</v>
      </c>
      <c r="NL24" s="188" t="str">
        <f t="shared" ref="NL24" si="2401">NK24</f>
        <v>HOR_v0_8_PF.dyr</v>
      </c>
      <c r="NM24" s="188" t="str">
        <f t="shared" ref="NM24" si="2402">NL24</f>
        <v>HOR_v0_8_PF.dyr</v>
      </c>
      <c r="NN24" s="188" t="str">
        <f t="shared" ref="NN24" si="2403">NM24</f>
        <v>HOR_v0_8_PF.dyr</v>
      </c>
      <c r="NO24" s="188" t="str">
        <f t="shared" ref="NO24" si="2404">NN24</f>
        <v>HOR_v0_8_PF.dyr</v>
      </c>
      <c r="NP24" s="188" t="str">
        <f t="shared" ref="NP24" si="2405">NO24</f>
        <v>HOR_v0_8_PF.dyr</v>
      </c>
      <c r="NQ24" s="188" t="str">
        <f t="shared" ref="NQ24" si="2406">NP24</f>
        <v>HOR_v0_8_PF.dyr</v>
      </c>
      <c r="NR24" s="188" t="str">
        <f t="shared" ref="NR24" si="2407">NQ24</f>
        <v>HOR_v0_8_PF.dyr</v>
      </c>
      <c r="NS24" s="188" t="str">
        <f t="shared" ref="NS24" si="2408">NR24</f>
        <v>HOR_v0_8_PF.dyr</v>
      </c>
      <c r="NT24" s="188" t="str">
        <f t="shared" ref="NT24" si="2409">NS24</f>
        <v>HOR_v0_8_PF.dyr</v>
      </c>
      <c r="NU24" s="188" t="str">
        <f t="shared" ref="NU24" si="2410">NT24</f>
        <v>HOR_v0_8_PF.dyr</v>
      </c>
      <c r="NV24" s="189" t="str">
        <f t="shared" ref="NV24" si="2411">NU24</f>
        <v>HOR_v0_8_PF.dyr</v>
      </c>
      <c r="NW24" s="7" t="str">
        <f>NV24</f>
        <v>HOR_v0_8_PF.dyr</v>
      </c>
      <c r="NX24" s="120" t="str">
        <f t="shared" ref="NX24" si="2412">NW24</f>
        <v>HOR_v0_8_PF.dyr</v>
      </c>
      <c r="NY24" s="120" t="str">
        <f t="shared" ref="NY24" si="2413">NX24</f>
        <v>HOR_v0_8_PF.dyr</v>
      </c>
      <c r="NZ24" s="120" t="str">
        <f t="shared" ref="NZ24" si="2414">NY24</f>
        <v>HOR_v0_8_PF.dyr</v>
      </c>
      <c r="OA24" s="120" t="str">
        <f t="shared" ref="OA24" si="2415">NZ24</f>
        <v>HOR_v0_8_PF.dyr</v>
      </c>
      <c r="OB24" s="120" t="str">
        <f t="shared" ref="OB24" si="2416">OA24</f>
        <v>HOR_v0_8_PF.dyr</v>
      </c>
      <c r="OC24" s="120" t="str">
        <f t="shared" ref="OC24" si="2417">OB24</f>
        <v>HOR_v0_8_PF.dyr</v>
      </c>
      <c r="OD24" s="120" t="str">
        <f t="shared" ref="OD24" si="2418">OC24</f>
        <v>HOR_v0_8_PF.dyr</v>
      </c>
      <c r="OE24" s="120" t="str">
        <f t="shared" ref="OE24" si="2419">OD24</f>
        <v>HOR_v0_8_PF.dyr</v>
      </c>
      <c r="OF24" s="120" t="str">
        <f t="shared" ref="OF24" si="2420">OE24</f>
        <v>HOR_v0_8_PF.dyr</v>
      </c>
      <c r="OG24" s="120" t="str">
        <f t="shared" ref="OG24" si="2421">OF24</f>
        <v>HOR_v0_8_PF.dyr</v>
      </c>
      <c r="OH24" s="120" t="str">
        <f t="shared" ref="OH24" si="2422">OG24</f>
        <v>HOR_v0_8_PF.dyr</v>
      </c>
      <c r="OI24" s="120" t="str">
        <f t="shared" ref="OI24" si="2423">OH24</f>
        <v>HOR_v0_8_PF.dyr</v>
      </c>
      <c r="OJ24" s="120" t="str">
        <f t="shared" ref="OJ24" si="2424">OI24</f>
        <v>HOR_v0_8_PF.dyr</v>
      </c>
      <c r="OK24" s="121" t="str">
        <f t="shared" ref="OK24" si="2425">OJ24</f>
        <v>HOR_v0_8_PF.dyr</v>
      </c>
      <c r="OL24" s="121" t="str">
        <f t="shared" ref="OL24" si="2426">OK24</f>
        <v>HOR_v0_8_PF.dyr</v>
      </c>
      <c r="OM24" s="121" t="str">
        <f t="shared" ref="OM24" si="2427">OL24</f>
        <v>HOR_v0_8_PF.dyr</v>
      </c>
      <c r="ON24" s="121" t="str">
        <f t="shared" ref="ON24" si="2428">OM24</f>
        <v>HOR_v0_8_PF.dyr</v>
      </c>
      <c r="OO24" s="121" t="str">
        <f t="shared" ref="OO24" si="2429">ON24</f>
        <v>HOR_v0_8_PF.dyr</v>
      </c>
      <c r="OP24" s="121" t="str">
        <f t="shared" ref="OP24" si="2430">OO24</f>
        <v>HOR_v0_8_PF.dyr</v>
      </c>
      <c r="OQ24" s="121" t="str">
        <f t="shared" ref="OQ24" si="2431">OP24</f>
        <v>HOR_v0_8_PF.dyr</v>
      </c>
      <c r="OR24" s="121" t="str">
        <f t="shared" ref="OR24" si="2432">OQ24</f>
        <v>HOR_v0_8_PF.dyr</v>
      </c>
      <c r="OS24" s="121" t="str">
        <f t="shared" ref="OS24" si="2433">OR24</f>
        <v>HOR_v0_8_PF.dyr</v>
      </c>
      <c r="OT24" s="121" t="str">
        <f t="shared" ref="OT24:OU24" si="2434">OS24</f>
        <v>HOR_v0_8_PF.dyr</v>
      </c>
      <c r="OU24" s="121" t="str">
        <f t="shared" si="2434"/>
        <v>HOR_v0_8_PF.dyr</v>
      </c>
      <c r="OV24" s="7"/>
      <c r="OW24" s="7"/>
      <c r="OX24" s="7"/>
      <c r="OY24" s="224"/>
      <c r="OZ24" s="7"/>
      <c r="PA24" s="7"/>
      <c r="PB24" s="7"/>
      <c r="PC24" s="8"/>
      <c r="PD24" s="7"/>
      <c r="PE24" s="7"/>
      <c r="PF24" s="7"/>
      <c r="PG24" s="8"/>
      <c r="PH24" s="7"/>
      <c r="PI24" s="8"/>
      <c r="PJ24" s="7"/>
      <c r="PK24" s="7"/>
      <c r="PL24" s="7"/>
      <c r="PM24" s="8"/>
      <c r="PN24" s="7"/>
      <c r="PO24" s="7"/>
      <c r="PP24" s="7"/>
      <c r="PQ24" s="8"/>
      <c r="PR24" t="s">
        <v>691</v>
      </c>
      <c r="PS24" t="s">
        <v>691</v>
      </c>
    </row>
    <row r="25" spans="1:435" ht="16.2" customHeight="1" x14ac:dyDescent="0.3">
      <c r="A25" s="286" t="s">
        <v>692</v>
      </c>
      <c r="B25" s="98" t="s">
        <v>29</v>
      </c>
      <c r="C25" s="98" t="s">
        <v>693</v>
      </c>
      <c r="D25" s="98" t="s">
        <v>694</v>
      </c>
      <c r="E25" s="178" t="s">
        <v>695</v>
      </c>
      <c r="F25" s="5" t="s">
        <v>696</v>
      </c>
      <c r="G25" s="108"/>
      <c r="H25" s="109"/>
      <c r="I25" s="109"/>
      <c r="J25" s="109"/>
      <c r="K25" s="109"/>
      <c r="L25" s="109"/>
      <c r="M25" s="109"/>
      <c r="N25" s="106"/>
      <c r="O25" s="106"/>
      <c r="P25" s="106"/>
      <c r="Q25" s="109"/>
      <c r="R25" s="109"/>
      <c r="S25" s="109"/>
      <c r="T25" s="109"/>
      <c r="U25" s="109"/>
      <c r="V25" s="109"/>
      <c r="W25" s="109"/>
      <c r="X25" s="109"/>
      <c r="Y25" s="109"/>
      <c r="Z25" s="110"/>
      <c r="AA25" s="109"/>
      <c r="AB25" s="109"/>
      <c r="AC25" s="109"/>
      <c r="AD25" s="109"/>
      <c r="AE25" s="109"/>
      <c r="AF25" s="109"/>
      <c r="AG25" s="109"/>
      <c r="AH25" s="109"/>
      <c r="AI25" s="109"/>
      <c r="AJ25" s="109"/>
      <c r="AK25" s="109"/>
      <c r="AL25" s="109"/>
      <c r="AM25" s="109"/>
      <c r="AN25" s="109"/>
      <c r="AO25" s="110"/>
      <c r="AP25" s="109"/>
      <c r="AQ25" s="109"/>
      <c r="AR25" s="109"/>
      <c r="AS25" s="109"/>
      <c r="AT25" s="109"/>
      <c r="AU25" s="109"/>
      <c r="AV25" s="109"/>
      <c r="AW25" s="109"/>
      <c r="AX25" s="109"/>
      <c r="AY25" s="216"/>
      <c r="AZ25" s="109"/>
      <c r="BA25" s="109"/>
      <c r="BB25" s="109"/>
      <c r="BC25" s="109"/>
      <c r="BD25" s="109"/>
      <c r="BE25" s="109"/>
      <c r="BF25" s="109"/>
      <c r="BG25" s="106"/>
      <c r="BH25" s="106"/>
      <c r="BI25" s="106"/>
      <c r="BJ25" s="109"/>
      <c r="BK25" s="109"/>
      <c r="BL25" s="109"/>
      <c r="BM25" s="109"/>
      <c r="BN25" s="109"/>
      <c r="BO25" s="109"/>
      <c r="BP25" s="109"/>
      <c r="BQ25" s="109"/>
      <c r="BR25" s="109"/>
      <c r="BS25" s="110"/>
      <c r="BT25" s="109"/>
      <c r="BU25" s="109"/>
      <c r="BV25" s="109"/>
      <c r="BW25" s="109"/>
      <c r="BX25" s="109"/>
      <c r="BY25" s="109"/>
      <c r="BZ25" s="109"/>
      <c r="CA25" s="109"/>
      <c r="CB25" s="109"/>
      <c r="CC25" s="109"/>
      <c r="CD25" s="109"/>
      <c r="CE25" s="109"/>
      <c r="CF25" s="109"/>
      <c r="CG25" s="109"/>
      <c r="CH25" s="110"/>
      <c r="CI25" s="109"/>
      <c r="CJ25" s="109"/>
      <c r="CK25" s="109"/>
      <c r="CL25" s="109"/>
      <c r="CM25" s="109"/>
      <c r="CN25" s="109"/>
      <c r="CO25" s="109"/>
      <c r="CP25" s="109"/>
      <c r="CQ25" s="109"/>
      <c r="CR25" s="216"/>
      <c r="CS25" s="109"/>
      <c r="CT25" s="109"/>
      <c r="CU25" s="109"/>
      <c r="CV25" s="109"/>
      <c r="CW25" s="109"/>
      <c r="CX25" s="109"/>
      <c r="CY25" s="109"/>
      <c r="CZ25" s="106"/>
      <c r="DA25" s="106"/>
      <c r="DB25" s="106"/>
      <c r="DC25" s="109"/>
      <c r="DD25" s="109"/>
      <c r="DE25" s="109"/>
      <c r="DF25" s="109"/>
      <c r="DG25" s="109"/>
      <c r="DH25" s="109"/>
      <c r="DI25" s="109"/>
      <c r="DJ25" s="109"/>
      <c r="DK25" s="109"/>
      <c r="DL25" s="110"/>
      <c r="DM25" s="109"/>
      <c r="DN25" s="109"/>
      <c r="DO25" s="109"/>
      <c r="DP25" s="109"/>
      <c r="DQ25" s="109"/>
      <c r="DR25" s="109"/>
      <c r="DS25" s="109"/>
      <c r="DT25" s="109"/>
      <c r="DU25" s="109"/>
      <c r="DV25" s="109"/>
      <c r="DW25" s="109"/>
      <c r="DX25" s="109"/>
      <c r="DY25" s="109"/>
      <c r="DZ25" s="109"/>
      <c r="EA25" s="110"/>
      <c r="EB25" s="109"/>
      <c r="EC25" s="109"/>
      <c r="ED25" s="109"/>
      <c r="EE25" s="109"/>
      <c r="EF25" s="109"/>
      <c r="EG25" s="109"/>
      <c r="EH25" s="109"/>
      <c r="EI25" s="109"/>
      <c r="EJ25" s="109"/>
      <c r="EK25" s="211"/>
      <c r="EL25" s="109"/>
      <c r="EM25" s="109"/>
      <c r="EN25" s="109"/>
      <c r="EO25" s="109"/>
      <c r="EP25" s="109"/>
      <c r="EQ25" s="109"/>
      <c r="ER25" s="109"/>
      <c r="ES25" s="106"/>
      <c r="ET25" s="106"/>
      <c r="EU25" s="106"/>
      <c r="EV25" s="109"/>
      <c r="EW25" s="109"/>
      <c r="EX25" s="109"/>
      <c r="EY25" s="109"/>
      <c r="EZ25" s="109"/>
      <c r="FA25" s="109"/>
      <c r="FB25" s="109"/>
      <c r="FC25" s="109"/>
      <c r="FD25" s="109"/>
      <c r="FE25" s="110"/>
      <c r="FF25" s="109"/>
      <c r="FG25" s="109"/>
      <c r="FH25" s="109"/>
      <c r="FI25" s="109"/>
      <c r="FJ25" s="109"/>
      <c r="FK25" s="109"/>
      <c r="FL25" s="109"/>
      <c r="FM25" s="109"/>
      <c r="FN25" s="109"/>
      <c r="FO25" s="109"/>
      <c r="FP25" s="109"/>
      <c r="FQ25" s="109"/>
      <c r="FR25" s="109"/>
      <c r="FS25" s="109"/>
      <c r="FT25" s="110"/>
      <c r="FU25" s="109"/>
      <c r="FV25" s="109"/>
      <c r="FW25" s="109"/>
      <c r="FX25" s="109"/>
      <c r="FY25" s="109"/>
      <c r="FZ25" s="109"/>
      <c r="GA25" s="109"/>
      <c r="GB25" s="109"/>
      <c r="GC25" s="109"/>
      <c r="GD25" s="216"/>
      <c r="GE25" s="109"/>
      <c r="GF25" s="109"/>
      <c r="GG25" s="109"/>
      <c r="GH25" s="109"/>
      <c r="GI25" s="109"/>
      <c r="GJ25" s="109"/>
      <c r="GK25" s="109"/>
      <c r="GL25" s="106"/>
      <c r="GM25" s="106"/>
      <c r="GN25" s="106"/>
      <c r="GO25" s="109"/>
      <c r="GP25" s="109"/>
      <c r="GQ25" s="109"/>
      <c r="GR25" s="109"/>
      <c r="GS25" s="109"/>
      <c r="GT25" s="109"/>
      <c r="GU25" s="109"/>
      <c r="GV25" s="109"/>
      <c r="GW25" s="109"/>
      <c r="GX25" s="110"/>
      <c r="GY25" s="109"/>
      <c r="GZ25" s="109"/>
      <c r="HA25" s="109"/>
      <c r="HB25" s="109"/>
      <c r="HC25" s="109"/>
      <c r="HD25" s="109"/>
      <c r="HE25" s="109"/>
      <c r="HF25" s="109"/>
      <c r="HG25" s="109"/>
      <c r="HH25" s="109"/>
      <c r="HI25" s="109"/>
      <c r="HJ25" s="109"/>
      <c r="HK25" s="109"/>
      <c r="HL25" s="109"/>
      <c r="HM25" s="110"/>
      <c r="HN25" s="109"/>
      <c r="HO25" s="109"/>
      <c r="HP25" s="109"/>
      <c r="HQ25" s="109"/>
      <c r="HR25" s="109"/>
      <c r="HS25" s="109"/>
      <c r="HT25" s="109"/>
      <c r="HU25" s="109"/>
      <c r="HV25" s="109"/>
      <c r="HW25" s="216"/>
      <c r="HX25" s="109"/>
      <c r="HY25" s="109"/>
      <c r="HZ25" s="109"/>
      <c r="IA25" s="109"/>
      <c r="IB25" s="109"/>
      <c r="IC25" s="109"/>
      <c r="ID25" s="109"/>
      <c r="IE25" s="106"/>
      <c r="IF25" s="106"/>
      <c r="IG25" s="106"/>
      <c r="IH25" s="109"/>
      <c r="II25" s="109"/>
      <c r="IJ25" s="109"/>
      <c r="IK25" s="109"/>
      <c r="IL25" s="109"/>
      <c r="IM25" s="109"/>
      <c r="IN25" s="109"/>
      <c r="IO25" s="109"/>
      <c r="IP25" s="109"/>
      <c r="IQ25" s="110"/>
      <c r="IR25" s="109"/>
      <c r="IS25" s="109"/>
      <c r="IT25" s="109"/>
      <c r="IU25" s="109"/>
      <c r="IV25" s="109"/>
      <c r="IW25" s="109"/>
      <c r="IX25" s="109"/>
      <c r="IY25" s="109"/>
      <c r="IZ25" s="109"/>
      <c r="JA25" s="109"/>
      <c r="JB25" s="109"/>
      <c r="JC25" s="109"/>
      <c r="JD25" s="109"/>
      <c r="JE25" s="109"/>
      <c r="JF25" s="110"/>
      <c r="JG25" s="109"/>
      <c r="JH25" s="109"/>
      <c r="JI25" s="109"/>
      <c r="JJ25" s="109"/>
      <c r="JK25" s="109"/>
      <c r="JL25" s="109"/>
      <c r="JM25" s="109"/>
      <c r="JN25" s="109"/>
      <c r="JO25" s="109"/>
      <c r="JP25" s="216"/>
      <c r="JQ25" s="109"/>
      <c r="JR25" s="109"/>
      <c r="JS25" s="109"/>
      <c r="JT25" s="109"/>
      <c r="JU25" s="109"/>
      <c r="JV25" s="109"/>
      <c r="JW25" s="109"/>
      <c r="JX25" s="106"/>
      <c r="JY25" s="106"/>
      <c r="JZ25" s="106"/>
      <c r="KA25" s="109"/>
      <c r="KB25" s="109"/>
      <c r="KC25" s="109"/>
      <c r="KD25" s="109"/>
      <c r="KE25" s="109"/>
      <c r="KF25" s="109"/>
      <c r="KG25" s="109"/>
      <c r="KH25" s="109"/>
      <c r="KI25" s="109"/>
      <c r="KJ25" s="110"/>
      <c r="KK25" s="109"/>
      <c r="KL25" s="109"/>
      <c r="KM25" s="109"/>
      <c r="KN25" s="109"/>
      <c r="KO25" s="109"/>
      <c r="KP25" s="109"/>
      <c r="KQ25" s="109"/>
      <c r="KR25" s="109"/>
      <c r="KS25" s="109"/>
      <c r="KT25" s="109"/>
      <c r="KU25" s="109"/>
      <c r="KV25" s="109"/>
      <c r="KW25" s="109"/>
      <c r="KX25" s="109"/>
      <c r="KY25" s="110"/>
      <c r="KZ25" s="109"/>
      <c r="LA25" s="109"/>
      <c r="LB25" s="109"/>
      <c r="LC25" s="109"/>
      <c r="LD25" s="109"/>
      <c r="LE25" s="109"/>
      <c r="LF25" s="109"/>
      <c r="LG25" s="109"/>
      <c r="LH25" s="109"/>
      <c r="LI25" s="216"/>
      <c r="LJ25" s="109"/>
      <c r="LK25" s="109"/>
      <c r="LL25" s="109"/>
      <c r="LM25" s="109"/>
      <c r="LN25" s="109"/>
      <c r="LO25" s="109"/>
      <c r="LP25" s="109"/>
      <c r="LQ25" s="106"/>
      <c r="LR25" s="106"/>
      <c r="LS25" s="106"/>
      <c r="LT25" s="109"/>
      <c r="LU25" s="109"/>
      <c r="LV25" s="109"/>
      <c r="LW25" s="109"/>
      <c r="LX25" s="109"/>
      <c r="LY25" s="109"/>
      <c r="LZ25" s="109"/>
      <c r="MA25" s="109"/>
      <c r="MB25" s="109"/>
      <c r="MC25" s="110"/>
      <c r="MD25" s="109"/>
      <c r="ME25" s="109"/>
      <c r="MF25" s="109"/>
      <c r="MG25" s="109"/>
      <c r="MH25" s="109"/>
      <c r="MI25" s="109"/>
      <c r="MJ25" s="109"/>
      <c r="MK25" s="109"/>
      <c r="ML25" s="109"/>
      <c r="MM25" s="109"/>
      <c r="MN25" s="109"/>
      <c r="MO25" s="109"/>
      <c r="MP25" s="109"/>
      <c r="MQ25" s="109"/>
      <c r="MR25" s="110"/>
      <c r="MS25" s="109"/>
      <c r="MT25" s="109"/>
      <c r="MU25" s="109"/>
      <c r="MV25" s="109"/>
      <c r="MW25" s="109"/>
      <c r="MX25" s="109"/>
      <c r="MY25" s="109"/>
      <c r="MZ25" s="109"/>
      <c r="NA25" s="109"/>
      <c r="NB25" s="216"/>
      <c r="NC25" s="109"/>
      <c r="ND25" s="109"/>
      <c r="NE25" s="109"/>
      <c r="NF25" s="109"/>
      <c r="NG25" s="109"/>
      <c r="NH25" s="109"/>
      <c r="NI25" s="109"/>
      <c r="NJ25" s="106"/>
      <c r="NK25" s="106"/>
      <c r="NL25" s="106"/>
      <c r="NM25" s="109"/>
      <c r="NN25" s="109"/>
      <c r="NO25" s="109"/>
      <c r="NP25" s="109"/>
      <c r="NQ25" s="109"/>
      <c r="NR25" s="109"/>
      <c r="NS25" s="109"/>
      <c r="NT25" s="109"/>
      <c r="NU25" s="109"/>
      <c r="NV25" s="110"/>
      <c r="NW25" s="109"/>
      <c r="NX25" s="109"/>
      <c r="NY25" s="109"/>
      <c r="NZ25" s="109"/>
      <c r="OA25" s="109"/>
      <c r="OB25" s="109"/>
      <c r="OC25" s="109"/>
      <c r="OD25" s="109"/>
      <c r="OE25" s="109"/>
      <c r="OF25" s="109"/>
      <c r="OG25" s="109"/>
      <c r="OH25" s="109"/>
      <c r="OI25" s="109"/>
      <c r="OJ25" s="109"/>
      <c r="OK25" s="110"/>
      <c r="OL25" s="109"/>
      <c r="OM25" s="109"/>
      <c r="ON25" s="109"/>
      <c r="OO25" s="109"/>
      <c r="OP25" s="109"/>
      <c r="OQ25" s="109"/>
      <c r="OR25" s="109"/>
      <c r="OS25" s="109"/>
      <c r="OT25" s="109"/>
      <c r="OU25" s="216"/>
      <c r="OV25" s="108"/>
      <c r="OW25" s="109"/>
      <c r="OX25" s="108"/>
      <c r="OY25" s="223"/>
      <c r="OZ25" s="108"/>
      <c r="PA25" s="109"/>
      <c r="PB25" s="108"/>
      <c r="PC25" s="110"/>
      <c r="PD25" s="109"/>
      <c r="PE25" s="109"/>
      <c r="PF25" s="108"/>
      <c r="PG25" s="110"/>
      <c r="PH25" s="109"/>
      <c r="PI25" s="110"/>
      <c r="PJ25" s="109"/>
      <c r="PK25" s="109"/>
      <c r="PL25" s="108"/>
      <c r="PM25" s="110"/>
      <c r="PN25" s="109"/>
      <c r="PO25" s="109"/>
      <c r="PP25" s="108"/>
      <c r="PQ25" s="110"/>
      <c r="PR25" s="190"/>
      <c r="PS25" s="190"/>
    </row>
    <row r="26" spans="1:435" x14ac:dyDescent="0.3">
      <c r="A26" s="286"/>
      <c r="B26" t="s">
        <v>697</v>
      </c>
      <c r="C26" t="s">
        <v>105</v>
      </c>
      <c r="D26" t="s">
        <v>698</v>
      </c>
      <c r="E26" s="6">
        <f>+ModelDetailsPSCAD!B21</f>
        <v>1927070795</v>
      </c>
      <c r="F26" t="s">
        <v>699</v>
      </c>
      <c r="G26" s="118">
        <f t="shared" ref="G26:BR26" si="2435">G4</f>
        <v>483</v>
      </c>
      <c r="H26" s="118">
        <f t="shared" si="2435"/>
        <v>483</v>
      </c>
      <c r="I26" s="118">
        <f t="shared" si="2435"/>
        <v>483</v>
      </c>
      <c r="J26" s="118">
        <f t="shared" si="2435"/>
        <v>483</v>
      </c>
      <c r="K26" s="118">
        <f t="shared" si="2435"/>
        <v>483</v>
      </c>
      <c r="L26" s="118">
        <f t="shared" si="2435"/>
        <v>483</v>
      </c>
      <c r="M26" s="118">
        <f t="shared" si="2435"/>
        <v>483</v>
      </c>
      <c r="N26" s="118">
        <f t="shared" si="2435"/>
        <v>483</v>
      </c>
      <c r="O26" s="118">
        <f t="shared" si="2435"/>
        <v>483</v>
      </c>
      <c r="P26" s="118">
        <f t="shared" si="2435"/>
        <v>483</v>
      </c>
      <c r="Q26" s="118">
        <f t="shared" si="2435"/>
        <v>483</v>
      </c>
      <c r="R26" s="118">
        <f t="shared" si="2435"/>
        <v>483</v>
      </c>
      <c r="S26" s="118">
        <f t="shared" si="2435"/>
        <v>483</v>
      </c>
      <c r="T26" s="118">
        <f t="shared" si="2435"/>
        <v>483</v>
      </c>
      <c r="U26" s="118">
        <f t="shared" si="2435"/>
        <v>483</v>
      </c>
      <c r="V26" s="118">
        <f t="shared" si="2435"/>
        <v>483</v>
      </c>
      <c r="W26" s="118">
        <f t="shared" si="2435"/>
        <v>483</v>
      </c>
      <c r="X26" s="118">
        <f t="shared" si="2435"/>
        <v>483</v>
      </c>
      <c r="Y26" s="118">
        <f t="shared" si="2435"/>
        <v>483</v>
      </c>
      <c r="Z26" s="119">
        <f t="shared" si="2435"/>
        <v>483</v>
      </c>
      <c r="AA26" s="118">
        <f t="shared" si="2435"/>
        <v>483</v>
      </c>
      <c r="AB26" s="118">
        <f t="shared" si="2435"/>
        <v>483</v>
      </c>
      <c r="AC26" s="118">
        <f t="shared" si="2435"/>
        <v>483</v>
      </c>
      <c r="AD26" s="118">
        <f t="shared" si="2435"/>
        <v>483</v>
      </c>
      <c r="AE26" s="118">
        <f t="shared" si="2435"/>
        <v>483</v>
      </c>
      <c r="AF26" s="118">
        <f t="shared" si="2435"/>
        <v>483</v>
      </c>
      <c r="AG26" s="118">
        <f t="shared" si="2435"/>
        <v>483</v>
      </c>
      <c r="AH26" s="118">
        <f t="shared" si="2435"/>
        <v>483</v>
      </c>
      <c r="AI26" s="118">
        <f t="shared" si="2435"/>
        <v>483</v>
      </c>
      <c r="AJ26" s="118">
        <f t="shared" si="2435"/>
        <v>483</v>
      </c>
      <c r="AK26" s="118">
        <f t="shared" si="2435"/>
        <v>483</v>
      </c>
      <c r="AL26" s="118">
        <f t="shared" si="2435"/>
        <v>483</v>
      </c>
      <c r="AM26" s="118">
        <f t="shared" si="2435"/>
        <v>483</v>
      </c>
      <c r="AN26" s="118">
        <f t="shared" si="2435"/>
        <v>483</v>
      </c>
      <c r="AO26" s="119">
        <f t="shared" si="2435"/>
        <v>483</v>
      </c>
      <c r="AP26" s="118">
        <f t="shared" si="2435"/>
        <v>483</v>
      </c>
      <c r="AQ26" s="118">
        <f t="shared" si="2435"/>
        <v>483</v>
      </c>
      <c r="AR26" s="118">
        <f t="shared" si="2435"/>
        <v>483</v>
      </c>
      <c r="AS26" s="118">
        <f t="shared" si="2435"/>
        <v>483</v>
      </c>
      <c r="AT26" s="118">
        <f t="shared" si="2435"/>
        <v>483</v>
      </c>
      <c r="AU26" s="118">
        <f t="shared" si="2435"/>
        <v>483</v>
      </c>
      <c r="AV26" s="118">
        <f t="shared" si="2435"/>
        <v>483</v>
      </c>
      <c r="AW26" s="118">
        <f t="shared" si="2435"/>
        <v>483</v>
      </c>
      <c r="AX26" s="118">
        <f t="shared" si="2435"/>
        <v>483</v>
      </c>
      <c r="AY26" s="215">
        <f t="shared" si="2435"/>
        <v>483</v>
      </c>
      <c r="AZ26" s="118">
        <f t="shared" si="2435"/>
        <v>1109</v>
      </c>
      <c r="BA26" s="118">
        <f t="shared" si="2435"/>
        <v>1109</v>
      </c>
      <c r="BB26" s="118">
        <f t="shared" si="2435"/>
        <v>1109</v>
      </c>
      <c r="BC26" s="118">
        <f t="shared" si="2435"/>
        <v>1109</v>
      </c>
      <c r="BD26" s="118">
        <f t="shared" si="2435"/>
        <v>1109</v>
      </c>
      <c r="BE26" s="118">
        <f t="shared" si="2435"/>
        <v>1109</v>
      </c>
      <c r="BF26" s="118">
        <f t="shared" si="2435"/>
        <v>1109</v>
      </c>
      <c r="BG26" s="118">
        <f t="shared" si="2435"/>
        <v>1109</v>
      </c>
      <c r="BH26" s="118">
        <f t="shared" si="2435"/>
        <v>1109</v>
      </c>
      <c r="BI26" s="118">
        <f t="shared" si="2435"/>
        <v>1109</v>
      </c>
      <c r="BJ26" s="118">
        <f t="shared" si="2435"/>
        <v>1109</v>
      </c>
      <c r="BK26" s="118">
        <f t="shared" si="2435"/>
        <v>1109</v>
      </c>
      <c r="BL26" s="118">
        <f t="shared" si="2435"/>
        <v>1109</v>
      </c>
      <c r="BM26" s="118">
        <f t="shared" si="2435"/>
        <v>1109</v>
      </c>
      <c r="BN26" s="118">
        <f t="shared" si="2435"/>
        <v>1109</v>
      </c>
      <c r="BO26" s="118">
        <f t="shared" si="2435"/>
        <v>1109</v>
      </c>
      <c r="BP26" s="118">
        <f t="shared" si="2435"/>
        <v>1109</v>
      </c>
      <c r="BQ26" s="118">
        <f t="shared" si="2435"/>
        <v>1109</v>
      </c>
      <c r="BR26" s="118">
        <f t="shared" si="2435"/>
        <v>1109</v>
      </c>
      <c r="BS26" s="119">
        <f t="shared" ref="BS26:ED26" si="2436">BS4</f>
        <v>1109</v>
      </c>
      <c r="BT26" s="118">
        <f t="shared" si="2436"/>
        <v>1109</v>
      </c>
      <c r="BU26" s="118">
        <f t="shared" si="2436"/>
        <v>1109</v>
      </c>
      <c r="BV26" s="118">
        <f t="shared" si="2436"/>
        <v>1109</v>
      </c>
      <c r="BW26" s="118">
        <f t="shared" si="2436"/>
        <v>1109</v>
      </c>
      <c r="BX26" s="118">
        <f t="shared" si="2436"/>
        <v>1109</v>
      </c>
      <c r="BY26" s="118">
        <f t="shared" si="2436"/>
        <v>1109</v>
      </c>
      <c r="BZ26" s="118">
        <f t="shared" si="2436"/>
        <v>1109</v>
      </c>
      <c r="CA26" s="118">
        <f t="shared" si="2436"/>
        <v>1109</v>
      </c>
      <c r="CB26" s="118">
        <f t="shared" si="2436"/>
        <v>1109</v>
      </c>
      <c r="CC26" s="118">
        <f t="shared" si="2436"/>
        <v>1109</v>
      </c>
      <c r="CD26" s="118">
        <f t="shared" si="2436"/>
        <v>1109</v>
      </c>
      <c r="CE26" s="118">
        <f t="shared" si="2436"/>
        <v>1109</v>
      </c>
      <c r="CF26" s="118">
        <f t="shared" si="2436"/>
        <v>1109</v>
      </c>
      <c r="CG26" s="118">
        <f t="shared" si="2436"/>
        <v>1109</v>
      </c>
      <c r="CH26" s="119">
        <f t="shared" si="2436"/>
        <v>1109</v>
      </c>
      <c r="CI26" s="118">
        <f t="shared" si="2436"/>
        <v>1109</v>
      </c>
      <c r="CJ26" s="118">
        <f t="shared" si="2436"/>
        <v>1109</v>
      </c>
      <c r="CK26" s="118">
        <f t="shared" si="2436"/>
        <v>1109</v>
      </c>
      <c r="CL26" s="118">
        <f t="shared" si="2436"/>
        <v>1109</v>
      </c>
      <c r="CM26" s="118">
        <f t="shared" si="2436"/>
        <v>1109</v>
      </c>
      <c r="CN26" s="118">
        <f t="shared" si="2436"/>
        <v>1109</v>
      </c>
      <c r="CO26" s="118">
        <f t="shared" si="2436"/>
        <v>1109</v>
      </c>
      <c r="CP26" s="118">
        <f t="shared" si="2436"/>
        <v>1109</v>
      </c>
      <c r="CQ26" s="118">
        <f t="shared" si="2436"/>
        <v>1109</v>
      </c>
      <c r="CR26" s="215">
        <f t="shared" si="2436"/>
        <v>1109</v>
      </c>
      <c r="CS26" s="118">
        <f t="shared" si="2436"/>
        <v>999999</v>
      </c>
      <c r="CT26" s="118">
        <f t="shared" si="2436"/>
        <v>999999</v>
      </c>
      <c r="CU26" s="118">
        <f t="shared" si="2436"/>
        <v>999999</v>
      </c>
      <c r="CV26" s="118">
        <f t="shared" si="2436"/>
        <v>999999</v>
      </c>
      <c r="CW26" s="118">
        <f t="shared" si="2436"/>
        <v>999999</v>
      </c>
      <c r="CX26" s="118">
        <f t="shared" si="2436"/>
        <v>999999</v>
      </c>
      <c r="CY26" s="118">
        <f t="shared" si="2436"/>
        <v>999999</v>
      </c>
      <c r="CZ26" s="118">
        <f t="shared" si="2436"/>
        <v>999999</v>
      </c>
      <c r="DA26" s="118">
        <f t="shared" si="2436"/>
        <v>999999</v>
      </c>
      <c r="DB26" s="118">
        <f t="shared" si="2436"/>
        <v>999999</v>
      </c>
      <c r="DC26" s="118">
        <f t="shared" si="2436"/>
        <v>999999</v>
      </c>
      <c r="DD26" s="118">
        <f t="shared" si="2436"/>
        <v>999999</v>
      </c>
      <c r="DE26" s="118">
        <f t="shared" si="2436"/>
        <v>999999</v>
      </c>
      <c r="DF26" s="118">
        <f t="shared" si="2436"/>
        <v>999999</v>
      </c>
      <c r="DG26" s="118">
        <f t="shared" si="2436"/>
        <v>999999</v>
      </c>
      <c r="DH26" s="118">
        <f t="shared" si="2436"/>
        <v>999999</v>
      </c>
      <c r="DI26" s="118">
        <f t="shared" si="2436"/>
        <v>999999</v>
      </c>
      <c r="DJ26" s="118">
        <f t="shared" si="2436"/>
        <v>999999</v>
      </c>
      <c r="DK26" s="118">
        <f t="shared" si="2436"/>
        <v>999999</v>
      </c>
      <c r="DL26" s="119">
        <f t="shared" si="2436"/>
        <v>999999</v>
      </c>
      <c r="DM26" s="118">
        <f t="shared" si="2436"/>
        <v>999999</v>
      </c>
      <c r="DN26" s="118">
        <f t="shared" si="2436"/>
        <v>999999</v>
      </c>
      <c r="DO26" s="118">
        <f t="shared" si="2436"/>
        <v>999999</v>
      </c>
      <c r="DP26" s="118">
        <f t="shared" si="2436"/>
        <v>999999</v>
      </c>
      <c r="DQ26" s="118">
        <f t="shared" si="2436"/>
        <v>999999</v>
      </c>
      <c r="DR26" s="118">
        <f t="shared" si="2436"/>
        <v>999999</v>
      </c>
      <c r="DS26" s="118">
        <f t="shared" si="2436"/>
        <v>999999</v>
      </c>
      <c r="DT26" s="118">
        <f t="shared" si="2436"/>
        <v>999999</v>
      </c>
      <c r="DU26" s="118">
        <f t="shared" si="2436"/>
        <v>999999</v>
      </c>
      <c r="DV26" s="118">
        <f t="shared" si="2436"/>
        <v>999999</v>
      </c>
      <c r="DW26" s="118">
        <f t="shared" si="2436"/>
        <v>999999</v>
      </c>
      <c r="DX26" s="118">
        <f t="shared" si="2436"/>
        <v>999999</v>
      </c>
      <c r="DY26" s="118">
        <f t="shared" si="2436"/>
        <v>999999</v>
      </c>
      <c r="DZ26" s="118">
        <f t="shared" si="2436"/>
        <v>999999</v>
      </c>
      <c r="EA26" s="119">
        <f t="shared" si="2436"/>
        <v>999999</v>
      </c>
      <c r="EB26" s="118">
        <f t="shared" si="2436"/>
        <v>999999</v>
      </c>
      <c r="EC26" s="118">
        <f t="shared" si="2436"/>
        <v>999999</v>
      </c>
      <c r="ED26" s="118">
        <f t="shared" si="2436"/>
        <v>999999</v>
      </c>
      <c r="EE26" s="118">
        <f t="shared" ref="EE26:GP26" si="2437">EE4</f>
        <v>999999</v>
      </c>
      <c r="EF26" s="118">
        <f t="shared" si="2437"/>
        <v>999999</v>
      </c>
      <c r="EG26" s="118">
        <f t="shared" si="2437"/>
        <v>999999</v>
      </c>
      <c r="EH26" s="118">
        <f t="shared" si="2437"/>
        <v>999999</v>
      </c>
      <c r="EI26" s="118">
        <f t="shared" si="2437"/>
        <v>999999</v>
      </c>
      <c r="EJ26" s="118">
        <f t="shared" si="2437"/>
        <v>999999</v>
      </c>
      <c r="EK26" s="210">
        <f t="shared" si="2437"/>
        <v>999999</v>
      </c>
      <c r="EL26" s="118">
        <f t="shared" si="2437"/>
        <v>1109</v>
      </c>
      <c r="EM26" s="118">
        <f t="shared" si="2437"/>
        <v>1109</v>
      </c>
      <c r="EN26" s="118">
        <f t="shared" si="2437"/>
        <v>1109</v>
      </c>
      <c r="EO26" s="118">
        <f t="shared" si="2437"/>
        <v>1109</v>
      </c>
      <c r="EP26" s="118">
        <f t="shared" si="2437"/>
        <v>1109</v>
      </c>
      <c r="EQ26" s="118">
        <f t="shared" si="2437"/>
        <v>1109</v>
      </c>
      <c r="ER26" s="118">
        <f t="shared" si="2437"/>
        <v>1109</v>
      </c>
      <c r="ES26" s="118">
        <f t="shared" si="2437"/>
        <v>1109</v>
      </c>
      <c r="ET26" s="118">
        <f t="shared" si="2437"/>
        <v>1109</v>
      </c>
      <c r="EU26" s="118">
        <f t="shared" si="2437"/>
        <v>1109</v>
      </c>
      <c r="EV26" s="118">
        <f t="shared" si="2437"/>
        <v>1109</v>
      </c>
      <c r="EW26" s="118">
        <f t="shared" si="2437"/>
        <v>1109</v>
      </c>
      <c r="EX26" s="118">
        <f t="shared" si="2437"/>
        <v>1109</v>
      </c>
      <c r="EY26" s="118">
        <f t="shared" si="2437"/>
        <v>1109</v>
      </c>
      <c r="EZ26" s="118">
        <f t="shared" si="2437"/>
        <v>1109</v>
      </c>
      <c r="FA26" s="118">
        <f t="shared" si="2437"/>
        <v>1109</v>
      </c>
      <c r="FB26" s="118">
        <f t="shared" si="2437"/>
        <v>1109</v>
      </c>
      <c r="FC26" s="118">
        <f t="shared" si="2437"/>
        <v>1109</v>
      </c>
      <c r="FD26" s="118">
        <f t="shared" si="2437"/>
        <v>1109</v>
      </c>
      <c r="FE26" s="119">
        <f t="shared" si="2437"/>
        <v>1109</v>
      </c>
      <c r="FF26" s="118">
        <f t="shared" si="2437"/>
        <v>1109</v>
      </c>
      <c r="FG26" s="118">
        <f t="shared" si="2437"/>
        <v>1109</v>
      </c>
      <c r="FH26" s="118">
        <f t="shared" si="2437"/>
        <v>1109</v>
      </c>
      <c r="FI26" s="118">
        <f t="shared" si="2437"/>
        <v>1109</v>
      </c>
      <c r="FJ26" s="118">
        <f t="shared" si="2437"/>
        <v>1109</v>
      </c>
      <c r="FK26" s="118">
        <f t="shared" si="2437"/>
        <v>1109</v>
      </c>
      <c r="FL26" s="118">
        <f t="shared" si="2437"/>
        <v>1109</v>
      </c>
      <c r="FM26" s="118">
        <f t="shared" si="2437"/>
        <v>1109</v>
      </c>
      <c r="FN26" s="118">
        <f t="shared" si="2437"/>
        <v>1109</v>
      </c>
      <c r="FO26" s="118">
        <f t="shared" si="2437"/>
        <v>1109</v>
      </c>
      <c r="FP26" s="118">
        <f t="shared" si="2437"/>
        <v>1109</v>
      </c>
      <c r="FQ26" s="118">
        <f t="shared" si="2437"/>
        <v>1109</v>
      </c>
      <c r="FR26" s="118">
        <f t="shared" si="2437"/>
        <v>1109</v>
      </c>
      <c r="FS26" s="118">
        <f t="shared" si="2437"/>
        <v>1109</v>
      </c>
      <c r="FT26" s="119">
        <f t="shared" si="2437"/>
        <v>1109</v>
      </c>
      <c r="FU26" s="118">
        <f t="shared" si="2437"/>
        <v>1109</v>
      </c>
      <c r="FV26" s="118">
        <f t="shared" si="2437"/>
        <v>1109</v>
      </c>
      <c r="FW26" s="118">
        <f t="shared" si="2437"/>
        <v>1109</v>
      </c>
      <c r="FX26" s="118">
        <f t="shared" si="2437"/>
        <v>1109</v>
      </c>
      <c r="FY26" s="118">
        <f t="shared" si="2437"/>
        <v>1109</v>
      </c>
      <c r="FZ26" s="118">
        <f t="shared" si="2437"/>
        <v>1109</v>
      </c>
      <c r="GA26" s="118">
        <f t="shared" si="2437"/>
        <v>1109</v>
      </c>
      <c r="GB26" s="118">
        <f t="shared" si="2437"/>
        <v>1109</v>
      </c>
      <c r="GC26" s="118">
        <f t="shared" si="2437"/>
        <v>1109</v>
      </c>
      <c r="GD26" s="215">
        <f t="shared" si="2437"/>
        <v>1109</v>
      </c>
      <c r="GE26" s="118">
        <f t="shared" si="2437"/>
        <v>1109</v>
      </c>
      <c r="GF26" s="118">
        <f t="shared" si="2437"/>
        <v>1109</v>
      </c>
      <c r="GG26" s="118">
        <f t="shared" si="2437"/>
        <v>1109</v>
      </c>
      <c r="GH26" s="118">
        <f t="shared" si="2437"/>
        <v>1109</v>
      </c>
      <c r="GI26" s="118">
        <f t="shared" si="2437"/>
        <v>1109</v>
      </c>
      <c r="GJ26" s="118">
        <f t="shared" si="2437"/>
        <v>1109</v>
      </c>
      <c r="GK26" s="118">
        <f t="shared" si="2437"/>
        <v>1109</v>
      </c>
      <c r="GL26" s="118">
        <f t="shared" si="2437"/>
        <v>1109</v>
      </c>
      <c r="GM26" s="118">
        <f t="shared" si="2437"/>
        <v>1109</v>
      </c>
      <c r="GN26" s="118">
        <f t="shared" si="2437"/>
        <v>1109</v>
      </c>
      <c r="GO26" s="118">
        <f t="shared" si="2437"/>
        <v>1109</v>
      </c>
      <c r="GP26" s="118">
        <f t="shared" si="2437"/>
        <v>1109</v>
      </c>
      <c r="GQ26" s="118">
        <f t="shared" ref="GQ26:JB26" si="2438">GQ4</f>
        <v>1109</v>
      </c>
      <c r="GR26" s="118">
        <f t="shared" si="2438"/>
        <v>1109</v>
      </c>
      <c r="GS26" s="118">
        <f t="shared" si="2438"/>
        <v>1109</v>
      </c>
      <c r="GT26" s="118">
        <f t="shared" si="2438"/>
        <v>1109</v>
      </c>
      <c r="GU26" s="118">
        <f t="shared" si="2438"/>
        <v>1109</v>
      </c>
      <c r="GV26" s="118">
        <f t="shared" si="2438"/>
        <v>1109</v>
      </c>
      <c r="GW26" s="118">
        <f t="shared" si="2438"/>
        <v>1109</v>
      </c>
      <c r="GX26" s="119">
        <f t="shared" si="2438"/>
        <v>1109</v>
      </c>
      <c r="GY26" s="118">
        <f t="shared" si="2438"/>
        <v>1109</v>
      </c>
      <c r="GZ26" s="118">
        <f t="shared" si="2438"/>
        <v>1109</v>
      </c>
      <c r="HA26" s="118">
        <f t="shared" si="2438"/>
        <v>1109</v>
      </c>
      <c r="HB26" s="118">
        <f t="shared" si="2438"/>
        <v>1109</v>
      </c>
      <c r="HC26" s="118">
        <f t="shared" si="2438"/>
        <v>1109</v>
      </c>
      <c r="HD26" s="118">
        <f t="shared" si="2438"/>
        <v>1109</v>
      </c>
      <c r="HE26" s="118">
        <f t="shared" si="2438"/>
        <v>1109</v>
      </c>
      <c r="HF26" s="118">
        <f t="shared" si="2438"/>
        <v>1109</v>
      </c>
      <c r="HG26" s="118">
        <f t="shared" si="2438"/>
        <v>1109</v>
      </c>
      <c r="HH26" s="118">
        <f t="shared" si="2438"/>
        <v>1109</v>
      </c>
      <c r="HI26" s="118">
        <f t="shared" si="2438"/>
        <v>1109</v>
      </c>
      <c r="HJ26" s="118">
        <f t="shared" si="2438"/>
        <v>1109</v>
      </c>
      <c r="HK26" s="118">
        <f t="shared" si="2438"/>
        <v>1109</v>
      </c>
      <c r="HL26" s="118">
        <f t="shared" si="2438"/>
        <v>1109</v>
      </c>
      <c r="HM26" s="119">
        <f t="shared" si="2438"/>
        <v>1109</v>
      </c>
      <c r="HN26" s="118">
        <f t="shared" si="2438"/>
        <v>1109</v>
      </c>
      <c r="HO26" s="118">
        <f t="shared" si="2438"/>
        <v>1109</v>
      </c>
      <c r="HP26" s="118">
        <f t="shared" si="2438"/>
        <v>1109</v>
      </c>
      <c r="HQ26" s="118">
        <f t="shared" si="2438"/>
        <v>1109</v>
      </c>
      <c r="HR26" s="118">
        <f t="shared" si="2438"/>
        <v>1109</v>
      </c>
      <c r="HS26" s="118">
        <f t="shared" si="2438"/>
        <v>1109</v>
      </c>
      <c r="HT26" s="118">
        <f t="shared" si="2438"/>
        <v>1109</v>
      </c>
      <c r="HU26" s="118">
        <f t="shared" si="2438"/>
        <v>1109</v>
      </c>
      <c r="HV26" s="118">
        <f t="shared" si="2438"/>
        <v>1109</v>
      </c>
      <c r="HW26" s="215">
        <f t="shared" si="2438"/>
        <v>1109</v>
      </c>
      <c r="HX26" s="118">
        <f t="shared" si="2438"/>
        <v>999999</v>
      </c>
      <c r="HY26" s="118">
        <f t="shared" si="2438"/>
        <v>999999</v>
      </c>
      <c r="HZ26" s="118">
        <f t="shared" si="2438"/>
        <v>999999</v>
      </c>
      <c r="IA26" s="118">
        <f t="shared" si="2438"/>
        <v>999999</v>
      </c>
      <c r="IB26" s="118">
        <f t="shared" si="2438"/>
        <v>999999</v>
      </c>
      <c r="IC26" s="118">
        <f t="shared" si="2438"/>
        <v>999999</v>
      </c>
      <c r="ID26" s="118">
        <f t="shared" si="2438"/>
        <v>999999</v>
      </c>
      <c r="IE26" s="118">
        <f t="shared" si="2438"/>
        <v>999999</v>
      </c>
      <c r="IF26" s="118">
        <f t="shared" si="2438"/>
        <v>999999</v>
      </c>
      <c r="IG26" s="118">
        <f t="shared" si="2438"/>
        <v>999999</v>
      </c>
      <c r="IH26" s="118">
        <f t="shared" si="2438"/>
        <v>999999</v>
      </c>
      <c r="II26" s="118">
        <f t="shared" si="2438"/>
        <v>999999</v>
      </c>
      <c r="IJ26" s="118">
        <f t="shared" si="2438"/>
        <v>999999</v>
      </c>
      <c r="IK26" s="118">
        <f t="shared" si="2438"/>
        <v>999999</v>
      </c>
      <c r="IL26" s="118">
        <f t="shared" si="2438"/>
        <v>999999</v>
      </c>
      <c r="IM26" s="118">
        <f t="shared" si="2438"/>
        <v>999999</v>
      </c>
      <c r="IN26" s="118">
        <f t="shared" si="2438"/>
        <v>999999</v>
      </c>
      <c r="IO26" s="118">
        <f t="shared" si="2438"/>
        <v>999999</v>
      </c>
      <c r="IP26" s="118">
        <f t="shared" si="2438"/>
        <v>999999</v>
      </c>
      <c r="IQ26" s="119">
        <f t="shared" si="2438"/>
        <v>999999</v>
      </c>
      <c r="IR26" s="118">
        <f t="shared" si="2438"/>
        <v>999999</v>
      </c>
      <c r="IS26" s="118">
        <f t="shared" si="2438"/>
        <v>999999</v>
      </c>
      <c r="IT26" s="118">
        <f t="shared" si="2438"/>
        <v>999999</v>
      </c>
      <c r="IU26" s="118">
        <f t="shared" si="2438"/>
        <v>999999</v>
      </c>
      <c r="IV26" s="118">
        <f t="shared" si="2438"/>
        <v>999999</v>
      </c>
      <c r="IW26" s="118">
        <f t="shared" si="2438"/>
        <v>999999</v>
      </c>
      <c r="IX26" s="118">
        <f t="shared" si="2438"/>
        <v>999999</v>
      </c>
      <c r="IY26" s="118">
        <f t="shared" si="2438"/>
        <v>999999</v>
      </c>
      <c r="IZ26" s="118">
        <f t="shared" si="2438"/>
        <v>999999</v>
      </c>
      <c r="JA26" s="118">
        <f t="shared" si="2438"/>
        <v>999999</v>
      </c>
      <c r="JB26" s="118">
        <f t="shared" si="2438"/>
        <v>999999</v>
      </c>
      <c r="JC26" s="118">
        <f t="shared" ref="JC26:LN26" si="2439">JC4</f>
        <v>999999</v>
      </c>
      <c r="JD26" s="118">
        <f t="shared" si="2439"/>
        <v>999999</v>
      </c>
      <c r="JE26" s="118">
        <f t="shared" si="2439"/>
        <v>999999</v>
      </c>
      <c r="JF26" s="119">
        <f t="shared" si="2439"/>
        <v>999999</v>
      </c>
      <c r="JG26" s="118">
        <f t="shared" si="2439"/>
        <v>999999</v>
      </c>
      <c r="JH26" s="118">
        <f t="shared" si="2439"/>
        <v>999999</v>
      </c>
      <c r="JI26" s="118">
        <f t="shared" si="2439"/>
        <v>999999</v>
      </c>
      <c r="JJ26" s="118">
        <f t="shared" si="2439"/>
        <v>999999</v>
      </c>
      <c r="JK26" s="118">
        <f t="shared" si="2439"/>
        <v>999999</v>
      </c>
      <c r="JL26" s="118">
        <f t="shared" si="2439"/>
        <v>999999</v>
      </c>
      <c r="JM26" s="118">
        <f t="shared" si="2439"/>
        <v>999999</v>
      </c>
      <c r="JN26" s="118">
        <f t="shared" si="2439"/>
        <v>999999</v>
      </c>
      <c r="JO26" s="118">
        <f t="shared" si="2439"/>
        <v>999999</v>
      </c>
      <c r="JP26" s="215">
        <f t="shared" si="2439"/>
        <v>999999</v>
      </c>
      <c r="JQ26" s="118">
        <f t="shared" si="2439"/>
        <v>483</v>
      </c>
      <c r="JR26" s="118">
        <f t="shared" si="2439"/>
        <v>483</v>
      </c>
      <c r="JS26" s="118">
        <f t="shared" si="2439"/>
        <v>483</v>
      </c>
      <c r="JT26" s="118">
        <f t="shared" si="2439"/>
        <v>483</v>
      </c>
      <c r="JU26" s="118">
        <f t="shared" si="2439"/>
        <v>483</v>
      </c>
      <c r="JV26" s="118">
        <f t="shared" si="2439"/>
        <v>483</v>
      </c>
      <c r="JW26" s="118">
        <f t="shared" si="2439"/>
        <v>483</v>
      </c>
      <c r="JX26" s="118">
        <f t="shared" si="2439"/>
        <v>483</v>
      </c>
      <c r="JY26" s="118">
        <f t="shared" si="2439"/>
        <v>483</v>
      </c>
      <c r="JZ26" s="118">
        <f t="shared" si="2439"/>
        <v>483</v>
      </c>
      <c r="KA26" s="118">
        <f t="shared" si="2439"/>
        <v>483</v>
      </c>
      <c r="KB26" s="118">
        <f t="shared" si="2439"/>
        <v>483</v>
      </c>
      <c r="KC26" s="118">
        <f t="shared" si="2439"/>
        <v>483</v>
      </c>
      <c r="KD26" s="118">
        <f t="shared" si="2439"/>
        <v>483</v>
      </c>
      <c r="KE26" s="118">
        <f t="shared" si="2439"/>
        <v>483</v>
      </c>
      <c r="KF26" s="118">
        <f t="shared" si="2439"/>
        <v>483</v>
      </c>
      <c r="KG26" s="118">
        <f t="shared" si="2439"/>
        <v>483</v>
      </c>
      <c r="KH26" s="118">
        <f t="shared" si="2439"/>
        <v>483</v>
      </c>
      <c r="KI26" s="118">
        <f t="shared" si="2439"/>
        <v>483</v>
      </c>
      <c r="KJ26" s="119">
        <f t="shared" si="2439"/>
        <v>483</v>
      </c>
      <c r="KK26" s="118">
        <f t="shared" si="2439"/>
        <v>483</v>
      </c>
      <c r="KL26" s="118">
        <f t="shared" si="2439"/>
        <v>483</v>
      </c>
      <c r="KM26" s="118">
        <f t="shared" si="2439"/>
        <v>483</v>
      </c>
      <c r="KN26" s="118">
        <f t="shared" si="2439"/>
        <v>483</v>
      </c>
      <c r="KO26" s="118">
        <f t="shared" si="2439"/>
        <v>483</v>
      </c>
      <c r="KP26" s="118">
        <f t="shared" si="2439"/>
        <v>483</v>
      </c>
      <c r="KQ26" s="118">
        <f t="shared" si="2439"/>
        <v>483</v>
      </c>
      <c r="KR26" s="118">
        <f t="shared" si="2439"/>
        <v>483</v>
      </c>
      <c r="KS26" s="118">
        <f t="shared" si="2439"/>
        <v>483</v>
      </c>
      <c r="KT26" s="118">
        <f t="shared" si="2439"/>
        <v>483</v>
      </c>
      <c r="KU26" s="118">
        <f t="shared" si="2439"/>
        <v>483</v>
      </c>
      <c r="KV26" s="118">
        <f t="shared" si="2439"/>
        <v>483</v>
      </c>
      <c r="KW26" s="118">
        <f t="shared" si="2439"/>
        <v>483</v>
      </c>
      <c r="KX26" s="118">
        <f t="shared" si="2439"/>
        <v>483</v>
      </c>
      <c r="KY26" s="119">
        <f t="shared" si="2439"/>
        <v>483</v>
      </c>
      <c r="KZ26" s="118">
        <f t="shared" si="2439"/>
        <v>483</v>
      </c>
      <c r="LA26" s="118">
        <f t="shared" si="2439"/>
        <v>483</v>
      </c>
      <c r="LB26" s="118">
        <f t="shared" si="2439"/>
        <v>483</v>
      </c>
      <c r="LC26" s="118">
        <f t="shared" si="2439"/>
        <v>483</v>
      </c>
      <c r="LD26" s="118">
        <f t="shared" si="2439"/>
        <v>483</v>
      </c>
      <c r="LE26" s="118">
        <f t="shared" si="2439"/>
        <v>483</v>
      </c>
      <c r="LF26" s="118">
        <f t="shared" si="2439"/>
        <v>483</v>
      </c>
      <c r="LG26" s="118">
        <f t="shared" si="2439"/>
        <v>483</v>
      </c>
      <c r="LH26" s="118">
        <f t="shared" si="2439"/>
        <v>483</v>
      </c>
      <c r="LI26" s="215">
        <f t="shared" si="2439"/>
        <v>483</v>
      </c>
      <c r="LJ26" s="118">
        <f t="shared" si="2439"/>
        <v>1109</v>
      </c>
      <c r="LK26" s="118">
        <f t="shared" si="2439"/>
        <v>1109</v>
      </c>
      <c r="LL26" s="118">
        <f t="shared" si="2439"/>
        <v>1109</v>
      </c>
      <c r="LM26" s="118">
        <f t="shared" si="2439"/>
        <v>1109</v>
      </c>
      <c r="LN26" s="118">
        <f t="shared" si="2439"/>
        <v>1109</v>
      </c>
      <c r="LO26" s="118">
        <f t="shared" ref="LO26:NZ26" si="2440">LO4</f>
        <v>1109</v>
      </c>
      <c r="LP26" s="118">
        <f t="shared" si="2440"/>
        <v>1109</v>
      </c>
      <c r="LQ26" s="118">
        <f t="shared" si="2440"/>
        <v>1109</v>
      </c>
      <c r="LR26" s="118">
        <f t="shared" si="2440"/>
        <v>1109</v>
      </c>
      <c r="LS26" s="118">
        <f t="shared" si="2440"/>
        <v>1109</v>
      </c>
      <c r="LT26" s="118">
        <f t="shared" si="2440"/>
        <v>1109</v>
      </c>
      <c r="LU26" s="118">
        <f t="shared" si="2440"/>
        <v>1109</v>
      </c>
      <c r="LV26" s="118">
        <f t="shared" si="2440"/>
        <v>1109</v>
      </c>
      <c r="LW26" s="118">
        <f t="shared" si="2440"/>
        <v>1109</v>
      </c>
      <c r="LX26" s="118">
        <f t="shared" si="2440"/>
        <v>1109</v>
      </c>
      <c r="LY26" s="118">
        <f t="shared" si="2440"/>
        <v>1109</v>
      </c>
      <c r="LZ26" s="118">
        <f t="shared" si="2440"/>
        <v>1109</v>
      </c>
      <c r="MA26" s="118">
        <f t="shared" si="2440"/>
        <v>1109</v>
      </c>
      <c r="MB26" s="118">
        <f t="shared" si="2440"/>
        <v>1109</v>
      </c>
      <c r="MC26" s="119">
        <f t="shared" si="2440"/>
        <v>1109</v>
      </c>
      <c r="MD26" s="118">
        <f t="shared" si="2440"/>
        <v>1109</v>
      </c>
      <c r="ME26" s="118">
        <f t="shared" si="2440"/>
        <v>1109</v>
      </c>
      <c r="MF26" s="118">
        <f t="shared" si="2440"/>
        <v>1109</v>
      </c>
      <c r="MG26" s="118">
        <f t="shared" si="2440"/>
        <v>1109</v>
      </c>
      <c r="MH26" s="118">
        <f t="shared" si="2440"/>
        <v>1109</v>
      </c>
      <c r="MI26" s="118">
        <f t="shared" si="2440"/>
        <v>1109</v>
      </c>
      <c r="MJ26" s="118">
        <f t="shared" si="2440"/>
        <v>1109</v>
      </c>
      <c r="MK26" s="118">
        <f t="shared" si="2440"/>
        <v>1109</v>
      </c>
      <c r="ML26" s="118">
        <f t="shared" si="2440"/>
        <v>1109</v>
      </c>
      <c r="MM26" s="118">
        <f t="shared" si="2440"/>
        <v>1109</v>
      </c>
      <c r="MN26" s="118">
        <f t="shared" si="2440"/>
        <v>1109</v>
      </c>
      <c r="MO26" s="118">
        <f t="shared" si="2440"/>
        <v>1109</v>
      </c>
      <c r="MP26" s="118">
        <f t="shared" si="2440"/>
        <v>1109</v>
      </c>
      <c r="MQ26" s="118">
        <f t="shared" si="2440"/>
        <v>1109</v>
      </c>
      <c r="MR26" s="119">
        <f t="shared" si="2440"/>
        <v>1109</v>
      </c>
      <c r="MS26" s="118">
        <f t="shared" si="2440"/>
        <v>1109</v>
      </c>
      <c r="MT26" s="118">
        <f t="shared" si="2440"/>
        <v>1109</v>
      </c>
      <c r="MU26" s="118">
        <f t="shared" si="2440"/>
        <v>1109</v>
      </c>
      <c r="MV26" s="118">
        <f t="shared" si="2440"/>
        <v>1109</v>
      </c>
      <c r="MW26" s="118">
        <f t="shared" si="2440"/>
        <v>1109</v>
      </c>
      <c r="MX26" s="118">
        <f t="shared" si="2440"/>
        <v>1109</v>
      </c>
      <c r="MY26" s="118">
        <f t="shared" si="2440"/>
        <v>1109</v>
      </c>
      <c r="MZ26" s="118">
        <f t="shared" si="2440"/>
        <v>1109</v>
      </c>
      <c r="NA26" s="118">
        <f t="shared" si="2440"/>
        <v>1109</v>
      </c>
      <c r="NB26" s="215">
        <f t="shared" si="2440"/>
        <v>1109</v>
      </c>
      <c r="NC26" s="118">
        <f t="shared" si="2440"/>
        <v>483</v>
      </c>
      <c r="ND26" s="118">
        <f t="shared" si="2440"/>
        <v>483</v>
      </c>
      <c r="NE26" s="118">
        <f t="shared" si="2440"/>
        <v>483</v>
      </c>
      <c r="NF26" s="118">
        <f t="shared" si="2440"/>
        <v>483</v>
      </c>
      <c r="NG26" s="118">
        <f t="shared" si="2440"/>
        <v>483</v>
      </c>
      <c r="NH26" s="118">
        <f t="shared" si="2440"/>
        <v>483</v>
      </c>
      <c r="NI26" s="118">
        <f t="shared" si="2440"/>
        <v>483</v>
      </c>
      <c r="NJ26" s="118">
        <f t="shared" si="2440"/>
        <v>483</v>
      </c>
      <c r="NK26" s="118">
        <f t="shared" si="2440"/>
        <v>483</v>
      </c>
      <c r="NL26" s="118">
        <f t="shared" si="2440"/>
        <v>483</v>
      </c>
      <c r="NM26" s="118">
        <f t="shared" si="2440"/>
        <v>483</v>
      </c>
      <c r="NN26" s="118">
        <f t="shared" si="2440"/>
        <v>483</v>
      </c>
      <c r="NO26" s="118">
        <f t="shared" si="2440"/>
        <v>483</v>
      </c>
      <c r="NP26" s="118">
        <f t="shared" si="2440"/>
        <v>483</v>
      </c>
      <c r="NQ26" s="118">
        <f t="shared" si="2440"/>
        <v>483</v>
      </c>
      <c r="NR26" s="118">
        <f t="shared" si="2440"/>
        <v>483</v>
      </c>
      <c r="NS26" s="118">
        <f t="shared" si="2440"/>
        <v>483</v>
      </c>
      <c r="NT26" s="118">
        <f t="shared" si="2440"/>
        <v>483</v>
      </c>
      <c r="NU26" s="118">
        <f t="shared" si="2440"/>
        <v>483</v>
      </c>
      <c r="NV26" s="119">
        <f t="shared" si="2440"/>
        <v>483</v>
      </c>
      <c r="NW26" s="118">
        <f t="shared" si="2440"/>
        <v>483</v>
      </c>
      <c r="NX26" s="118">
        <f t="shared" si="2440"/>
        <v>483</v>
      </c>
      <c r="NY26" s="118">
        <f t="shared" si="2440"/>
        <v>483</v>
      </c>
      <c r="NZ26" s="118">
        <f t="shared" si="2440"/>
        <v>483</v>
      </c>
      <c r="OA26" s="118">
        <f t="shared" ref="OA26:PQ26" si="2441">OA4</f>
        <v>483</v>
      </c>
      <c r="OB26" s="118">
        <f t="shared" si="2441"/>
        <v>483</v>
      </c>
      <c r="OC26" s="118">
        <f t="shared" si="2441"/>
        <v>483</v>
      </c>
      <c r="OD26" s="118">
        <f t="shared" si="2441"/>
        <v>483</v>
      </c>
      <c r="OE26" s="118">
        <f t="shared" si="2441"/>
        <v>483</v>
      </c>
      <c r="OF26" s="118">
        <f t="shared" si="2441"/>
        <v>483</v>
      </c>
      <c r="OG26" s="118">
        <f t="shared" si="2441"/>
        <v>483</v>
      </c>
      <c r="OH26" s="118">
        <f t="shared" si="2441"/>
        <v>483</v>
      </c>
      <c r="OI26" s="118">
        <f t="shared" si="2441"/>
        <v>483</v>
      </c>
      <c r="OJ26" s="118">
        <f t="shared" si="2441"/>
        <v>483</v>
      </c>
      <c r="OK26" s="119">
        <f t="shared" si="2441"/>
        <v>483</v>
      </c>
      <c r="OL26" s="118">
        <f t="shared" si="2441"/>
        <v>483</v>
      </c>
      <c r="OM26" s="118">
        <f t="shared" si="2441"/>
        <v>483</v>
      </c>
      <c r="ON26" s="118">
        <f t="shared" si="2441"/>
        <v>483</v>
      </c>
      <c r="OO26" s="118">
        <f t="shared" si="2441"/>
        <v>483</v>
      </c>
      <c r="OP26" s="118">
        <f t="shared" si="2441"/>
        <v>483</v>
      </c>
      <c r="OQ26" s="118">
        <f t="shared" si="2441"/>
        <v>483</v>
      </c>
      <c r="OR26" s="118">
        <f t="shared" si="2441"/>
        <v>483</v>
      </c>
      <c r="OS26" s="118">
        <f t="shared" si="2441"/>
        <v>483</v>
      </c>
      <c r="OT26" s="118">
        <f t="shared" si="2441"/>
        <v>483</v>
      </c>
      <c r="OU26" s="215">
        <f t="shared" si="2441"/>
        <v>483</v>
      </c>
      <c r="OV26" s="118">
        <f t="shared" si="2441"/>
        <v>882.3</v>
      </c>
      <c r="OW26" s="118">
        <f t="shared" si="2441"/>
        <v>882.3</v>
      </c>
      <c r="OX26" s="118">
        <f t="shared" si="2441"/>
        <v>882.3</v>
      </c>
      <c r="OY26" s="221">
        <f t="shared" si="2441"/>
        <v>882.3</v>
      </c>
      <c r="OZ26" s="118">
        <f t="shared" si="2441"/>
        <v>118.8</v>
      </c>
      <c r="PA26" s="118">
        <f t="shared" si="2441"/>
        <v>118.8</v>
      </c>
      <c r="PB26" s="118">
        <f t="shared" si="2441"/>
        <v>118.8</v>
      </c>
      <c r="PC26" s="119">
        <f t="shared" si="2441"/>
        <v>118.8</v>
      </c>
      <c r="PD26" s="118">
        <f t="shared" si="2441"/>
        <v>356.4</v>
      </c>
      <c r="PE26" s="118">
        <f t="shared" si="2441"/>
        <v>356.4</v>
      </c>
      <c r="PF26" s="118">
        <f t="shared" si="2441"/>
        <v>356.4</v>
      </c>
      <c r="PG26" s="119">
        <f t="shared" si="2441"/>
        <v>356.4</v>
      </c>
      <c r="PH26" s="118">
        <f t="shared" si="2441"/>
        <v>1109</v>
      </c>
      <c r="PI26" s="119">
        <f t="shared" si="2441"/>
        <v>1109</v>
      </c>
      <c r="PJ26" s="118">
        <f t="shared" si="2441"/>
        <v>118.8</v>
      </c>
      <c r="PK26" s="118">
        <f t="shared" si="2441"/>
        <v>118.8</v>
      </c>
      <c r="PL26" s="118">
        <f t="shared" si="2441"/>
        <v>118.8</v>
      </c>
      <c r="PM26" s="119">
        <f t="shared" si="2441"/>
        <v>118.8</v>
      </c>
      <c r="PN26" s="118">
        <f t="shared" si="2441"/>
        <v>356.4</v>
      </c>
      <c r="PO26" s="118">
        <f t="shared" si="2441"/>
        <v>356.4</v>
      </c>
      <c r="PP26" s="118">
        <f t="shared" si="2441"/>
        <v>356.4</v>
      </c>
      <c r="PQ26" s="119">
        <f t="shared" si="2441"/>
        <v>356.4</v>
      </c>
      <c r="PR26" s="190">
        <f t="shared" si="679"/>
        <v>483</v>
      </c>
      <c r="PS26" s="190">
        <f t="shared" ref="PS26:PS38" si="2442">CI26</f>
        <v>1109</v>
      </c>
    </row>
    <row r="27" spans="1:435" x14ac:dyDescent="0.3">
      <c r="A27" s="286"/>
      <c r="B27" t="s">
        <v>697</v>
      </c>
      <c r="C27" t="s">
        <v>105</v>
      </c>
      <c r="D27" t="s">
        <v>698</v>
      </c>
      <c r="E27" s="6">
        <f>E26</f>
        <v>1927070795</v>
      </c>
      <c r="F27" t="s">
        <v>288</v>
      </c>
      <c r="G27" s="118">
        <f t="shared" ref="G27:BR27" si="2443">G6</f>
        <v>3.42</v>
      </c>
      <c r="H27" s="118">
        <f t="shared" si="2443"/>
        <v>3.42</v>
      </c>
      <c r="I27" s="118">
        <f t="shared" si="2443"/>
        <v>3.42</v>
      </c>
      <c r="J27" s="118">
        <f t="shared" si="2443"/>
        <v>3.42</v>
      </c>
      <c r="K27" s="118">
        <f t="shared" si="2443"/>
        <v>3.42</v>
      </c>
      <c r="L27" s="118">
        <f t="shared" si="2443"/>
        <v>3.42</v>
      </c>
      <c r="M27" s="118">
        <f t="shared" si="2443"/>
        <v>3.42</v>
      </c>
      <c r="N27" s="118">
        <f t="shared" si="2443"/>
        <v>3.42</v>
      </c>
      <c r="O27" s="118">
        <f t="shared" si="2443"/>
        <v>3.42</v>
      </c>
      <c r="P27" s="118">
        <f t="shared" si="2443"/>
        <v>3.42</v>
      </c>
      <c r="Q27" s="118">
        <f t="shared" si="2443"/>
        <v>3.42</v>
      </c>
      <c r="R27" s="118">
        <f t="shared" si="2443"/>
        <v>3.42</v>
      </c>
      <c r="S27" s="118">
        <f t="shared" si="2443"/>
        <v>3.42</v>
      </c>
      <c r="T27" s="118">
        <f t="shared" si="2443"/>
        <v>3.42</v>
      </c>
      <c r="U27" s="118">
        <f t="shared" si="2443"/>
        <v>3.42</v>
      </c>
      <c r="V27" s="118">
        <f t="shared" si="2443"/>
        <v>3.42</v>
      </c>
      <c r="W27" s="118">
        <f t="shared" si="2443"/>
        <v>3.42</v>
      </c>
      <c r="X27" s="118">
        <f t="shared" si="2443"/>
        <v>3.42</v>
      </c>
      <c r="Y27" s="118">
        <f t="shared" si="2443"/>
        <v>3.42</v>
      </c>
      <c r="Z27" s="119">
        <f t="shared" si="2443"/>
        <v>3.42</v>
      </c>
      <c r="AA27" s="118">
        <f t="shared" si="2443"/>
        <v>3.42</v>
      </c>
      <c r="AB27" s="118">
        <f t="shared" si="2443"/>
        <v>3.42</v>
      </c>
      <c r="AC27" s="118">
        <f t="shared" si="2443"/>
        <v>3.42</v>
      </c>
      <c r="AD27" s="118">
        <f t="shared" si="2443"/>
        <v>3.42</v>
      </c>
      <c r="AE27" s="118">
        <f t="shared" si="2443"/>
        <v>3.42</v>
      </c>
      <c r="AF27" s="118">
        <f t="shared" si="2443"/>
        <v>3.42</v>
      </c>
      <c r="AG27" s="118">
        <f t="shared" si="2443"/>
        <v>3.42</v>
      </c>
      <c r="AH27" s="118">
        <f t="shared" si="2443"/>
        <v>3.42</v>
      </c>
      <c r="AI27" s="118">
        <f t="shared" si="2443"/>
        <v>3.42</v>
      </c>
      <c r="AJ27" s="118">
        <f t="shared" si="2443"/>
        <v>3.42</v>
      </c>
      <c r="AK27" s="118">
        <f t="shared" si="2443"/>
        <v>3.42</v>
      </c>
      <c r="AL27" s="118">
        <f t="shared" si="2443"/>
        <v>3.42</v>
      </c>
      <c r="AM27" s="118">
        <f t="shared" si="2443"/>
        <v>3.42</v>
      </c>
      <c r="AN27" s="118">
        <f t="shared" si="2443"/>
        <v>3.42</v>
      </c>
      <c r="AO27" s="119">
        <f t="shared" si="2443"/>
        <v>3.42</v>
      </c>
      <c r="AP27" s="118">
        <f t="shared" si="2443"/>
        <v>3.42</v>
      </c>
      <c r="AQ27" s="118">
        <f t="shared" si="2443"/>
        <v>3.42</v>
      </c>
      <c r="AR27" s="118">
        <f t="shared" si="2443"/>
        <v>3.42</v>
      </c>
      <c r="AS27" s="118">
        <f t="shared" si="2443"/>
        <v>3.42</v>
      </c>
      <c r="AT27" s="118">
        <f t="shared" si="2443"/>
        <v>3.42</v>
      </c>
      <c r="AU27" s="118">
        <f t="shared" si="2443"/>
        <v>3.42</v>
      </c>
      <c r="AV27" s="118">
        <f t="shared" si="2443"/>
        <v>3.42</v>
      </c>
      <c r="AW27" s="118">
        <f t="shared" si="2443"/>
        <v>3.42</v>
      </c>
      <c r="AX27" s="118">
        <f t="shared" si="2443"/>
        <v>3.42</v>
      </c>
      <c r="AY27" s="215">
        <f t="shared" si="2443"/>
        <v>3.42</v>
      </c>
      <c r="AZ27" s="118">
        <f t="shared" si="2443"/>
        <v>3.43</v>
      </c>
      <c r="BA27" s="118">
        <f t="shared" si="2443"/>
        <v>3.43</v>
      </c>
      <c r="BB27" s="118">
        <f t="shared" si="2443"/>
        <v>3.43</v>
      </c>
      <c r="BC27" s="118">
        <f t="shared" si="2443"/>
        <v>3.43</v>
      </c>
      <c r="BD27" s="118">
        <f t="shared" si="2443"/>
        <v>3.43</v>
      </c>
      <c r="BE27" s="118">
        <f t="shared" si="2443"/>
        <v>3.43</v>
      </c>
      <c r="BF27" s="118">
        <f t="shared" si="2443"/>
        <v>3.43</v>
      </c>
      <c r="BG27" s="118">
        <f t="shared" si="2443"/>
        <v>3.43</v>
      </c>
      <c r="BH27" s="118">
        <f t="shared" si="2443"/>
        <v>3.43</v>
      </c>
      <c r="BI27" s="118">
        <f t="shared" si="2443"/>
        <v>3.43</v>
      </c>
      <c r="BJ27" s="118">
        <f t="shared" si="2443"/>
        <v>3.43</v>
      </c>
      <c r="BK27" s="118">
        <f t="shared" si="2443"/>
        <v>3.43</v>
      </c>
      <c r="BL27" s="118">
        <f t="shared" si="2443"/>
        <v>3.43</v>
      </c>
      <c r="BM27" s="118">
        <f t="shared" si="2443"/>
        <v>3.43</v>
      </c>
      <c r="BN27" s="118">
        <f t="shared" si="2443"/>
        <v>3.43</v>
      </c>
      <c r="BO27" s="118">
        <f t="shared" si="2443"/>
        <v>3.43</v>
      </c>
      <c r="BP27" s="118">
        <f t="shared" si="2443"/>
        <v>3.43</v>
      </c>
      <c r="BQ27" s="118">
        <f t="shared" si="2443"/>
        <v>3.43</v>
      </c>
      <c r="BR27" s="118">
        <f t="shared" si="2443"/>
        <v>3.43</v>
      </c>
      <c r="BS27" s="119">
        <f t="shared" ref="BS27:ED27" si="2444">BS6</f>
        <v>3.43</v>
      </c>
      <c r="BT27" s="118">
        <f t="shared" si="2444"/>
        <v>3.43</v>
      </c>
      <c r="BU27" s="118">
        <f t="shared" si="2444"/>
        <v>3.43</v>
      </c>
      <c r="BV27" s="118">
        <f t="shared" si="2444"/>
        <v>3.43</v>
      </c>
      <c r="BW27" s="118">
        <f t="shared" si="2444"/>
        <v>3.43</v>
      </c>
      <c r="BX27" s="118">
        <f t="shared" si="2444"/>
        <v>3.43</v>
      </c>
      <c r="BY27" s="118">
        <f t="shared" si="2444"/>
        <v>3.43</v>
      </c>
      <c r="BZ27" s="118">
        <f t="shared" si="2444"/>
        <v>3.43</v>
      </c>
      <c r="CA27" s="118">
        <f t="shared" si="2444"/>
        <v>3.43</v>
      </c>
      <c r="CB27" s="118">
        <f t="shared" si="2444"/>
        <v>3.43</v>
      </c>
      <c r="CC27" s="118">
        <f t="shared" si="2444"/>
        <v>3.43</v>
      </c>
      <c r="CD27" s="118">
        <f t="shared" si="2444"/>
        <v>3.43</v>
      </c>
      <c r="CE27" s="118">
        <f t="shared" si="2444"/>
        <v>3.43</v>
      </c>
      <c r="CF27" s="118">
        <f t="shared" si="2444"/>
        <v>3.43</v>
      </c>
      <c r="CG27" s="118">
        <f t="shared" si="2444"/>
        <v>3.43</v>
      </c>
      <c r="CH27" s="119">
        <f t="shared" si="2444"/>
        <v>3.43</v>
      </c>
      <c r="CI27" s="118">
        <f t="shared" si="2444"/>
        <v>3.43</v>
      </c>
      <c r="CJ27" s="118">
        <f t="shared" si="2444"/>
        <v>3.43</v>
      </c>
      <c r="CK27" s="118">
        <f t="shared" si="2444"/>
        <v>3.43</v>
      </c>
      <c r="CL27" s="118">
        <f t="shared" si="2444"/>
        <v>3.43</v>
      </c>
      <c r="CM27" s="118">
        <f t="shared" si="2444"/>
        <v>3.43</v>
      </c>
      <c r="CN27" s="118">
        <f t="shared" si="2444"/>
        <v>3.43</v>
      </c>
      <c r="CO27" s="118">
        <f t="shared" si="2444"/>
        <v>3.43</v>
      </c>
      <c r="CP27" s="118">
        <f t="shared" si="2444"/>
        <v>3.43</v>
      </c>
      <c r="CQ27" s="118">
        <f t="shared" si="2444"/>
        <v>3.43</v>
      </c>
      <c r="CR27" s="215">
        <f t="shared" si="2444"/>
        <v>3.43</v>
      </c>
      <c r="CS27" s="118">
        <f t="shared" si="2444"/>
        <v>3</v>
      </c>
      <c r="CT27" s="118">
        <f t="shared" si="2444"/>
        <v>3</v>
      </c>
      <c r="CU27" s="118">
        <f t="shared" si="2444"/>
        <v>3</v>
      </c>
      <c r="CV27" s="118">
        <f t="shared" si="2444"/>
        <v>3</v>
      </c>
      <c r="CW27" s="118">
        <f t="shared" si="2444"/>
        <v>3</v>
      </c>
      <c r="CX27" s="118">
        <f t="shared" si="2444"/>
        <v>3</v>
      </c>
      <c r="CY27" s="118">
        <f t="shared" si="2444"/>
        <v>3</v>
      </c>
      <c r="CZ27" s="118">
        <f t="shared" si="2444"/>
        <v>3</v>
      </c>
      <c r="DA27" s="118">
        <f t="shared" si="2444"/>
        <v>3</v>
      </c>
      <c r="DB27" s="118">
        <f t="shared" si="2444"/>
        <v>3</v>
      </c>
      <c r="DC27" s="118">
        <f t="shared" si="2444"/>
        <v>3</v>
      </c>
      <c r="DD27" s="118">
        <f t="shared" si="2444"/>
        <v>3</v>
      </c>
      <c r="DE27" s="118">
        <f t="shared" si="2444"/>
        <v>3</v>
      </c>
      <c r="DF27" s="118">
        <f t="shared" si="2444"/>
        <v>3</v>
      </c>
      <c r="DG27" s="118">
        <f t="shared" si="2444"/>
        <v>3</v>
      </c>
      <c r="DH27" s="118">
        <f t="shared" si="2444"/>
        <v>3</v>
      </c>
      <c r="DI27" s="118">
        <f t="shared" si="2444"/>
        <v>3</v>
      </c>
      <c r="DJ27" s="118">
        <f t="shared" si="2444"/>
        <v>3</v>
      </c>
      <c r="DK27" s="118">
        <f t="shared" si="2444"/>
        <v>3</v>
      </c>
      <c r="DL27" s="119">
        <f t="shared" si="2444"/>
        <v>3</v>
      </c>
      <c r="DM27" s="118">
        <f t="shared" si="2444"/>
        <v>3</v>
      </c>
      <c r="DN27" s="118">
        <f t="shared" si="2444"/>
        <v>3</v>
      </c>
      <c r="DO27" s="118">
        <f t="shared" si="2444"/>
        <v>3</v>
      </c>
      <c r="DP27" s="118">
        <f t="shared" si="2444"/>
        <v>3</v>
      </c>
      <c r="DQ27" s="118">
        <f t="shared" si="2444"/>
        <v>3</v>
      </c>
      <c r="DR27" s="118">
        <f t="shared" si="2444"/>
        <v>3</v>
      </c>
      <c r="DS27" s="118">
        <f t="shared" si="2444"/>
        <v>3</v>
      </c>
      <c r="DT27" s="118">
        <f t="shared" si="2444"/>
        <v>3</v>
      </c>
      <c r="DU27" s="118">
        <f t="shared" si="2444"/>
        <v>3</v>
      </c>
      <c r="DV27" s="118">
        <f t="shared" si="2444"/>
        <v>3</v>
      </c>
      <c r="DW27" s="118">
        <f t="shared" si="2444"/>
        <v>3</v>
      </c>
      <c r="DX27" s="118">
        <f t="shared" si="2444"/>
        <v>3</v>
      </c>
      <c r="DY27" s="118">
        <f t="shared" si="2444"/>
        <v>3</v>
      </c>
      <c r="DZ27" s="118">
        <f t="shared" si="2444"/>
        <v>3</v>
      </c>
      <c r="EA27" s="119">
        <f t="shared" si="2444"/>
        <v>3</v>
      </c>
      <c r="EB27" s="118">
        <f t="shared" si="2444"/>
        <v>3</v>
      </c>
      <c r="EC27" s="118">
        <f t="shared" si="2444"/>
        <v>3</v>
      </c>
      <c r="ED27" s="118">
        <f t="shared" si="2444"/>
        <v>3</v>
      </c>
      <c r="EE27" s="118">
        <f t="shared" ref="EE27:GP27" si="2445">EE6</f>
        <v>3</v>
      </c>
      <c r="EF27" s="118">
        <f t="shared" si="2445"/>
        <v>3</v>
      </c>
      <c r="EG27" s="118">
        <f t="shared" si="2445"/>
        <v>3</v>
      </c>
      <c r="EH27" s="118">
        <f t="shared" si="2445"/>
        <v>3</v>
      </c>
      <c r="EI27" s="118">
        <f t="shared" si="2445"/>
        <v>3</v>
      </c>
      <c r="EJ27" s="118">
        <f t="shared" si="2445"/>
        <v>3</v>
      </c>
      <c r="EK27" s="210">
        <f t="shared" si="2445"/>
        <v>3</v>
      </c>
      <c r="EL27" s="118">
        <f t="shared" si="2445"/>
        <v>3.43</v>
      </c>
      <c r="EM27" s="118">
        <f t="shared" si="2445"/>
        <v>3.43</v>
      </c>
      <c r="EN27" s="118">
        <f t="shared" si="2445"/>
        <v>3.43</v>
      </c>
      <c r="EO27" s="118">
        <f t="shared" si="2445"/>
        <v>3.43</v>
      </c>
      <c r="EP27" s="118">
        <f t="shared" si="2445"/>
        <v>3.43</v>
      </c>
      <c r="EQ27" s="118">
        <f t="shared" si="2445"/>
        <v>3.43</v>
      </c>
      <c r="ER27" s="118">
        <f t="shared" si="2445"/>
        <v>3.43</v>
      </c>
      <c r="ES27" s="118">
        <f t="shared" si="2445"/>
        <v>3.43</v>
      </c>
      <c r="ET27" s="118">
        <f t="shared" si="2445"/>
        <v>3.43</v>
      </c>
      <c r="EU27" s="118">
        <f t="shared" si="2445"/>
        <v>3.43</v>
      </c>
      <c r="EV27" s="118">
        <f t="shared" si="2445"/>
        <v>3.43</v>
      </c>
      <c r="EW27" s="118">
        <f t="shared" si="2445"/>
        <v>3.43</v>
      </c>
      <c r="EX27" s="118">
        <f t="shared" si="2445"/>
        <v>3.43</v>
      </c>
      <c r="EY27" s="118">
        <f t="shared" si="2445"/>
        <v>3.43</v>
      </c>
      <c r="EZ27" s="118">
        <f t="shared" si="2445"/>
        <v>3.43</v>
      </c>
      <c r="FA27" s="118">
        <f t="shared" si="2445"/>
        <v>3.43</v>
      </c>
      <c r="FB27" s="118">
        <f t="shared" si="2445"/>
        <v>3.43</v>
      </c>
      <c r="FC27" s="118">
        <f t="shared" si="2445"/>
        <v>3.43</v>
      </c>
      <c r="FD27" s="118">
        <f t="shared" si="2445"/>
        <v>3.43</v>
      </c>
      <c r="FE27" s="119">
        <f t="shared" si="2445"/>
        <v>3.43</v>
      </c>
      <c r="FF27" s="118">
        <f t="shared" si="2445"/>
        <v>3.43</v>
      </c>
      <c r="FG27" s="118">
        <f t="shared" si="2445"/>
        <v>3.43</v>
      </c>
      <c r="FH27" s="118">
        <f t="shared" si="2445"/>
        <v>3.43</v>
      </c>
      <c r="FI27" s="118">
        <f t="shared" si="2445"/>
        <v>3.43</v>
      </c>
      <c r="FJ27" s="118">
        <f t="shared" si="2445"/>
        <v>3.43</v>
      </c>
      <c r="FK27" s="118">
        <f t="shared" si="2445"/>
        <v>3.43</v>
      </c>
      <c r="FL27" s="118">
        <f t="shared" si="2445"/>
        <v>3.43</v>
      </c>
      <c r="FM27" s="118">
        <f t="shared" si="2445"/>
        <v>3.43</v>
      </c>
      <c r="FN27" s="118">
        <f t="shared" si="2445"/>
        <v>3.43</v>
      </c>
      <c r="FO27" s="118">
        <f t="shared" si="2445"/>
        <v>3.43</v>
      </c>
      <c r="FP27" s="118">
        <f t="shared" si="2445"/>
        <v>3.43</v>
      </c>
      <c r="FQ27" s="118">
        <f t="shared" si="2445"/>
        <v>3.43</v>
      </c>
      <c r="FR27" s="118">
        <f t="shared" si="2445"/>
        <v>3.43</v>
      </c>
      <c r="FS27" s="118">
        <f t="shared" si="2445"/>
        <v>3.43</v>
      </c>
      <c r="FT27" s="119">
        <f t="shared" si="2445"/>
        <v>3.43</v>
      </c>
      <c r="FU27" s="118">
        <f t="shared" si="2445"/>
        <v>3.43</v>
      </c>
      <c r="FV27" s="118">
        <f t="shared" si="2445"/>
        <v>3.43</v>
      </c>
      <c r="FW27" s="118">
        <f t="shared" si="2445"/>
        <v>3.43</v>
      </c>
      <c r="FX27" s="118">
        <f t="shared" si="2445"/>
        <v>3.43</v>
      </c>
      <c r="FY27" s="118">
        <f t="shared" si="2445"/>
        <v>3.43</v>
      </c>
      <c r="FZ27" s="118">
        <f t="shared" si="2445"/>
        <v>3.43</v>
      </c>
      <c r="GA27" s="118">
        <f t="shared" si="2445"/>
        <v>3.43</v>
      </c>
      <c r="GB27" s="118">
        <f t="shared" si="2445"/>
        <v>3.43</v>
      </c>
      <c r="GC27" s="118">
        <f t="shared" si="2445"/>
        <v>3.43</v>
      </c>
      <c r="GD27" s="215">
        <f t="shared" si="2445"/>
        <v>3.43</v>
      </c>
      <c r="GE27" s="118">
        <f t="shared" si="2445"/>
        <v>3.43</v>
      </c>
      <c r="GF27" s="118">
        <f t="shared" si="2445"/>
        <v>3.43</v>
      </c>
      <c r="GG27" s="118">
        <f t="shared" si="2445"/>
        <v>3.43</v>
      </c>
      <c r="GH27" s="118">
        <f t="shared" si="2445"/>
        <v>3.43</v>
      </c>
      <c r="GI27" s="118">
        <f t="shared" si="2445"/>
        <v>3.43</v>
      </c>
      <c r="GJ27" s="118">
        <f t="shared" si="2445"/>
        <v>3.43</v>
      </c>
      <c r="GK27" s="118">
        <f t="shared" si="2445"/>
        <v>3.43</v>
      </c>
      <c r="GL27" s="118">
        <f t="shared" si="2445"/>
        <v>3.43</v>
      </c>
      <c r="GM27" s="118">
        <f t="shared" si="2445"/>
        <v>3.43</v>
      </c>
      <c r="GN27" s="118">
        <f t="shared" si="2445"/>
        <v>3.43</v>
      </c>
      <c r="GO27" s="118">
        <f t="shared" si="2445"/>
        <v>3.43</v>
      </c>
      <c r="GP27" s="118">
        <f t="shared" si="2445"/>
        <v>3.43</v>
      </c>
      <c r="GQ27" s="118">
        <f t="shared" ref="GQ27:JB27" si="2446">GQ6</f>
        <v>3.43</v>
      </c>
      <c r="GR27" s="118">
        <f t="shared" si="2446"/>
        <v>3.43</v>
      </c>
      <c r="GS27" s="118">
        <f t="shared" si="2446"/>
        <v>3.43</v>
      </c>
      <c r="GT27" s="118">
        <f t="shared" si="2446"/>
        <v>3.43</v>
      </c>
      <c r="GU27" s="118">
        <f t="shared" si="2446"/>
        <v>3.43</v>
      </c>
      <c r="GV27" s="118">
        <f t="shared" si="2446"/>
        <v>3.43</v>
      </c>
      <c r="GW27" s="118">
        <f t="shared" si="2446"/>
        <v>3.43</v>
      </c>
      <c r="GX27" s="119">
        <f t="shared" si="2446"/>
        <v>3.43</v>
      </c>
      <c r="GY27" s="118">
        <f t="shared" si="2446"/>
        <v>3.43</v>
      </c>
      <c r="GZ27" s="118">
        <f t="shared" si="2446"/>
        <v>3.43</v>
      </c>
      <c r="HA27" s="118">
        <f t="shared" si="2446"/>
        <v>3.43</v>
      </c>
      <c r="HB27" s="118">
        <f t="shared" si="2446"/>
        <v>3.43</v>
      </c>
      <c r="HC27" s="118">
        <f t="shared" si="2446"/>
        <v>3.43</v>
      </c>
      <c r="HD27" s="118">
        <f t="shared" si="2446"/>
        <v>3.43</v>
      </c>
      <c r="HE27" s="118">
        <f t="shared" si="2446"/>
        <v>3.43</v>
      </c>
      <c r="HF27" s="118">
        <f t="shared" si="2446"/>
        <v>3.43</v>
      </c>
      <c r="HG27" s="118">
        <f t="shared" si="2446"/>
        <v>3.43</v>
      </c>
      <c r="HH27" s="118">
        <f t="shared" si="2446"/>
        <v>3.43</v>
      </c>
      <c r="HI27" s="118">
        <f t="shared" si="2446"/>
        <v>3.43</v>
      </c>
      <c r="HJ27" s="118">
        <f t="shared" si="2446"/>
        <v>3.43</v>
      </c>
      <c r="HK27" s="118">
        <f t="shared" si="2446"/>
        <v>3.43</v>
      </c>
      <c r="HL27" s="118">
        <f t="shared" si="2446"/>
        <v>3.43</v>
      </c>
      <c r="HM27" s="119">
        <f t="shared" si="2446"/>
        <v>3.43</v>
      </c>
      <c r="HN27" s="118">
        <f t="shared" si="2446"/>
        <v>3.43</v>
      </c>
      <c r="HO27" s="118">
        <f t="shared" si="2446"/>
        <v>3.43</v>
      </c>
      <c r="HP27" s="118">
        <f t="shared" si="2446"/>
        <v>3.43</v>
      </c>
      <c r="HQ27" s="118">
        <f t="shared" si="2446"/>
        <v>3.43</v>
      </c>
      <c r="HR27" s="118">
        <f t="shared" si="2446"/>
        <v>3.43</v>
      </c>
      <c r="HS27" s="118">
        <f t="shared" si="2446"/>
        <v>3.43</v>
      </c>
      <c r="HT27" s="118">
        <f t="shared" si="2446"/>
        <v>3.43</v>
      </c>
      <c r="HU27" s="118">
        <f t="shared" si="2446"/>
        <v>3.43</v>
      </c>
      <c r="HV27" s="118">
        <f t="shared" si="2446"/>
        <v>3.43</v>
      </c>
      <c r="HW27" s="215">
        <f t="shared" si="2446"/>
        <v>3.43</v>
      </c>
      <c r="HX27" s="118">
        <f t="shared" si="2446"/>
        <v>3</v>
      </c>
      <c r="HY27" s="118">
        <f t="shared" si="2446"/>
        <v>3</v>
      </c>
      <c r="HZ27" s="118">
        <f t="shared" si="2446"/>
        <v>3</v>
      </c>
      <c r="IA27" s="118">
        <f t="shared" si="2446"/>
        <v>3</v>
      </c>
      <c r="IB27" s="118">
        <f t="shared" si="2446"/>
        <v>3</v>
      </c>
      <c r="IC27" s="118">
        <f t="shared" si="2446"/>
        <v>3</v>
      </c>
      <c r="ID27" s="118">
        <f t="shared" si="2446"/>
        <v>3</v>
      </c>
      <c r="IE27" s="118">
        <f t="shared" si="2446"/>
        <v>3</v>
      </c>
      <c r="IF27" s="118">
        <f t="shared" si="2446"/>
        <v>3</v>
      </c>
      <c r="IG27" s="118">
        <f t="shared" si="2446"/>
        <v>3</v>
      </c>
      <c r="IH27" s="118">
        <f t="shared" si="2446"/>
        <v>3</v>
      </c>
      <c r="II27" s="118">
        <f t="shared" si="2446"/>
        <v>3</v>
      </c>
      <c r="IJ27" s="118">
        <f t="shared" si="2446"/>
        <v>3</v>
      </c>
      <c r="IK27" s="118">
        <f t="shared" si="2446"/>
        <v>3</v>
      </c>
      <c r="IL27" s="118">
        <f t="shared" si="2446"/>
        <v>3</v>
      </c>
      <c r="IM27" s="118">
        <f t="shared" si="2446"/>
        <v>3</v>
      </c>
      <c r="IN27" s="118">
        <f t="shared" si="2446"/>
        <v>3</v>
      </c>
      <c r="IO27" s="118">
        <f t="shared" si="2446"/>
        <v>3</v>
      </c>
      <c r="IP27" s="118">
        <f t="shared" si="2446"/>
        <v>3</v>
      </c>
      <c r="IQ27" s="119">
        <f t="shared" si="2446"/>
        <v>3</v>
      </c>
      <c r="IR27" s="118">
        <f t="shared" si="2446"/>
        <v>3</v>
      </c>
      <c r="IS27" s="118">
        <f t="shared" si="2446"/>
        <v>3</v>
      </c>
      <c r="IT27" s="118">
        <f t="shared" si="2446"/>
        <v>3</v>
      </c>
      <c r="IU27" s="118">
        <f t="shared" si="2446"/>
        <v>3</v>
      </c>
      <c r="IV27" s="118">
        <f t="shared" si="2446"/>
        <v>3</v>
      </c>
      <c r="IW27" s="118">
        <f t="shared" si="2446"/>
        <v>3</v>
      </c>
      <c r="IX27" s="118">
        <f t="shared" si="2446"/>
        <v>3</v>
      </c>
      <c r="IY27" s="118">
        <f t="shared" si="2446"/>
        <v>3</v>
      </c>
      <c r="IZ27" s="118">
        <f t="shared" si="2446"/>
        <v>3</v>
      </c>
      <c r="JA27" s="118">
        <f t="shared" si="2446"/>
        <v>3</v>
      </c>
      <c r="JB27" s="118">
        <f t="shared" si="2446"/>
        <v>3</v>
      </c>
      <c r="JC27" s="118">
        <f t="shared" ref="JC27:LN27" si="2447">JC6</f>
        <v>3</v>
      </c>
      <c r="JD27" s="118">
        <f t="shared" si="2447"/>
        <v>3</v>
      </c>
      <c r="JE27" s="118">
        <f t="shared" si="2447"/>
        <v>3</v>
      </c>
      <c r="JF27" s="119">
        <f t="shared" si="2447"/>
        <v>3</v>
      </c>
      <c r="JG27" s="118">
        <f t="shared" si="2447"/>
        <v>3</v>
      </c>
      <c r="JH27" s="118">
        <f t="shared" si="2447"/>
        <v>3</v>
      </c>
      <c r="JI27" s="118">
        <f t="shared" si="2447"/>
        <v>3</v>
      </c>
      <c r="JJ27" s="118">
        <f t="shared" si="2447"/>
        <v>3</v>
      </c>
      <c r="JK27" s="118">
        <f t="shared" si="2447"/>
        <v>3</v>
      </c>
      <c r="JL27" s="118">
        <f t="shared" si="2447"/>
        <v>3</v>
      </c>
      <c r="JM27" s="118">
        <f t="shared" si="2447"/>
        <v>3</v>
      </c>
      <c r="JN27" s="118">
        <f t="shared" si="2447"/>
        <v>3</v>
      </c>
      <c r="JO27" s="118">
        <f t="shared" si="2447"/>
        <v>3</v>
      </c>
      <c r="JP27" s="215">
        <f t="shared" si="2447"/>
        <v>3</v>
      </c>
      <c r="JQ27" s="118">
        <f t="shared" si="2447"/>
        <v>3.42</v>
      </c>
      <c r="JR27" s="118">
        <f t="shared" si="2447"/>
        <v>3.42</v>
      </c>
      <c r="JS27" s="118">
        <f t="shared" si="2447"/>
        <v>3.42</v>
      </c>
      <c r="JT27" s="118">
        <f t="shared" si="2447"/>
        <v>3.42</v>
      </c>
      <c r="JU27" s="118">
        <f t="shared" si="2447"/>
        <v>3.42</v>
      </c>
      <c r="JV27" s="118">
        <f t="shared" si="2447"/>
        <v>3.42</v>
      </c>
      <c r="JW27" s="118">
        <f t="shared" si="2447"/>
        <v>3.42</v>
      </c>
      <c r="JX27" s="118">
        <f t="shared" si="2447"/>
        <v>3.42</v>
      </c>
      <c r="JY27" s="118">
        <f t="shared" si="2447"/>
        <v>3.42</v>
      </c>
      <c r="JZ27" s="118">
        <f t="shared" si="2447"/>
        <v>3.42</v>
      </c>
      <c r="KA27" s="118">
        <f t="shared" si="2447"/>
        <v>3.42</v>
      </c>
      <c r="KB27" s="118">
        <f t="shared" si="2447"/>
        <v>3.42</v>
      </c>
      <c r="KC27" s="118">
        <f t="shared" si="2447"/>
        <v>3.42</v>
      </c>
      <c r="KD27" s="118">
        <f t="shared" si="2447"/>
        <v>3.42</v>
      </c>
      <c r="KE27" s="118">
        <f t="shared" si="2447"/>
        <v>3.42</v>
      </c>
      <c r="KF27" s="118">
        <f t="shared" si="2447"/>
        <v>3.42</v>
      </c>
      <c r="KG27" s="118">
        <f t="shared" si="2447"/>
        <v>3.42</v>
      </c>
      <c r="KH27" s="118">
        <f t="shared" si="2447"/>
        <v>3.42</v>
      </c>
      <c r="KI27" s="118">
        <f t="shared" si="2447"/>
        <v>3.42</v>
      </c>
      <c r="KJ27" s="119">
        <f t="shared" si="2447"/>
        <v>3.42</v>
      </c>
      <c r="KK27" s="118">
        <f t="shared" si="2447"/>
        <v>3.42</v>
      </c>
      <c r="KL27" s="118">
        <f t="shared" si="2447"/>
        <v>3.42</v>
      </c>
      <c r="KM27" s="118">
        <f t="shared" si="2447"/>
        <v>3.42</v>
      </c>
      <c r="KN27" s="118">
        <f t="shared" si="2447"/>
        <v>3.42</v>
      </c>
      <c r="KO27" s="118">
        <f t="shared" si="2447"/>
        <v>3.42</v>
      </c>
      <c r="KP27" s="118">
        <f t="shared" si="2447"/>
        <v>3.42</v>
      </c>
      <c r="KQ27" s="118">
        <f t="shared" si="2447"/>
        <v>3.42</v>
      </c>
      <c r="KR27" s="118">
        <f t="shared" si="2447"/>
        <v>3.42</v>
      </c>
      <c r="KS27" s="118">
        <f t="shared" si="2447"/>
        <v>3.42</v>
      </c>
      <c r="KT27" s="118">
        <f t="shared" si="2447"/>
        <v>3.42</v>
      </c>
      <c r="KU27" s="118">
        <f t="shared" si="2447"/>
        <v>3.42</v>
      </c>
      <c r="KV27" s="118">
        <f t="shared" si="2447"/>
        <v>3.42</v>
      </c>
      <c r="KW27" s="118">
        <f t="shared" si="2447"/>
        <v>3.42</v>
      </c>
      <c r="KX27" s="118">
        <f t="shared" si="2447"/>
        <v>3.42</v>
      </c>
      <c r="KY27" s="119">
        <f t="shared" si="2447"/>
        <v>3.42</v>
      </c>
      <c r="KZ27" s="118">
        <f t="shared" si="2447"/>
        <v>3.42</v>
      </c>
      <c r="LA27" s="118">
        <f t="shared" si="2447"/>
        <v>3.42</v>
      </c>
      <c r="LB27" s="118">
        <f t="shared" si="2447"/>
        <v>3.42</v>
      </c>
      <c r="LC27" s="118">
        <f t="shared" si="2447"/>
        <v>3.42</v>
      </c>
      <c r="LD27" s="118">
        <f t="shared" si="2447"/>
        <v>3.42</v>
      </c>
      <c r="LE27" s="118">
        <f t="shared" si="2447"/>
        <v>3.42</v>
      </c>
      <c r="LF27" s="118">
        <f t="shared" si="2447"/>
        <v>3.42</v>
      </c>
      <c r="LG27" s="118">
        <f t="shared" si="2447"/>
        <v>3.42</v>
      </c>
      <c r="LH27" s="118">
        <f t="shared" si="2447"/>
        <v>3.42</v>
      </c>
      <c r="LI27" s="215">
        <f t="shared" si="2447"/>
        <v>3.42</v>
      </c>
      <c r="LJ27" s="118">
        <f t="shared" si="2447"/>
        <v>3.43</v>
      </c>
      <c r="LK27" s="118">
        <f t="shared" si="2447"/>
        <v>3.43</v>
      </c>
      <c r="LL27" s="118">
        <f t="shared" si="2447"/>
        <v>3.43</v>
      </c>
      <c r="LM27" s="118">
        <f t="shared" si="2447"/>
        <v>3.43</v>
      </c>
      <c r="LN27" s="118">
        <f t="shared" si="2447"/>
        <v>3.43</v>
      </c>
      <c r="LO27" s="118">
        <f t="shared" ref="LO27:NZ27" si="2448">LO6</f>
        <v>3.43</v>
      </c>
      <c r="LP27" s="118">
        <f t="shared" si="2448"/>
        <v>3.43</v>
      </c>
      <c r="LQ27" s="118">
        <f t="shared" si="2448"/>
        <v>3.43</v>
      </c>
      <c r="LR27" s="118">
        <f t="shared" si="2448"/>
        <v>3.43</v>
      </c>
      <c r="LS27" s="118">
        <f t="shared" si="2448"/>
        <v>3.43</v>
      </c>
      <c r="LT27" s="118">
        <f t="shared" si="2448"/>
        <v>3.43</v>
      </c>
      <c r="LU27" s="118">
        <f t="shared" si="2448"/>
        <v>3.43</v>
      </c>
      <c r="LV27" s="118">
        <f t="shared" si="2448"/>
        <v>3.43</v>
      </c>
      <c r="LW27" s="118">
        <f t="shared" si="2448"/>
        <v>3.43</v>
      </c>
      <c r="LX27" s="118">
        <f t="shared" si="2448"/>
        <v>3.43</v>
      </c>
      <c r="LY27" s="118">
        <f t="shared" si="2448"/>
        <v>3.43</v>
      </c>
      <c r="LZ27" s="118">
        <f t="shared" si="2448"/>
        <v>3.43</v>
      </c>
      <c r="MA27" s="118">
        <f t="shared" si="2448"/>
        <v>3.43</v>
      </c>
      <c r="MB27" s="118">
        <f t="shared" si="2448"/>
        <v>3.43</v>
      </c>
      <c r="MC27" s="119">
        <f t="shared" si="2448"/>
        <v>3.43</v>
      </c>
      <c r="MD27" s="118">
        <f t="shared" si="2448"/>
        <v>3.43</v>
      </c>
      <c r="ME27" s="118">
        <f t="shared" si="2448"/>
        <v>3.43</v>
      </c>
      <c r="MF27" s="118">
        <f t="shared" si="2448"/>
        <v>3.43</v>
      </c>
      <c r="MG27" s="118">
        <f t="shared" si="2448"/>
        <v>3.43</v>
      </c>
      <c r="MH27" s="118">
        <f t="shared" si="2448"/>
        <v>3.43</v>
      </c>
      <c r="MI27" s="118">
        <f t="shared" si="2448"/>
        <v>3.43</v>
      </c>
      <c r="MJ27" s="118">
        <f t="shared" si="2448"/>
        <v>3.43</v>
      </c>
      <c r="MK27" s="118">
        <f t="shared" si="2448"/>
        <v>3.43</v>
      </c>
      <c r="ML27" s="118">
        <f t="shared" si="2448"/>
        <v>3.43</v>
      </c>
      <c r="MM27" s="118">
        <f t="shared" si="2448"/>
        <v>3.43</v>
      </c>
      <c r="MN27" s="118">
        <f t="shared" si="2448"/>
        <v>3.43</v>
      </c>
      <c r="MO27" s="118">
        <f t="shared" si="2448"/>
        <v>3.43</v>
      </c>
      <c r="MP27" s="118">
        <f t="shared" si="2448"/>
        <v>3.43</v>
      </c>
      <c r="MQ27" s="118">
        <f t="shared" si="2448"/>
        <v>3.43</v>
      </c>
      <c r="MR27" s="119">
        <f t="shared" si="2448"/>
        <v>3.43</v>
      </c>
      <c r="MS27" s="118">
        <f t="shared" si="2448"/>
        <v>3.43</v>
      </c>
      <c r="MT27" s="118">
        <f t="shared" si="2448"/>
        <v>3.43</v>
      </c>
      <c r="MU27" s="118">
        <f t="shared" si="2448"/>
        <v>3.43</v>
      </c>
      <c r="MV27" s="118">
        <f t="shared" si="2448"/>
        <v>3.43</v>
      </c>
      <c r="MW27" s="118">
        <f t="shared" si="2448"/>
        <v>3.43</v>
      </c>
      <c r="MX27" s="118">
        <f t="shared" si="2448"/>
        <v>3.43</v>
      </c>
      <c r="MY27" s="118">
        <f t="shared" si="2448"/>
        <v>3.43</v>
      </c>
      <c r="MZ27" s="118">
        <f t="shared" si="2448"/>
        <v>3.43</v>
      </c>
      <c r="NA27" s="118">
        <f t="shared" si="2448"/>
        <v>3.43</v>
      </c>
      <c r="NB27" s="215">
        <f t="shared" si="2448"/>
        <v>3.43</v>
      </c>
      <c r="NC27" s="118">
        <f t="shared" si="2448"/>
        <v>3.42</v>
      </c>
      <c r="ND27" s="118">
        <f t="shared" si="2448"/>
        <v>3.42</v>
      </c>
      <c r="NE27" s="118">
        <f t="shared" si="2448"/>
        <v>3.42</v>
      </c>
      <c r="NF27" s="118">
        <f t="shared" si="2448"/>
        <v>3.42</v>
      </c>
      <c r="NG27" s="118">
        <f t="shared" si="2448"/>
        <v>3.42</v>
      </c>
      <c r="NH27" s="118">
        <f t="shared" si="2448"/>
        <v>3.42</v>
      </c>
      <c r="NI27" s="118">
        <f t="shared" si="2448"/>
        <v>3.42</v>
      </c>
      <c r="NJ27" s="118">
        <f t="shared" si="2448"/>
        <v>3.42</v>
      </c>
      <c r="NK27" s="118">
        <f t="shared" si="2448"/>
        <v>3.42</v>
      </c>
      <c r="NL27" s="118">
        <f t="shared" si="2448"/>
        <v>3.42</v>
      </c>
      <c r="NM27" s="118">
        <f t="shared" si="2448"/>
        <v>3.42</v>
      </c>
      <c r="NN27" s="118">
        <f t="shared" si="2448"/>
        <v>3.42</v>
      </c>
      <c r="NO27" s="118">
        <f t="shared" si="2448"/>
        <v>3.42</v>
      </c>
      <c r="NP27" s="118">
        <f t="shared" si="2448"/>
        <v>3.42</v>
      </c>
      <c r="NQ27" s="118">
        <f t="shared" si="2448"/>
        <v>3.42</v>
      </c>
      <c r="NR27" s="118">
        <f t="shared" si="2448"/>
        <v>3.42</v>
      </c>
      <c r="NS27" s="118">
        <f t="shared" si="2448"/>
        <v>3.42</v>
      </c>
      <c r="NT27" s="118">
        <f t="shared" si="2448"/>
        <v>3.42</v>
      </c>
      <c r="NU27" s="118">
        <f t="shared" si="2448"/>
        <v>3.42</v>
      </c>
      <c r="NV27" s="119">
        <f t="shared" si="2448"/>
        <v>3.42</v>
      </c>
      <c r="NW27" s="118">
        <f t="shared" si="2448"/>
        <v>3.42</v>
      </c>
      <c r="NX27" s="118">
        <f t="shared" si="2448"/>
        <v>3.42</v>
      </c>
      <c r="NY27" s="118">
        <f t="shared" si="2448"/>
        <v>3.42</v>
      </c>
      <c r="NZ27" s="118">
        <f t="shared" si="2448"/>
        <v>3.42</v>
      </c>
      <c r="OA27" s="118">
        <f t="shared" ref="OA27:PQ27" si="2449">OA6</f>
        <v>3.42</v>
      </c>
      <c r="OB27" s="118">
        <f t="shared" si="2449"/>
        <v>3.42</v>
      </c>
      <c r="OC27" s="118">
        <f t="shared" si="2449"/>
        <v>3.42</v>
      </c>
      <c r="OD27" s="118">
        <f t="shared" si="2449"/>
        <v>3.42</v>
      </c>
      <c r="OE27" s="118">
        <f t="shared" si="2449"/>
        <v>3.42</v>
      </c>
      <c r="OF27" s="118">
        <f t="shared" si="2449"/>
        <v>3.42</v>
      </c>
      <c r="OG27" s="118">
        <f t="shared" si="2449"/>
        <v>3.42</v>
      </c>
      <c r="OH27" s="118">
        <f t="shared" si="2449"/>
        <v>3.42</v>
      </c>
      <c r="OI27" s="118">
        <f t="shared" si="2449"/>
        <v>3.42</v>
      </c>
      <c r="OJ27" s="118">
        <f t="shared" si="2449"/>
        <v>3.42</v>
      </c>
      <c r="OK27" s="119">
        <f t="shared" si="2449"/>
        <v>3.42</v>
      </c>
      <c r="OL27" s="118">
        <f t="shared" si="2449"/>
        <v>3.42</v>
      </c>
      <c r="OM27" s="118">
        <f t="shared" si="2449"/>
        <v>3.42</v>
      </c>
      <c r="ON27" s="118">
        <f t="shared" si="2449"/>
        <v>3.42</v>
      </c>
      <c r="OO27" s="118">
        <f t="shared" si="2449"/>
        <v>3.42</v>
      </c>
      <c r="OP27" s="118">
        <f t="shared" si="2449"/>
        <v>3.42</v>
      </c>
      <c r="OQ27" s="118">
        <f t="shared" si="2449"/>
        <v>3.42</v>
      </c>
      <c r="OR27" s="118">
        <f t="shared" si="2449"/>
        <v>3.42</v>
      </c>
      <c r="OS27" s="118">
        <f t="shared" si="2449"/>
        <v>3.42</v>
      </c>
      <c r="OT27" s="118">
        <f t="shared" si="2449"/>
        <v>3.42</v>
      </c>
      <c r="OU27" s="215">
        <f t="shared" si="2449"/>
        <v>3.42</v>
      </c>
      <c r="OV27" s="118">
        <f t="shared" si="2449"/>
        <v>3.43</v>
      </c>
      <c r="OW27" s="118">
        <f t="shared" si="2449"/>
        <v>3.43</v>
      </c>
      <c r="OX27" s="118">
        <f t="shared" si="2449"/>
        <v>3.43</v>
      </c>
      <c r="OY27" s="221">
        <f t="shared" si="2449"/>
        <v>3.43</v>
      </c>
      <c r="OZ27" s="118">
        <f t="shared" si="2449"/>
        <v>14</v>
      </c>
      <c r="PA27" s="118">
        <f t="shared" si="2449"/>
        <v>14</v>
      </c>
      <c r="PB27" s="118">
        <f t="shared" si="2449"/>
        <v>3</v>
      </c>
      <c r="PC27" s="119">
        <f t="shared" si="2449"/>
        <v>3</v>
      </c>
      <c r="PD27" s="118">
        <f t="shared" si="2449"/>
        <v>14</v>
      </c>
      <c r="PE27" s="118">
        <f t="shared" si="2449"/>
        <v>14</v>
      </c>
      <c r="PF27" s="118">
        <f t="shared" si="2449"/>
        <v>3</v>
      </c>
      <c r="PG27" s="119">
        <f t="shared" si="2449"/>
        <v>3</v>
      </c>
      <c r="PH27" s="118">
        <f t="shared" si="2449"/>
        <v>3.43</v>
      </c>
      <c r="PI27" s="119">
        <f t="shared" si="2449"/>
        <v>3.43</v>
      </c>
      <c r="PJ27" s="118">
        <f t="shared" si="2449"/>
        <v>14</v>
      </c>
      <c r="PK27" s="118">
        <f t="shared" si="2449"/>
        <v>14</v>
      </c>
      <c r="PL27" s="118">
        <f t="shared" si="2449"/>
        <v>3</v>
      </c>
      <c r="PM27" s="119">
        <f t="shared" si="2449"/>
        <v>3</v>
      </c>
      <c r="PN27" s="118">
        <f t="shared" si="2449"/>
        <v>14</v>
      </c>
      <c r="PO27" s="118">
        <f t="shared" si="2449"/>
        <v>14</v>
      </c>
      <c r="PP27" s="118">
        <f t="shared" si="2449"/>
        <v>3</v>
      </c>
      <c r="PQ27" s="119">
        <f t="shared" si="2449"/>
        <v>3</v>
      </c>
      <c r="PR27" s="190">
        <f t="shared" si="679"/>
        <v>3.42</v>
      </c>
      <c r="PS27" s="190">
        <f t="shared" si="2442"/>
        <v>3.43</v>
      </c>
    </row>
    <row r="28" spans="1:435" x14ac:dyDescent="0.3">
      <c r="A28" s="286"/>
      <c r="B28" t="s">
        <v>700</v>
      </c>
      <c r="C28" t="s">
        <v>105</v>
      </c>
      <c r="D28" t="s">
        <v>698</v>
      </c>
      <c r="E28" s="6">
        <f>ModelDetailsPSCAD!B26</f>
        <v>163769877</v>
      </c>
      <c r="F28" t="s">
        <v>701</v>
      </c>
      <c r="G28">
        <v>1.02</v>
      </c>
      <c r="H28">
        <f>$B$5+H14/$B$7*$B$6</f>
        <v>1.0579746835443038</v>
      </c>
      <c r="I28">
        <f t="shared" ref="I28:Z28" si="2450">$B$5+I14/$B$7*$B$6</f>
        <v>0.98202531645569624</v>
      </c>
      <c r="J28">
        <f t="shared" si="2450"/>
        <v>1.07</v>
      </c>
      <c r="K28">
        <f t="shared" si="2450"/>
        <v>0.97</v>
      </c>
      <c r="L28">
        <f t="shared" si="2450"/>
        <v>1.02</v>
      </c>
      <c r="M28">
        <f t="shared" si="2450"/>
        <v>1.0579746835443038</v>
      </c>
      <c r="N28">
        <f t="shared" si="2450"/>
        <v>0.98202531645569624</v>
      </c>
      <c r="O28">
        <f t="shared" si="2450"/>
        <v>1.07</v>
      </c>
      <c r="P28">
        <f t="shared" si="2450"/>
        <v>0.97</v>
      </c>
      <c r="Q28">
        <f t="shared" si="2450"/>
        <v>1.02</v>
      </c>
      <c r="R28">
        <f t="shared" si="2450"/>
        <v>1.0579746835443038</v>
      </c>
      <c r="S28">
        <f t="shared" si="2450"/>
        <v>0.98202531645569624</v>
      </c>
      <c r="T28">
        <f t="shared" si="2450"/>
        <v>1.07</v>
      </c>
      <c r="U28">
        <f t="shared" si="2450"/>
        <v>0.97</v>
      </c>
      <c r="V28">
        <f t="shared" si="2450"/>
        <v>1.02</v>
      </c>
      <c r="W28">
        <f t="shared" si="2450"/>
        <v>1.0579746835443038</v>
      </c>
      <c r="X28">
        <f t="shared" si="2450"/>
        <v>0.98202531645569624</v>
      </c>
      <c r="Y28">
        <f t="shared" si="2450"/>
        <v>1.07</v>
      </c>
      <c r="Z28">
        <f t="shared" si="2450"/>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8">
        <f>G28</f>
        <v>1.02</v>
      </c>
      <c r="AQ28" s="118">
        <f t="shared" ref="AQ28:AR28" si="2451">H28</f>
        <v>1.0579746835443038</v>
      </c>
      <c r="AR28" s="118">
        <f t="shared" si="2451"/>
        <v>0.98202531645569624</v>
      </c>
      <c r="AS28" s="265">
        <v>1.0409999999999999</v>
      </c>
      <c r="AT28" s="265">
        <v>0.999</v>
      </c>
      <c r="AU28" s="118">
        <f>AP28</f>
        <v>1.02</v>
      </c>
      <c r="AV28" s="118">
        <f t="shared" ref="AV28:AY28" si="2452">AQ28</f>
        <v>1.0579746835443038</v>
      </c>
      <c r="AW28" s="118">
        <f t="shared" si="2452"/>
        <v>0.98202531645569624</v>
      </c>
      <c r="AX28" s="118">
        <f t="shared" si="2452"/>
        <v>1.0409999999999999</v>
      </c>
      <c r="AY28" s="245">
        <f t="shared" si="2452"/>
        <v>0.999</v>
      </c>
      <c r="AZ28">
        <v>1.0198</v>
      </c>
      <c r="BA28">
        <v>1.0429999999999999</v>
      </c>
      <c r="BB28">
        <v>0.99650000000000005</v>
      </c>
      <c r="BC28">
        <v>1.0517000000000001</v>
      </c>
      <c r="BD28">
        <v>0.98950000000000005</v>
      </c>
      <c r="BE28">
        <f>AZ28</f>
        <v>1.0198</v>
      </c>
      <c r="BF28">
        <f t="shared" ref="BF28" si="2453">BA28</f>
        <v>1.0429999999999999</v>
      </c>
      <c r="BG28">
        <f t="shared" ref="BG28" si="2454">BB28</f>
        <v>0.99650000000000005</v>
      </c>
      <c r="BH28">
        <f t="shared" ref="BH28" si="2455">BC28</f>
        <v>1.0517000000000001</v>
      </c>
      <c r="BI28">
        <f t="shared" ref="BI28" si="2456">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90">
        <f>AP28</f>
        <v>1.02</v>
      </c>
      <c r="CJ28" s="190">
        <f t="shared" ref="CJ28:CR28" si="2457">AQ28</f>
        <v>1.0579746835443038</v>
      </c>
      <c r="CK28" s="190">
        <f t="shared" si="2457"/>
        <v>0.98202531645569624</v>
      </c>
      <c r="CL28" s="266">
        <f t="shared" si="2457"/>
        <v>1.0409999999999999</v>
      </c>
      <c r="CM28" s="266">
        <f t="shared" si="2457"/>
        <v>0.999</v>
      </c>
      <c r="CN28" s="190">
        <f t="shared" si="2457"/>
        <v>1.02</v>
      </c>
      <c r="CO28" s="190">
        <f t="shared" si="2457"/>
        <v>1.0579746835443038</v>
      </c>
      <c r="CP28" s="190">
        <f t="shared" si="2457"/>
        <v>0.98202531645569624</v>
      </c>
      <c r="CQ28" s="190">
        <f t="shared" si="2457"/>
        <v>1.0409999999999999</v>
      </c>
      <c r="CR28" s="190">
        <f t="shared" si="2457"/>
        <v>0.999</v>
      </c>
      <c r="CS28">
        <v>1.0198</v>
      </c>
      <c r="CT28">
        <v>1.0429999999999999</v>
      </c>
      <c r="CU28">
        <v>0.99650000000000005</v>
      </c>
      <c r="CV28">
        <v>1.0517000000000001</v>
      </c>
      <c r="CW28">
        <v>0.98950000000000005</v>
      </c>
      <c r="CX28">
        <f>CS28</f>
        <v>1.0198</v>
      </c>
      <c r="CY28">
        <f t="shared" ref="CY28" si="2458">CT28</f>
        <v>1.0429999999999999</v>
      </c>
      <c r="CZ28">
        <f t="shared" ref="CZ28" si="2459">CU28</f>
        <v>0.99650000000000005</v>
      </c>
      <c r="DA28">
        <f t="shared" ref="DA28" si="2460">CV28</f>
        <v>1.0517000000000001</v>
      </c>
      <c r="DB28">
        <f t="shared" ref="DB28" si="2461">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90">
        <f t="shared" ref="EB28:EK28" si="2462">CI28</f>
        <v>1.02</v>
      </c>
      <c r="EC28" s="190">
        <f t="shared" si="2462"/>
        <v>1.0579746835443038</v>
      </c>
      <c r="ED28" s="190">
        <f t="shared" si="2462"/>
        <v>0.98202531645569624</v>
      </c>
      <c r="EE28" s="190">
        <f t="shared" si="2462"/>
        <v>1.0409999999999999</v>
      </c>
      <c r="EF28" s="190">
        <f t="shared" si="2462"/>
        <v>0.999</v>
      </c>
      <c r="EG28" s="190">
        <f t="shared" si="2462"/>
        <v>1.02</v>
      </c>
      <c r="EH28" s="190">
        <f t="shared" si="2462"/>
        <v>1.0579746835443038</v>
      </c>
      <c r="EI28" s="190">
        <f t="shared" si="2462"/>
        <v>0.98202531645569624</v>
      </c>
      <c r="EJ28" s="190">
        <f t="shared" si="2462"/>
        <v>1.0409999999999999</v>
      </c>
      <c r="EK28" s="190">
        <f t="shared" si="2462"/>
        <v>0.999</v>
      </c>
      <c r="EL28">
        <v>1.0198</v>
      </c>
      <c r="EM28">
        <v>1.0429999999999999</v>
      </c>
      <c r="EN28">
        <v>0.99650000000000005</v>
      </c>
      <c r="EO28">
        <v>1.0517000000000001</v>
      </c>
      <c r="EP28">
        <v>0.98950000000000005</v>
      </c>
      <c r="EQ28">
        <f>EL28</f>
        <v>1.0198</v>
      </c>
      <c r="ER28">
        <f t="shared" ref="ER28" si="2463">EM28</f>
        <v>1.0429999999999999</v>
      </c>
      <c r="ES28">
        <f t="shared" ref="ES28" si="2464">EN28</f>
        <v>0.99650000000000005</v>
      </c>
      <c r="ET28">
        <f t="shared" ref="ET28" si="2465">EO28</f>
        <v>1.0517000000000001</v>
      </c>
      <c r="EU28">
        <f t="shared" ref="EU28" si="2466">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90">
        <f>EB28</f>
        <v>1.02</v>
      </c>
      <c r="FV28" s="190">
        <f t="shared" ref="FV28:GD28" si="2467">EC28</f>
        <v>1.0579746835443038</v>
      </c>
      <c r="FW28" s="190">
        <f t="shared" si="2467"/>
        <v>0.98202531645569624</v>
      </c>
      <c r="FX28" s="190">
        <f t="shared" si="2467"/>
        <v>1.0409999999999999</v>
      </c>
      <c r="FY28" s="190">
        <f t="shared" si="2467"/>
        <v>0.999</v>
      </c>
      <c r="FZ28" s="190">
        <f t="shared" si="2467"/>
        <v>1.02</v>
      </c>
      <c r="GA28" s="190">
        <f t="shared" si="2467"/>
        <v>1.0579746835443038</v>
      </c>
      <c r="GB28" s="190">
        <f t="shared" si="2467"/>
        <v>0.98202531645569624</v>
      </c>
      <c r="GC28" s="190">
        <f t="shared" si="2467"/>
        <v>1.0409999999999999</v>
      </c>
      <c r="GD28" s="252">
        <f t="shared" si="2467"/>
        <v>0.999</v>
      </c>
      <c r="GE28">
        <v>1.0198</v>
      </c>
      <c r="GF28">
        <v>1.0429999999999999</v>
      </c>
      <c r="GG28">
        <v>0.99650000000000005</v>
      </c>
      <c r="GH28">
        <v>1.0517000000000001</v>
      </c>
      <c r="GI28">
        <v>0.98950000000000005</v>
      </c>
      <c r="GJ28">
        <f>GE28</f>
        <v>1.0198</v>
      </c>
      <c r="GK28">
        <f t="shared" ref="GK28" si="2468">GF28</f>
        <v>1.0429999999999999</v>
      </c>
      <c r="GL28">
        <f t="shared" ref="GL28" si="2469">GG28</f>
        <v>0.99650000000000005</v>
      </c>
      <c r="GM28">
        <f t="shared" ref="GM28" si="2470">GH28</f>
        <v>1.0517000000000001</v>
      </c>
      <c r="GN28">
        <f t="shared" ref="GN28" si="2471">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90">
        <f>FU28</f>
        <v>1.02</v>
      </c>
      <c r="HO28" s="190">
        <f t="shared" ref="HO28:HW28" si="2472">FV28</f>
        <v>1.0579746835443038</v>
      </c>
      <c r="HP28" s="190">
        <f t="shared" si="2472"/>
        <v>0.98202531645569624</v>
      </c>
      <c r="HQ28" s="190">
        <f t="shared" si="2472"/>
        <v>1.0409999999999999</v>
      </c>
      <c r="HR28" s="190">
        <f t="shared" si="2472"/>
        <v>0.999</v>
      </c>
      <c r="HS28" s="190">
        <f t="shared" si="2472"/>
        <v>1.02</v>
      </c>
      <c r="HT28" s="190">
        <f t="shared" si="2472"/>
        <v>1.0579746835443038</v>
      </c>
      <c r="HU28" s="190">
        <f t="shared" si="2472"/>
        <v>0.98202531645569624</v>
      </c>
      <c r="HV28" s="190">
        <f t="shared" si="2472"/>
        <v>1.0409999999999999</v>
      </c>
      <c r="HW28" s="252">
        <f t="shared" si="2472"/>
        <v>0.999</v>
      </c>
      <c r="HX28">
        <v>1.0198</v>
      </c>
      <c r="HY28">
        <v>1.0429999999999999</v>
      </c>
      <c r="HZ28">
        <v>0.99650000000000005</v>
      </c>
      <c r="IA28">
        <v>1.0517000000000001</v>
      </c>
      <c r="IB28">
        <v>0.98950000000000005</v>
      </c>
      <c r="IC28">
        <f>HX28</f>
        <v>1.0198</v>
      </c>
      <c r="ID28">
        <f t="shared" ref="ID28" si="2473">HY28</f>
        <v>1.0429999999999999</v>
      </c>
      <c r="IE28">
        <f t="shared" ref="IE28" si="2474">HZ28</f>
        <v>0.99650000000000005</v>
      </c>
      <c r="IF28">
        <f t="shared" ref="IF28" si="2475">IA28</f>
        <v>1.0517000000000001</v>
      </c>
      <c r="IG28">
        <f t="shared" ref="IG28" si="2476">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90">
        <f>HN28</f>
        <v>1.02</v>
      </c>
      <c r="JH28" s="190">
        <f t="shared" ref="JH28:JP28" si="2477">HO28</f>
        <v>1.0579746835443038</v>
      </c>
      <c r="JI28" s="190">
        <f t="shared" si="2477"/>
        <v>0.98202531645569624</v>
      </c>
      <c r="JJ28" s="190">
        <f t="shared" si="2477"/>
        <v>1.0409999999999999</v>
      </c>
      <c r="JK28" s="190">
        <f t="shared" si="2477"/>
        <v>0.999</v>
      </c>
      <c r="JL28" s="190">
        <f t="shared" si="2477"/>
        <v>1.02</v>
      </c>
      <c r="JM28" s="190">
        <f t="shared" si="2477"/>
        <v>1.0579746835443038</v>
      </c>
      <c r="JN28" s="190">
        <f t="shared" si="2477"/>
        <v>0.98202531645569624</v>
      </c>
      <c r="JO28" s="190">
        <f t="shared" si="2477"/>
        <v>1.0409999999999999</v>
      </c>
      <c r="JP28" s="252">
        <f t="shared" si="2477"/>
        <v>0.999</v>
      </c>
      <c r="JQ28">
        <v>1.0198</v>
      </c>
      <c r="JR28">
        <v>1.0429999999999999</v>
      </c>
      <c r="JS28">
        <v>0.99650000000000005</v>
      </c>
      <c r="JT28">
        <v>1.0517000000000001</v>
      </c>
      <c r="JU28">
        <v>0.98950000000000005</v>
      </c>
      <c r="JV28">
        <f>JQ28</f>
        <v>1.0198</v>
      </c>
      <c r="JW28">
        <f t="shared" ref="JW28" si="2478">JR28</f>
        <v>1.0429999999999999</v>
      </c>
      <c r="JX28">
        <f t="shared" ref="JX28" si="2479">JS28</f>
        <v>0.99650000000000005</v>
      </c>
      <c r="JY28">
        <f t="shared" ref="JY28" si="2480">JT28</f>
        <v>1.0517000000000001</v>
      </c>
      <c r="JZ28">
        <f t="shared" ref="JZ28" si="2481">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90">
        <f>JG28</f>
        <v>1.02</v>
      </c>
      <c r="LA28" s="190">
        <f t="shared" ref="LA28:LI28" si="2482">JH28</f>
        <v>1.0579746835443038</v>
      </c>
      <c r="LB28" s="190">
        <f t="shared" si="2482"/>
        <v>0.98202531645569624</v>
      </c>
      <c r="LC28" s="190">
        <f t="shared" si="2482"/>
        <v>1.0409999999999999</v>
      </c>
      <c r="LD28" s="190">
        <f t="shared" si="2482"/>
        <v>0.999</v>
      </c>
      <c r="LE28" s="190">
        <f t="shared" si="2482"/>
        <v>1.02</v>
      </c>
      <c r="LF28" s="190">
        <f t="shared" si="2482"/>
        <v>1.0579746835443038</v>
      </c>
      <c r="LG28" s="190">
        <f t="shared" si="2482"/>
        <v>0.98202531645569624</v>
      </c>
      <c r="LH28" s="190">
        <f t="shared" si="2482"/>
        <v>1.0409999999999999</v>
      </c>
      <c r="LI28" s="252">
        <f t="shared" si="2482"/>
        <v>0.999</v>
      </c>
      <c r="LJ28">
        <v>1.0198</v>
      </c>
      <c r="LK28">
        <v>1.0429999999999999</v>
      </c>
      <c r="LL28">
        <v>0.99650000000000005</v>
      </c>
      <c r="LM28">
        <v>1.0517000000000001</v>
      </c>
      <c r="LN28">
        <v>0.98950000000000005</v>
      </c>
      <c r="LO28">
        <f>LJ28</f>
        <v>1.0198</v>
      </c>
      <c r="LP28">
        <f t="shared" ref="LP28" si="2483">LK28</f>
        <v>1.0429999999999999</v>
      </c>
      <c r="LQ28">
        <f t="shared" ref="LQ28" si="2484">LL28</f>
        <v>0.99650000000000005</v>
      </c>
      <c r="LR28">
        <f t="shared" ref="LR28" si="2485">LM28</f>
        <v>1.0517000000000001</v>
      </c>
      <c r="LS28">
        <f t="shared" ref="LS28" si="2486">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90">
        <f>KZ28</f>
        <v>1.02</v>
      </c>
      <c r="MT28" s="190">
        <f t="shared" ref="MT28:NB28" si="2487">LA28</f>
        <v>1.0579746835443038</v>
      </c>
      <c r="MU28" s="190">
        <f t="shared" si="2487"/>
        <v>0.98202531645569624</v>
      </c>
      <c r="MV28" s="190">
        <f t="shared" si="2487"/>
        <v>1.0409999999999999</v>
      </c>
      <c r="MW28" s="190">
        <f t="shared" si="2487"/>
        <v>0.999</v>
      </c>
      <c r="MX28" s="190">
        <f t="shared" si="2487"/>
        <v>1.02</v>
      </c>
      <c r="MY28" s="190">
        <f t="shared" si="2487"/>
        <v>1.0579746835443038</v>
      </c>
      <c r="MZ28" s="190">
        <f t="shared" si="2487"/>
        <v>0.98202531645569624</v>
      </c>
      <c r="NA28" s="190">
        <f t="shared" si="2487"/>
        <v>1.0409999999999999</v>
      </c>
      <c r="NB28" s="252">
        <f t="shared" si="2487"/>
        <v>0.999</v>
      </c>
      <c r="NC28">
        <v>1.0198</v>
      </c>
      <c r="ND28">
        <v>1.0429999999999999</v>
      </c>
      <c r="NE28">
        <v>0.99650000000000005</v>
      </c>
      <c r="NF28">
        <v>1.0517000000000001</v>
      </c>
      <c r="NG28">
        <v>0.98950000000000005</v>
      </c>
      <c r="NH28">
        <f>NC28</f>
        <v>1.0198</v>
      </c>
      <c r="NI28">
        <f t="shared" ref="NI28" si="2488">ND28</f>
        <v>1.0429999999999999</v>
      </c>
      <c r="NJ28">
        <f t="shared" ref="NJ28" si="2489">NE28</f>
        <v>0.99650000000000005</v>
      </c>
      <c r="NK28">
        <f t="shared" ref="NK28" si="2490">NF28</f>
        <v>1.0517000000000001</v>
      </c>
      <c r="NL28">
        <f t="shared" ref="NL28" si="2491">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90">
        <f>MS28</f>
        <v>1.02</v>
      </c>
      <c r="OM28" s="190">
        <f t="shared" ref="OM28:OU28" si="2492">MT28</f>
        <v>1.0579746835443038</v>
      </c>
      <c r="ON28" s="190">
        <f t="shared" si="2492"/>
        <v>0.98202531645569624</v>
      </c>
      <c r="OO28" s="190">
        <f t="shared" si="2492"/>
        <v>1.0409999999999999</v>
      </c>
      <c r="OP28" s="190">
        <f t="shared" si="2492"/>
        <v>0.999</v>
      </c>
      <c r="OQ28" s="190">
        <f t="shared" si="2492"/>
        <v>1.02</v>
      </c>
      <c r="OR28" s="190">
        <f t="shared" si="2492"/>
        <v>1.0579746835443038</v>
      </c>
      <c r="OS28" s="190">
        <f t="shared" si="2492"/>
        <v>0.98202531645569624</v>
      </c>
      <c r="OT28" s="190">
        <f t="shared" si="2492"/>
        <v>1.0409999999999999</v>
      </c>
      <c r="OU28" s="252">
        <f t="shared" si="2492"/>
        <v>0.999</v>
      </c>
      <c r="OV28">
        <v>1.0146999999999999</v>
      </c>
      <c r="OW28">
        <v>0.99129999999999996</v>
      </c>
      <c r="OX28">
        <v>1.0146999999999999</v>
      </c>
      <c r="OY28" s="221">
        <f>OW28</f>
        <v>0.99129999999999996</v>
      </c>
      <c r="OZ28">
        <v>1.0198</v>
      </c>
      <c r="PA28">
        <v>0.996</v>
      </c>
      <c r="PB28">
        <v>1.0198</v>
      </c>
      <c r="PC28" s="6">
        <v>0.996</v>
      </c>
      <c r="PD28">
        <v>1.0198</v>
      </c>
      <c r="PE28">
        <v>0.996</v>
      </c>
      <c r="PF28">
        <v>1.0198</v>
      </c>
      <c r="PG28" s="6">
        <v>0.996</v>
      </c>
      <c r="PH28" s="259">
        <f>G28</f>
        <v>1.02</v>
      </c>
      <c r="PI28" s="6">
        <v>0.99129999999999996</v>
      </c>
      <c r="PJ28">
        <v>1.02</v>
      </c>
      <c r="PK28">
        <v>0.996</v>
      </c>
      <c r="PL28">
        <v>1.02</v>
      </c>
      <c r="PM28" s="6">
        <v>0.996</v>
      </c>
      <c r="PN28">
        <v>1.02</v>
      </c>
      <c r="PO28">
        <v>0.996</v>
      </c>
      <c r="PP28">
        <v>1.02</v>
      </c>
      <c r="PQ28" s="6">
        <v>0.996</v>
      </c>
      <c r="PR28" s="190">
        <f t="shared" si="679"/>
        <v>1.02</v>
      </c>
      <c r="PS28" s="190">
        <f t="shared" si="2442"/>
        <v>1.02</v>
      </c>
    </row>
    <row r="29" spans="1:435" x14ac:dyDescent="0.3">
      <c r="A29" s="286"/>
      <c r="B29" t="s">
        <v>702</v>
      </c>
      <c r="C29" t="s">
        <v>105</v>
      </c>
      <c r="D29" t="s">
        <v>698</v>
      </c>
      <c r="E29" s="6">
        <f>E28</f>
        <v>163769877</v>
      </c>
      <c r="F29" t="s">
        <v>703</v>
      </c>
      <c r="G29" s="118">
        <f t="shared" ref="G29:BR29" si="2493">G16/118.9</f>
        <v>6.0488645920941962E-2</v>
      </c>
      <c r="H29" s="118">
        <f t="shared" si="2493"/>
        <v>0.24930950378469302</v>
      </c>
      <c r="I29" s="118">
        <f t="shared" si="2493"/>
        <v>-5.7460050462573589E-2</v>
      </c>
      <c r="J29" s="118">
        <f t="shared" si="2493"/>
        <v>0.3046005046257359</v>
      </c>
      <c r="K29" s="118">
        <f t="shared" si="2493"/>
        <v>-8.4592094196804038E-2</v>
      </c>
      <c r="L29" s="118">
        <f t="shared" si="2493"/>
        <v>9.3843566021867109E-2</v>
      </c>
      <c r="M29" s="118">
        <f t="shared" si="2493"/>
        <v>0</v>
      </c>
      <c r="N29" s="118">
        <f t="shared" si="2493"/>
        <v>0</v>
      </c>
      <c r="O29" s="118">
        <f t="shared" si="2493"/>
        <v>0</v>
      </c>
      <c r="P29" s="118">
        <f t="shared" si="2493"/>
        <v>0</v>
      </c>
      <c r="Q29" s="118">
        <f t="shared" si="2493"/>
        <v>0</v>
      </c>
      <c r="R29" s="118">
        <f t="shared" si="2493"/>
        <v>0</v>
      </c>
      <c r="S29" s="118">
        <f t="shared" si="2493"/>
        <v>0</v>
      </c>
      <c r="T29" s="118">
        <f t="shared" si="2493"/>
        <v>0</v>
      </c>
      <c r="U29" s="118">
        <f t="shared" si="2493"/>
        <v>0</v>
      </c>
      <c r="V29" s="118">
        <f t="shared" si="2493"/>
        <v>0</v>
      </c>
      <c r="W29" s="118">
        <f t="shared" si="2493"/>
        <v>0</v>
      </c>
      <c r="X29" s="118">
        <f t="shared" si="2493"/>
        <v>0</v>
      </c>
      <c r="Y29" s="118">
        <f t="shared" si="2493"/>
        <v>0</v>
      </c>
      <c r="Z29" s="119">
        <f t="shared" si="2493"/>
        <v>0</v>
      </c>
      <c r="AA29" s="118">
        <f t="shared" si="2493"/>
        <v>0</v>
      </c>
      <c r="AB29" s="118">
        <f t="shared" si="2493"/>
        <v>0</v>
      </c>
      <c r="AC29" s="118">
        <f t="shared" si="2493"/>
        <v>0</v>
      </c>
      <c r="AD29" s="118">
        <f t="shared" si="2493"/>
        <v>0</v>
      </c>
      <c r="AE29" s="118">
        <f t="shared" si="2493"/>
        <v>0</v>
      </c>
      <c r="AF29" s="118">
        <f t="shared" si="2493"/>
        <v>0</v>
      </c>
      <c r="AG29" s="118">
        <f t="shared" si="2493"/>
        <v>0</v>
      </c>
      <c r="AH29" s="118">
        <f t="shared" si="2493"/>
        <v>0</v>
      </c>
      <c r="AI29" s="118">
        <f t="shared" si="2493"/>
        <v>0</v>
      </c>
      <c r="AJ29" s="118">
        <f t="shared" si="2493"/>
        <v>0</v>
      </c>
      <c r="AK29" s="118">
        <f t="shared" si="2493"/>
        <v>0</v>
      </c>
      <c r="AL29" s="118">
        <f t="shared" si="2493"/>
        <v>0</v>
      </c>
      <c r="AM29" s="118">
        <f t="shared" si="2493"/>
        <v>0</v>
      </c>
      <c r="AN29" s="118">
        <f t="shared" si="2493"/>
        <v>0</v>
      </c>
      <c r="AO29" s="119">
        <f t="shared" si="2493"/>
        <v>0</v>
      </c>
      <c r="AP29" s="118">
        <f t="shared" si="2493"/>
        <v>0</v>
      </c>
      <c r="AQ29" s="118">
        <f t="shared" si="2493"/>
        <v>0.29974768713204375</v>
      </c>
      <c r="AR29" s="118">
        <f t="shared" si="2493"/>
        <v>-0.29974768713204375</v>
      </c>
      <c r="AS29" s="118">
        <f t="shared" si="2493"/>
        <v>0.39466778805719094</v>
      </c>
      <c r="AT29" s="118">
        <f t="shared" si="2493"/>
        <v>-0.39466778805719094</v>
      </c>
      <c r="AU29" s="118">
        <f t="shared" si="2493"/>
        <v>0</v>
      </c>
      <c r="AV29" s="118">
        <f t="shared" si="2493"/>
        <v>0.29974768713204375</v>
      </c>
      <c r="AW29" s="118">
        <f t="shared" si="2493"/>
        <v>-0.29974768713204375</v>
      </c>
      <c r="AX29" s="118">
        <f t="shared" si="2493"/>
        <v>0.39466778805719094</v>
      </c>
      <c r="AY29" s="245">
        <f t="shared" si="2493"/>
        <v>-0.39466778805719094</v>
      </c>
      <c r="AZ29" s="118">
        <f t="shared" si="2493"/>
        <v>6.0488645920941962E-2</v>
      </c>
      <c r="BA29" s="118">
        <f t="shared" si="2493"/>
        <v>0.24930950378469302</v>
      </c>
      <c r="BB29" s="118">
        <f t="shared" si="2493"/>
        <v>-5.7460050462573589E-2</v>
      </c>
      <c r="BC29" s="118">
        <f t="shared" si="2493"/>
        <v>0.3046005046257359</v>
      </c>
      <c r="BD29" s="118">
        <f t="shared" si="2493"/>
        <v>-8.4592094196804038E-2</v>
      </c>
      <c r="BE29" s="118">
        <f t="shared" si="2493"/>
        <v>9.3843566021867109E-2</v>
      </c>
      <c r="BF29" s="118">
        <f t="shared" si="2493"/>
        <v>0</v>
      </c>
      <c r="BG29" s="118">
        <f t="shared" si="2493"/>
        <v>0</v>
      </c>
      <c r="BH29" s="118">
        <f t="shared" si="2493"/>
        <v>0</v>
      </c>
      <c r="BI29" s="118">
        <f t="shared" si="2493"/>
        <v>0</v>
      </c>
      <c r="BJ29" s="118">
        <f t="shared" si="2493"/>
        <v>0</v>
      </c>
      <c r="BK29" s="118">
        <f t="shared" si="2493"/>
        <v>0</v>
      </c>
      <c r="BL29" s="118">
        <f t="shared" si="2493"/>
        <v>0</v>
      </c>
      <c r="BM29" s="118">
        <f t="shared" si="2493"/>
        <v>0</v>
      </c>
      <c r="BN29" s="118">
        <f t="shared" si="2493"/>
        <v>0</v>
      </c>
      <c r="BO29" s="118">
        <f t="shared" si="2493"/>
        <v>0</v>
      </c>
      <c r="BP29" s="118">
        <f t="shared" si="2493"/>
        <v>0</v>
      </c>
      <c r="BQ29" s="118">
        <f t="shared" si="2493"/>
        <v>0</v>
      </c>
      <c r="BR29" s="118">
        <f t="shared" si="2493"/>
        <v>0</v>
      </c>
      <c r="BS29" s="119">
        <f t="shared" ref="BS29:ED29" si="2494">BS16/118.9</f>
        <v>0</v>
      </c>
      <c r="BT29" s="118">
        <f t="shared" si="2494"/>
        <v>0</v>
      </c>
      <c r="BU29" s="118">
        <f t="shared" si="2494"/>
        <v>0</v>
      </c>
      <c r="BV29" s="118">
        <f t="shared" si="2494"/>
        <v>0</v>
      </c>
      <c r="BW29" s="118">
        <f t="shared" si="2494"/>
        <v>0</v>
      </c>
      <c r="BX29" s="118">
        <f t="shared" si="2494"/>
        <v>0</v>
      </c>
      <c r="BY29" s="118">
        <f t="shared" si="2494"/>
        <v>0</v>
      </c>
      <c r="BZ29" s="118">
        <f t="shared" si="2494"/>
        <v>0</v>
      </c>
      <c r="CA29" s="118">
        <f t="shared" si="2494"/>
        <v>0</v>
      </c>
      <c r="CB29" s="118">
        <f t="shared" si="2494"/>
        <v>0</v>
      </c>
      <c r="CC29" s="118">
        <f t="shared" si="2494"/>
        <v>0</v>
      </c>
      <c r="CD29" s="118">
        <f t="shared" si="2494"/>
        <v>0</v>
      </c>
      <c r="CE29" s="118">
        <f t="shared" si="2494"/>
        <v>0</v>
      </c>
      <c r="CF29" s="118">
        <f t="shared" si="2494"/>
        <v>0</v>
      </c>
      <c r="CG29" s="118">
        <f t="shared" si="2494"/>
        <v>0</v>
      </c>
      <c r="CH29" s="119">
        <f t="shared" si="2494"/>
        <v>0</v>
      </c>
      <c r="CI29" s="118">
        <f t="shared" si="2494"/>
        <v>0</v>
      </c>
      <c r="CJ29" s="118">
        <f t="shared" si="2494"/>
        <v>0.29974768713204375</v>
      </c>
      <c r="CK29" s="118">
        <f t="shared" si="2494"/>
        <v>-0.29974768713204375</v>
      </c>
      <c r="CL29" s="118">
        <f t="shared" si="2494"/>
        <v>0.39466778805719094</v>
      </c>
      <c r="CM29" s="118">
        <f t="shared" si="2494"/>
        <v>-0.39466778805719094</v>
      </c>
      <c r="CN29" s="118">
        <f t="shared" si="2494"/>
        <v>0</v>
      </c>
      <c r="CO29" s="118">
        <f t="shared" si="2494"/>
        <v>0.29974768713204375</v>
      </c>
      <c r="CP29" s="118">
        <f t="shared" si="2494"/>
        <v>-0.29974768713204375</v>
      </c>
      <c r="CQ29" s="118">
        <f t="shared" si="2494"/>
        <v>0.39466778805719094</v>
      </c>
      <c r="CR29" s="245">
        <f t="shared" si="2494"/>
        <v>-0.39466778805719094</v>
      </c>
      <c r="CS29" s="118">
        <f t="shared" si="2494"/>
        <v>6.0488645920941962E-2</v>
      </c>
      <c r="CT29" s="118">
        <f t="shared" si="2494"/>
        <v>0.24930950378469302</v>
      </c>
      <c r="CU29" s="118">
        <f t="shared" si="2494"/>
        <v>-5.7460050462573589E-2</v>
      </c>
      <c r="CV29" s="118">
        <f t="shared" si="2494"/>
        <v>0.3046005046257359</v>
      </c>
      <c r="CW29" s="118">
        <f t="shared" si="2494"/>
        <v>-8.4592094196804038E-2</v>
      </c>
      <c r="CX29" s="118">
        <f t="shared" si="2494"/>
        <v>9.3843566021867109E-2</v>
      </c>
      <c r="CY29" s="118">
        <f t="shared" si="2494"/>
        <v>0</v>
      </c>
      <c r="CZ29" s="118">
        <f t="shared" si="2494"/>
        <v>0</v>
      </c>
      <c r="DA29" s="118">
        <f t="shared" si="2494"/>
        <v>0</v>
      </c>
      <c r="DB29" s="118">
        <f t="shared" si="2494"/>
        <v>0</v>
      </c>
      <c r="DC29" s="118">
        <f t="shared" si="2494"/>
        <v>0</v>
      </c>
      <c r="DD29" s="118">
        <f t="shared" si="2494"/>
        <v>0</v>
      </c>
      <c r="DE29" s="118">
        <f t="shared" si="2494"/>
        <v>0</v>
      </c>
      <c r="DF29" s="118">
        <f t="shared" si="2494"/>
        <v>0</v>
      </c>
      <c r="DG29" s="118">
        <f t="shared" si="2494"/>
        <v>0</v>
      </c>
      <c r="DH29" s="118">
        <f t="shared" si="2494"/>
        <v>0</v>
      </c>
      <c r="DI29" s="118">
        <f t="shared" si="2494"/>
        <v>0</v>
      </c>
      <c r="DJ29" s="118">
        <f t="shared" si="2494"/>
        <v>0</v>
      </c>
      <c r="DK29" s="118">
        <f t="shared" si="2494"/>
        <v>0</v>
      </c>
      <c r="DL29" s="119">
        <f t="shared" si="2494"/>
        <v>0</v>
      </c>
      <c r="DM29" s="118">
        <f t="shared" si="2494"/>
        <v>0</v>
      </c>
      <c r="DN29" s="118">
        <f t="shared" si="2494"/>
        <v>0</v>
      </c>
      <c r="DO29" s="118">
        <f t="shared" si="2494"/>
        <v>0</v>
      </c>
      <c r="DP29" s="118">
        <f t="shared" si="2494"/>
        <v>0</v>
      </c>
      <c r="DQ29" s="118">
        <f t="shared" si="2494"/>
        <v>0</v>
      </c>
      <c r="DR29" s="118">
        <f t="shared" si="2494"/>
        <v>0</v>
      </c>
      <c r="DS29" s="118">
        <f t="shared" si="2494"/>
        <v>0</v>
      </c>
      <c r="DT29" s="118">
        <f t="shared" si="2494"/>
        <v>0</v>
      </c>
      <c r="DU29" s="118">
        <f t="shared" si="2494"/>
        <v>0</v>
      </c>
      <c r="DV29" s="118">
        <f t="shared" si="2494"/>
        <v>0</v>
      </c>
      <c r="DW29" s="118">
        <f t="shared" si="2494"/>
        <v>0</v>
      </c>
      <c r="DX29" s="118">
        <f t="shared" si="2494"/>
        <v>0</v>
      </c>
      <c r="DY29" s="118">
        <f t="shared" si="2494"/>
        <v>0</v>
      </c>
      <c r="DZ29" s="118">
        <f t="shared" si="2494"/>
        <v>0</v>
      </c>
      <c r="EA29" s="119">
        <f t="shared" si="2494"/>
        <v>0</v>
      </c>
      <c r="EB29" s="118">
        <f t="shared" si="2494"/>
        <v>0</v>
      </c>
      <c r="EC29" s="118">
        <f t="shared" si="2494"/>
        <v>0.29974768713204375</v>
      </c>
      <c r="ED29" s="118">
        <f t="shared" si="2494"/>
        <v>-0.29974768713204375</v>
      </c>
      <c r="EE29" s="118">
        <f t="shared" ref="EE29:GP29" si="2495">EE16/118.9</f>
        <v>0.39466778805719094</v>
      </c>
      <c r="EF29" s="118">
        <f t="shared" si="2495"/>
        <v>-0.39466778805719094</v>
      </c>
      <c r="EG29" s="118">
        <f t="shared" si="2495"/>
        <v>0</v>
      </c>
      <c r="EH29" s="118">
        <f t="shared" si="2495"/>
        <v>0.29974768713204375</v>
      </c>
      <c r="EI29" s="118">
        <f t="shared" si="2495"/>
        <v>-0.29974768713204375</v>
      </c>
      <c r="EJ29" s="118">
        <f t="shared" si="2495"/>
        <v>0.39466778805719094</v>
      </c>
      <c r="EK29" s="119">
        <f t="shared" si="2495"/>
        <v>-0.39466778805719094</v>
      </c>
      <c r="EL29" s="118">
        <f t="shared" si="2495"/>
        <v>6.0488645920941962E-2</v>
      </c>
      <c r="EM29" s="118">
        <f t="shared" si="2495"/>
        <v>0.24930950378469302</v>
      </c>
      <c r="EN29" s="118">
        <f t="shared" si="2495"/>
        <v>-5.7460050462573589E-2</v>
      </c>
      <c r="EO29" s="118">
        <f t="shared" si="2495"/>
        <v>0.3046005046257359</v>
      </c>
      <c r="EP29" s="118">
        <f t="shared" si="2495"/>
        <v>-8.4592094196804038E-2</v>
      </c>
      <c r="EQ29" s="118">
        <f t="shared" si="2495"/>
        <v>9.3843566021867109E-2</v>
      </c>
      <c r="ER29" s="118">
        <f t="shared" si="2495"/>
        <v>0</v>
      </c>
      <c r="ES29" s="118">
        <f t="shared" si="2495"/>
        <v>0</v>
      </c>
      <c r="ET29" s="118">
        <f t="shared" si="2495"/>
        <v>0</v>
      </c>
      <c r="EU29" s="118">
        <f t="shared" si="2495"/>
        <v>0</v>
      </c>
      <c r="EV29" s="118">
        <f t="shared" si="2495"/>
        <v>0</v>
      </c>
      <c r="EW29" s="118">
        <f t="shared" si="2495"/>
        <v>0</v>
      </c>
      <c r="EX29" s="118">
        <f t="shared" si="2495"/>
        <v>0</v>
      </c>
      <c r="EY29" s="118">
        <f t="shared" si="2495"/>
        <v>0</v>
      </c>
      <c r="EZ29" s="118">
        <f t="shared" si="2495"/>
        <v>0</v>
      </c>
      <c r="FA29" s="118">
        <f t="shared" si="2495"/>
        <v>0</v>
      </c>
      <c r="FB29" s="118">
        <f t="shared" si="2495"/>
        <v>0</v>
      </c>
      <c r="FC29" s="118">
        <f t="shared" si="2495"/>
        <v>0</v>
      </c>
      <c r="FD29" s="118">
        <f t="shared" si="2495"/>
        <v>0</v>
      </c>
      <c r="FE29" s="119">
        <f t="shared" si="2495"/>
        <v>0</v>
      </c>
      <c r="FF29" s="118">
        <f t="shared" si="2495"/>
        <v>0</v>
      </c>
      <c r="FG29" s="118">
        <f t="shared" si="2495"/>
        <v>0</v>
      </c>
      <c r="FH29" s="118">
        <f t="shared" si="2495"/>
        <v>0</v>
      </c>
      <c r="FI29" s="118">
        <f t="shared" si="2495"/>
        <v>0</v>
      </c>
      <c r="FJ29" s="118">
        <f t="shared" si="2495"/>
        <v>0</v>
      </c>
      <c r="FK29" s="118">
        <f t="shared" si="2495"/>
        <v>0</v>
      </c>
      <c r="FL29" s="118">
        <f t="shared" si="2495"/>
        <v>0</v>
      </c>
      <c r="FM29" s="118">
        <f t="shared" si="2495"/>
        <v>0</v>
      </c>
      <c r="FN29" s="118">
        <f t="shared" si="2495"/>
        <v>0</v>
      </c>
      <c r="FO29" s="118">
        <f t="shared" si="2495"/>
        <v>0</v>
      </c>
      <c r="FP29" s="118">
        <f t="shared" si="2495"/>
        <v>0</v>
      </c>
      <c r="FQ29" s="118">
        <f t="shared" si="2495"/>
        <v>0</v>
      </c>
      <c r="FR29" s="118">
        <f t="shared" si="2495"/>
        <v>0</v>
      </c>
      <c r="FS29" s="118">
        <f t="shared" si="2495"/>
        <v>0</v>
      </c>
      <c r="FT29" s="119">
        <f t="shared" si="2495"/>
        <v>0</v>
      </c>
      <c r="FU29" s="118">
        <f t="shared" si="2495"/>
        <v>0</v>
      </c>
      <c r="FV29" s="118">
        <f t="shared" si="2495"/>
        <v>0.29974768713204375</v>
      </c>
      <c r="FW29" s="118">
        <f t="shared" si="2495"/>
        <v>-0.29974768713204375</v>
      </c>
      <c r="FX29" s="118">
        <f t="shared" si="2495"/>
        <v>0.39466778805719094</v>
      </c>
      <c r="FY29" s="118">
        <f t="shared" si="2495"/>
        <v>-0.39466778805719094</v>
      </c>
      <c r="FZ29" s="118">
        <f t="shared" si="2495"/>
        <v>0</v>
      </c>
      <c r="GA29" s="118">
        <f t="shared" si="2495"/>
        <v>0.29974768713204375</v>
      </c>
      <c r="GB29" s="118">
        <f t="shared" si="2495"/>
        <v>-0.29974768713204375</v>
      </c>
      <c r="GC29" s="118">
        <f t="shared" si="2495"/>
        <v>0.39466778805719094</v>
      </c>
      <c r="GD29" s="245">
        <f t="shared" si="2495"/>
        <v>-0.39466778805719094</v>
      </c>
      <c r="GE29" s="118">
        <f t="shared" si="2495"/>
        <v>6.0488645920941962E-2</v>
      </c>
      <c r="GF29" s="118">
        <f t="shared" si="2495"/>
        <v>0.24930950378469302</v>
      </c>
      <c r="GG29" s="118">
        <f t="shared" si="2495"/>
        <v>-5.7460050462573589E-2</v>
      </c>
      <c r="GH29" s="118">
        <f t="shared" si="2495"/>
        <v>0.3046005046257359</v>
      </c>
      <c r="GI29" s="118">
        <f t="shared" si="2495"/>
        <v>-8.4592094196804038E-2</v>
      </c>
      <c r="GJ29" s="118">
        <f t="shared" si="2495"/>
        <v>9.3843566021867109E-2</v>
      </c>
      <c r="GK29" s="118">
        <f t="shared" si="2495"/>
        <v>0</v>
      </c>
      <c r="GL29" s="118">
        <f t="shared" si="2495"/>
        <v>0</v>
      </c>
      <c r="GM29" s="118">
        <f t="shared" si="2495"/>
        <v>0</v>
      </c>
      <c r="GN29" s="118">
        <f t="shared" si="2495"/>
        <v>0</v>
      </c>
      <c r="GO29" s="118">
        <f t="shared" si="2495"/>
        <v>0</v>
      </c>
      <c r="GP29" s="118">
        <f t="shared" si="2495"/>
        <v>0</v>
      </c>
      <c r="GQ29" s="118">
        <f t="shared" ref="GQ29:JB29" si="2496">GQ16/118.9</f>
        <v>0</v>
      </c>
      <c r="GR29" s="118">
        <f t="shared" si="2496"/>
        <v>0</v>
      </c>
      <c r="GS29" s="118">
        <f t="shared" si="2496"/>
        <v>0</v>
      </c>
      <c r="GT29" s="118">
        <f t="shared" si="2496"/>
        <v>0</v>
      </c>
      <c r="GU29" s="118">
        <f t="shared" si="2496"/>
        <v>0</v>
      </c>
      <c r="GV29" s="118">
        <f t="shared" si="2496"/>
        <v>0</v>
      </c>
      <c r="GW29" s="118">
        <f t="shared" si="2496"/>
        <v>0</v>
      </c>
      <c r="GX29" s="119">
        <f t="shared" si="2496"/>
        <v>0</v>
      </c>
      <c r="GY29" s="118">
        <f t="shared" si="2496"/>
        <v>0</v>
      </c>
      <c r="GZ29" s="118">
        <f t="shared" si="2496"/>
        <v>0</v>
      </c>
      <c r="HA29" s="118">
        <f t="shared" si="2496"/>
        <v>0</v>
      </c>
      <c r="HB29" s="118">
        <f t="shared" si="2496"/>
        <v>0</v>
      </c>
      <c r="HC29" s="118">
        <f t="shared" si="2496"/>
        <v>0</v>
      </c>
      <c r="HD29" s="118">
        <f t="shared" si="2496"/>
        <v>0</v>
      </c>
      <c r="HE29" s="118">
        <f t="shared" si="2496"/>
        <v>0</v>
      </c>
      <c r="HF29" s="118">
        <f t="shared" si="2496"/>
        <v>0</v>
      </c>
      <c r="HG29" s="118">
        <f t="shared" si="2496"/>
        <v>0</v>
      </c>
      <c r="HH29" s="118">
        <f t="shared" si="2496"/>
        <v>0</v>
      </c>
      <c r="HI29" s="118">
        <f t="shared" si="2496"/>
        <v>0</v>
      </c>
      <c r="HJ29" s="118">
        <f t="shared" si="2496"/>
        <v>0</v>
      </c>
      <c r="HK29" s="118">
        <f t="shared" si="2496"/>
        <v>0</v>
      </c>
      <c r="HL29" s="118">
        <f t="shared" si="2496"/>
        <v>0</v>
      </c>
      <c r="HM29" s="119">
        <f t="shared" si="2496"/>
        <v>0</v>
      </c>
      <c r="HN29" s="118">
        <f t="shared" si="2496"/>
        <v>0</v>
      </c>
      <c r="HO29" s="118">
        <f t="shared" si="2496"/>
        <v>0.29974768713204375</v>
      </c>
      <c r="HP29" s="118">
        <f t="shared" si="2496"/>
        <v>-0.29974768713204375</v>
      </c>
      <c r="HQ29" s="118">
        <f t="shared" si="2496"/>
        <v>0.39466778805719094</v>
      </c>
      <c r="HR29" s="118">
        <f t="shared" si="2496"/>
        <v>-0.39466778805719094</v>
      </c>
      <c r="HS29" s="118">
        <f t="shared" si="2496"/>
        <v>0</v>
      </c>
      <c r="HT29" s="118">
        <f t="shared" si="2496"/>
        <v>0.29974768713204375</v>
      </c>
      <c r="HU29" s="118">
        <f t="shared" si="2496"/>
        <v>-0.29974768713204375</v>
      </c>
      <c r="HV29" s="118">
        <f t="shared" si="2496"/>
        <v>0.39466778805719094</v>
      </c>
      <c r="HW29" s="245">
        <f t="shared" si="2496"/>
        <v>-0.39466778805719094</v>
      </c>
      <c r="HX29" s="118">
        <f t="shared" si="2496"/>
        <v>6.0488645920941962E-2</v>
      </c>
      <c r="HY29" s="118">
        <f t="shared" si="2496"/>
        <v>0.24930950378469302</v>
      </c>
      <c r="HZ29" s="118">
        <f t="shared" si="2496"/>
        <v>-5.7460050462573589E-2</v>
      </c>
      <c r="IA29" s="118">
        <f t="shared" si="2496"/>
        <v>0.3046005046257359</v>
      </c>
      <c r="IB29" s="118">
        <f t="shared" si="2496"/>
        <v>-8.4592094196804038E-2</v>
      </c>
      <c r="IC29" s="118">
        <f t="shared" si="2496"/>
        <v>9.3843566021867109E-2</v>
      </c>
      <c r="ID29" s="118">
        <f t="shared" si="2496"/>
        <v>0</v>
      </c>
      <c r="IE29" s="118">
        <f t="shared" si="2496"/>
        <v>0</v>
      </c>
      <c r="IF29" s="118">
        <f t="shared" si="2496"/>
        <v>0</v>
      </c>
      <c r="IG29" s="118">
        <f t="shared" si="2496"/>
        <v>0</v>
      </c>
      <c r="IH29" s="118">
        <f t="shared" si="2496"/>
        <v>0</v>
      </c>
      <c r="II29" s="118">
        <f t="shared" si="2496"/>
        <v>0</v>
      </c>
      <c r="IJ29" s="118">
        <f t="shared" si="2496"/>
        <v>0</v>
      </c>
      <c r="IK29" s="118">
        <f t="shared" si="2496"/>
        <v>0</v>
      </c>
      <c r="IL29" s="118">
        <f t="shared" si="2496"/>
        <v>0</v>
      </c>
      <c r="IM29" s="118">
        <f t="shared" si="2496"/>
        <v>0</v>
      </c>
      <c r="IN29" s="118">
        <f t="shared" si="2496"/>
        <v>0</v>
      </c>
      <c r="IO29" s="118">
        <f t="shared" si="2496"/>
        <v>0</v>
      </c>
      <c r="IP29" s="118">
        <f t="shared" si="2496"/>
        <v>0</v>
      </c>
      <c r="IQ29" s="119">
        <f t="shared" si="2496"/>
        <v>0</v>
      </c>
      <c r="IR29" s="118">
        <f t="shared" si="2496"/>
        <v>0</v>
      </c>
      <c r="IS29" s="118">
        <f t="shared" si="2496"/>
        <v>0</v>
      </c>
      <c r="IT29" s="118">
        <f t="shared" si="2496"/>
        <v>0</v>
      </c>
      <c r="IU29" s="118">
        <f t="shared" si="2496"/>
        <v>0</v>
      </c>
      <c r="IV29" s="118">
        <f t="shared" si="2496"/>
        <v>0</v>
      </c>
      <c r="IW29" s="118">
        <f t="shared" si="2496"/>
        <v>0</v>
      </c>
      <c r="IX29" s="118">
        <f t="shared" si="2496"/>
        <v>0</v>
      </c>
      <c r="IY29" s="118">
        <f t="shared" si="2496"/>
        <v>0</v>
      </c>
      <c r="IZ29" s="118">
        <f t="shared" si="2496"/>
        <v>0</v>
      </c>
      <c r="JA29" s="118">
        <f t="shared" si="2496"/>
        <v>0</v>
      </c>
      <c r="JB29" s="118">
        <f t="shared" si="2496"/>
        <v>0</v>
      </c>
      <c r="JC29" s="118">
        <f t="shared" ref="JC29:LN29" si="2497">JC16/118.9</f>
        <v>0</v>
      </c>
      <c r="JD29" s="118">
        <f t="shared" si="2497"/>
        <v>0</v>
      </c>
      <c r="JE29" s="118">
        <f t="shared" si="2497"/>
        <v>0</v>
      </c>
      <c r="JF29" s="119">
        <f t="shared" si="2497"/>
        <v>0</v>
      </c>
      <c r="JG29" s="118">
        <f t="shared" si="2497"/>
        <v>0</v>
      </c>
      <c r="JH29" s="118">
        <f t="shared" si="2497"/>
        <v>0.29974768713204375</v>
      </c>
      <c r="JI29" s="118">
        <f t="shared" si="2497"/>
        <v>-0.29974768713204375</v>
      </c>
      <c r="JJ29" s="118">
        <f t="shared" si="2497"/>
        <v>0.39466778805719094</v>
      </c>
      <c r="JK29" s="118">
        <f t="shared" si="2497"/>
        <v>-0.39466778805719094</v>
      </c>
      <c r="JL29" s="118">
        <f t="shared" si="2497"/>
        <v>0</v>
      </c>
      <c r="JM29" s="118">
        <f t="shared" si="2497"/>
        <v>0.29974768713204375</v>
      </c>
      <c r="JN29" s="118">
        <f t="shared" si="2497"/>
        <v>-0.29974768713204375</v>
      </c>
      <c r="JO29" s="118">
        <f t="shared" si="2497"/>
        <v>0.39466778805719094</v>
      </c>
      <c r="JP29" s="245">
        <f t="shared" si="2497"/>
        <v>-0.39466778805719094</v>
      </c>
      <c r="JQ29" s="118">
        <f t="shared" si="2497"/>
        <v>6.0488645920941962E-2</v>
      </c>
      <c r="JR29" s="118">
        <f t="shared" si="2497"/>
        <v>0.24930950378469302</v>
      </c>
      <c r="JS29" s="118">
        <f t="shared" si="2497"/>
        <v>-5.7460050462573589E-2</v>
      </c>
      <c r="JT29" s="118">
        <f t="shared" si="2497"/>
        <v>0.3046005046257359</v>
      </c>
      <c r="JU29" s="118">
        <f t="shared" si="2497"/>
        <v>-8.4592094196804038E-2</v>
      </c>
      <c r="JV29" s="118">
        <f t="shared" si="2497"/>
        <v>9.3843566021867109E-2</v>
      </c>
      <c r="JW29" s="118">
        <f t="shared" si="2497"/>
        <v>0</v>
      </c>
      <c r="JX29" s="118">
        <f t="shared" si="2497"/>
        <v>0</v>
      </c>
      <c r="JY29" s="118">
        <f t="shared" si="2497"/>
        <v>0</v>
      </c>
      <c r="JZ29" s="118">
        <f t="shared" si="2497"/>
        <v>0</v>
      </c>
      <c r="KA29" s="118">
        <f t="shared" si="2497"/>
        <v>0</v>
      </c>
      <c r="KB29" s="118">
        <f t="shared" si="2497"/>
        <v>0</v>
      </c>
      <c r="KC29" s="118">
        <f t="shared" si="2497"/>
        <v>0</v>
      </c>
      <c r="KD29" s="118">
        <f t="shared" si="2497"/>
        <v>0</v>
      </c>
      <c r="KE29" s="118">
        <f t="shared" si="2497"/>
        <v>0</v>
      </c>
      <c r="KF29" s="118">
        <f t="shared" si="2497"/>
        <v>0</v>
      </c>
      <c r="KG29" s="118">
        <f t="shared" si="2497"/>
        <v>0</v>
      </c>
      <c r="KH29" s="118">
        <f t="shared" si="2497"/>
        <v>0</v>
      </c>
      <c r="KI29" s="118">
        <f t="shared" si="2497"/>
        <v>0</v>
      </c>
      <c r="KJ29" s="119">
        <f t="shared" si="2497"/>
        <v>0</v>
      </c>
      <c r="KK29" s="118">
        <f t="shared" si="2497"/>
        <v>0</v>
      </c>
      <c r="KL29" s="118">
        <f t="shared" si="2497"/>
        <v>0</v>
      </c>
      <c r="KM29" s="118">
        <f t="shared" si="2497"/>
        <v>0</v>
      </c>
      <c r="KN29" s="118">
        <f t="shared" si="2497"/>
        <v>0</v>
      </c>
      <c r="KO29" s="118">
        <f t="shared" si="2497"/>
        <v>0</v>
      </c>
      <c r="KP29" s="118">
        <f t="shared" si="2497"/>
        <v>0</v>
      </c>
      <c r="KQ29" s="118">
        <f t="shared" si="2497"/>
        <v>0</v>
      </c>
      <c r="KR29" s="118">
        <f t="shared" si="2497"/>
        <v>0</v>
      </c>
      <c r="KS29" s="118">
        <f t="shared" si="2497"/>
        <v>0</v>
      </c>
      <c r="KT29" s="118">
        <f t="shared" si="2497"/>
        <v>0</v>
      </c>
      <c r="KU29" s="118">
        <f t="shared" si="2497"/>
        <v>0</v>
      </c>
      <c r="KV29" s="118">
        <f t="shared" si="2497"/>
        <v>0</v>
      </c>
      <c r="KW29" s="118">
        <f t="shared" si="2497"/>
        <v>0</v>
      </c>
      <c r="KX29" s="118">
        <f t="shared" si="2497"/>
        <v>0</v>
      </c>
      <c r="KY29" s="119">
        <f t="shared" si="2497"/>
        <v>0</v>
      </c>
      <c r="KZ29" s="118">
        <f t="shared" si="2497"/>
        <v>0</v>
      </c>
      <c r="LA29" s="118">
        <f t="shared" si="2497"/>
        <v>0.29974768713204375</v>
      </c>
      <c r="LB29" s="118">
        <f t="shared" si="2497"/>
        <v>-0.29974768713204375</v>
      </c>
      <c r="LC29" s="118">
        <f t="shared" si="2497"/>
        <v>0.39466778805719094</v>
      </c>
      <c r="LD29" s="118">
        <f t="shared" si="2497"/>
        <v>-0.39466778805719094</v>
      </c>
      <c r="LE29" s="118">
        <f t="shared" si="2497"/>
        <v>0</v>
      </c>
      <c r="LF29" s="118">
        <f t="shared" si="2497"/>
        <v>0.29974768713204375</v>
      </c>
      <c r="LG29" s="118">
        <f t="shared" si="2497"/>
        <v>-0.29974768713204375</v>
      </c>
      <c r="LH29" s="118">
        <f t="shared" si="2497"/>
        <v>0.39466778805719094</v>
      </c>
      <c r="LI29" s="245">
        <f t="shared" si="2497"/>
        <v>-0.39466778805719094</v>
      </c>
      <c r="LJ29" s="118">
        <f t="shared" si="2497"/>
        <v>6.0488645920941962E-2</v>
      </c>
      <c r="LK29" s="118">
        <f t="shared" si="2497"/>
        <v>0.24930950378469302</v>
      </c>
      <c r="LL29" s="118">
        <f t="shared" si="2497"/>
        <v>-5.7460050462573589E-2</v>
      </c>
      <c r="LM29" s="118">
        <f t="shared" si="2497"/>
        <v>0.3046005046257359</v>
      </c>
      <c r="LN29" s="118">
        <f t="shared" si="2497"/>
        <v>-8.4592094196804038E-2</v>
      </c>
      <c r="LO29" s="118">
        <f t="shared" ref="LO29:NZ29" si="2498">LO16/118.9</f>
        <v>9.3843566021867109E-2</v>
      </c>
      <c r="LP29" s="118">
        <f t="shared" si="2498"/>
        <v>0</v>
      </c>
      <c r="LQ29" s="118">
        <f t="shared" si="2498"/>
        <v>0</v>
      </c>
      <c r="LR29" s="118">
        <f t="shared" si="2498"/>
        <v>0</v>
      </c>
      <c r="LS29" s="118">
        <f t="shared" si="2498"/>
        <v>0</v>
      </c>
      <c r="LT29" s="118">
        <f t="shared" si="2498"/>
        <v>0</v>
      </c>
      <c r="LU29" s="118">
        <f t="shared" si="2498"/>
        <v>0</v>
      </c>
      <c r="LV29" s="118">
        <f t="shared" si="2498"/>
        <v>0</v>
      </c>
      <c r="LW29" s="118">
        <f t="shared" si="2498"/>
        <v>0</v>
      </c>
      <c r="LX29" s="118">
        <f t="shared" si="2498"/>
        <v>0</v>
      </c>
      <c r="LY29" s="118">
        <f t="shared" si="2498"/>
        <v>0</v>
      </c>
      <c r="LZ29" s="118">
        <f t="shared" si="2498"/>
        <v>0</v>
      </c>
      <c r="MA29" s="118">
        <f t="shared" si="2498"/>
        <v>0</v>
      </c>
      <c r="MB29" s="118">
        <f t="shared" si="2498"/>
        <v>0</v>
      </c>
      <c r="MC29" s="119">
        <f t="shared" si="2498"/>
        <v>0</v>
      </c>
      <c r="MD29" s="118">
        <f t="shared" si="2498"/>
        <v>0</v>
      </c>
      <c r="ME29" s="118">
        <f t="shared" si="2498"/>
        <v>0</v>
      </c>
      <c r="MF29" s="118">
        <f t="shared" si="2498"/>
        <v>0</v>
      </c>
      <c r="MG29" s="118">
        <f t="shared" si="2498"/>
        <v>0</v>
      </c>
      <c r="MH29" s="118">
        <f t="shared" si="2498"/>
        <v>0</v>
      </c>
      <c r="MI29" s="118">
        <f t="shared" si="2498"/>
        <v>0</v>
      </c>
      <c r="MJ29" s="118">
        <f t="shared" si="2498"/>
        <v>0</v>
      </c>
      <c r="MK29" s="118">
        <f t="shared" si="2498"/>
        <v>0</v>
      </c>
      <c r="ML29" s="118">
        <f t="shared" si="2498"/>
        <v>0</v>
      </c>
      <c r="MM29" s="118">
        <f t="shared" si="2498"/>
        <v>0</v>
      </c>
      <c r="MN29" s="118">
        <f t="shared" si="2498"/>
        <v>0</v>
      </c>
      <c r="MO29" s="118">
        <f t="shared" si="2498"/>
        <v>0</v>
      </c>
      <c r="MP29" s="118">
        <f t="shared" si="2498"/>
        <v>0</v>
      </c>
      <c r="MQ29" s="118">
        <f t="shared" si="2498"/>
        <v>0</v>
      </c>
      <c r="MR29" s="119">
        <f t="shared" si="2498"/>
        <v>0</v>
      </c>
      <c r="MS29" s="118">
        <f t="shared" si="2498"/>
        <v>0</v>
      </c>
      <c r="MT29" s="118">
        <f t="shared" si="2498"/>
        <v>0.29974768713204375</v>
      </c>
      <c r="MU29" s="118">
        <f t="shared" si="2498"/>
        <v>-0.29974768713204375</v>
      </c>
      <c r="MV29" s="118">
        <f t="shared" si="2498"/>
        <v>0.39466778805719094</v>
      </c>
      <c r="MW29" s="118">
        <f t="shared" si="2498"/>
        <v>-0.39466778805719094</v>
      </c>
      <c r="MX29" s="118">
        <f t="shared" si="2498"/>
        <v>0</v>
      </c>
      <c r="MY29" s="118">
        <f t="shared" si="2498"/>
        <v>0.29974768713204375</v>
      </c>
      <c r="MZ29" s="118">
        <f t="shared" si="2498"/>
        <v>-0.29974768713204375</v>
      </c>
      <c r="NA29" s="118">
        <f t="shared" si="2498"/>
        <v>0.39466778805719094</v>
      </c>
      <c r="NB29" s="245">
        <f t="shared" si="2498"/>
        <v>-0.39466778805719094</v>
      </c>
      <c r="NC29" s="118">
        <f t="shared" si="2498"/>
        <v>6.0488645920941962E-2</v>
      </c>
      <c r="ND29" s="118">
        <f t="shared" si="2498"/>
        <v>0.24930950378469302</v>
      </c>
      <c r="NE29" s="118">
        <f t="shared" si="2498"/>
        <v>-5.7460050462573589E-2</v>
      </c>
      <c r="NF29" s="118">
        <f t="shared" si="2498"/>
        <v>0.3046005046257359</v>
      </c>
      <c r="NG29" s="118">
        <f t="shared" si="2498"/>
        <v>-8.4592094196804038E-2</v>
      </c>
      <c r="NH29" s="118">
        <f t="shared" si="2498"/>
        <v>9.3843566021867109E-2</v>
      </c>
      <c r="NI29" s="118">
        <f t="shared" si="2498"/>
        <v>0</v>
      </c>
      <c r="NJ29" s="118">
        <f t="shared" si="2498"/>
        <v>0</v>
      </c>
      <c r="NK29" s="118">
        <f t="shared" si="2498"/>
        <v>0</v>
      </c>
      <c r="NL29" s="118">
        <f t="shared" si="2498"/>
        <v>0</v>
      </c>
      <c r="NM29" s="118">
        <f t="shared" si="2498"/>
        <v>0</v>
      </c>
      <c r="NN29" s="118">
        <f t="shared" si="2498"/>
        <v>0</v>
      </c>
      <c r="NO29" s="118">
        <f t="shared" si="2498"/>
        <v>0</v>
      </c>
      <c r="NP29" s="118">
        <f t="shared" si="2498"/>
        <v>0</v>
      </c>
      <c r="NQ29" s="118">
        <f t="shared" si="2498"/>
        <v>0</v>
      </c>
      <c r="NR29" s="118">
        <f t="shared" si="2498"/>
        <v>0</v>
      </c>
      <c r="NS29" s="118">
        <f t="shared" si="2498"/>
        <v>0</v>
      </c>
      <c r="NT29" s="118">
        <f t="shared" si="2498"/>
        <v>0</v>
      </c>
      <c r="NU29" s="118">
        <f t="shared" si="2498"/>
        <v>0</v>
      </c>
      <c r="NV29" s="119">
        <f t="shared" si="2498"/>
        <v>0</v>
      </c>
      <c r="NW29" s="118">
        <f t="shared" si="2498"/>
        <v>0</v>
      </c>
      <c r="NX29" s="118">
        <f t="shared" si="2498"/>
        <v>0</v>
      </c>
      <c r="NY29" s="118">
        <f t="shared" si="2498"/>
        <v>0</v>
      </c>
      <c r="NZ29" s="118">
        <f t="shared" si="2498"/>
        <v>0</v>
      </c>
      <c r="OA29" s="118">
        <f t="shared" ref="OA29:PQ29" si="2499">OA16/118.9</f>
        <v>0</v>
      </c>
      <c r="OB29" s="118">
        <f t="shared" si="2499"/>
        <v>0</v>
      </c>
      <c r="OC29" s="118">
        <f t="shared" si="2499"/>
        <v>0</v>
      </c>
      <c r="OD29" s="118">
        <f t="shared" si="2499"/>
        <v>0</v>
      </c>
      <c r="OE29" s="118">
        <f t="shared" si="2499"/>
        <v>0</v>
      </c>
      <c r="OF29" s="118">
        <f t="shared" si="2499"/>
        <v>0</v>
      </c>
      <c r="OG29" s="118">
        <f t="shared" si="2499"/>
        <v>0</v>
      </c>
      <c r="OH29" s="118">
        <f t="shared" si="2499"/>
        <v>0</v>
      </c>
      <c r="OI29" s="118">
        <f t="shared" si="2499"/>
        <v>0</v>
      </c>
      <c r="OJ29" s="118">
        <f t="shared" si="2499"/>
        <v>0</v>
      </c>
      <c r="OK29" s="119">
        <f t="shared" si="2499"/>
        <v>0</v>
      </c>
      <c r="OL29" s="118">
        <f t="shared" si="2499"/>
        <v>0</v>
      </c>
      <c r="OM29" s="118">
        <f t="shared" si="2499"/>
        <v>0.29974768713204375</v>
      </c>
      <c r="ON29" s="118">
        <f t="shared" si="2499"/>
        <v>-0.29974768713204375</v>
      </c>
      <c r="OO29" s="118">
        <f t="shared" si="2499"/>
        <v>0.39466778805719094</v>
      </c>
      <c r="OP29" s="118">
        <f t="shared" si="2499"/>
        <v>-0.39466778805719094</v>
      </c>
      <c r="OQ29" s="118">
        <f t="shared" si="2499"/>
        <v>0</v>
      </c>
      <c r="OR29" s="118">
        <f t="shared" si="2499"/>
        <v>0.29974768713204375</v>
      </c>
      <c r="OS29" s="118">
        <f t="shared" si="2499"/>
        <v>-0.29974768713204375</v>
      </c>
      <c r="OT29" s="118">
        <f t="shared" si="2499"/>
        <v>0.39466778805719094</v>
      </c>
      <c r="OU29" s="245">
        <f t="shared" si="2499"/>
        <v>-0.39466778805719094</v>
      </c>
      <c r="OV29" s="118">
        <f t="shared" si="2499"/>
        <v>-1.6052985702270817E-2</v>
      </c>
      <c r="OW29" s="118">
        <f t="shared" si="2499"/>
        <v>0</v>
      </c>
      <c r="OX29" s="118">
        <f t="shared" si="2499"/>
        <v>-1.6052985702270817E-2</v>
      </c>
      <c r="OY29" s="118">
        <f t="shared" si="2499"/>
        <v>0</v>
      </c>
      <c r="OZ29" s="118">
        <f t="shared" si="2499"/>
        <v>-2.5231286795626574E-3</v>
      </c>
      <c r="PA29" s="118">
        <f t="shared" si="2499"/>
        <v>0</v>
      </c>
      <c r="PB29" s="118">
        <f t="shared" si="2499"/>
        <v>-2.5231286795626574E-3</v>
      </c>
      <c r="PC29" s="119">
        <f t="shared" si="2499"/>
        <v>0</v>
      </c>
      <c r="PD29" s="118">
        <f t="shared" si="2499"/>
        <v>-2.5231286795626574E-3</v>
      </c>
      <c r="PE29" s="118">
        <f t="shared" si="2499"/>
        <v>0</v>
      </c>
      <c r="PF29" s="118">
        <f t="shared" si="2499"/>
        <v>-2.5231286795626574E-3</v>
      </c>
      <c r="PG29" s="119">
        <f t="shared" si="2499"/>
        <v>0</v>
      </c>
      <c r="PH29" s="118">
        <f t="shared" si="2499"/>
        <v>0</v>
      </c>
      <c r="PI29" s="119">
        <f t="shared" si="2499"/>
        <v>0</v>
      </c>
      <c r="PJ29" s="118">
        <f t="shared" si="2499"/>
        <v>0</v>
      </c>
      <c r="PK29" s="118">
        <f t="shared" si="2499"/>
        <v>0</v>
      </c>
      <c r="PL29" s="118">
        <f t="shared" si="2499"/>
        <v>0</v>
      </c>
      <c r="PM29" s="119">
        <f t="shared" si="2499"/>
        <v>0</v>
      </c>
      <c r="PN29" s="118">
        <f t="shared" si="2499"/>
        <v>0</v>
      </c>
      <c r="PO29" s="118">
        <f t="shared" si="2499"/>
        <v>0</v>
      </c>
      <c r="PP29" s="118">
        <f t="shared" si="2499"/>
        <v>0</v>
      </c>
      <c r="PQ29" s="119">
        <f t="shared" si="2499"/>
        <v>0</v>
      </c>
      <c r="PR29" s="190">
        <f t="shared" si="679"/>
        <v>0</v>
      </c>
      <c r="PS29" s="190">
        <f t="shared" si="2442"/>
        <v>0</v>
      </c>
    </row>
    <row r="30" spans="1:435" x14ac:dyDescent="0.3">
      <c r="A30" s="286"/>
      <c r="B30" t="s">
        <v>704</v>
      </c>
      <c r="C30" t="s">
        <v>105</v>
      </c>
      <c r="D30" t="s">
        <v>698</v>
      </c>
      <c r="E30" s="6">
        <f>E29</f>
        <v>163769877</v>
      </c>
      <c r="F30" t="s">
        <v>705</v>
      </c>
      <c r="G30" s="118">
        <f t="shared" ref="G30:BR30" si="2500">IF(G16=0,1,IF(G15&lt;&gt;0,SIGN(G16)*COS(ATAN(G16/G15)),COS(ATAN(G16/0.00001))))</f>
        <v>0.9981841060866723</v>
      </c>
      <c r="H30" s="118">
        <f t="shared" si="2500"/>
        <v>0.97043320861104332</v>
      </c>
      <c r="I30" s="118">
        <f t="shared" si="2500"/>
        <v>-0.99836095757565557</v>
      </c>
      <c r="J30" s="118">
        <f t="shared" si="2500"/>
        <v>0.95660652622773035</v>
      </c>
      <c r="K30" s="118">
        <f t="shared" si="2500"/>
        <v>-0.99644117717879488</v>
      </c>
      <c r="L30" s="118">
        <f t="shared" si="2500"/>
        <v>0.98714081571107359</v>
      </c>
      <c r="M30" s="118">
        <f t="shared" si="2500"/>
        <v>1</v>
      </c>
      <c r="N30" s="118">
        <f t="shared" si="2500"/>
        <v>1</v>
      </c>
      <c r="O30" s="118">
        <f t="shared" si="2500"/>
        <v>1</v>
      </c>
      <c r="P30" s="118">
        <f t="shared" si="2500"/>
        <v>1</v>
      </c>
      <c r="Q30" s="118">
        <f t="shared" si="2500"/>
        <v>1</v>
      </c>
      <c r="R30" s="118">
        <f t="shared" si="2500"/>
        <v>1</v>
      </c>
      <c r="S30" s="118">
        <f t="shared" si="2500"/>
        <v>1</v>
      </c>
      <c r="T30" s="118">
        <f t="shared" si="2500"/>
        <v>1</v>
      </c>
      <c r="U30" s="118">
        <f t="shared" si="2500"/>
        <v>1</v>
      </c>
      <c r="V30" s="118">
        <f t="shared" si="2500"/>
        <v>1</v>
      </c>
      <c r="W30" s="118">
        <f t="shared" si="2500"/>
        <v>1</v>
      </c>
      <c r="X30" s="118">
        <f t="shared" si="2500"/>
        <v>1</v>
      </c>
      <c r="Y30" s="118">
        <f t="shared" si="2500"/>
        <v>1</v>
      </c>
      <c r="Z30" s="118">
        <f t="shared" si="2500"/>
        <v>1</v>
      </c>
      <c r="AA30" s="118">
        <f t="shared" si="2500"/>
        <v>1</v>
      </c>
      <c r="AB30" s="118">
        <f t="shared" si="2500"/>
        <v>1</v>
      </c>
      <c r="AC30" s="118">
        <f t="shared" si="2500"/>
        <v>1</v>
      </c>
      <c r="AD30" s="118">
        <f t="shared" si="2500"/>
        <v>1</v>
      </c>
      <c r="AE30" s="118">
        <f t="shared" si="2500"/>
        <v>1</v>
      </c>
      <c r="AF30" s="118">
        <f t="shared" si="2500"/>
        <v>1</v>
      </c>
      <c r="AG30" s="118">
        <f t="shared" si="2500"/>
        <v>1</v>
      </c>
      <c r="AH30" s="118">
        <f t="shared" si="2500"/>
        <v>1</v>
      </c>
      <c r="AI30" s="118">
        <f t="shared" si="2500"/>
        <v>1</v>
      </c>
      <c r="AJ30" s="118">
        <f t="shared" si="2500"/>
        <v>1</v>
      </c>
      <c r="AK30" s="118">
        <f t="shared" si="2500"/>
        <v>1</v>
      </c>
      <c r="AL30" s="118">
        <f t="shared" si="2500"/>
        <v>1</v>
      </c>
      <c r="AM30" s="118">
        <f t="shared" si="2500"/>
        <v>1</v>
      </c>
      <c r="AN30" s="118">
        <f t="shared" si="2500"/>
        <v>1</v>
      </c>
      <c r="AO30" s="118">
        <f t="shared" si="2500"/>
        <v>1</v>
      </c>
      <c r="AP30" s="118">
        <f t="shared" si="2500"/>
        <v>1</v>
      </c>
      <c r="AQ30" s="118">
        <f t="shared" si="2500"/>
        <v>0.95782628522115143</v>
      </c>
      <c r="AR30" s="118">
        <f t="shared" si="2500"/>
        <v>-0.95782628522115143</v>
      </c>
      <c r="AS30" s="118">
        <f t="shared" si="2500"/>
        <v>0.93007160780709941</v>
      </c>
      <c r="AT30" s="118">
        <f t="shared" si="2500"/>
        <v>-0.93007160780709941</v>
      </c>
      <c r="AU30" s="118">
        <f t="shared" si="2500"/>
        <v>1</v>
      </c>
      <c r="AV30" s="118">
        <f t="shared" si="2500"/>
        <v>0.16439898730535721</v>
      </c>
      <c r="AW30" s="118">
        <f t="shared" si="2500"/>
        <v>-0.16439898730535721</v>
      </c>
      <c r="AX30" s="118">
        <f t="shared" si="2500"/>
        <v>0.12558018641613905</v>
      </c>
      <c r="AY30" s="118">
        <f t="shared" si="2500"/>
        <v>-0.12558018641613905</v>
      </c>
      <c r="AZ30" s="118">
        <f t="shared" si="2500"/>
        <v>0.99817556686493758</v>
      </c>
      <c r="BA30" s="118">
        <f t="shared" si="2500"/>
        <v>0.97029993955051064</v>
      </c>
      <c r="BB30" s="118">
        <f t="shared" si="2500"/>
        <v>-0.99835324793866675</v>
      </c>
      <c r="BC30" s="118">
        <f t="shared" si="2500"/>
        <v>0.95660652622773035</v>
      </c>
      <c r="BD30" s="118">
        <f t="shared" si="2500"/>
        <v>-0.99644117717879488</v>
      </c>
      <c r="BE30" s="118">
        <f t="shared" si="2500"/>
        <v>0.98714081571107359</v>
      </c>
      <c r="BF30" s="118">
        <f t="shared" si="2500"/>
        <v>1</v>
      </c>
      <c r="BG30" s="118">
        <f t="shared" si="2500"/>
        <v>1</v>
      </c>
      <c r="BH30" s="118">
        <f t="shared" si="2500"/>
        <v>1</v>
      </c>
      <c r="BI30" s="118">
        <f t="shared" si="2500"/>
        <v>1</v>
      </c>
      <c r="BJ30" s="118">
        <f t="shared" si="2500"/>
        <v>1</v>
      </c>
      <c r="BK30" s="118">
        <f t="shared" si="2500"/>
        <v>1</v>
      </c>
      <c r="BL30" s="118">
        <f t="shared" si="2500"/>
        <v>1</v>
      </c>
      <c r="BM30" s="118">
        <f t="shared" si="2500"/>
        <v>1</v>
      </c>
      <c r="BN30" s="118">
        <f t="shared" si="2500"/>
        <v>1</v>
      </c>
      <c r="BO30" s="118">
        <f t="shared" si="2500"/>
        <v>1</v>
      </c>
      <c r="BP30" s="118">
        <f t="shared" si="2500"/>
        <v>1</v>
      </c>
      <c r="BQ30" s="118">
        <f t="shared" si="2500"/>
        <v>1</v>
      </c>
      <c r="BR30" s="118">
        <f t="shared" si="2500"/>
        <v>1</v>
      </c>
      <c r="BS30" s="118">
        <f t="shared" ref="BS30:ED30" si="2501">IF(BS16=0,1,IF(BS15&lt;&gt;0,SIGN(BS16)*COS(ATAN(BS16/BS15)),COS(ATAN(BS16/0.00001))))</f>
        <v>1</v>
      </c>
      <c r="BT30" s="118">
        <f t="shared" si="2501"/>
        <v>1</v>
      </c>
      <c r="BU30" s="118">
        <f t="shared" si="2501"/>
        <v>1</v>
      </c>
      <c r="BV30" s="118">
        <f t="shared" si="2501"/>
        <v>1</v>
      </c>
      <c r="BW30" s="118">
        <f t="shared" si="2501"/>
        <v>1</v>
      </c>
      <c r="BX30" s="118">
        <f t="shared" si="2501"/>
        <v>1</v>
      </c>
      <c r="BY30" s="118">
        <f t="shared" si="2501"/>
        <v>1</v>
      </c>
      <c r="BZ30" s="118">
        <f t="shared" si="2501"/>
        <v>1</v>
      </c>
      <c r="CA30" s="118">
        <f t="shared" si="2501"/>
        <v>1</v>
      </c>
      <c r="CB30" s="118">
        <f t="shared" si="2501"/>
        <v>1</v>
      </c>
      <c r="CC30" s="118">
        <f t="shared" si="2501"/>
        <v>1</v>
      </c>
      <c r="CD30" s="118">
        <f t="shared" si="2501"/>
        <v>1</v>
      </c>
      <c r="CE30" s="118">
        <f t="shared" si="2501"/>
        <v>1</v>
      </c>
      <c r="CF30" s="118">
        <f t="shared" si="2501"/>
        <v>1</v>
      </c>
      <c r="CG30" s="118">
        <f t="shared" si="2501"/>
        <v>1</v>
      </c>
      <c r="CH30" s="118">
        <f t="shared" si="2501"/>
        <v>1</v>
      </c>
      <c r="CI30" s="118">
        <f t="shared" si="2501"/>
        <v>1</v>
      </c>
      <c r="CJ30" s="118">
        <f t="shared" si="2501"/>
        <v>0.95782628522115143</v>
      </c>
      <c r="CK30" s="118">
        <f t="shared" si="2501"/>
        <v>-0.95782628522115143</v>
      </c>
      <c r="CL30" s="118">
        <f t="shared" si="2501"/>
        <v>0.93007160780709941</v>
      </c>
      <c r="CM30" s="118">
        <f t="shared" si="2501"/>
        <v>-0.93007160780709941</v>
      </c>
      <c r="CN30" s="118">
        <f t="shared" si="2501"/>
        <v>1</v>
      </c>
      <c r="CO30" s="118">
        <f t="shared" si="2501"/>
        <v>0.16439898730535721</v>
      </c>
      <c r="CP30" s="118">
        <f t="shared" si="2501"/>
        <v>-0.16439898730535721</v>
      </c>
      <c r="CQ30" s="118">
        <f t="shared" si="2501"/>
        <v>0.12558018641613905</v>
      </c>
      <c r="CR30" s="118">
        <f t="shared" si="2501"/>
        <v>-0.12558018641613905</v>
      </c>
      <c r="CS30" s="118">
        <f t="shared" si="2501"/>
        <v>0.99817556686493758</v>
      </c>
      <c r="CT30" s="118">
        <f t="shared" si="2501"/>
        <v>0.97029993955051064</v>
      </c>
      <c r="CU30" s="118">
        <f t="shared" si="2501"/>
        <v>-0.99835324793866675</v>
      </c>
      <c r="CV30" s="118">
        <f t="shared" si="2501"/>
        <v>0.95660652622773035</v>
      </c>
      <c r="CW30" s="118">
        <f t="shared" si="2501"/>
        <v>-0.99644117717879488</v>
      </c>
      <c r="CX30" s="118">
        <f t="shared" si="2501"/>
        <v>0.98714081571107359</v>
      </c>
      <c r="CY30" s="118">
        <f t="shared" si="2501"/>
        <v>1</v>
      </c>
      <c r="CZ30" s="118">
        <f t="shared" si="2501"/>
        <v>1</v>
      </c>
      <c r="DA30" s="118">
        <f t="shared" si="2501"/>
        <v>1</v>
      </c>
      <c r="DB30" s="118">
        <f t="shared" si="2501"/>
        <v>1</v>
      </c>
      <c r="DC30" s="118">
        <f t="shared" si="2501"/>
        <v>1</v>
      </c>
      <c r="DD30" s="118">
        <f t="shared" si="2501"/>
        <v>1</v>
      </c>
      <c r="DE30" s="118">
        <f t="shared" si="2501"/>
        <v>1</v>
      </c>
      <c r="DF30" s="118">
        <f t="shared" si="2501"/>
        <v>1</v>
      </c>
      <c r="DG30" s="118">
        <f t="shared" si="2501"/>
        <v>1</v>
      </c>
      <c r="DH30" s="118">
        <f t="shared" si="2501"/>
        <v>1</v>
      </c>
      <c r="DI30" s="118">
        <f t="shared" si="2501"/>
        <v>1</v>
      </c>
      <c r="DJ30" s="118">
        <f t="shared" si="2501"/>
        <v>1</v>
      </c>
      <c r="DK30" s="118">
        <f t="shared" si="2501"/>
        <v>1</v>
      </c>
      <c r="DL30" s="118">
        <f t="shared" si="2501"/>
        <v>1</v>
      </c>
      <c r="DM30" s="118">
        <f t="shared" si="2501"/>
        <v>1</v>
      </c>
      <c r="DN30" s="118">
        <f t="shared" si="2501"/>
        <v>1</v>
      </c>
      <c r="DO30" s="118">
        <f t="shared" si="2501"/>
        <v>1</v>
      </c>
      <c r="DP30" s="118">
        <f t="shared" si="2501"/>
        <v>1</v>
      </c>
      <c r="DQ30" s="118">
        <f t="shared" si="2501"/>
        <v>1</v>
      </c>
      <c r="DR30" s="118">
        <f t="shared" si="2501"/>
        <v>1</v>
      </c>
      <c r="DS30" s="118">
        <f t="shared" si="2501"/>
        <v>1</v>
      </c>
      <c r="DT30" s="118">
        <f t="shared" si="2501"/>
        <v>1</v>
      </c>
      <c r="DU30" s="118">
        <f t="shared" si="2501"/>
        <v>1</v>
      </c>
      <c r="DV30" s="118">
        <f t="shared" si="2501"/>
        <v>1</v>
      </c>
      <c r="DW30" s="118">
        <f t="shared" si="2501"/>
        <v>1</v>
      </c>
      <c r="DX30" s="118">
        <f t="shared" si="2501"/>
        <v>1</v>
      </c>
      <c r="DY30" s="118">
        <f t="shared" si="2501"/>
        <v>1</v>
      </c>
      <c r="DZ30" s="118">
        <f t="shared" si="2501"/>
        <v>1</v>
      </c>
      <c r="EA30" s="118">
        <f t="shared" si="2501"/>
        <v>1</v>
      </c>
      <c r="EB30" s="118">
        <f t="shared" si="2501"/>
        <v>1</v>
      </c>
      <c r="EC30" s="118">
        <f t="shared" si="2501"/>
        <v>0.95782628522115143</v>
      </c>
      <c r="ED30" s="118">
        <f t="shared" si="2501"/>
        <v>-0.95782628522115143</v>
      </c>
      <c r="EE30" s="118">
        <f t="shared" ref="EE30:GP30" si="2502">IF(EE16=0,1,IF(EE15&lt;&gt;0,SIGN(EE16)*COS(ATAN(EE16/EE15)),COS(ATAN(EE16/0.00001))))</f>
        <v>0.93007160780709941</v>
      </c>
      <c r="EF30" s="118">
        <f t="shared" si="2502"/>
        <v>-0.93007160780709941</v>
      </c>
      <c r="EG30" s="118">
        <f t="shared" si="2502"/>
        <v>1</v>
      </c>
      <c r="EH30" s="118">
        <f t="shared" si="2502"/>
        <v>0.16439898730535721</v>
      </c>
      <c r="EI30" s="118">
        <f t="shared" si="2502"/>
        <v>-0.16439898730535721</v>
      </c>
      <c r="EJ30" s="118">
        <f t="shared" si="2502"/>
        <v>0.12558018641613905</v>
      </c>
      <c r="EK30" s="118">
        <f t="shared" si="2502"/>
        <v>-0.12558018641613905</v>
      </c>
      <c r="EL30" s="118">
        <f t="shared" si="2502"/>
        <v>0.9981841060866723</v>
      </c>
      <c r="EM30" s="118">
        <f t="shared" si="2502"/>
        <v>0.97043320861104332</v>
      </c>
      <c r="EN30" s="118">
        <f t="shared" si="2502"/>
        <v>-0.99836095757565557</v>
      </c>
      <c r="EO30" s="118">
        <f t="shared" si="2502"/>
        <v>0.95660652622773035</v>
      </c>
      <c r="EP30" s="118">
        <f t="shared" si="2502"/>
        <v>-0.99644117717879488</v>
      </c>
      <c r="EQ30" s="118">
        <f t="shared" si="2502"/>
        <v>0.98714081571107359</v>
      </c>
      <c r="ER30" s="118">
        <f t="shared" si="2502"/>
        <v>1</v>
      </c>
      <c r="ES30" s="118">
        <f t="shared" si="2502"/>
        <v>1</v>
      </c>
      <c r="ET30" s="118">
        <f t="shared" si="2502"/>
        <v>1</v>
      </c>
      <c r="EU30" s="118">
        <f t="shared" si="2502"/>
        <v>1</v>
      </c>
      <c r="EV30" s="118">
        <f t="shared" si="2502"/>
        <v>1</v>
      </c>
      <c r="EW30" s="118">
        <f t="shared" si="2502"/>
        <v>1</v>
      </c>
      <c r="EX30" s="118">
        <f t="shared" si="2502"/>
        <v>1</v>
      </c>
      <c r="EY30" s="118">
        <f t="shared" si="2502"/>
        <v>1</v>
      </c>
      <c r="EZ30" s="118">
        <f t="shared" si="2502"/>
        <v>1</v>
      </c>
      <c r="FA30" s="118">
        <f t="shared" si="2502"/>
        <v>1</v>
      </c>
      <c r="FB30" s="118">
        <f t="shared" si="2502"/>
        <v>1</v>
      </c>
      <c r="FC30" s="118">
        <f t="shared" si="2502"/>
        <v>1</v>
      </c>
      <c r="FD30" s="118">
        <f t="shared" si="2502"/>
        <v>1</v>
      </c>
      <c r="FE30" s="118">
        <f t="shared" si="2502"/>
        <v>1</v>
      </c>
      <c r="FF30" s="118">
        <f t="shared" si="2502"/>
        <v>1</v>
      </c>
      <c r="FG30" s="118">
        <f t="shared" si="2502"/>
        <v>1</v>
      </c>
      <c r="FH30" s="118">
        <f t="shared" si="2502"/>
        <v>1</v>
      </c>
      <c r="FI30" s="118">
        <f t="shared" si="2502"/>
        <v>1</v>
      </c>
      <c r="FJ30" s="118">
        <f t="shared" si="2502"/>
        <v>1</v>
      </c>
      <c r="FK30" s="118">
        <f t="shared" si="2502"/>
        <v>1</v>
      </c>
      <c r="FL30" s="118">
        <f t="shared" si="2502"/>
        <v>1</v>
      </c>
      <c r="FM30" s="118">
        <f t="shared" si="2502"/>
        <v>1</v>
      </c>
      <c r="FN30" s="118">
        <f t="shared" si="2502"/>
        <v>1</v>
      </c>
      <c r="FO30" s="118">
        <f t="shared" si="2502"/>
        <v>1</v>
      </c>
      <c r="FP30" s="118">
        <f t="shared" si="2502"/>
        <v>1</v>
      </c>
      <c r="FQ30" s="118">
        <f t="shared" si="2502"/>
        <v>1</v>
      </c>
      <c r="FR30" s="118">
        <f t="shared" si="2502"/>
        <v>1</v>
      </c>
      <c r="FS30" s="118">
        <f t="shared" si="2502"/>
        <v>1</v>
      </c>
      <c r="FT30" s="118">
        <f t="shared" si="2502"/>
        <v>1</v>
      </c>
      <c r="FU30" s="118">
        <f t="shared" si="2502"/>
        <v>1</v>
      </c>
      <c r="FV30" s="118">
        <f t="shared" si="2502"/>
        <v>0.95782628522115143</v>
      </c>
      <c r="FW30" s="118">
        <f t="shared" si="2502"/>
        <v>-0.95782628522115143</v>
      </c>
      <c r="FX30" s="118">
        <f t="shared" si="2502"/>
        <v>0.93007160780709941</v>
      </c>
      <c r="FY30" s="118">
        <f t="shared" si="2502"/>
        <v>-0.93007160780709941</v>
      </c>
      <c r="FZ30" s="118">
        <f t="shared" si="2502"/>
        <v>1</v>
      </c>
      <c r="GA30" s="118">
        <f t="shared" si="2502"/>
        <v>0.16439898730535721</v>
      </c>
      <c r="GB30" s="118">
        <f t="shared" si="2502"/>
        <v>-0.16439898730535721</v>
      </c>
      <c r="GC30" s="118">
        <f t="shared" si="2502"/>
        <v>0.12558018641613905</v>
      </c>
      <c r="GD30" s="118">
        <f t="shared" si="2502"/>
        <v>-0.12558018641613905</v>
      </c>
      <c r="GE30" s="118">
        <f t="shared" si="2502"/>
        <v>0.99817556686493758</v>
      </c>
      <c r="GF30" s="118">
        <f t="shared" si="2502"/>
        <v>0.97029993955051064</v>
      </c>
      <c r="GG30" s="118">
        <f t="shared" si="2502"/>
        <v>-0.99835324793866675</v>
      </c>
      <c r="GH30" s="118">
        <f t="shared" si="2502"/>
        <v>0.95660652622773035</v>
      </c>
      <c r="GI30" s="118">
        <f t="shared" si="2502"/>
        <v>-0.99644117717879488</v>
      </c>
      <c r="GJ30" s="118">
        <f t="shared" si="2502"/>
        <v>0.98714081571107359</v>
      </c>
      <c r="GK30" s="118">
        <f t="shared" si="2502"/>
        <v>1</v>
      </c>
      <c r="GL30" s="118">
        <f t="shared" si="2502"/>
        <v>1</v>
      </c>
      <c r="GM30" s="118">
        <f t="shared" si="2502"/>
        <v>1</v>
      </c>
      <c r="GN30" s="118">
        <f t="shared" si="2502"/>
        <v>1</v>
      </c>
      <c r="GO30" s="118">
        <f t="shared" si="2502"/>
        <v>1</v>
      </c>
      <c r="GP30" s="118">
        <f t="shared" si="2502"/>
        <v>1</v>
      </c>
      <c r="GQ30" s="118">
        <f t="shared" ref="GQ30:HO30" si="2503">IF(GQ16=0,1,IF(GQ15&lt;&gt;0,SIGN(GQ16)*COS(ATAN(GQ16/GQ15)),COS(ATAN(GQ16/0.00001))))</f>
        <v>1</v>
      </c>
      <c r="GR30" s="118">
        <f t="shared" si="2503"/>
        <v>1</v>
      </c>
      <c r="GS30" s="118">
        <f t="shared" si="2503"/>
        <v>1</v>
      </c>
      <c r="GT30" s="118">
        <f t="shared" si="2503"/>
        <v>1</v>
      </c>
      <c r="GU30" s="118">
        <f t="shared" si="2503"/>
        <v>1</v>
      </c>
      <c r="GV30" s="118">
        <f t="shared" si="2503"/>
        <v>1</v>
      </c>
      <c r="GW30" s="118">
        <f t="shared" si="2503"/>
        <v>1</v>
      </c>
      <c r="GX30" s="118">
        <f t="shared" si="2503"/>
        <v>1</v>
      </c>
      <c r="GY30" s="118">
        <f t="shared" si="2503"/>
        <v>1</v>
      </c>
      <c r="GZ30" s="118">
        <f t="shared" si="2503"/>
        <v>1</v>
      </c>
      <c r="HA30" s="118">
        <f t="shared" si="2503"/>
        <v>1</v>
      </c>
      <c r="HB30" s="118">
        <f t="shared" si="2503"/>
        <v>1</v>
      </c>
      <c r="HC30" s="118">
        <f t="shared" si="2503"/>
        <v>1</v>
      </c>
      <c r="HD30" s="118">
        <f t="shared" si="2503"/>
        <v>1</v>
      </c>
      <c r="HE30" s="118">
        <f t="shared" si="2503"/>
        <v>1</v>
      </c>
      <c r="HF30" s="118">
        <f t="shared" si="2503"/>
        <v>1</v>
      </c>
      <c r="HG30" s="118">
        <f t="shared" si="2503"/>
        <v>1</v>
      </c>
      <c r="HH30" s="118">
        <f t="shared" si="2503"/>
        <v>1</v>
      </c>
      <c r="HI30" s="118">
        <f t="shared" si="2503"/>
        <v>1</v>
      </c>
      <c r="HJ30" s="118">
        <f t="shared" si="2503"/>
        <v>1</v>
      </c>
      <c r="HK30" s="118">
        <f t="shared" si="2503"/>
        <v>1</v>
      </c>
      <c r="HL30" s="118">
        <f t="shared" si="2503"/>
        <v>1</v>
      </c>
      <c r="HM30" s="118">
        <f t="shared" si="2503"/>
        <v>1</v>
      </c>
      <c r="HN30" s="118">
        <f t="shared" si="2503"/>
        <v>1</v>
      </c>
      <c r="HO30" s="118">
        <f t="shared" si="2503"/>
        <v>0.95782628522115143</v>
      </c>
      <c r="HP30" s="118">
        <f t="shared" ref="HP30:KA30" si="2504">IF(HP16=0,1,IF(HP15&lt;&gt;0,SIGN(HP16)*COS(ATAN(HP16/HP15)),COS(ATAN(HP16/0.00001))))</f>
        <v>-0.95782628522115143</v>
      </c>
      <c r="HQ30" s="118">
        <f t="shared" si="2504"/>
        <v>0.93007160780709941</v>
      </c>
      <c r="HR30" s="118">
        <f t="shared" si="2504"/>
        <v>-0.93007160780709941</v>
      </c>
      <c r="HS30" s="118">
        <f t="shared" si="2504"/>
        <v>1</v>
      </c>
      <c r="HT30" s="118">
        <f t="shared" si="2504"/>
        <v>0.16439898730535721</v>
      </c>
      <c r="HU30" s="118">
        <f t="shared" si="2504"/>
        <v>-0.16439898730535721</v>
      </c>
      <c r="HV30" s="118">
        <f t="shared" si="2504"/>
        <v>0.12558018641613905</v>
      </c>
      <c r="HW30" s="118">
        <f t="shared" si="2504"/>
        <v>-0.12558018641613905</v>
      </c>
      <c r="HX30" s="118">
        <f t="shared" si="2504"/>
        <v>0.99817556686493758</v>
      </c>
      <c r="HY30" s="118">
        <f t="shared" si="2504"/>
        <v>0.97029993955051064</v>
      </c>
      <c r="HZ30" s="118">
        <f t="shared" si="2504"/>
        <v>-0.99835324793866675</v>
      </c>
      <c r="IA30" s="118">
        <f t="shared" si="2504"/>
        <v>0.95660652622773035</v>
      </c>
      <c r="IB30" s="118">
        <f t="shared" si="2504"/>
        <v>-0.99644117717879488</v>
      </c>
      <c r="IC30" s="118">
        <f t="shared" si="2504"/>
        <v>0.98714081571107359</v>
      </c>
      <c r="ID30" s="118">
        <f t="shared" si="2504"/>
        <v>1</v>
      </c>
      <c r="IE30" s="118">
        <f t="shared" si="2504"/>
        <v>1</v>
      </c>
      <c r="IF30" s="118">
        <f t="shared" si="2504"/>
        <v>1</v>
      </c>
      <c r="IG30" s="118">
        <f t="shared" si="2504"/>
        <v>1</v>
      </c>
      <c r="IH30" s="118">
        <f t="shared" si="2504"/>
        <v>1</v>
      </c>
      <c r="II30" s="118">
        <f t="shared" si="2504"/>
        <v>1</v>
      </c>
      <c r="IJ30" s="118">
        <f t="shared" si="2504"/>
        <v>1</v>
      </c>
      <c r="IK30" s="118">
        <f t="shared" si="2504"/>
        <v>1</v>
      </c>
      <c r="IL30" s="118">
        <f t="shared" si="2504"/>
        <v>1</v>
      </c>
      <c r="IM30" s="118">
        <f t="shared" si="2504"/>
        <v>1</v>
      </c>
      <c r="IN30" s="118">
        <f t="shared" si="2504"/>
        <v>1</v>
      </c>
      <c r="IO30" s="118">
        <f t="shared" si="2504"/>
        <v>1</v>
      </c>
      <c r="IP30" s="118">
        <f t="shared" si="2504"/>
        <v>1</v>
      </c>
      <c r="IQ30" s="118">
        <f t="shared" si="2504"/>
        <v>1</v>
      </c>
      <c r="IR30" s="118">
        <f t="shared" si="2504"/>
        <v>1</v>
      </c>
      <c r="IS30" s="118">
        <f t="shared" si="2504"/>
        <v>1</v>
      </c>
      <c r="IT30" s="118">
        <f t="shared" si="2504"/>
        <v>1</v>
      </c>
      <c r="IU30" s="118">
        <f t="shared" si="2504"/>
        <v>1</v>
      </c>
      <c r="IV30" s="118">
        <f t="shared" si="2504"/>
        <v>1</v>
      </c>
      <c r="IW30" s="118">
        <f t="shared" si="2504"/>
        <v>1</v>
      </c>
      <c r="IX30" s="118">
        <f t="shared" si="2504"/>
        <v>1</v>
      </c>
      <c r="IY30" s="118">
        <f t="shared" si="2504"/>
        <v>1</v>
      </c>
      <c r="IZ30" s="118">
        <f t="shared" si="2504"/>
        <v>1</v>
      </c>
      <c r="JA30" s="118">
        <f t="shared" si="2504"/>
        <v>1</v>
      </c>
      <c r="JB30" s="118">
        <f t="shared" si="2504"/>
        <v>1</v>
      </c>
      <c r="JC30" s="118">
        <f t="shared" si="2504"/>
        <v>1</v>
      </c>
      <c r="JD30" s="118">
        <f t="shared" si="2504"/>
        <v>1</v>
      </c>
      <c r="JE30" s="118">
        <f t="shared" si="2504"/>
        <v>1</v>
      </c>
      <c r="JF30" s="118">
        <f t="shared" si="2504"/>
        <v>1</v>
      </c>
      <c r="JG30" s="118">
        <f t="shared" si="2504"/>
        <v>1</v>
      </c>
      <c r="JH30" s="118">
        <f t="shared" si="2504"/>
        <v>0.95782628522115143</v>
      </c>
      <c r="JI30" s="118">
        <f t="shared" si="2504"/>
        <v>-0.95782628522115143</v>
      </c>
      <c r="JJ30" s="118">
        <f t="shared" si="2504"/>
        <v>0.93007160780709941</v>
      </c>
      <c r="JK30" s="118">
        <f t="shared" si="2504"/>
        <v>-0.93007160780709941</v>
      </c>
      <c r="JL30" s="118">
        <f t="shared" si="2504"/>
        <v>1</v>
      </c>
      <c r="JM30" s="118">
        <f t="shared" si="2504"/>
        <v>0.16439898730535721</v>
      </c>
      <c r="JN30" s="118">
        <f t="shared" si="2504"/>
        <v>-0.16439898730535721</v>
      </c>
      <c r="JO30" s="118">
        <f t="shared" si="2504"/>
        <v>0.12558018641613905</v>
      </c>
      <c r="JP30" s="118">
        <f t="shared" si="2504"/>
        <v>-0.12558018641613905</v>
      </c>
      <c r="JQ30" s="118">
        <f t="shared" si="2504"/>
        <v>0.99817556686493758</v>
      </c>
      <c r="JR30" s="118">
        <f t="shared" si="2504"/>
        <v>0.97029993955051064</v>
      </c>
      <c r="JS30" s="118">
        <f t="shared" si="2504"/>
        <v>-0.99835324793866675</v>
      </c>
      <c r="JT30" s="118">
        <f t="shared" si="2504"/>
        <v>0.95660652622773035</v>
      </c>
      <c r="JU30" s="118">
        <f t="shared" si="2504"/>
        <v>-0.99644117717879488</v>
      </c>
      <c r="JV30" s="118">
        <f t="shared" si="2504"/>
        <v>0.98714081571107359</v>
      </c>
      <c r="JW30" s="118">
        <f t="shared" si="2504"/>
        <v>1</v>
      </c>
      <c r="JX30" s="118">
        <f t="shared" si="2504"/>
        <v>1</v>
      </c>
      <c r="JY30" s="118">
        <f t="shared" si="2504"/>
        <v>1</v>
      </c>
      <c r="JZ30" s="118">
        <f t="shared" si="2504"/>
        <v>1</v>
      </c>
      <c r="KA30" s="118">
        <f t="shared" si="2504"/>
        <v>1</v>
      </c>
      <c r="KB30" s="118">
        <f t="shared" ref="KB30:MM30" si="2505">IF(KB16=0,1,IF(KB15&lt;&gt;0,SIGN(KB16)*COS(ATAN(KB16/KB15)),COS(ATAN(KB16/0.00001))))</f>
        <v>1</v>
      </c>
      <c r="KC30" s="118">
        <f t="shared" si="2505"/>
        <v>1</v>
      </c>
      <c r="KD30" s="118">
        <f t="shared" si="2505"/>
        <v>1</v>
      </c>
      <c r="KE30" s="118">
        <f t="shared" si="2505"/>
        <v>1</v>
      </c>
      <c r="KF30" s="118">
        <f t="shared" si="2505"/>
        <v>1</v>
      </c>
      <c r="KG30" s="118">
        <f t="shared" si="2505"/>
        <v>1</v>
      </c>
      <c r="KH30" s="118">
        <f t="shared" si="2505"/>
        <v>1</v>
      </c>
      <c r="KI30" s="118">
        <f t="shared" si="2505"/>
        <v>1</v>
      </c>
      <c r="KJ30" s="118">
        <f t="shared" si="2505"/>
        <v>1</v>
      </c>
      <c r="KK30" s="118">
        <f t="shared" si="2505"/>
        <v>1</v>
      </c>
      <c r="KL30" s="118">
        <f t="shared" si="2505"/>
        <v>1</v>
      </c>
      <c r="KM30" s="118">
        <f t="shared" si="2505"/>
        <v>1</v>
      </c>
      <c r="KN30" s="118">
        <f t="shared" si="2505"/>
        <v>1</v>
      </c>
      <c r="KO30" s="118">
        <f t="shared" si="2505"/>
        <v>1</v>
      </c>
      <c r="KP30" s="118">
        <f t="shared" si="2505"/>
        <v>1</v>
      </c>
      <c r="KQ30" s="118">
        <f t="shared" si="2505"/>
        <v>1</v>
      </c>
      <c r="KR30" s="118">
        <f t="shared" si="2505"/>
        <v>1</v>
      </c>
      <c r="KS30" s="118">
        <f t="shared" si="2505"/>
        <v>1</v>
      </c>
      <c r="KT30" s="118">
        <f t="shared" si="2505"/>
        <v>1</v>
      </c>
      <c r="KU30" s="118">
        <f t="shared" si="2505"/>
        <v>1</v>
      </c>
      <c r="KV30" s="118">
        <f t="shared" si="2505"/>
        <v>1</v>
      </c>
      <c r="KW30" s="118">
        <f t="shared" si="2505"/>
        <v>1</v>
      </c>
      <c r="KX30" s="118">
        <f t="shared" si="2505"/>
        <v>1</v>
      </c>
      <c r="KY30" s="118">
        <f t="shared" si="2505"/>
        <v>1</v>
      </c>
      <c r="KZ30" s="118">
        <f t="shared" si="2505"/>
        <v>1</v>
      </c>
      <c r="LA30" s="118">
        <f t="shared" si="2505"/>
        <v>0.95782628522115143</v>
      </c>
      <c r="LB30" s="118">
        <f t="shared" si="2505"/>
        <v>-0.95782628522115143</v>
      </c>
      <c r="LC30" s="118">
        <f t="shared" si="2505"/>
        <v>0.93007160780709941</v>
      </c>
      <c r="LD30" s="118">
        <f t="shared" si="2505"/>
        <v>-0.93007160780709941</v>
      </c>
      <c r="LE30" s="118">
        <f t="shared" si="2505"/>
        <v>1</v>
      </c>
      <c r="LF30" s="118">
        <f t="shared" si="2505"/>
        <v>0.16439898730535721</v>
      </c>
      <c r="LG30" s="118">
        <f t="shared" si="2505"/>
        <v>-0.16439898730535721</v>
      </c>
      <c r="LH30" s="118">
        <f t="shared" si="2505"/>
        <v>0.12558018641613905</v>
      </c>
      <c r="LI30" s="118">
        <f t="shared" si="2505"/>
        <v>-0.12558018641613905</v>
      </c>
      <c r="LJ30" s="118">
        <f t="shared" si="2505"/>
        <v>0.99817556686493758</v>
      </c>
      <c r="LK30" s="118">
        <f t="shared" si="2505"/>
        <v>0.97029993955051064</v>
      </c>
      <c r="LL30" s="118">
        <f t="shared" si="2505"/>
        <v>-0.99835324793866675</v>
      </c>
      <c r="LM30" s="118">
        <f t="shared" si="2505"/>
        <v>0.95660652622773035</v>
      </c>
      <c r="LN30" s="118">
        <f t="shared" si="2505"/>
        <v>-0.99644117717879488</v>
      </c>
      <c r="LO30" s="118">
        <f t="shared" si="2505"/>
        <v>0.98714081571107359</v>
      </c>
      <c r="LP30" s="118">
        <f t="shared" si="2505"/>
        <v>1</v>
      </c>
      <c r="LQ30" s="118">
        <f t="shared" si="2505"/>
        <v>1</v>
      </c>
      <c r="LR30" s="118">
        <f t="shared" si="2505"/>
        <v>1</v>
      </c>
      <c r="LS30" s="118">
        <f t="shared" si="2505"/>
        <v>1</v>
      </c>
      <c r="LT30" s="118">
        <f t="shared" si="2505"/>
        <v>1</v>
      </c>
      <c r="LU30" s="118">
        <f t="shared" si="2505"/>
        <v>1</v>
      </c>
      <c r="LV30" s="118">
        <f t="shared" si="2505"/>
        <v>1</v>
      </c>
      <c r="LW30" s="118">
        <f t="shared" si="2505"/>
        <v>1</v>
      </c>
      <c r="LX30" s="118">
        <f t="shared" si="2505"/>
        <v>1</v>
      </c>
      <c r="LY30" s="118">
        <f t="shared" si="2505"/>
        <v>1</v>
      </c>
      <c r="LZ30" s="118">
        <f t="shared" si="2505"/>
        <v>1</v>
      </c>
      <c r="MA30" s="118">
        <f t="shared" si="2505"/>
        <v>1</v>
      </c>
      <c r="MB30" s="118">
        <f t="shared" si="2505"/>
        <v>1</v>
      </c>
      <c r="MC30" s="118">
        <f t="shared" si="2505"/>
        <v>1</v>
      </c>
      <c r="MD30" s="118">
        <f t="shared" si="2505"/>
        <v>1</v>
      </c>
      <c r="ME30" s="118">
        <f t="shared" si="2505"/>
        <v>1</v>
      </c>
      <c r="MF30" s="118">
        <f t="shared" si="2505"/>
        <v>1</v>
      </c>
      <c r="MG30" s="118">
        <f t="shared" si="2505"/>
        <v>1</v>
      </c>
      <c r="MH30" s="118">
        <f t="shared" si="2505"/>
        <v>1</v>
      </c>
      <c r="MI30" s="118">
        <f t="shared" si="2505"/>
        <v>1</v>
      </c>
      <c r="MJ30" s="118">
        <f t="shared" si="2505"/>
        <v>1</v>
      </c>
      <c r="MK30" s="118">
        <f t="shared" si="2505"/>
        <v>1</v>
      </c>
      <c r="ML30" s="118">
        <f t="shared" si="2505"/>
        <v>1</v>
      </c>
      <c r="MM30" s="118">
        <f t="shared" si="2505"/>
        <v>1</v>
      </c>
      <c r="MN30" s="118">
        <f t="shared" ref="MN30:OY30" si="2506">IF(MN16=0,1,IF(MN15&lt;&gt;0,SIGN(MN16)*COS(ATAN(MN16/MN15)),COS(ATAN(MN16/0.00001))))</f>
        <v>1</v>
      </c>
      <c r="MO30" s="118">
        <f t="shared" si="2506"/>
        <v>1</v>
      </c>
      <c r="MP30" s="118">
        <f t="shared" si="2506"/>
        <v>1</v>
      </c>
      <c r="MQ30" s="118">
        <f t="shared" si="2506"/>
        <v>1</v>
      </c>
      <c r="MR30" s="118">
        <f t="shared" si="2506"/>
        <v>1</v>
      </c>
      <c r="MS30" s="118">
        <f t="shared" si="2506"/>
        <v>1</v>
      </c>
      <c r="MT30" s="118">
        <f t="shared" si="2506"/>
        <v>0.95782628522115143</v>
      </c>
      <c r="MU30" s="118">
        <f t="shared" si="2506"/>
        <v>-0.95782628522115143</v>
      </c>
      <c r="MV30" s="118">
        <f t="shared" si="2506"/>
        <v>0.93007160780709941</v>
      </c>
      <c r="MW30" s="118">
        <f t="shared" si="2506"/>
        <v>-0.93007160780709941</v>
      </c>
      <c r="MX30" s="118">
        <f t="shared" si="2506"/>
        <v>1</v>
      </c>
      <c r="MY30" s="118">
        <f t="shared" si="2506"/>
        <v>0.16439898730535721</v>
      </c>
      <c r="MZ30" s="118">
        <f t="shared" si="2506"/>
        <v>-0.16439898730535721</v>
      </c>
      <c r="NA30" s="118">
        <f t="shared" si="2506"/>
        <v>0.12558018641613905</v>
      </c>
      <c r="NB30" s="118">
        <f t="shared" si="2506"/>
        <v>-0.12558018641613905</v>
      </c>
      <c r="NC30" s="118">
        <f t="shared" si="2506"/>
        <v>0.99817556686493758</v>
      </c>
      <c r="ND30" s="118">
        <f t="shared" si="2506"/>
        <v>0.97029993955051064</v>
      </c>
      <c r="NE30" s="118">
        <f t="shared" si="2506"/>
        <v>-0.99835324793866675</v>
      </c>
      <c r="NF30" s="118">
        <f t="shared" si="2506"/>
        <v>0.95660652622773035</v>
      </c>
      <c r="NG30" s="118">
        <f t="shared" si="2506"/>
        <v>-0.99644117717879488</v>
      </c>
      <c r="NH30" s="118">
        <f t="shared" si="2506"/>
        <v>0.98714081571107359</v>
      </c>
      <c r="NI30" s="118">
        <f t="shared" si="2506"/>
        <v>1</v>
      </c>
      <c r="NJ30" s="118">
        <f t="shared" si="2506"/>
        <v>1</v>
      </c>
      <c r="NK30" s="118">
        <f t="shared" si="2506"/>
        <v>1</v>
      </c>
      <c r="NL30" s="118">
        <f t="shared" si="2506"/>
        <v>1</v>
      </c>
      <c r="NM30" s="118">
        <f t="shared" si="2506"/>
        <v>1</v>
      </c>
      <c r="NN30" s="118">
        <f t="shared" si="2506"/>
        <v>1</v>
      </c>
      <c r="NO30" s="118">
        <f t="shared" si="2506"/>
        <v>1</v>
      </c>
      <c r="NP30" s="118">
        <f t="shared" si="2506"/>
        <v>1</v>
      </c>
      <c r="NQ30" s="118">
        <f t="shared" si="2506"/>
        <v>1</v>
      </c>
      <c r="NR30" s="118">
        <f t="shared" si="2506"/>
        <v>1</v>
      </c>
      <c r="NS30" s="118">
        <f t="shared" si="2506"/>
        <v>1</v>
      </c>
      <c r="NT30" s="118">
        <f t="shared" si="2506"/>
        <v>1</v>
      </c>
      <c r="NU30" s="118">
        <f t="shared" si="2506"/>
        <v>1</v>
      </c>
      <c r="NV30" s="118">
        <f t="shared" si="2506"/>
        <v>1</v>
      </c>
      <c r="NW30" s="118">
        <f t="shared" si="2506"/>
        <v>1</v>
      </c>
      <c r="NX30" s="118">
        <f t="shared" si="2506"/>
        <v>1</v>
      </c>
      <c r="NY30" s="118">
        <f t="shared" si="2506"/>
        <v>1</v>
      </c>
      <c r="NZ30" s="118">
        <f t="shared" si="2506"/>
        <v>1</v>
      </c>
      <c r="OA30" s="118">
        <f t="shared" si="2506"/>
        <v>1</v>
      </c>
      <c r="OB30" s="118">
        <f t="shared" si="2506"/>
        <v>1</v>
      </c>
      <c r="OC30" s="118">
        <f t="shared" si="2506"/>
        <v>1</v>
      </c>
      <c r="OD30" s="118">
        <f t="shared" si="2506"/>
        <v>1</v>
      </c>
      <c r="OE30" s="118">
        <f t="shared" si="2506"/>
        <v>1</v>
      </c>
      <c r="OF30" s="118">
        <f t="shared" si="2506"/>
        <v>1</v>
      </c>
      <c r="OG30" s="118">
        <f t="shared" si="2506"/>
        <v>1</v>
      </c>
      <c r="OH30" s="118">
        <f t="shared" si="2506"/>
        <v>1</v>
      </c>
      <c r="OI30" s="118">
        <f t="shared" si="2506"/>
        <v>1</v>
      </c>
      <c r="OJ30" s="118">
        <f t="shared" si="2506"/>
        <v>1</v>
      </c>
      <c r="OK30" s="118">
        <f t="shared" si="2506"/>
        <v>1</v>
      </c>
      <c r="OL30" s="118">
        <f t="shared" si="2506"/>
        <v>1</v>
      </c>
      <c r="OM30" s="118">
        <f t="shared" si="2506"/>
        <v>0.95782628522115143</v>
      </c>
      <c r="ON30" s="118">
        <f t="shared" si="2506"/>
        <v>-0.95782628522115143</v>
      </c>
      <c r="OO30" s="118">
        <f t="shared" si="2506"/>
        <v>0.93007160780709941</v>
      </c>
      <c r="OP30" s="118">
        <f t="shared" si="2506"/>
        <v>-0.93007160780709941</v>
      </c>
      <c r="OQ30" s="118">
        <f t="shared" si="2506"/>
        <v>1</v>
      </c>
      <c r="OR30" s="118">
        <f t="shared" si="2506"/>
        <v>0.16439898730535721</v>
      </c>
      <c r="OS30" s="118">
        <f t="shared" si="2506"/>
        <v>-0.16439898730535721</v>
      </c>
      <c r="OT30" s="118">
        <f t="shared" si="2506"/>
        <v>0.12558018641613905</v>
      </c>
      <c r="OU30" s="118">
        <f t="shared" si="2506"/>
        <v>-0.12558018641613905</v>
      </c>
      <c r="OV30" s="118">
        <f t="shared" si="2506"/>
        <v>-0.99949354955622072</v>
      </c>
      <c r="OW30" s="118">
        <f t="shared" si="2506"/>
        <v>1</v>
      </c>
      <c r="OX30" s="118">
        <f t="shared" si="2506"/>
        <v>-0.99949354955622072</v>
      </c>
      <c r="OY30" s="118">
        <f t="shared" si="2506"/>
        <v>1</v>
      </c>
      <c r="OZ30" s="118">
        <f t="shared" ref="OZ30:PO30" si="2507">IF(OZ16=0,1,IF(OZ15&lt;&gt;0,SIGN(OZ16)*COS(ATAN(OZ16/OZ15)),COS(ATAN(OZ16/0.00001))))</f>
        <v>-0.99999681692603115</v>
      </c>
      <c r="PA30" s="118">
        <f t="shared" si="2507"/>
        <v>1</v>
      </c>
      <c r="PB30" s="118">
        <f t="shared" si="2507"/>
        <v>-0.99999681692603115</v>
      </c>
      <c r="PC30" s="118">
        <f t="shared" si="2507"/>
        <v>1</v>
      </c>
      <c r="PD30" s="118">
        <f t="shared" si="2507"/>
        <v>-0.99999681692603115</v>
      </c>
      <c r="PE30" s="118">
        <f t="shared" si="2507"/>
        <v>1</v>
      </c>
      <c r="PF30" s="118">
        <f t="shared" si="2507"/>
        <v>-0.99999681692603115</v>
      </c>
      <c r="PG30" s="118">
        <f t="shared" si="2507"/>
        <v>1</v>
      </c>
      <c r="PH30" s="118">
        <f t="shared" si="2507"/>
        <v>1</v>
      </c>
      <c r="PI30" s="118">
        <f t="shared" si="2507"/>
        <v>1</v>
      </c>
      <c r="PJ30" s="118">
        <f t="shared" si="2507"/>
        <v>1</v>
      </c>
      <c r="PK30" s="118">
        <f t="shared" si="2507"/>
        <v>1</v>
      </c>
      <c r="PL30" s="118">
        <f t="shared" si="2507"/>
        <v>1</v>
      </c>
      <c r="PM30" s="118">
        <f t="shared" si="2507"/>
        <v>1</v>
      </c>
      <c r="PN30" s="118">
        <f t="shared" si="2507"/>
        <v>1</v>
      </c>
      <c r="PO30" s="118">
        <f t="shared" si="2507"/>
        <v>1</v>
      </c>
      <c r="PP30" s="118">
        <f t="shared" ref="PP30:PS30" si="2508">IF(PP16=0,1,IF(PP15&lt;&gt;0,SIGN(PP16)*COS(ATAN(PP16/PP15)),COS(ATAN(PP16/0.00001))))</f>
        <v>1</v>
      </c>
      <c r="PQ30" s="118">
        <f t="shared" si="2508"/>
        <v>1</v>
      </c>
      <c r="PR30" s="118">
        <f t="shared" si="2508"/>
        <v>1</v>
      </c>
      <c r="PS30" s="118">
        <f t="shared" si="2508"/>
        <v>1</v>
      </c>
    </row>
    <row r="31" spans="1:435" x14ac:dyDescent="0.3">
      <c r="A31" s="286"/>
      <c r="B31" t="s">
        <v>706</v>
      </c>
      <c r="C31" t="s">
        <v>105</v>
      </c>
      <c r="D31" t="s">
        <v>698</v>
      </c>
      <c r="E31" s="6">
        <f>E30</f>
        <v>163769877</v>
      </c>
      <c r="F31" t="s">
        <v>707</v>
      </c>
      <c r="G31" s="118">
        <f>G7</f>
        <v>1</v>
      </c>
      <c r="H31" s="118">
        <f>G31</f>
        <v>1</v>
      </c>
      <c r="I31" s="118">
        <f t="shared" ref="I31:K32" si="2509">H31</f>
        <v>1</v>
      </c>
      <c r="J31" s="118">
        <f t="shared" si="2509"/>
        <v>1</v>
      </c>
      <c r="K31" s="118">
        <f t="shared" si="2509"/>
        <v>1</v>
      </c>
      <c r="L31" s="118">
        <f t="shared" ref="L31:AZ31" si="2510">L7</f>
        <v>0.57999999999999996</v>
      </c>
      <c r="M31" s="118">
        <f t="shared" si="2510"/>
        <v>0.57999999999999996</v>
      </c>
      <c r="N31" s="118">
        <f t="shared" si="2510"/>
        <v>0.57999999999999996</v>
      </c>
      <c r="O31" s="118">
        <f t="shared" si="2510"/>
        <v>0.57999999999999996</v>
      </c>
      <c r="P31" s="118">
        <f t="shared" si="2510"/>
        <v>0.57999999999999996</v>
      </c>
      <c r="Q31" s="118">
        <f t="shared" si="2510"/>
        <v>0.05</v>
      </c>
      <c r="R31" s="118">
        <f t="shared" si="2510"/>
        <v>0.05</v>
      </c>
      <c r="S31" s="118">
        <f t="shared" si="2510"/>
        <v>0.05</v>
      </c>
      <c r="T31" s="118">
        <f t="shared" si="2510"/>
        <v>0.05</v>
      </c>
      <c r="U31" s="118">
        <f t="shared" si="2510"/>
        <v>0.05</v>
      </c>
      <c r="V31" s="118">
        <f t="shared" si="2510"/>
        <v>0.05</v>
      </c>
      <c r="W31" s="118">
        <f t="shared" si="2510"/>
        <v>0.05</v>
      </c>
      <c r="X31" s="118">
        <f t="shared" si="2510"/>
        <v>0.05</v>
      </c>
      <c r="Y31" s="118">
        <f t="shared" si="2510"/>
        <v>0.05</v>
      </c>
      <c r="Z31" s="119">
        <f t="shared" si="2510"/>
        <v>0.05</v>
      </c>
      <c r="AA31" s="118">
        <f t="shared" si="2510"/>
        <v>0</v>
      </c>
      <c r="AB31" s="118">
        <f t="shared" si="2510"/>
        <v>0</v>
      </c>
      <c r="AC31" s="118">
        <f t="shared" si="2510"/>
        <v>0</v>
      </c>
      <c r="AD31" s="118">
        <f t="shared" si="2510"/>
        <v>0</v>
      </c>
      <c r="AE31" s="118">
        <f t="shared" si="2510"/>
        <v>0</v>
      </c>
      <c r="AF31" s="118">
        <f t="shared" si="2510"/>
        <v>0</v>
      </c>
      <c r="AG31" s="118">
        <f t="shared" si="2510"/>
        <v>0</v>
      </c>
      <c r="AH31" s="118">
        <f t="shared" si="2510"/>
        <v>0</v>
      </c>
      <c r="AI31" s="118">
        <f t="shared" si="2510"/>
        <v>0</v>
      </c>
      <c r="AJ31" s="118">
        <f t="shared" si="2510"/>
        <v>0</v>
      </c>
      <c r="AK31" s="118">
        <f t="shared" si="2510"/>
        <v>0</v>
      </c>
      <c r="AL31" s="118">
        <f t="shared" si="2510"/>
        <v>0</v>
      </c>
      <c r="AM31" s="118">
        <f t="shared" si="2510"/>
        <v>0</v>
      </c>
      <c r="AN31" s="118">
        <f t="shared" si="2510"/>
        <v>0</v>
      </c>
      <c r="AO31" s="119">
        <f t="shared" si="2510"/>
        <v>0</v>
      </c>
      <c r="AP31" s="118">
        <f t="shared" si="2510"/>
        <v>1</v>
      </c>
      <c r="AQ31" s="118">
        <f t="shared" si="2510"/>
        <v>1</v>
      </c>
      <c r="AR31" s="118">
        <f t="shared" si="2510"/>
        <v>1</v>
      </c>
      <c r="AS31" s="118">
        <f t="shared" si="2510"/>
        <v>1</v>
      </c>
      <c r="AT31" s="118">
        <f t="shared" si="2510"/>
        <v>1</v>
      </c>
      <c r="AU31" s="118">
        <f t="shared" si="2510"/>
        <v>0.05</v>
      </c>
      <c r="AV31" s="118">
        <f t="shared" si="2510"/>
        <v>0.05</v>
      </c>
      <c r="AW31" s="118">
        <f t="shared" si="2510"/>
        <v>0.05</v>
      </c>
      <c r="AX31" s="118">
        <f t="shared" si="2510"/>
        <v>0.05</v>
      </c>
      <c r="AY31" s="215">
        <f t="shared" si="2510"/>
        <v>0.05</v>
      </c>
      <c r="AZ31" s="118">
        <f t="shared" si="2510"/>
        <v>1</v>
      </c>
      <c r="BA31" s="118">
        <f>AZ31</f>
        <v>1</v>
      </c>
      <c r="BB31" s="118">
        <f t="shared" ref="BB31:BB32" si="2511">BA31</f>
        <v>1</v>
      </c>
      <c r="BC31" s="118">
        <f t="shared" ref="BC31:BC32" si="2512">BB31</f>
        <v>1</v>
      </c>
      <c r="BD31" s="118">
        <f t="shared" ref="BD31:BD32" si="2513">BC31</f>
        <v>1</v>
      </c>
      <c r="BE31" s="118">
        <f t="shared" ref="BE31:CS31" si="2514">BE7</f>
        <v>0.57999999999999996</v>
      </c>
      <c r="BF31" s="118">
        <f t="shared" si="2514"/>
        <v>0.57999999999999996</v>
      </c>
      <c r="BG31" s="118">
        <f t="shared" si="2514"/>
        <v>0.57999999999999996</v>
      </c>
      <c r="BH31" s="118">
        <f t="shared" si="2514"/>
        <v>0.57999999999999996</v>
      </c>
      <c r="BI31" s="118">
        <f t="shared" si="2514"/>
        <v>0.57999999999999996</v>
      </c>
      <c r="BJ31" s="118">
        <f t="shared" si="2514"/>
        <v>0.05</v>
      </c>
      <c r="BK31" s="118">
        <f t="shared" si="2514"/>
        <v>0.05</v>
      </c>
      <c r="BL31" s="118">
        <f t="shared" si="2514"/>
        <v>0.05</v>
      </c>
      <c r="BM31" s="118">
        <f t="shared" si="2514"/>
        <v>0.05</v>
      </c>
      <c r="BN31" s="118">
        <f t="shared" si="2514"/>
        <v>0.05</v>
      </c>
      <c r="BO31" s="118">
        <f t="shared" si="2514"/>
        <v>0.05</v>
      </c>
      <c r="BP31" s="118">
        <f t="shared" si="2514"/>
        <v>0.05</v>
      </c>
      <c r="BQ31" s="118">
        <f t="shared" si="2514"/>
        <v>0.05</v>
      </c>
      <c r="BR31" s="118">
        <f t="shared" si="2514"/>
        <v>0.05</v>
      </c>
      <c r="BS31" s="119">
        <f t="shared" si="2514"/>
        <v>0.05</v>
      </c>
      <c r="BT31" s="118">
        <f t="shared" si="2514"/>
        <v>0</v>
      </c>
      <c r="BU31" s="118">
        <f t="shared" si="2514"/>
        <v>0</v>
      </c>
      <c r="BV31" s="118">
        <f t="shared" si="2514"/>
        <v>0</v>
      </c>
      <c r="BW31" s="118">
        <f t="shared" si="2514"/>
        <v>0</v>
      </c>
      <c r="BX31" s="118">
        <f t="shared" si="2514"/>
        <v>0</v>
      </c>
      <c r="BY31" s="118">
        <f t="shared" si="2514"/>
        <v>0</v>
      </c>
      <c r="BZ31" s="118">
        <f t="shared" si="2514"/>
        <v>0</v>
      </c>
      <c r="CA31" s="118">
        <f t="shared" si="2514"/>
        <v>0</v>
      </c>
      <c r="CB31" s="118">
        <f t="shared" si="2514"/>
        <v>0</v>
      </c>
      <c r="CC31" s="118">
        <f t="shared" si="2514"/>
        <v>0</v>
      </c>
      <c r="CD31" s="118">
        <f t="shared" si="2514"/>
        <v>0</v>
      </c>
      <c r="CE31" s="118">
        <f t="shared" si="2514"/>
        <v>0</v>
      </c>
      <c r="CF31" s="118">
        <f t="shared" si="2514"/>
        <v>0</v>
      </c>
      <c r="CG31" s="118">
        <f t="shared" si="2514"/>
        <v>0</v>
      </c>
      <c r="CH31" s="119">
        <f t="shared" si="2514"/>
        <v>0</v>
      </c>
      <c r="CI31" s="118">
        <f t="shared" si="2514"/>
        <v>1</v>
      </c>
      <c r="CJ31" s="118">
        <f t="shared" si="2514"/>
        <v>1</v>
      </c>
      <c r="CK31" s="118">
        <f t="shared" si="2514"/>
        <v>1</v>
      </c>
      <c r="CL31" s="118">
        <f t="shared" si="2514"/>
        <v>1</v>
      </c>
      <c r="CM31" s="118">
        <f t="shared" si="2514"/>
        <v>1</v>
      </c>
      <c r="CN31" s="118">
        <f t="shared" si="2514"/>
        <v>0.05</v>
      </c>
      <c r="CO31" s="118">
        <f t="shared" si="2514"/>
        <v>0.05</v>
      </c>
      <c r="CP31" s="118">
        <f t="shared" si="2514"/>
        <v>0.05</v>
      </c>
      <c r="CQ31" s="118">
        <f t="shared" si="2514"/>
        <v>0.05</v>
      </c>
      <c r="CR31" s="215">
        <f t="shared" si="2514"/>
        <v>0.05</v>
      </c>
      <c r="CS31" s="118">
        <f t="shared" si="2514"/>
        <v>1</v>
      </c>
      <c r="CT31" s="118">
        <f>CS31</f>
        <v>1</v>
      </c>
      <c r="CU31" s="118">
        <f t="shared" ref="CU31:CU32" si="2515">CT31</f>
        <v>1</v>
      </c>
      <c r="CV31" s="118">
        <f t="shared" ref="CV31:CV32" si="2516">CU31</f>
        <v>1</v>
      </c>
      <c r="CW31" s="118">
        <f t="shared" ref="CW31:CW32" si="2517">CV31</f>
        <v>1</v>
      </c>
      <c r="CX31" s="118">
        <f t="shared" ref="CX31:EL31" si="2518">CX7</f>
        <v>0.57999999999999996</v>
      </c>
      <c r="CY31" s="118">
        <f t="shared" si="2518"/>
        <v>0.57999999999999996</v>
      </c>
      <c r="CZ31" s="118">
        <f t="shared" si="2518"/>
        <v>0.57999999999999996</v>
      </c>
      <c r="DA31" s="118">
        <f t="shared" si="2518"/>
        <v>0.57999999999999996</v>
      </c>
      <c r="DB31" s="118">
        <f t="shared" si="2518"/>
        <v>0.57999999999999996</v>
      </c>
      <c r="DC31" s="118">
        <f t="shared" si="2518"/>
        <v>0.05</v>
      </c>
      <c r="DD31" s="118">
        <f t="shared" si="2518"/>
        <v>0.05</v>
      </c>
      <c r="DE31" s="118">
        <f t="shared" si="2518"/>
        <v>0.05</v>
      </c>
      <c r="DF31" s="118">
        <f t="shared" si="2518"/>
        <v>0.05</v>
      </c>
      <c r="DG31" s="118">
        <f t="shared" si="2518"/>
        <v>0.05</v>
      </c>
      <c r="DH31" s="118">
        <f t="shared" si="2518"/>
        <v>0.05</v>
      </c>
      <c r="DI31" s="118">
        <f t="shared" si="2518"/>
        <v>0.05</v>
      </c>
      <c r="DJ31" s="118">
        <f t="shared" si="2518"/>
        <v>0.05</v>
      </c>
      <c r="DK31" s="118">
        <f t="shared" si="2518"/>
        <v>0.05</v>
      </c>
      <c r="DL31" s="119">
        <f t="shared" si="2518"/>
        <v>0.05</v>
      </c>
      <c r="DM31" s="118">
        <f t="shared" si="2518"/>
        <v>0</v>
      </c>
      <c r="DN31" s="118">
        <f t="shared" si="2518"/>
        <v>0</v>
      </c>
      <c r="DO31" s="118">
        <f t="shared" si="2518"/>
        <v>0</v>
      </c>
      <c r="DP31" s="118">
        <f t="shared" si="2518"/>
        <v>0</v>
      </c>
      <c r="DQ31" s="118">
        <f t="shared" si="2518"/>
        <v>0</v>
      </c>
      <c r="DR31" s="118">
        <f t="shared" si="2518"/>
        <v>0</v>
      </c>
      <c r="DS31" s="118">
        <f t="shared" si="2518"/>
        <v>0</v>
      </c>
      <c r="DT31" s="118">
        <f t="shared" si="2518"/>
        <v>0</v>
      </c>
      <c r="DU31" s="118">
        <f t="shared" si="2518"/>
        <v>0</v>
      </c>
      <c r="DV31" s="118">
        <f t="shared" si="2518"/>
        <v>0</v>
      </c>
      <c r="DW31" s="118">
        <f t="shared" si="2518"/>
        <v>0</v>
      </c>
      <c r="DX31" s="118">
        <f t="shared" si="2518"/>
        <v>0</v>
      </c>
      <c r="DY31" s="118">
        <f t="shared" si="2518"/>
        <v>0</v>
      </c>
      <c r="DZ31" s="118">
        <f t="shared" si="2518"/>
        <v>0</v>
      </c>
      <c r="EA31" s="119">
        <f t="shared" si="2518"/>
        <v>0</v>
      </c>
      <c r="EB31" s="118">
        <f t="shared" si="2518"/>
        <v>1</v>
      </c>
      <c r="EC31" s="118">
        <f t="shared" si="2518"/>
        <v>1</v>
      </c>
      <c r="ED31" s="118">
        <f t="shared" si="2518"/>
        <v>1</v>
      </c>
      <c r="EE31" s="118">
        <f t="shared" si="2518"/>
        <v>1</v>
      </c>
      <c r="EF31" s="118">
        <f t="shared" si="2518"/>
        <v>1</v>
      </c>
      <c r="EG31" s="118">
        <f t="shared" si="2518"/>
        <v>0.05</v>
      </c>
      <c r="EH31" s="118">
        <f t="shared" si="2518"/>
        <v>0.05</v>
      </c>
      <c r="EI31" s="118">
        <f t="shared" si="2518"/>
        <v>0.05</v>
      </c>
      <c r="EJ31" s="118">
        <f t="shared" si="2518"/>
        <v>0.05</v>
      </c>
      <c r="EK31" s="210">
        <f t="shared" si="2518"/>
        <v>0.05</v>
      </c>
      <c r="EL31" s="118">
        <f t="shared" si="2518"/>
        <v>1</v>
      </c>
      <c r="EM31" s="118">
        <f>EL31</f>
        <v>1</v>
      </c>
      <c r="EN31" s="118">
        <f t="shared" ref="EN31:EN32" si="2519">EM31</f>
        <v>1</v>
      </c>
      <c r="EO31" s="118">
        <f t="shared" ref="EO31:EO32" si="2520">EN31</f>
        <v>1</v>
      </c>
      <c r="EP31" s="118">
        <f t="shared" ref="EP31:EP32" si="2521">EO31</f>
        <v>1</v>
      </c>
      <c r="EQ31" s="118">
        <f t="shared" ref="EQ31:GE31" si="2522">EQ7</f>
        <v>0.57999999999999996</v>
      </c>
      <c r="ER31" s="118">
        <f t="shared" si="2522"/>
        <v>0.57999999999999996</v>
      </c>
      <c r="ES31" s="118">
        <f t="shared" si="2522"/>
        <v>0.57999999999999996</v>
      </c>
      <c r="ET31" s="118">
        <f t="shared" si="2522"/>
        <v>0.57999999999999996</v>
      </c>
      <c r="EU31" s="118">
        <f t="shared" si="2522"/>
        <v>0.57999999999999996</v>
      </c>
      <c r="EV31" s="118">
        <f t="shared" si="2522"/>
        <v>0.05</v>
      </c>
      <c r="EW31" s="118">
        <f t="shared" si="2522"/>
        <v>0.05</v>
      </c>
      <c r="EX31" s="118">
        <f t="shared" si="2522"/>
        <v>0.05</v>
      </c>
      <c r="EY31" s="118">
        <f t="shared" si="2522"/>
        <v>0.05</v>
      </c>
      <c r="EZ31" s="118">
        <f t="shared" si="2522"/>
        <v>0.05</v>
      </c>
      <c r="FA31" s="118">
        <f t="shared" si="2522"/>
        <v>0.05</v>
      </c>
      <c r="FB31" s="118">
        <f t="shared" si="2522"/>
        <v>0.05</v>
      </c>
      <c r="FC31" s="118">
        <f t="shared" si="2522"/>
        <v>0.05</v>
      </c>
      <c r="FD31" s="118">
        <f t="shared" si="2522"/>
        <v>0.05</v>
      </c>
      <c r="FE31" s="119">
        <f t="shared" si="2522"/>
        <v>0.05</v>
      </c>
      <c r="FF31" s="118">
        <f t="shared" si="2522"/>
        <v>0</v>
      </c>
      <c r="FG31" s="118">
        <f t="shared" si="2522"/>
        <v>0</v>
      </c>
      <c r="FH31" s="118">
        <f t="shared" si="2522"/>
        <v>0</v>
      </c>
      <c r="FI31" s="118">
        <f t="shared" si="2522"/>
        <v>0</v>
      </c>
      <c r="FJ31" s="118">
        <f t="shared" si="2522"/>
        <v>0</v>
      </c>
      <c r="FK31" s="118">
        <f t="shared" si="2522"/>
        <v>0</v>
      </c>
      <c r="FL31" s="118">
        <f t="shared" si="2522"/>
        <v>0</v>
      </c>
      <c r="FM31" s="118">
        <f t="shared" si="2522"/>
        <v>0</v>
      </c>
      <c r="FN31" s="118">
        <f t="shared" si="2522"/>
        <v>0</v>
      </c>
      <c r="FO31" s="118">
        <f t="shared" si="2522"/>
        <v>0</v>
      </c>
      <c r="FP31" s="118">
        <f t="shared" si="2522"/>
        <v>0</v>
      </c>
      <c r="FQ31" s="118">
        <f t="shared" si="2522"/>
        <v>0</v>
      </c>
      <c r="FR31" s="118">
        <f t="shared" si="2522"/>
        <v>0</v>
      </c>
      <c r="FS31" s="118">
        <f t="shared" si="2522"/>
        <v>0</v>
      </c>
      <c r="FT31" s="119">
        <f t="shared" si="2522"/>
        <v>0</v>
      </c>
      <c r="FU31" s="118">
        <f t="shared" si="2522"/>
        <v>1</v>
      </c>
      <c r="FV31" s="118">
        <f t="shared" si="2522"/>
        <v>1</v>
      </c>
      <c r="FW31" s="118">
        <f t="shared" si="2522"/>
        <v>1</v>
      </c>
      <c r="FX31" s="118">
        <f t="shared" si="2522"/>
        <v>1</v>
      </c>
      <c r="FY31" s="118">
        <f t="shared" si="2522"/>
        <v>1</v>
      </c>
      <c r="FZ31" s="118">
        <f t="shared" si="2522"/>
        <v>0.05</v>
      </c>
      <c r="GA31" s="118">
        <f t="shared" si="2522"/>
        <v>0.05</v>
      </c>
      <c r="GB31" s="118">
        <f t="shared" si="2522"/>
        <v>0.05</v>
      </c>
      <c r="GC31" s="118">
        <f t="shared" si="2522"/>
        <v>0.05</v>
      </c>
      <c r="GD31" s="215">
        <f t="shared" si="2522"/>
        <v>0.05</v>
      </c>
      <c r="GE31" s="118">
        <f t="shared" si="2522"/>
        <v>1</v>
      </c>
      <c r="GF31" s="118">
        <f>GE31</f>
        <v>1</v>
      </c>
      <c r="GG31" s="118">
        <f t="shared" ref="GG31:GG32" si="2523">GF31</f>
        <v>1</v>
      </c>
      <c r="GH31" s="118">
        <f t="shared" ref="GH31:GH32" si="2524">GG31</f>
        <v>1</v>
      </c>
      <c r="GI31" s="118">
        <f t="shared" ref="GI31:GI32" si="2525">GH31</f>
        <v>1</v>
      </c>
      <c r="GJ31" s="118">
        <f t="shared" ref="GJ31:HX31" si="2526">GJ7</f>
        <v>0.57999999999999996</v>
      </c>
      <c r="GK31" s="118">
        <f t="shared" si="2526"/>
        <v>0.57999999999999996</v>
      </c>
      <c r="GL31" s="118">
        <f t="shared" si="2526"/>
        <v>0.57999999999999996</v>
      </c>
      <c r="GM31" s="118">
        <f t="shared" si="2526"/>
        <v>0.57999999999999996</v>
      </c>
      <c r="GN31" s="118">
        <f t="shared" si="2526"/>
        <v>0.57999999999999996</v>
      </c>
      <c r="GO31" s="118">
        <f t="shared" si="2526"/>
        <v>0.05</v>
      </c>
      <c r="GP31" s="118">
        <f t="shared" si="2526"/>
        <v>0.05</v>
      </c>
      <c r="GQ31" s="118">
        <f t="shared" si="2526"/>
        <v>0.05</v>
      </c>
      <c r="GR31" s="118">
        <f t="shared" si="2526"/>
        <v>0.05</v>
      </c>
      <c r="GS31" s="118">
        <f t="shared" si="2526"/>
        <v>0.05</v>
      </c>
      <c r="GT31" s="118">
        <f t="shared" si="2526"/>
        <v>0.05</v>
      </c>
      <c r="GU31" s="118">
        <f t="shared" si="2526"/>
        <v>0.05</v>
      </c>
      <c r="GV31" s="118">
        <f t="shared" si="2526"/>
        <v>0.05</v>
      </c>
      <c r="GW31" s="118">
        <f t="shared" si="2526"/>
        <v>0.05</v>
      </c>
      <c r="GX31" s="119">
        <f t="shared" si="2526"/>
        <v>0.05</v>
      </c>
      <c r="GY31" s="118">
        <f t="shared" si="2526"/>
        <v>0</v>
      </c>
      <c r="GZ31" s="118">
        <f t="shared" si="2526"/>
        <v>0</v>
      </c>
      <c r="HA31" s="118">
        <f t="shared" si="2526"/>
        <v>0</v>
      </c>
      <c r="HB31" s="118">
        <f t="shared" si="2526"/>
        <v>0</v>
      </c>
      <c r="HC31" s="118">
        <f t="shared" si="2526"/>
        <v>0</v>
      </c>
      <c r="HD31" s="118">
        <f t="shared" si="2526"/>
        <v>0</v>
      </c>
      <c r="HE31" s="118">
        <f t="shared" si="2526"/>
        <v>0</v>
      </c>
      <c r="HF31" s="118">
        <f t="shared" si="2526"/>
        <v>0</v>
      </c>
      <c r="HG31" s="118">
        <f t="shared" si="2526"/>
        <v>0</v>
      </c>
      <c r="HH31" s="118">
        <f t="shared" si="2526"/>
        <v>0</v>
      </c>
      <c r="HI31" s="118">
        <f t="shared" si="2526"/>
        <v>0</v>
      </c>
      <c r="HJ31" s="118">
        <f t="shared" si="2526"/>
        <v>0</v>
      </c>
      <c r="HK31" s="118">
        <f t="shared" si="2526"/>
        <v>0</v>
      </c>
      <c r="HL31" s="118">
        <f t="shared" si="2526"/>
        <v>0</v>
      </c>
      <c r="HM31" s="119">
        <f t="shared" si="2526"/>
        <v>0</v>
      </c>
      <c r="HN31" s="118">
        <f t="shared" si="2526"/>
        <v>1</v>
      </c>
      <c r="HO31" s="118">
        <f t="shared" si="2526"/>
        <v>1</v>
      </c>
      <c r="HP31" s="118">
        <f t="shared" si="2526"/>
        <v>1</v>
      </c>
      <c r="HQ31" s="118">
        <f t="shared" si="2526"/>
        <v>1</v>
      </c>
      <c r="HR31" s="118">
        <f t="shared" si="2526"/>
        <v>1</v>
      </c>
      <c r="HS31" s="118">
        <f t="shared" si="2526"/>
        <v>0.05</v>
      </c>
      <c r="HT31" s="118">
        <f t="shared" si="2526"/>
        <v>0.05</v>
      </c>
      <c r="HU31" s="118">
        <f t="shared" si="2526"/>
        <v>0.05</v>
      </c>
      <c r="HV31" s="118">
        <f t="shared" si="2526"/>
        <v>0.05</v>
      </c>
      <c r="HW31" s="215">
        <f t="shared" si="2526"/>
        <v>0.05</v>
      </c>
      <c r="HX31" s="118">
        <f t="shared" si="2526"/>
        <v>1</v>
      </c>
      <c r="HY31" s="118">
        <f>HX31</f>
        <v>1</v>
      </c>
      <c r="HZ31" s="118">
        <f t="shared" ref="HZ31:HZ32" si="2527">HY31</f>
        <v>1</v>
      </c>
      <c r="IA31" s="118">
        <f t="shared" ref="IA31:IA32" si="2528">HZ31</f>
        <v>1</v>
      </c>
      <c r="IB31" s="118">
        <f t="shared" ref="IB31:IB32" si="2529">IA31</f>
        <v>1</v>
      </c>
      <c r="IC31" s="118">
        <f t="shared" ref="IC31:JQ31" si="2530">IC7</f>
        <v>0.57999999999999996</v>
      </c>
      <c r="ID31" s="118">
        <f t="shared" si="2530"/>
        <v>0.57999999999999996</v>
      </c>
      <c r="IE31" s="118">
        <f t="shared" si="2530"/>
        <v>0.57999999999999996</v>
      </c>
      <c r="IF31" s="118">
        <f t="shared" si="2530"/>
        <v>0.57999999999999996</v>
      </c>
      <c r="IG31" s="118">
        <f t="shared" si="2530"/>
        <v>0.57999999999999996</v>
      </c>
      <c r="IH31" s="118">
        <f t="shared" si="2530"/>
        <v>0.05</v>
      </c>
      <c r="II31" s="118">
        <f t="shared" si="2530"/>
        <v>0.05</v>
      </c>
      <c r="IJ31" s="118">
        <f t="shared" si="2530"/>
        <v>0.05</v>
      </c>
      <c r="IK31" s="118">
        <f t="shared" si="2530"/>
        <v>0.05</v>
      </c>
      <c r="IL31" s="118">
        <f t="shared" si="2530"/>
        <v>0.05</v>
      </c>
      <c r="IM31" s="118">
        <f t="shared" si="2530"/>
        <v>0.05</v>
      </c>
      <c r="IN31" s="118">
        <f t="shared" si="2530"/>
        <v>0.05</v>
      </c>
      <c r="IO31" s="118">
        <f t="shared" si="2530"/>
        <v>0.05</v>
      </c>
      <c r="IP31" s="118">
        <f t="shared" si="2530"/>
        <v>0.05</v>
      </c>
      <c r="IQ31" s="119">
        <f t="shared" si="2530"/>
        <v>0.05</v>
      </c>
      <c r="IR31" s="118">
        <f t="shared" si="2530"/>
        <v>0</v>
      </c>
      <c r="IS31" s="118">
        <f t="shared" si="2530"/>
        <v>0</v>
      </c>
      <c r="IT31" s="118">
        <f t="shared" si="2530"/>
        <v>0</v>
      </c>
      <c r="IU31" s="118">
        <f t="shared" si="2530"/>
        <v>0</v>
      </c>
      <c r="IV31" s="118">
        <f t="shared" si="2530"/>
        <v>0</v>
      </c>
      <c r="IW31" s="118">
        <f t="shared" si="2530"/>
        <v>0</v>
      </c>
      <c r="IX31" s="118">
        <f t="shared" si="2530"/>
        <v>0</v>
      </c>
      <c r="IY31" s="118">
        <f t="shared" si="2530"/>
        <v>0</v>
      </c>
      <c r="IZ31" s="118">
        <f t="shared" si="2530"/>
        <v>0</v>
      </c>
      <c r="JA31" s="118">
        <f t="shared" si="2530"/>
        <v>0</v>
      </c>
      <c r="JB31" s="118">
        <f t="shared" si="2530"/>
        <v>0</v>
      </c>
      <c r="JC31" s="118">
        <f t="shared" si="2530"/>
        <v>0</v>
      </c>
      <c r="JD31" s="118">
        <f t="shared" si="2530"/>
        <v>0</v>
      </c>
      <c r="JE31" s="118">
        <f t="shared" si="2530"/>
        <v>0</v>
      </c>
      <c r="JF31" s="119">
        <f t="shared" si="2530"/>
        <v>0</v>
      </c>
      <c r="JG31" s="118">
        <f t="shared" si="2530"/>
        <v>1</v>
      </c>
      <c r="JH31" s="118">
        <f t="shared" si="2530"/>
        <v>1</v>
      </c>
      <c r="JI31" s="118">
        <f t="shared" si="2530"/>
        <v>1</v>
      </c>
      <c r="JJ31" s="118">
        <f t="shared" si="2530"/>
        <v>1</v>
      </c>
      <c r="JK31" s="118">
        <f t="shared" si="2530"/>
        <v>1</v>
      </c>
      <c r="JL31" s="118">
        <f t="shared" si="2530"/>
        <v>0.05</v>
      </c>
      <c r="JM31" s="118">
        <f t="shared" si="2530"/>
        <v>0.05</v>
      </c>
      <c r="JN31" s="118">
        <f t="shared" si="2530"/>
        <v>0.05</v>
      </c>
      <c r="JO31" s="118">
        <f t="shared" si="2530"/>
        <v>0.05</v>
      </c>
      <c r="JP31" s="215">
        <f t="shared" si="2530"/>
        <v>0.05</v>
      </c>
      <c r="JQ31" s="118">
        <f t="shared" si="2530"/>
        <v>1</v>
      </c>
      <c r="JR31" s="118">
        <f>JQ31</f>
        <v>1</v>
      </c>
      <c r="JS31" s="118">
        <f t="shared" ref="JS31:JS32" si="2531">JR31</f>
        <v>1</v>
      </c>
      <c r="JT31" s="118">
        <f t="shared" ref="JT31:JT32" si="2532">JS31</f>
        <v>1</v>
      </c>
      <c r="JU31" s="118">
        <f t="shared" ref="JU31:JU32" si="2533">JT31</f>
        <v>1</v>
      </c>
      <c r="JV31" s="118">
        <f t="shared" ref="JV31:LJ31" si="2534">JV7</f>
        <v>0.57999999999999996</v>
      </c>
      <c r="JW31" s="118">
        <f t="shared" si="2534"/>
        <v>0.57999999999999996</v>
      </c>
      <c r="JX31" s="118">
        <f t="shared" si="2534"/>
        <v>0.57999999999999996</v>
      </c>
      <c r="JY31" s="118">
        <f t="shared" si="2534"/>
        <v>0.57999999999999996</v>
      </c>
      <c r="JZ31" s="118">
        <f t="shared" si="2534"/>
        <v>0.57999999999999996</v>
      </c>
      <c r="KA31" s="118">
        <f t="shared" si="2534"/>
        <v>0.05</v>
      </c>
      <c r="KB31" s="118">
        <f t="shared" si="2534"/>
        <v>0.05</v>
      </c>
      <c r="KC31" s="118">
        <f t="shared" si="2534"/>
        <v>0.05</v>
      </c>
      <c r="KD31" s="118">
        <f t="shared" si="2534"/>
        <v>0.05</v>
      </c>
      <c r="KE31" s="118">
        <f t="shared" si="2534"/>
        <v>0.05</v>
      </c>
      <c r="KF31" s="118">
        <f t="shared" si="2534"/>
        <v>0.05</v>
      </c>
      <c r="KG31" s="118">
        <f t="shared" si="2534"/>
        <v>0.05</v>
      </c>
      <c r="KH31" s="118">
        <f t="shared" si="2534"/>
        <v>0.05</v>
      </c>
      <c r="KI31" s="118">
        <f t="shared" si="2534"/>
        <v>0.05</v>
      </c>
      <c r="KJ31" s="119">
        <f t="shared" si="2534"/>
        <v>0.05</v>
      </c>
      <c r="KK31" s="118">
        <f t="shared" si="2534"/>
        <v>0</v>
      </c>
      <c r="KL31" s="118">
        <f t="shared" si="2534"/>
        <v>0</v>
      </c>
      <c r="KM31" s="118">
        <f t="shared" si="2534"/>
        <v>0</v>
      </c>
      <c r="KN31" s="118">
        <f t="shared" si="2534"/>
        <v>0</v>
      </c>
      <c r="KO31" s="118">
        <f t="shared" si="2534"/>
        <v>0</v>
      </c>
      <c r="KP31" s="118">
        <f t="shared" si="2534"/>
        <v>0</v>
      </c>
      <c r="KQ31" s="118">
        <f t="shared" si="2534"/>
        <v>0</v>
      </c>
      <c r="KR31" s="118">
        <f t="shared" si="2534"/>
        <v>0</v>
      </c>
      <c r="KS31" s="118">
        <f t="shared" si="2534"/>
        <v>0</v>
      </c>
      <c r="KT31" s="118">
        <f t="shared" si="2534"/>
        <v>0</v>
      </c>
      <c r="KU31" s="118">
        <f t="shared" si="2534"/>
        <v>0</v>
      </c>
      <c r="KV31" s="118">
        <f t="shared" si="2534"/>
        <v>0</v>
      </c>
      <c r="KW31" s="118">
        <f t="shared" si="2534"/>
        <v>0</v>
      </c>
      <c r="KX31" s="118">
        <f t="shared" si="2534"/>
        <v>0</v>
      </c>
      <c r="KY31" s="119">
        <f t="shared" si="2534"/>
        <v>0</v>
      </c>
      <c r="KZ31" s="118">
        <f t="shared" si="2534"/>
        <v>1</v>
      </c>
      <c r="LA31" s="118">
        <f t="shared" si="2534"/>
        <v>1</v>
      </c>
      <c r="LB31" s="118">
        <f t="shared" si="2534"/>
        <v>1</v>
      </c>
      <c r="LC31" s="118">
        <f t="shared" si="2534"/>
        <v>1</v>
      </c>
      <c r="LD31" s="118">
        <f t="shared" si="2534"/>
        <v>1</v>
      </c>
      <c r="LE31" s="118">
        <f t="shared" si="2534"/>
        <v>0.05</v>
      </c>
      <c r="LF31" s="118">
        <f t="shared" si="2534"/>
        <v>0.05</v>
      </c>
      <c r="LG31" s="118">
        <f t="shared" si="2534"/>
        <v>0.05</v>
      </c>
      <c r="LH31" s="118">
        <f t="shared" si="2534"/>
        <v>0.05</v>
      </c>
      <c r="LI31" s="215">
        <f t="shared" si="2534"/>
        <v>0.05</v>
      </c>
      <c r="LJ31" s="118">
        <f t="shared" si="2534"/>
        <v>1</v>
      </c>
      <c r="LK31" s="118">
        <f>LJ31</f>
        <v>1</v>
      </c>
      <c r="LL31" s="118">
        <f t="shared" ref="LL31:LL32" si="2535">LK31</f>
        <v>1</v>
      </c>
      <c r="LM31" s="118">
        <f t="shared" ref="LM31:LM32" si="2536">LL31</f>
        <v>1</v>
      </c>
      <c r="LN31" s="118">
        <f t="shared" ref="LN31:LN32" si="2537">LM31</f>
        <v>1</v>
      </c>
      <c r="LO31" s="118">
        <f t="shared" ref="LO31:NC31" si="2538">LO7</f>
        <v>0.57999999999999996</v>
      </c>
      <c r="LP31" s="118">
        <f t="shared" si="2538"/>
        <v>0.57999999999999996</v>
      </c>
      <c r="LQ31" s="118">
        <f t="shared" si="2538"/>
        <v>0.57999999999999996</v>
      </c>
      <c r="LR31" s="118">
        <f t="shared" si="2538"/>
        <v>0.57999999999999996</v>
      </c>
      <c r="LS31" s="118">
        <f t="shared" si="2538"/>
        <v>0.57999999999999996</v>
      </c>
      <c r="LT31" s="118">
        <f t="shared" si="2538"/>
        <v>0.05</v>
      </c>
      <c r="LU31" s="118">
        <f t="shared" si="2538"/>
        <v>0.05</v>
      </c>
      <c r="LV31" s="118">
        <f t="shared" si="2538"/>
        <v>0.05</v>
      </c>
      <c r="LW31" s="118">
        <f t="shared" si="2538"/>
        <v>0.05</v>
      </c>
      <c r="LX31" s="118">
        <f t="shared" si="2538"/>
        <v>0.05</v>
      </c>
      <c r="LY31" s="118">
        <f t="shared" si="2538"/>
        <v>0.05</v>
      </c>
      <c r="LZ31" s="118">
        <f t="shared" si="2538"/>
        <v>0.05</v>
      </c>
      <c r="MA31" s="118">
        <f t="shared" si="2538"/>
        <v>0.05</v>
      </c>
      <c r="MB31" s="118">
        <f t="shared" si="2538"/>
        <v>0.05</v>
      </c>
      <c r="MC31" s="119">
        <f t="shared" si="2538"/>
        <v>0.05</v>
      </c>
      <c r="MD31" s="118">
        <f t="shared" si="2538"/>
        <v>0</v>
      </c>
      <c r="ME31" s="118">
        <f t="shared" si="2538"/>
        <v>0</v>
      </c>
      <c r="MF31" s="118">
        <f t="shared" si="2538"/>
        <v>0</v>
      </c>
      <c r="MG31" s="118">
        <f t="shared" si="2538"/>
        <v>0</v>
      </c>
      <c r="MH31" s="118">
        <f t="shared" si="2538"/>
        <v>0</v>
      </c>
      <c r="MI31" s="118">
        <f t="shared" si="2538"/>
        <v>0</v>
      </c>
      <c r="MJ31" s="118">
        <f t="shared" si="2538"/>
        <v>0</v>
      </c>
      <c r="MK31" s="118">
        <f t="shared" si="2538"/>
        <v>0</v>
      </c>
      <c r="ML31" s="118">
        <f t="shared" si="2538"/>
        <v>0</v>
      </c>
      <c r="MM31" s="118">
        <f t="shared" si="2538"/>
        <v>0</v>
      </c>
      <c r="MN31" s="118">
        <f t="shared" si="2538"/>
        <v>0</v>
      </c>
      <c r="MO31" s="118">
        <f t="shared" si="2538"/>
        <v>0</v>
      </c>
      <c r="MP31" s="118">
        <f t="shared" si="2538"/>
        <v>0</v>
      </c>
      <c r="MQ31" s="118">
        <f t="shared" si="2538"/>
        <v>0</v>
      </c>
      <c r="MR31" s="119">
        <f t="shared" si="2538"/>
        <v>0</v>
      </c>
      <c r="MS31" s="118">
        <f t="shared" si="2538"/>
        <v>1</v>
      </c>
      <c r="MT31" s="118">
        <f t="shared" si="2538"/>
        <v>1</v>
      </c>
      <c r="MU31" s="118">
        <f t="shared" si="2538"/>
        <v>1</v>
      </c>
      <c r="MV31" s="118">
        <f t="shared" si="2538"/>
        <v>1</v>
      </c>
      <c r="MW31" s="118">
        <f t="shared" si="2538"/>
        <v>1</v>
      </c>
      <c r="MX31" s="118">
        <f t="shared" si="2538"/>
        <v>0.05</v>
      </c>
      <c r="MY31" s="118">
        <f t="shared" si="2538"/>
        <v>0.05</v>
      </c>
      <c r="MZ31" s="118">
        <f t="shared" si="2538"/>
        <v>0.05</v>
      </c>
      <c r="NA31" s="118">
        <f t="shared" si="2538"/>
        <v>0.05</v>
      </c>
      <c r="NB31" s="215">
        <f t="shared" si="2538"/>
        <v>0.05</v>
      </c>
      <c r="NC31" s="118">
        <f t="shared" si="2538"/>
        <v>1</v>
      </c>
      <c r="ND31" s="118">
        <f>NC31</f>
        <v>1</v>
      </c>
      <c r="NE31" s="118">
        <f t="shared" ref="NE31:NE32" si="2539">ND31</f>
        <v>1</v>
      </c>
      <c r="NF31" s="118">
        <f t="shared" ref="NF31:NF32" si="2540">NE31</f>
        <v>1</v>
      </c>
      <c r="NG31" s="118">
        <f t="shared" ref="NG31:NG32" si="2541">NF31</f>
        <v>1</v>
      </c>
      <c r="NH31" s="118">
        <f t="shared" ref="NH31:OM31" si="2542">NH7</f>
        <v>0.57999999999999996</v>
      </c>
      <c r="NI31" s="118">
        <f t="shared" si="2542"/>
        <v>0.57999999999999996</v>
      </c>
      <c r="NJ31" s="118">
        <f t="shared" si="2542"/>
        <v>0.57999999999999996</v>
      </c>
      <c r="NK31" s="118">
        <f t="shared" si="2542"/>
        <v>0.57999999999999996</v>
      </c>
      <c r="NL31" s="118">
        <f t="shared" si="2542"/>
        <v>0.57999999999999996</v>
      </c>
      <c r="NM31" s="118">
        <f t="shared" si="2542"/>
        <v>0.05</v>
      </c>
      <c r="NN31" s="118">
        <f t="shared" si="2542"/>
        <v>0.05</v>
      </c>
      <c r="NO31" s="118">
        <f t="shared" si="2542"/>
        <v>0.05</v>
      </c>
      <c r="NP31" s="118">
        <f t="shared" si="2542"/>
        <v>0.05</v>
      </c>
      <c r="NQ31" s="118">
        <f t="shared" si="2542"/>
        <v>0.05</v>
      </c>
      <c r="NR31" s="118">
        <f t="shared" si="2542"/>
        <v>0.05</v>
      </c>
      <c r="NS31" s="118">
        <f t="shared" si="2542"/>
        <v>0.05</v>
      </c>
      <c r="NT31" s="118">
        <f t="shared" si="2542"/>
        <v>0.05</v>
      </c>
      <c r="NU31" s="118">
        <f t="shared" si="2542"/>
        <v>0.05</v>
      </c>
      <c r="NV31" s="119">
        <f t="shared" si="2542"/>
        <v>0.05</v>
      </c>
      <c r="NW31" s="118">
        <f t="shared" si="2542"/>
        <v>0</v>
      </c>
      <c r="NX31" s="118">
        <f t="shared" si="2542"/>
        <v>0</v>
      </c>
      <c r="NY31" s="118">
        <f t="shared" si="2542"/>
        <v>0</v>
      </c>
      <c r="NZ31" s="118">
        <f t="shared" si="2542"/>
        <v>0</v>
      </c>
      <c r="OA31" s="118">
        <f t="shared" si="2542"/>
        <v>0</v>
      </c>
      <c r="OB31" s="118">
        <f t="shared" si="2542"/>
        <v>0</v>
      </c>
      <c r="OC31" s="118">
        <f t="shared" si="2542"/>
        <v>0</v>
      </c>
      <c r="OD31" s="118">
        <f t="shared" si="2542"/>
        <v>0</v>
      </c>
      <c r="OE31" s="118">
        <f t="shared" si="2542"/>
        <v>0</v>
      </c>
      <c r="OF31" s="118">
        <f t="shared" si="2542"/>
        <v>0</v>
      </c>
      <c r="OG31" s="118">
        <f t="shared" si="2542"/>
        <v>0</v>
      </c>
      <c r="OH31" s="118">
        <f t="shared" si="2542"/>
        <v>0</v>
      </c>
      <c r="OI31" s="118">
        <f t="shared" si="2542"/>
        <v>0</v>
      </c>
      <c r="OJ31" s="118">
        <f t="shared" si="2542"/>
        <v>0</v>
      </c>
      <c r="OK31" s="119">
        <f t="shared" si="2542"/>
        <v>0</v>
      </c>
      <c r="OL31" s="118">
        <f t="shared" si="2542"/>
        <v>1</v>
      </c>
      <c r="OM31" s="118">
        <f t="shared" si="2542"/>
        <v>1</v>
      </c>
      <c r="ON31" s="118">
        <f t="shared" ref="ON31:PQ31" si="2543">ON7</f>
        <v>1</v>
      </c>
      <c r="OO31" s="118">
        <f t="shared" si="2543"/>
        <v>1</v>
      </c>
      <c r="OP31" s="118">
        <f t="shared" si="2543"/>
        <v>1</v>
      </c>
      <c r="OQ31" s="118">
        <f t="shared" si="2543"/>
        <v>0.05</v>
      </c>
      <c r="OR31" s="118">
        <f t="shared" si="2543"/>
        <v>0.05</v>
      </c>
      <c r="OS31" s="118">
        <f t="shared" si="2543"/>
        <v>0.05</v>
      </c>
      <c r="OT31" s="118">
        <f t="shared" si="2543"/>
        <v>0.05</v>
      </c>
      <c r="OU31" s="215">
        <f t="shared" si="2543"/>
        <v>0.05</v>
      </c>
      <c r="OV31" s="118">
        <f t="shared" si="2543"/>
        <v>0.5</v>
      </c>
      <c r="OW31" s="118">
        <f t="shared" si="2543"/>
        <v>0</v>
      </c>
      <c r="OX31" s="118">
        <f t="shared" si="2543"/>
        <v>0.5</v>
      </c>
      <c r="OY31" s="221">
        <f t="shared" si="2543"/>
        <v>0</v>
      </c>
      <c r="OZ31" s="118">
        <f t="shared" si="2543"/>
        <v>1</v>
      </c>
      <c r="PA31" s="118">
        <f t="shared" si="2543"/>
        <v>0</v>
      </c>
      <c r="PB31" s="118">
        <f t="shared" si="2543"/>
        <v>1</v>
      </c>
      <c r="PC31" s="119">
        <f t="shared" si="2543"/>
        <v>0</v>
      </c>
      <c r="PD31" s="118">
        <f t="shared" si="2543"/>
        <v>1</v>
      </c>
      <c r="PE31" s="118">
        <f t="shared" si="2543"/>
        <v>0</v>
      </c>
      <c r="PF31" s="118">
        <f t="shared" si="2543"/>
        <v>1</v>
      </c>
      <c r="PG31" s="119">
        <f t="shared" si="2543"/>
        <v>0</v>
      </c>
      <c r="PH31" s="118">
        <f t="shared" si="2543"/>
        <v>0.5</v>
      </c>
      <c r="PI31" s="119">
        <f t="shared" si="2543"/>
        <v>0</v>
      </c>
      <c r="PJ31" s="118">
        <f t="shared" si="2543"/>
        <v>1</v>
      </c>
      <c r="PK31" s="118">
        <f t="shared" si="2543"/>
        <v>0</v>
      </c>
      <c r="PL31" s="118">
        <f t="shared" si="2543"/>
        <v>1</v>
      </c>
      <c r="PM31" s="119">
        <f t="shared" si="2543"/>
        <v>0</v>
      </c>
      <c r="PN31" s="118">
        <f t="shared" si="2543"/>
        <v>1</v>
      </c>
      <c r="PO31" s="118">
        <f t="shared" si="2543"/>
        <v>0</v>
      </c>
      <c r="PP31" s="118">
        <f t="shared" si="2543"/>
        <v>1</v>
      </c>
      <c r="PQ31" s="119">
        <f t="shared" si="2543"/>
        <v>0</v>
      </c>
      <c r="PR31" s="190">
        <f t="shared" si="679"/>
        <v>1</v>
      </c>
      <c r="PS31" s="190">
        <f t="shared" si="2442"/>
        <v>1</v>
      </c>
    </row>
    <row r="32" spans="1:435" x14ac:dyDescent="0.3">
      <c r="A32" s="286"/>
      <c r="B32" t="s">
        <v>708</v>
      </c>
      <c r="C32" t="s">
        <v>105</v>
      </c>
      <c r="D32" t="s">
        <v>698</v>
      </c>
      <c r="E32" s="6">
        <f>E31</f>
        <v>163769877</v>
      </c>
      <c r="F32" t="s">
        <v>709</v>
      </c>
      <c r="G32" s="118">
        <v>0</v>
      </c>
      <c r="H32" s="118">
        <f>G32</f>
        <v>0</v>
      </c>
      <c r="I32" s="118">
        <f t="shared" si="2509"/>
        <v>0</v>
      </c>
      <c r="J32" s="118">
        <f t="shared" si="2509"/>
        <v>0</v>
      </c>
      <c r="K32" s="118">
        <f t="shared" si="2509"/>
        <v>0</v>
      </c>
      <c r="L32" s="118">
        <f t="shared" ref="L32:AY32" si="2544">L8</f>
        <v>1</v>
      </c>
      <c r="M32" s="118">
        <f t="shared" si="2544"/>
        <v>1</v>
      </c>
      <c r="N32" s="118">
        <f t="shared" si="2544"/>
        <v>1</v>
      </c>
      <c r="O32" s="118">
        <f t="shared" si="2544"/>
        <v>1</v>
      </c>
      <c r="P32" s="118">
        <f t="shared" si="2544"/>
        <v>1</v>
      </c>
      <c r="Q32" s="118">
        <f t="shared" si="2544"/>
        <v>0</v>
      </c>
      <c r="R32" s="118">
        <f t="shared" si="2544"/>
        <v>0</v>
      </c>
      <c r="S32" s="118">
        <f t="shared" si="2544"/>
        <v>0</v>
      </c>
      <c r="T32" s="118">
        <f t="shared" si="2544"/>
        <v>0</v>
      </c>
      <c r="U32" s="118">
        <f t="shared" si="2544"/>
        <v>0</v>
      </c>
      <c r="V32" s="118">
        <f t="shared" si="2544"/>
        <v>-1</v>
      </c>
      <c r="W32" s="118">
        <f t="shared" si="2544"/>
        <v>-1</v>
      </c>
      <c r="X32" s="118">
        <f t="shared" si="2544"/>
        <v>-1</v>
      </c>
      <c r="Y32" s="118">
        <f t="shared" si="2544"/>
        <v>-1</v>
      </c>
      <c r="Z32" s="119">
        <f t="shared" si="2544"/>
        <v>-1</v>
      </c>
      <c r="AA32" s="118">
        <f t="shared" si="2544"/>
        <v>1</v>
      </c>
      <c r="AB32" s="118">
        <f t="shared" si="2544"/>
        <v>1</v>
      </c>
      <c r="AC32" s="118">
        <f t="shared" si="2544"/>
        <v>1</v>
      </c>
      <c r="AD32" s="118">
        <f t="shared" si="2544"/>
        <v>1</v>
      </c>
      <c r="AE32" s="118">
        <f t="shared" si="2544"/>
        <v>1</v>
      </c>
      <c r="AF32" s="118">
        <f t="shared" si="2544"/>
        <v>0</v>
      </c>
      <c r="AG32" s="118">
        <f t="shared" si="2544"/>
        <v>0</v>
      </c>
      <c r="AH32" s="118">
        <f t="shared" si="2544"/>
        <v>0</v>
      </c>
      <c r="AI32" s="118">
        <f t="shared" si="2544"/>
        <v>0</v>
      </c>
      <c r="AJ32" s="118">
        <f t="shared" si="2544"/>
        <v>0</v>
      </c>
      <c r="AK32" s="118">
        <f t="shared" si="2544"/>
        <v>-1</v>
      </c>
      <c r="AL32" s="118">
        <f t="shared" si="2544"/>
        <v>-1</v>
      </c>
      <c r="AM32" s="118">
        <f t="shared" si="2544"/>
        <v>-1</v>
      </c>
      <c r="AN32" s="118">
        <f t="shared" si="2544"/>
        <v>-1</v>
      </c>
      <c r="AO32" s="119">
        <f t="shared" si="2544"/>
        <v>-1</v>
      </c>
      <c r="AP32" s="118">
        <f t="shared" si="2544"/>
        <v>0</v>
      </c>
      <c r="AQ32" s="118">
        <f t="shared" si="2544"/>
        <v>0</v>
      </c>
      <c r="AR32" s="118">
        <f t="shared" si="2544"/>
        <v>0</v>
      </c>
      <c r="AS32" s="118">
        <f t="shared" si="2544"/>
        <v>0</v>
      </c>
      <c r="AT32" s="118">
        <f t="shared" si="2544"/>
        <v>0</v>
      </c>
      <c r="AU32" s="118">
        <f t="shared" si="2544"/>
        <v>0</v>
      </c>
      <c r="AV32" s="118">
        <f t="shared" si="2544"/>
        <v>0</v>
      </c>
      <c r="AW32" s="118">
        <f t="shared" si="2544"/>
        <v>0</v>
      </c>
      <c r="AX32" s="118">
        <f t="shared" si="2544"/>
        <v>0</v>
      </c>
      <c r="AY32" s="215">
        <f t="shared" si="2544"/>
        <v>0</v>
      </c>
      <c r="AZ32" s="118">
        <v>0</v>
      </c>
      <c r="BA32" s="118">
        <f>AZ32</f>
        <v>0</v>
      </c>
      <c r="BB32" s="118">
        <f t="shared" si="2511"/>
        <v>0</v>
      </c>
      <c r="BC32" s="118">
        <f t="shared" si="2512"/>
        <v>0</v>
      </c>
      <c r="BD32" s="118">
        <f t="shared" si="2513"/>
        <v>0</v>
      </c>
      <c r="BE32" s="118">
        <f t="shared" ref="BE32:CR32" si="2545">BE8</f>
        <v>1</v>
      </c>
      <c r="BF32" s="118">
        <f t="shared" si="2545"/>
        <v>1</v>
      </c>
      <c r="BG32" s="118">
        <f t="shared" si="2545"/>
        <v>1</v>
      </c>
      <c r="BH32" s="118">
        <f t="shared" si="2545"/>
        <v>1</v>
      </c>
      <c r="BI32" s="118">
        <f t="shared" si="2545"/>
        <v>1</v>
      </c>
      <c r="BJ32" s="118">
        <f t="shared" si="2545"/>
        <v>0</v>
      </c>
      <c r="BK32" s="118">
        <f t="shared" si="2545"/>
        <v>0</v>
      </c>
      <c r="BL32" s="118">
        <f t="shared" si="2545"/>
        <v>0</v>
      </c>
      <c r="BM32" s="118">
        <f t="shared" si="2545"/>
        <v>0</v>
      </c>
      <c r="BN32" s="118">
        <f t="shared" si="2545"/>
        <v>0</v>
      </c>
      <c r="BO32" s="118">
        <f t="shared" si="2545"/>
        <v>-1</v>
      </c>
      <c r="BP32" s="118">
        <f t="shared" si="2545"/>
        <v>-1</v>
      </c>
      <c r="BQ32" s="118">
        <f t="shared" si="2545"/>
        <v>-1</v>
      </c>
      <c r="BR32" s="118">
        <f t="shared" si="2545"/>
        <v>-1</v>
      </c>
      <c r="BS32" s="119">
        <f t="shared" si="2545"/>
        <v>-1</v>
      </c>
      <c r="BT32" s="118">
        <f t="shared" si="2545"/>
        <v>1</v>
      </c>
      <c r="BU32" s="118">
        <f t="shared" si="2545"/>
        <v>1</v>
      </c>
      <c r="BV32" s="118">
        <f t="shared" si="2545"/>
        <v>1</v>
      </c>
      <c r="BW32" s="118">
        <f t="shared" si="2545"/>
        <v>1</v>
      </c>
      <c r="BX32" s="118">
        <f t="shared" si="2545"/>
        <v>1</v>
      </c>
      <c r="BY32" s="118">
        <f t="shared" si="2545"/>
        <v>0</v>
      </c>
      <c r="BZ32" s="118">
        <f t="shared" si="2545"/>
        <v>0</v>
      </c>
      <c r="CA32" s="118">
        <f t="shared" si="2545"/>
        <v>0</v>
      </c>
      <c r="CB32" s="118">
        <f t="shared" si="2545"/>
        <v>0</v>
      </c>
      <c r="CC32" s="118">
        <f t="shared" si="2545"/>
        <v>0</v>
      </c>
      <c r="CD32" s="118">
        <f t="shared" si="2545"/>
        <v>-1</v>
      </c>
      <c r="CE32" s="118">
        <f t="shared" si="2545"/>
        <v>-1</v>
      </c>
      <c r="CF32" s="118">
        <f t="shared" si="2545"/>
        <v>-1</v>
      </c>
      <c r="CG32" s="118">
        <f t="shared" si="2545"/>
        <v>-1</v>
      </c>
      <c r="CH32" s="119">
        <f t="shared" si="2545"/>
        <v>-1</v>
      </c>
      <c r="CI32" s="118">
        <f t="shared" si="2545"/>
        <v>0</v>
      </c>
      <c r="CJ32" s="118">
        <f t="shared" si="2545"/>
        <v>0</v>
      </c>
      <c r="CK32" s="118">
        <f t="shared" si="2545"/>
        <v>0</v>
      </c>
      <c r="CL32" s="118">
        <f t="shared" si="2545"/>
        <v>0</v>
      </c>
      <c r="CM32" s="118">
        <f t="shared" si="2545"/>
        <v>0</v>
      </c>
      <c r="CN32" s="118">
        <f t="shared" si="2545"/>
        <v>0</v>
      </c>
      <c r="CO32" s="118">
        <f t="shared" si="2545"/>
        <v>0</v>
      </c>
      <c r="CP32" s="118">
        <f t="shared" si="2545"/>
        <v>0</v>
      </c>
      <c r="CQ32" s="118">
        <f t="shared" si="2545"/>
        <v>0</v>
      </c>
      <c r="CR32" s="215">
        <f t="shared" si="2545"/>
        <v>0</v>
      </c>
      <c r="CS32" s="118">
        <v>0</v>
      </c>
      <c r="CT32" s="118">
        <f>CS32</f>
        <v>0</v>
      </c>
      <c r="CU32" s="118">
        <f t="shared" si="2515"/>
        <v>0</v>
      </c>
      <c r="CV32" s="118">
        <f t="shared" si="2516"/>
        <v>0</v>
      </c>
      <c r="CW32" s="118">
        <f t="shared" si="2517"/>
        <v>0</v>
      </c>
      <c r="CX32" s="118">
        <f t="shared" ref="CX32:EK32" si="2546">CX8</f>
        <v>1</v>
      </c>
      <c r="CY32" s="118">
        <f t="shared" si="2546"/>
        <v>1</v>
      </c>
      <c r="CZ32" s="118">
        <f t="shared" si="2546"/>
        <v>1</v>
      </c>
      <c r="DA32" s="118">
        <f t="shared" si="2546"/>
        <v>1</v>
      </c>
      <c r="DB32" s="118">
        <f t="shared" si="2546"/>
        <v>1</v>
      </c>
      <c r="DC32" s="118">
        <f t="shared" si="2546"/>
        <v>0</v>
      </c>
      <c r="DD32" s="118">
        <f t="shared" si="2546"/>
        <v>0</v>
      </c>
      <c r="DE32" s="118">
        <f t="shared" si="2546"/>
        <v>0</v>
      </c>
      <c r="DF32" s="118">
        <f t="shared" si="2546"/>
        <v>0</v>
      </c>
      <c r="DG32" s="118">
        <f t="shared" si="2546"/>
        <v>0</v>
      </c>
      <c r="DH32" s="118">
        <f t="shared" si="2546"/>
        <v>-1</v>
      </c>
      <c r="DI32" s="118">
        <f t="shared" si="2546"/>
        <v>-1</v>
      </c>
      <c r="DJ32" s="118">
        <f t="shared" si="2546"/>
        <v>-1</v>
      </c>
      <c r="DK32" s="118">
        <f t="shared" si="2546"/>
        <v>-1</v>
      </c>
      <c r="DL32" s="119">
        <f t="shared" si="2546"/>
        <v>-1</v>
      </c>
      <c r="DM32" s="118">
        <f t="shared" si="2546"/>
        <v>1</v>
      </c>
      <c r="DN32" s="118">
        <f t="shared" si="2546"/>
        <v>1</v>
      </c>
      <c r="DO32" s="118">
        <f t="shared" si="2546"/>
        <v>1</v>
      </c>
      <c r="DP32" s="118">
        <f t="shared" si="2546"/>
        <v>1</v>
      </c>
      <c r="DQ32" s="118">
        <f t="shared" si="2546"/>
        <v>1</v>
      </c>
      <c r="DR32" s="118">
        <f t="shared" si="2546"/>
        <v>0</v>
      </c>
      <c r="DS32" s="118">
        <f t="shared" si="2546"/>
        <v>0</v>
      </c>
      <c r="DT32" s="118">
        <f t="shared" si="2546"/>
        <v>0</v>
      </c>
      <c r="DU32" s="118">
        <f t="shared" si="2546"/>
        <v>0</v>
      </c>
      <c r="DV32" s="118">
        <f t="shared" si="2546"/>
        <v>0</v>
      </c>
      <c r="DW32" s="118">
        <f t="shared" si="2546"/>
        <v>-1</v>
      </c>
      <c r="DX32" s="118">
        <f t="shared" si="2546"/>
        <v>-1</v>
      </c>
      <c r="DY32" s="118">
        <f t="shared" si="2546"/>
        <v>-1</v>
      </c>
      <c r="DZ32" s="118">
        <f t="shared" si="2546"/>
        <v>-1</v>
      </c>
      <c r="EA32" s="119">
        <f t="shared" si="2546"/>
        <v>-1</v>
      </c>
      <c r="EB32" s="118">
        <f t="shared" si="2546"/>
        <v>0</v>
      </c>
      <c r="EC32" s="118">
        <f t="shared" si="2546"/>
        <v>0</v>
      </c>
      <c r="ED32" s="118">
        <f t="shared" si="2546"/>
        <v>0</v>
      </c>
      <c r="EE32" s="118">
        <f t="shared" si="2546"/>
        <v>0</v>
      </c>
      <c r="EF32" s="118">
        <f t="shared" si="2546"/>
        <v>0</v>
      </c>
      <c r="EG32" s="118">
        <f t="shared" si="2546"/>
        <v>0</v>
      </c>
      <c r="EH32" s="118">
        <f t="shared" si="2546"/>
        <v>0</v>
      </c>
      <c r="EI32" s="118">
        <f t="shared" si="2546"/>
        <v>0</v>
      </c>
      <c r="EJ32" s="118">
        <f t="shared" si="2546"/>
        <v>0</v>
      </c>
      <c r="EK32" s="210">
        <f t="shared" si="2546"/>
        <v>0</v>
      </c>
      <c r="EL32" s="118">
        <v>0</v>
      </c>
      <c r="EM32" s="118">
        <f>EL32</f>
        <v>0</v>
      </c>
      <c r="EN32" s="118">
        <f t="shared" si="2519"/>
        <v>0</v>
      </c>
      <c r="EO32" s="118">
        <f t="shared" si="2520"/>
        <v>0</v>
      </c>
      <c r="EP32" s="118">
        <f t="shared" si="2521"/>
        <v>0</v>
      </c>
      <c r="EQ32" s="118">
        <f t="shared" ref="EQ32:GD32" si="2547">EQ8</f>
        <v>1</v>
      </c>
      <c r="ER32" s="118">
        <f t="shared" si="2547"/>
        <v>1</v>
      </c>
      <c r="ES32" s="118">
        <f t="shared" si="2547"/>
        <v>1</v>
      </c>
      <c r="ET32" s="118">
        <f t="shared" si="2547"/>
        <v>1</v>
      </c>
      <c r="EU32" s="118">
        <f t="shared" si="2547"/>
        <v>1</v>
      </c>
      <c r="EV32" s="118">
        <f t="shared" si="2547"/>
        <v>0</v>
      </c>
      <c r="EW32" s="118">
        <f t="shared" si="2547"/>
        <v>0</v>
      </c>
      <c r="EX32" s="118">
        <f t="shared" si="2547"/>
        <v>0</v>
      </c>
      <c r="EY32" s="118">
        <f t="shared" si="2547"/>
        <v>0</v>
      </c>
      <c r="EZ32" s="118">
        <f t="shared" si="2547"/>
        <v>0</v>
      </c>
      <c r="FA32" s="118">
        <f t="shared" si="2547"/>
        <v>-1</v>
      </c>
      <c r="FB32" s="118">
        <f t="shared" si="2547"/>
        <v>-1</v>
      </c>
      <c r="FC32" s="118">
        <f t="shared" si="2547"/>
        <v>-1</v>
      </c>
      <c r="FD32" s="118">
        <f t="shared" si="2547"/>
        <v>-1</v>
      </c>
      <c r="FE32" s="119">
        <f t="shared" si="2547"/>
        <v>-1</v>
      </c>
      <c r="FF32" s="118">
        <f t="shared" si="2547"/>
        <v>1</v>
      </c>
      <c r="FG32" s="118">
        <f t="shared" si="2547"/>
        <v>1</v>
      </c>
      <c r="FH32" s="118">
        <f t="shared" si="2547"/>
        <v>1</v>
      </c>
      <c r="FI32" s="118">
        <f t="shared" si="2547"/>
        <v>1</v>
      </c>
      <c r="FJ32" s="118">
        <f t="shared" si="2547"/>
        <v>1</v>
      </c>
      <c r="FK32" s="118">
        <f t="shared" si="2547"/>
        <v>0</v>
      </c>
      <c r="FL32" s="118">
        <f t="shared" si="2547"/>
        <v>0</v>
      </c>
      <c r="FM32" s="118">
        <f t="shared" si="2547"/>
        <v>0</v>
      </c>
      <c r="FN32" s="118">
        <f t="shared" si="2547"/>
        <v>0</v>
      </c>
      <c r="FO32" s="118">
        <f t="shared" si="2547"/>
        <v>0</v>
      </c>
      <c r="FP32" s="118">
        <f t="shared" si="2547"/>
        <v>-1</v>
      </c>
      <c r="FQ32" s="118">
        <f t="shared" si="2547"/>
        <v>-1</v>
      </c>
      <c r="FR32" s="118">
        <f t="shared" si="2547"/>
        <v>-1</v>
      </c>
      <c r="FS32" s="118">
        <f t="shared" si="2547"/>
        <v>-1</v>
      </c>
      <c r="FT32" s="119">
        <f t="shared" si="2547"/>
        <v>-1</v>
      </c>
      <c r="FU32" s="118">
        <f t="shared" si="2547"/>
        <v>0</v>
      </c>
      <c r="FV32" s="118">
        <f t="shared" si="2547"/>
        <v>0</v>
      </c>
      <c r="FW32" s="118">
        <f t="shared" si="2547"/>
        <v>0</v>
      </c>
      <c r="FX32" s="118">
        <f t="shared" si="2547"/>
        <v>0</v>
      </c>
      <c r="FY32" s="118">
        <f t="shared" si="2547"/>
        <v>0</v>
      </c>
      <c r="FZ32" s="118">
        <f t="shared" si="2547"/>
        <v>0</v>
      </c>
      <c r="GA32" s="118">
        <f t="shared" si="2547"/>
        <v>0</v>
      </c>
      <c r="GB32" s="118">
        <f t="shared" si="2547"/>
        <v>0</v>
      </c>
      <c r="GC32" s="118">
        <f t="shared" si="2547"/>
        <v>0</v>
      </c>
      <c r="GD32" s="215">
        <f t="shared" si="2547"/>
        <v>0</v>
      </c>
      <c r="GE32" s="118">
        <v>0</v>
      </c>
      <c r="GF32" s="118">
        <f>GE32</f>
        <v>0</v>
      </c>
      <c r="GG32" s="118">
        <f t="shared" si="2523"/>
        <v>0</v>
      </c>
      <c r="GH32" s="118">
        <f t="shared" si="2524"/>
        <v>0</v>
      </c>
      <c r="GI32" s="118">
        <f t="shared" si="2525"/>
        <v>0</v>
      </c>
      <c r="GJ32" s="118">
        <f t="shared" ref="GJ32:HW32" si="2548">GJ8</f>
        <v>1</v>
      </c>
      <c r="GK32" s="118">
        <f t="shared" si="2548"/>
        <v>1</v>
      </c>
      <c r="GL32" s="118">
        <f t="shared" si="2548"/>
        <v>1</v>
      </c>
      <c r="GM32" s="118">
        <f t="shared" si="2548"/>
        <v>1</v>
      </c>
      <c r="GN32" s="118">
        <f t="shared" si="2548"/>
        <v>1</v>
      </c>
      <c r="GO32" s="118">
        <f t="shared" si="2548"/>
        <v>0</v>
      </c>
      <c r="GP32" s="118">
        <f t="shared" si="2548"/>
        <v>0</v>
      </c>
      <c r="GQ32" s="118">
        <f t="shared" si="2548"/>
        <v>0</v>
      </c>
      <c r="GR32" s="118">
        <f t="shared" si="2548"/>
        <v>0</v>
      </c>
      <c r="GS32" s="118">
        <f t="shared" si="2548"/>
        <v>0</v>
      </c>
      <c r="GT32" s="118">
        <f t="shared" si="2548"/>
        <v>-1</v>
      </c>
      <c r="GU32" s="118">
        <f t="shared" si="2548"/>
        <v>-1</v>
      </c>
      <c r="GV32" s="118">
        <f t="shared" si="2548"/>
        <v>-1</v>
      </c>
      <c r="GW32" s="118">
        <f t="shared" si="2548"/>
        <v>-1</v>
      </c>
      <c r="GX32" s="119">
        <f t="shared" si="2548"/>
        <v>-1</v>
      </c>
      <c r="GY32" s="118">
        <f t="shared" si="2548"/>
        <v>1</v>
      </c>
      <c r="GZ32" s="118">
        <f t="shared" si="2548"/>
        <v>1</v>
      </c>
      <c r="HA32" s="118">
        <f t="shared" si="2548"/>
        <v>1</v>
      </c>
      <c r="HB32" s="118">
        <f t="shared" si="2548"/>
        <v>1</v>
      </c>
      <c r="HC32" s="118">
        <f t="shared" si="2548"/>
        <v>1</v>
      </c>
      <c r="HD32" s="118">
        <f t="shared" si="2548"/>
        <v>0</v>
      </c>
      <c r="HE32" s="118">
        <f t="shared" si="2548"/>
        <v>0</v>
      </c>
      <c r="HF32" s="118">
        <f t="shared" si="2548"/>
        <v>0</v>
      </c>
      <c r="HG32" s="118">
        <f t="shared" si="2548"/>
        <v>0</v>
      </c>
      <c r="HH32" s="118">
        <f t="shared" si="2548"/>
        <v>0</v>
      </c>
      <c r="HI32" s="118">
        <f t="shared" si="2548"/>
        <v>-1</v>
      </c>
      <c r="HJ32" s="118">
        <f t="shared" si="2548"/>
        <v>-1</v>
      </c>
      <c r="HK32" s="118">
        <f t="shared" si="2548"/>
        <v>-1</v>
      </c>
      <c r="HL32" s="118">
        <f t="shared" si="2548"/>
        <v>-1</v>
      </c>
      <c r="HM32" s="119">
        <f t="shared" si="2548"/>
        <v>-1</v>
      </c>
      <c r="HN32" s="118">
        <f t="shared" si="2548"/>
        <v>0</v>
      </c>
      <c r="HO32" s="118">
        <f t="shared" si="2548"/>
        <v>0</v>
      </c>
      <c r="HP32" s="118">
        <f t="shared" si="2548"/>
        <v>0</v>
      </c>
      <c r="HQ32" s="118">
        <f t="shared" si="2548"/>
        <v>0</v>
      </c>
      <c r="HR32" s="118">
        <f t="shared" si="2548"/>
        <v>0</v>
      </c>
      <c r="HS32" s="118">
        <f t="shared" si="2548"/>
        <v>0</v>
      </c>
      <c r="HT32" s="118">
        <f t="shared" si="2548"/>
        <v>0</v>
      </c>
      <c r="HU32" s="118">
        <f t="shared" si="2548"/>
        <v>0</v>
      </c>
      <c r="HV32" s="118">
        <f t="shared" si="2548"/>
        <v>0</v>
      </c>
      <c r="HW32" s="215">
        <f t="shared" si="2548"/>
        <v>0</v>
      </c>
      <c r="HX32" s="118">
        <v>0</v>
      </c>
      <c r="HY32" s="118">
        <f>HX32</f>
        <v>0</v>
      </c>
      <c r="HZ32" s="118">
        <f t="shared" si="2527"/>
        <v>0</v>
      </c>
      <c r="IA32" s="118">
        <f t="shared" si="2528"/>
        <v>0</v>
      </c>
      <c r="IB32" s="118">
        <f t="shared" si="2529"/>
        <v>0</v>
      </c>
      <c r="IC32" s="118">
        <f t="shared" ref="IC32:JP32" si="2549">IC8</f>
        <v>1</v>
      </c>
      <c r="ID32" s="118">
        <f t="shared" si="2549"/>
        <v>1</v>
      </c>
      <c r="IE32" s="118">
        <f t="shared" si="2549"/>
        <v>1</v>
      </c>
      <c r="IF32" s="118">
        <f t="shared" si="2549"/>
        <v>1</v>
      </c>
      <c r="IG32" s="118">
        <f t="shared" si="2549"/>
        <v>1</v>
      </c>
      <c r="IH32" s="118">
        <f t="shared" si="2549"/>
        <v>0</v>
      </c>
      <c r="II32" s="118">
        <f t="shared" si="2549"/>
        <v>0</v>
      </c>
      <c r="IJ32" s="118">
        <f t="shared" si="2549"/>
        <v>0</v>
      </c>
      <c r="IK32" s="118">
        <f t="shared" si="2549"/>
        <v>0</v>
      </c>
      <c r="IL32" s="118">
        <f t="shared" si="2549"/>
        <v>0</v>
      </c>
      <c r="IM32" s="118">
        <f t="shared" si="2549"/>
        <v>-1</v>
      </c>
      <c r="IN32" s="118">
        <f t="shared" si="2549"/>
        <v>-1</v>
      </c>
      <c r="IO32" s="118">
        <f t="shared" si="2549"/>
        <v>-1</v>
      </c>
      <c r="IP32" s="118">
        <f t="shared" si="2549"/>
        <v>-1</v>
      </c>
      <c r="IQ32" s="119">
        <f t="shared" si="2549"/>
        <v>-1</v>
      </c>
      <c r="IR32" s="118">
        <f t="shared" si="2549"/>
        <v>1</v>
      </c>
      <c r="IS32" s="118">
        <f t="shared" si="2549"/>
        <v>1</v>
      </c>
      <c r="IT32" s="118">
        <f t="shared" si="2549"/>
        <v>1</v>
      </c>
      <c r="IU32" s="118">
        <f t="shared" si="2549"/>
        <v>1</v>
      </c>
      <c r="IV32" s="118">
        <f t="shared" si="2549"/>
        <v>1</v>
      </c>
      <c r="IW32" s="118">
        <f t="shared" si="2549"/>
        <v>0</v>
      </c>
      <c r="IX32" s="118">
        <f t="shared" si="2549"/>
        <v>0</v>
      </c>
      <c r="IY32" s="118">
        <f t="shared" si="2549"/>
        <v>0</v>
      </c>
      <c r="IZ32" s="118">
        <f t="shared" si="2549"/>
        <v>0</v>
      </c>
      <c r="JA32" s="118">
        <f t="shared" si="2549"/>
        <v>0</v>
      </c>
      <c r="JB32" s="118">
        <f t="shared" si="2549"/>
        <v>-1</v>
      </c>
      <c r="JC32" s="118">
        <f t="shared" si="2549"/>
        <v>-1</v>
      </c>
      <c r="JD32" s="118">
        <f t="shared" si="2549"/>
        <v>-1</v>
      </c>
      <c r="JE32" s="118">
        <f t="shared" si="2549"/>
        <v>-1</v>
      </c>
      <c r="JF32" s="119">
        <f t="shared" si="2549"/>
        <v>-1</v>
      </c>
      <c r="JG32" s="118">
        <f t="shared" si="2549"/>
        <v>0</v>
      </c>
      <c r="JH32" s="118">
        <f t="shared" si="2549"/>
        <v>0</v>
      </c>
      <c r="JI32" s="118">
        <f t="shared" si="2549"/>
        <v>0</v>
      </c>
      <c r="JJ32" s="118">
        <f t="shared" si="2549"/>
        <v>0</v>
      </c>
      <c r="JK32" s="118">
        <f t="shared" si="2549"/>
        <v>0</v>
      </c>
      <c r="JL32" s="118">
        <f t="shared" si="2549"/>
        <v>0</v>
      </c>
      <c r="JM32" s="118">
        <f t="shared" si="2549"/>
        <v>0</v>
      </c>
      <c r="JN32" s="118">
        <f t="shared" si="2549"/>
        <v>0</v>
      </c>
      <c r="JO32" s="118">
        <f t="shared" si="2549"/>
        <v>0</v>
      </c>
      <c r="JP32" s="215">
        <f t="shared" si="2549"/>
        <v>0</v>
      </c>
      <c r="JQ32" s="118">
        <v>0</v>
      </c>
      <c r="JR32" s="118">
        <f>JQ32</f>
        <v>0</v>
      </c>
      <c r="JS32" s="118">
        <f t="shared" si="2531"/>
        <v>0</v>
      </c>
      <c r="JT32" s="118">
        <f t="shared" si="2532"/>
        <v>0</v>
      </c>
      <c r="JU32" s="118">
        <f t="shared" si="2533"/>
        <v>0</v>
      </c>
      <c r="JV32" s="118">
        <f t="shared" ref="JV32:LI32" si="2550">JV8</f>
        <v>1</v>
      </c>
      <c r="JW32" s="118">
        <f t="shared" si="2550"/>
        <v>1</v>
      </c>
      <c r="JX32" s="118">
        <f t="shared" si="2550"/>
        <v>1</v>
      </c>
      <c r="JY32" s="118">
        <f t="shared" si="2550"/>
        <v>1</v>
      </c>
      <c r="JZ32" s="118">
        <f t="shared" si="2550"/>
        <v>1</v>
      </c>
      <c r="KA32" s="118">
        <f t="shared" si="2550"/>
        <v>0</v>
      </c>
      <c r="KB32" s="118">
        <f t="shared" si="2550"/>
        <v>0</v>
      </c>
      <c r="KC32" s="118">
        <f t="shared" si="2550"/>
        <v>0</v>
      </c>
      <c r="KD32" s="118">
        <f t="shared" si="2550"/>
        <v>0</v>
      </c>
      <c r="KE32" s="118">
        <f t="shared" si="2550"/>
        <v>0</v>
      </c>
      <c r="KF32" s="118">
        <f t="shared" si="2550"/>
        <v>-1</v>
      </c>
      <c r="KG32" s="118">
        <f t="shared" si="2550"/>
        <v>-1</v>
      </c>
      <c r="KH32" s="118">
        <f t="shared" si="2550"/>
        <v>-1</v>
      </c>
      <c r="KI32" s="118">
        <f t="shared" si="2550"/>
        <v>-1</v>
      </c>
      <c r="KJ32" s="119">
        <f t="shared" si="2550"/>
        <v>-1</v>
      </c>
      <c r="KK32" s="118">
        <f t="shared" si="2550"/>
        <v>1</v>
      </c>
      <c r="KL32" s="118">
        <f t="shared" si="2550"/>
        <v>1</v>
      </c>
      <c r="KM32" s="118">
        <f t="shared" si="2550"/>
        <v>1</v>
      </c>
      <c r="KN32" s="118">
        <f t="shared" si="2550"/>
        <v>1</v>
      </c>
      <c r="KO32" s="118">
        <f t="shared" si="2550"/>
        <v>1</v>
      </c>
      <c r="KP32" s="118">
        <f t="shared" si="2550"/>
        <v>0</v>
      </c>
      <c r="KQ32" s="118">
        <f t="shared" si="2550"/>
        <v>0</v>
      </c>
      <c r="KR32" s="118">
        <f t="shared" si="2550"/>
        <v>0</v>
      </c>
      <c r="KS32" s="118">
        <f t="shared" si="2550"/>
        <v>0</v>
      </c>
      <c r="KT32" s="118">
        <f t="shared" si="2550"/>
        <v>0</v>
      </c>
      <c r="KU32" s="118">
        <f t="shared" si="2550"/>
        <v>-1</v>
      </c>
      <c r="KV32" s="118">
        <f t="shared" si="2550"/>
        <v>-1</v>
      </c>
      <c r="KW32" s="118">
        <f t="shared" si="2550"/>
        <v>-1</v>
      </c>
      <c r="KX32" s="118">
        <f t="shared" si="2550"/>
        <v>-1</v>
      </c>
      <c r="KY32" s="119">
        <f t="shared" si="2550"/>
        <v>-1</v>
      </c>
      <c r="KZ32" s="118">
        <f t="shared" si="2550"/>
        <v>0</v>
      </c>
      <c r="LA32" s="118">
        <f t="shared" si="2550"/>
        <v>0</v>
      </c>
      <c r="LB32" s="118">
        <f t="shared" si="2550"/>
        <v>0</v>
      </c>
      <c r="LC32" s="118">
        <f t="shared" si="2550"/>
        <v>0</v>
      </c>
      <c r="LD32" s="118">
        <f t="shared" si="2550"/>
        <v>0</v>
      </c>
      <c r="LE32" s="118">
        <f t="shared" si="2550"/>
        <v>0</v>
      </c>
      <c r="LF32" s="118">
        <f t="shared" si="2550"/>
        <v>0</v>
      </c>
      <c r="LG32" s="118">
        <f t="shared" si="2550"/>
        <v>0</v>
      </c>
      <c r="LH32" s="118">
        <f t="shared" si="2550"/>
        <v>0</v>
      </c>
      <c r="LI32" s="215">
        <f t="shared" si="2550"/>
        <v>0</v>
      </c>
      <c r="LJ32" s="118">
        <v>0</v>
      </c>
      <c r="LK32" s="118">
        <f>LJ32</f>
        <v>0</v>
      </c>
      <c r="LL32" s="118">
        <f t="shared" si="2535"/>
        <v>0</v>
      </c>
      <c r="LM32" s="118">
        <f t="shared" si="2536"/>
        <v>0</v>
      </c>
      <c r="LN32" s="118">
        <f t="shared" si="2537"/>
        <v>0</v>
      </c>
      <c r="LO32" s="118">
        <f t="shared" ref="LO32:NB32" si="2551">LO8</f>
        <v>1</v>
      </c>
      <c r="LP32" s="118">
        <f t="shared" si="2551"/>
        <v>1</v>
      </c>
      <c r="LQ32" s="118">
        <f t="shared" si="2551"/>
        <v>1</v>
      </c>
      <c r="LR32" s="118">
        <f t="shared" si="2551"/>
        <v>1</v>
      </c>
      <c r="LS32" s="118">
        <f t="shared" si="2551"/>
        <v>1</v>
      </c>
      <c r="LT32" s="118">
        <f t="shared" si="2551"/>
        <v>0</v>
      </c>
      <c r="LU32" s="118">
        <f t="shared" si="2551"/>
        <v>0</v>
      </c>
      <c r="LV32" s="118">
        <f t="shared" si="2551"/>
        <v>0</v>
      </c>
      <c r="LW32" s="118">
        <f t="shared" si="2551"/>
        <v>0</v>
      </c>
      <c r="LX32" s="118">
        <f t="shared" si="2551"/>
        <v>0</v>
      </c>
      <c r="LY32" s="118">
        <f t="shared" si="2551"/>
        <v>-1</v>
      </c>
      <c r="LZ32" s="118">
        <f t="shared" si="2551"/>
        <v>-1</v>
      </c>
      <c r="MA32" s="118">
        <f t="shared" si="2551"/>
        <v>-1</v>
      </c>
      <c r="MB32" s="118">
        <f t="shared" si="2551"/>
        <v>-1</v>
      </c>
      <c r="MC32" s="119">
        <f t="shared" si="2551"/>
        <v>-1</v>
      </c>
      <c r="MD32" s="118">
        <f t="shared" si="2551"/>
        <v>1</v>
      </c>
      <c r="ME32" s="118">
        <f t="shared" si="2551"/>
        <v>1</v>
      </c>
      <c r="MF32" s="118">
        <f t="shared" si="2551"/>
        <v>1</v>
      </c>
      <c r="MG32" s="118">
        <f t="shared" si="2551"/>
        <v>1</v>
      </c>
      <c r="MH32" s="118">
        <f t="shared" si="2551"/>
        <v>1</v>
      </c>
      <c r="MI32" s="118">
        <f t="shared" si="2551"/>
        <v>0</v>
      </c>
      <c r="MJ32" s="118">
        <f t="shared" si="2551"/>
        <v>0</v>
      </c>
      <c r="MK32" s="118">
        <f t="shared" si="2551"/>
        <v>0</v>
      </c>
      <c r="ML32" s="118">
        <f t="shared" si="2551"/>
        <v>0</v>
      </c>
      <c r="MM32" s="118">
        <f t="shared" si="2551"/>
        <v>0</v>
      </c>
      <c r="MN32" s="118">
        <f t="shared" si="2551"/>
        <v>-1</v>
      </c>
      <c r="MO32" s="118">
        <f t="shared" si="2551"/>
        <v>-1</v>
      </c>
      <c r="MP32" s="118">
        <f t="shared" si="2551"/>
        <v>-1</v>
      </c>
      <c r="MQ32" s="118">
        <f t="shared" si="2551"/>
        <v>-1</v>
      </c>
      <c r="MR32" s="119">
        <f t="shared" si="2551"/>
        <v>-1</v>
      </c>
      <c r="MS32" s="118">
        <f t="shared" si="2551"/>
        <v>0</v>
      </c>
      <c r="MT32" s="118">
        <f t="shared" si="2551"/>
        <v>0</v>
      </c>
      <c r="MU32" s="118">
        <f t="shared" si="2551"/>
        <v>0</v>
      </c>
      <c r="MV32" s="118">
        <f t="shared" si="2551"/>
        <v>0</v>
      </c>
      <c r="MW32" s="118">
        <f t="shared" si="2551"/>
        <v>0</v>
      </c>
      <c r="MX32" s="118">
        <f t="shared" si="2551"/>
        <v>0</v>
      </c>
      <c r="MY32" s="118">
        <f t="shared" si="2551"/>
        <v>0</v>
      </c>
      <c r="MZ32" s="118">
        <f t="shared" si="2551"/>
        <v>0</v>
      </c>
      <c r="NA32" s="118">
        <f t="shared" si="2551"/>
        <v>0</v>
      </c>
      <c r="NB32" s="215">
        <f t="shared" si="2551"/>
        <v>0</v>
      </c>
      <c r="NC32" s="118">
        <v>0</v>
      </c>
      <c r="ND32" s="118">
        <f>NC32</f>
        <v>0</v>
      </c>
      <c r="NE32" s="118">
        <f t="shared" si="2539"/>
        <v>0</v>
      </c>
      <c r="NF32" s="118">
        <f t="shared" si="2540"/>
        <v>0</v>
      </c>
      <c r="NG32" s="118">
        <f t="shared" si="2541"/>
        <v>0</v>
      </c>
      <c r="NH32" s="118">
        <f t="shared" ref="NH32:OU32" si="2552">NH8</f>
        <v>1</v>
      </c>
      <c r="NI32" s="118">
        <f t="shared" si="2552"/>
        <v>1</v>
      </c>
      <c r="NJ32" s="118">
        <f t="shared" si="2552"/>
        <v>1</v>
      </c>
      <c r="NK32" s="118">
        <f t="shared" si="2552"/>
        <v>1</v>
      </c>
      <c r="NL32" s="118">
        <f t="shared" si="2552"/>
        <v>1</v>
      </c>
      <c r="NM32" s="118">
        <f t="shared" si="2552"/>
        <v>0</v>
      </c>
      <c r="NN32" s="118">
        <f t="shared" si="2552"/>
        <v>0</v>
      </c>
      <c r="NO32" s="118">
        <f t="shared" si="2552"/>
        <v>0</v>
      </c>
      <c r="NP32" s="118">
        <f t="shared" si="2552"/>
        <v>0</v>
      </c>
      <c r="NQ32" s="118">
        <f t="shared" si="2552"/>
        <v>0</v>
      </c>
      <c r="NR32" s="118">
        <f t="shared" si="2552"/>
        <v>-1</v>
      </c>
      <c r="NS32" s="118">
        <f t="shared" si="2552"/>
        <v>-1</v>
      </c>
      <c r="NT32" s="118">
        <f t="shared" si="2552"/>
        <v>-1</v>
      </c>
      <c r="NU32" s="118">
        <f t="shared" si="2552"/>
        <v>-1</v>
      </c>
      <c r="NV32" s="119">
        <f t="shared" si="2552"/>
        <v>-1</v>
      </c>
      <c r="NW32" s="118">
        <f t="shared" si="2552"/>
        <v>1</v>
      </c>
      <c r="NX32" s="118">
        <f t="shared" si="2552"/>
        <v>1</v>
      </c>
      <c r="NY32" s="118">
        <f t="shared" si="2552"/>
        <v>1</v>
      </c>
      <c r="NZ32" s="118">
        <f t="shared" si="2552"/>
        <v>1</v>
      </c>
      <c r="OA32" s="118">
        <f t="shared" si="2552"/>
        <v>1</v>
      </c>
      <c r="OB32" s="118">
        <f t="shared" si="2552"/>
        <v>0</v>
      </c>
      <c r="OC32" s="118">
        <f t="shared" si="2552"/>
        <v>0</v>
      </c>
      <c r="OD32" s="118">
        <f t="shared" si="2552"/>
        <v>0</v>
      </c>
      <c r="OE32" s="118">
        <f t="shared" si="2552"/>
        <v>0</v>
      </c>
      <c r="OF32" s="118">
        <f t="shared" si="2552"/>
        <v>0</v>
      </c>
      <c r="OG32" s="118">
        <f t="shared" si="2552"/>
        <v>-1</v>
      </c>
      <c r="OH32" s="118">
        <f t="shared" si="2552"/>
        <v>-1</v>
      </c>
      <c r="OI32" s="118">
        <f t="shared" si="2552"/>
        <v>-1</v>
      </c>
      <c r="OJ32" s="118">
        <f t="shared" si="2552"/>
        <v>-1</v>
      </c>
      <c r="OK32" s="119">
        <f t="shared" si="2552"/>
        <v>-1</v>
      </c>
      <c r="OL32" s="118">
        <f t="shared" si="2552"/>
        <v>0</v>
      </c>
      <c r="OM32" s="118">
        <f t="shared" si="2552"/>
        <v>0</v>
      </c>
      <c r="ON32" s="118">
        <f t="shared" si="2552"/>
        <v>0</v>
      </c>
      <c r="OO32" s="118">
        <f t="shared" si="2552"/>
        <v>0</v>
      </c>
      <c r="OP32" s="118">
        <f t="shared" si="2552"/>
        <v>0</v>
      </c>
      <c r="OQ32" s="118">
        <f t="shared" si="2552"/>
        <v>0</v>
      </c>
      <c r="OR32" s="118">
        <f t="shared" si="2552"/>
        <v>0</v>
      </c>
      <c r="OS32" s="118">
        <f t="shared" si="2552"/>
        <v>0</v>
      </c>
      <c r="OT32" s="118">
        <f t="shared" si="2552"/>
        <v>0</v>
      </c>
      <c r="OU32" s="215">
        <f t="shared" si="2552"/>
        <v>0</v>
      </c>
      <c r="OV32" s="118">
        <v>0</v>
      </c>
      <c r="OW32" s="118">
        <f>OW8</f>
        <v>0.5</v>
      </c>
      <c r="OX32" s="118">
        <v>0</v>
      </c>
      <c r="OY32" s="221">
        <f>OY8</f>
        <v>0.5</v>
      </c>
      <c r="OZ32" s="118">
        <v>0</v>
      </c>
      <c r="PA32" s="118">
        <f>PA8</f>
        <v>1</v>
      </c>
      <c r="PB32" s="118">
        <v>0</v>
      </c>
      <c r="PC32" s="119">
        <f>PC8</f>
        <v>1</v>
      </c>
      <c r="PD32" s="118">
        <v>0</v>
      </c>
      <c r="PE32" s="118">
        <f>PE8</f>
        <v>1</v>
      </c>
      <c r="PF32" s="118">
        <v>0</v>
      </c>
      <c r="PG32" s="119">
        <f>PG8</f>
        <v>1</v>
      </c>
      <c r="PH32" s="118">
        <v>0</v>
      </c>
      <c r="PI32" s="119">
        <f>PI8</f>
        <v>0.5</v>
      </c>
      <c r="PJ32" s="118">
        <v>0</v>
      </c>
      <c r="PK32" s="118">
        <f>PK8</f>
        <v>1</v>
      </c>
      <c r="PL32" s="118">
        <v>0</v>
      </c>
      <c r="PM32" s="119">
        <f>PM8</f>
        <v>1</v>
      </c>
      <c r="PN32" s="118">
        <v>0</v>
      </c>
      <c r="PO32" s="118">
        <f>PO8</f>
        <v>1</v>
      </c>
      <c r="PP32" s="118">
        <v>0</v>
      </c>
      <c r="PQ32" s="119">
        <f>PQ8</f>
        <v>1</v>
      </c>
      <c r="PR32" s="190">
        <f t="shared" si="679"/>
        <v>0</v>
      </c>
      <c r="PS32" s="190">
        <f t="shared" si="2442"/>
        <v>0</v>
      </c>
    </row>
    <row r="33" spans="1:435" x14ac:dyDescent="0.3">
      <c r="A33" s="286"/>
      <c r="B33" t="s">
        <v>710</v>
      </c>
      <c r="C33" t="s">
        <v>105</v>
      </c>
      <c r="D33" t="s">
        <v>698</v>
      </c>
      <c r="E33" s="6">
        <f>E31</f>
        <v>163769877</v>
      </c>
      <c r="F33" t="s">
        <v>711</v>
      </c>
      <c r="G33">
        <f t="shared" ref="G33:BR33" si="2553">G11*1000</f>
        <v>1000</v>
      </c>
      <c r="H33" s="118">
        <f t="shared" si="2553"/>
        <v>1000</v>
      </c>
      <c r="I33" s="118">
        <f t="shared" si="2553"/>
        <v>1000</v>
      </c>
      <c r="J33" s="118">
        <f t="shared" si="2553"/>
        <v>1000</v>
      </c>
      <c r="K33" s="118">
        <f t="shared" si="2553"/>
        <v>1000</v>
      </c>
      <c r="L33" s="118">
        <f t="shared" si="2553"/>
        <v>1000</v>
      </c>
      <c r="M33" s="118">
        <f t="shared" si="2553"/>
        <v>1000</v>
      </c>
      <c r="N33" s="118">
        <f t="shared" si="2553"/>
        <v>1000</v>
      </c>
      <c r="O33" s="118">
        <f t="shared" si="2553"/>
        <v>1000</v>
      </c>
      <c r="P33" s="118">
        <f t="shared" si="2553"/>
        <v>1000</v>
      </c>
      <c r="Q33" s="118">
        <f t="shared" si="2553"/>
        <v>1000</v>
      </c>
      <c r="R33" s="118">
        <f t="shared" si="2553"/>
        <v>1000</v>
      </c>
      <c r="S33" s="118">
        <f t="shared" si="2553"/>
        <v>1000</v>
      </c>
      <c r="T33" s="118">
        <f t="shared" si="2553"/>
        <v>1000</v>
      </c>
      <c r="U33" s="118">
        <f t="shared" si="2553"/>
        <v>1000</v>
      </c>
      <c r="V33" s="118">
        <f t="shared" si="2553"/>
        <v>1000</v>
      </c>
      <c r="W33" s="118">
        <f t="shared" si="2553"/>
        <v>1000</v>
      </c>
      <c r="X33" s="118">
        <f t="shared" si="2553"/>
        <v>1000</v>
      </c>
      <c r="Y33" s="118">
        <f t="shared" si="2553"/>
        <v>1000</v>
      </c>
      <c r="Z33" s="119">
        <f t="shared" si="2553"/>
        <v>1000</v>
      </c>
      <c r="AA33" s="118">
        <f t="shared" si="2553"/>
        <v>1000</v>
      </c>
      <c r="AB33" s="118">
        <f t="shared" si="2553"/>
        <v>1000</v>
      </c>
      <c r="AC33" s="118">
        <f t="shared" si="2553"/>
        <v>1000</v>
      </c>
      <c r="AD33" s="118">
        <f t="shared" si="2553"/>
        <v>1000</v>
      </c>
      <c r="AE33" s="118">
        <f t="shared" si="2553"/>
        <v>1000</v>
      </c>
      <c r="AF33" s="118">
        <f t="shared" si="2553"/>
        <v>1000</v>
      </c>
      <c r="AG33" s="118">
        <f t="shared" si="2553"/>
        <v>1000</v>
      </c>
      <c r="AH33" s="118">
        <f t="shared" si="2553"/>
        <v>1000</v>
      </c>
      <c r="AI33" s="118">
        <f t="shared" si="2553"/>
        <v>1000</v>
      </c>
      <c r="AJ33" s="118">
        <f t="shared" si="2553"/>
        <v>1000</v>
      </c>
      <c r="AK33" s="118">
        <f t="shared" si="2553"/>
        <v>1000</v>
      </c>
      <c r="AL33" s="118">
        <f t="shared" si="2553"/>
        <v>1000</v>
      </c>
      <c r="AM33" s="118">
        <f t="shared" si="2553"/>
        <v>1000</v>
      </c>
      <c r="AN33" s="118">
        <f t="shared" si="2553"/>
        <v>1000</v>
      </c>
      <c r="AO33" s="119">
        <f t="shared" si="2553"/>
        <v>1000</v>
      </c>
      <c r="AP33" s="118">
        <f t="shared" si="2553"/>
        <v>1000</v>
      </c>
      <c r="AQ33" s="118">
        <f t="shared" si="2553"/>
        <v>1000</v>
      </c>
      <c r="AR33" s="118">
        <f t="shared" si="2553"/>
        <v>1000</v>
      </c>
      <c r="AS33" s="118">
        <f t="shared" si="2553"/>
        <v>1000</v>
      </c>
      <c r="AT33" s="118">
        <f t="shared" si="2553"/>
        <v>1000</v>
      </c>
      <c r="AU33" s="118">
        <f t="shared" si="2553"/>
        <v>1000</v>
      </c>
      <c r="AV33" s="118">
        <f t="shared" si="2553"/>
        <v>1000</v>
      </c>
      <c r="AW33" s="118">
        <f t="shared" si="2553"/>
        <v>1000</v>
      </c>
      <c r="AX33" s="118">
        <f t="shared" si="2553"/>
        <v>1000</v>
      </c>
      <c r="AY33" s="215">
        <f t="shared" si="2553"/>
        <v>1000</v>
      </c>
      <c r="AZ33">
        <f t="shared" si="2553"/>
        <v>1000</v>
      </c>
      <c r="BA33" s="118">
        <f t="shared" si="2553"/>
        <v>1000</v>
      </c>
      <c r="BB33" s="118">
        <f t="shared" si="2553"/>
        <v>1000</v>
      </c>
      <c r="BC33" s="118">
        <f t="shared" si="2553"/>
        <v>1000</v>
      </c>
      <c r="BD33" s="118">
        <f t="shared" si="2553"/>
        <v>1000</v>
      </c>
      <c r="BE33" s="118">
        <f t="shared" si="2553"/>
        <v>1000</v>
      </c>
      <c r="BF33" s="118">
        <f t="shared" si="2553"/>
        <v>1000</v>
      </c>
      <c r="BG33" s="118">
        <f t="shared" si="2553"/>
        <v>1000</v>
      </c>
      <c r="BH33" s="118">
        <f t="shared" si="2553"/>
        <v>1000</v>
      </c>
      <c r="BI33" s="118">
        <f t="shared" si="2553"/>
        <v>1000</v>
      </c>
      <c r="BJ33" s="118">
        <f t="shared" si="2553"/>
        <v>1000</v>
      </c>
      <c r="BK33" s="118">
        <f t="shared" si="2553"/>
        <v>1000</v>
      </c>
      <c r="BL33" s="118">
        <f t="shared" si="2553"/>
        <v>1000</v>
      </c>
      <c r="BM33" s="118">
        <f t="shared" si="2553"/>
        <v>1000</v>
      </c>
      <c r="BN33" s="118">
        <f t="shared" si="2553"/>
        <v>1000</v>
      </c>
      <c r="BO33" s="118">
        <f t="shared" si="2553"/>
        <v>1000</v>
      </c>
      <c r="BP33" s="118">
        <f t="shared" si="2553"/>
        <v>1000</v>
      </c>
      <c r="BQ33" s="118">
        <f t="shared" si="2553"/>
        <v>1000</v>
      </c>
      <c r="BR33" s="118">
        <f t="shared" si="2553"/>
        <v>1000</v>
      </c>
      <c r="BS33" s="119">
        <f t="shared" ref="BS33:ED33" si="2554">BS11*1000</f>
        <v>1000</v>
      </c>
      <c r="BT33" s="118">
        <f t="shared" si="2554"/>
        <v>1000</v>
      </c>
      <c r="BU33" s="118">
        <f t="shared" si="2554"/>
        <v>1000</v>
      </c>
      <c r="BV33" s="118">
        <f t="shared" si="2554"/>
        <v>1000</v>
      </c>
      <c r="BW33" s="118">
        <f t="shared" si="2554"/>
        <v>1000</v>
      </c>
      <c r="BX33" s="118">
        <f t="shared" si="2554"/>
        <v>1000</v>
      </c>
      <c r="BY33" s="118">
        <f t="shared" si="2554"/>
        <v>1000</v>
      </c>
      <c r="BZ33" s="118">
        <f t="shared" si="2554"/>
        <v>1000</v>
      </c>
      <c r="CA33" s="118">
        <f t="shared" si="2554"/>
        <v>1000</v>
      </c>
      <c r="CB33" s="118">
        <f t="shared" si="2554"/>
        <v>1000</v>
      </c>
      <c r="CC33" s="118">
        <f t="shared" si="2554"/>
        <v>1000</v>
      </c>
      <c r="CD33" s="118">
        <f t="shared" si="2554"/>
        <v>1000</v>
      </c>
      <c r="CE33" s="118">
        <f t="shared" si="2554"/>
        <v>1000</v>
      </c>
      <c r="CF33" s="118">
        <f t="shared" si="2554"/>
        <v>1000</v>
      </c>
      <c r="CG33" s="118">
        <f t="shared" si="2554"/>
        <v>1000</v>
      </c>
      <c r="CH33" s="119">
        <f t="shared" si="2554"/>
        <v>1000</v>
      </c>
      <c r="CI33" s="118">
        <f t="shared" si="2554"/>
        <v>1000</v>
      </c>
      <c r="CJ33" s="118">
        <f t="shared" si="2554"/>
        <v>1000</v>
      </c>
      <c r="CK33" s="118">
        <f t="shared" si="2554"/>
        <v>1000</v>
      </c>
      <c r="CL33" s="118">
        <f t="shared" si="2554"/>
        <v>1000</v>
      </c>
      <c r="CM33" s="118">
        <f t="shared" si="2554"/>
        <v>1000</v>
      </c>
      <c r="CN33" s="118">
        <f t="shared" si="2554"/>
        <v>1000</v>
      </c>
      <c r="CO33" s="118">
        <f t="shared" si="2554"/>
        <v>1000</v>
      </c>
      <c r="CP33" s="118">
        <f t="shared" si="2554"/>
        <v>1000</v>
      </c>
      <c r="CQ33" s="118">
        <f t="shared" si="2554"/>
        <v>1000</v>
      </c>
      <c r="CR33" s="215">
        <f t="shared" si="2554"/>
        <v>1000</v>
      </c>
      <c r="CS33">
        <f t="shared" si="2554"/>
        <v>1000</v>
      </c>
      <c r="CT33" s="118">
        <f t="shared" si="2554"/>
        <v>1000</v>
      </c>
      <c r="CU33" s="118">
        <f t="shared" si="2554"/>
        <v>1000</v>
      </c>
      <c r="CV33" s="118">
        <f t="shared" si="2554"/>
        <v>1000</v>
      </c>
      <c r="CW33" s="118">
        <f t="shared" si="2554"/>
        <v>1000</v>
      </c>
      <c r="CX33" s="118">
        <f t="shared" si="2554"/>
        <v>1000</v>
      </c>
      <c r="CY33" s="118">
        <f t="shared" si="2554"/>
        <v>1000</v>
      </c>
      <c r="CZ33" s="118">
        <f t="shared" si="2554"/>
        <v>1000</v>
      </c>
      <c r="DA33" s="118">
        <f t="shared" si="2554"/>
        <v>1000</v>
      </c>
      <c r="DB33" s="118">
        <f t="shared" si="2554"/>
        <v>1000</v>
      </c>
      <c r="DC33" s="118">
        <f t="shared" si="2554"/>
        <v>1000</v>
      </c>
      <c r="DD33" s="118">
        <f t="shared" si="2554"/>
        <v>1000</v>
      </c>
      <c r="DE33" s="118">
        <f t="shared" si="2554"/>
        <v>1000</v>
      </c>
      <c r="DF33" s="118">
        <f t="shared" si="2554"/>
        <v>1000</v>
      </c>
      <c r="DG33" s="118">
        <f t="shared" si="2554"/>
        <v>1000</v>
      </c>
      <c r="DH33" s="118">
        <f t="shared" si="2554"/>
        <v>1000</v>
      </c>
      <c r="DI33" s="118">
        <f t="shared" si="2554"/>
        <v>1000</v>
      </c>
      <c r="DJ33" s="118">
        <f t="shared" si="2554"/>
        <v>1000</v>
      </c>
      <c r="DK33" s="118">
        <f t="shared" si="2554"/>
        <v>1000</v>
      </c>
      <c r="DL33" s="119">
        <f t="shared" si="2554"/>
        <v>1000</v>
      </c>
      <c r="DM33" s="118">
        <f t="shared" si="2554"/>
        <v>1000</v>
      </c>
      <c r="DN33" s="118">
        <f t="shared" si="2554"/>
        <v>1000</v>
      </c>
      <c r="DO33" s="118">
        <f t="shared" si="2554"/>
        <v>1000</v>
      </c>
      <c r="DP33" s="118">
        <f t="shared" si="2554"/>
        <v>1000</v>
      </c>
      <c r="DQ33" s="118">
        <f t="shared" si="2554"/>
        <v>1000</v>
      </c>
      <c r="DR33" s="118">
        <f t="shared" si="2554"/>
        <v>1000</v>
      </c>
      <c r="DS33" s="118">
        <f t="shared" si="2554"/>
        <v>1000</v>
      </c>
      <c r="DT33" s="118">
        <f t="shared" si="2554"/>
        <v>1000</v>
      </c>
      <c r="DU33" s="118">
        <f t="shared" si="2554"/>
        <v>1000</v>
      </c>
      <c r="DV33" s="118">
        <f t="shared" si="2554"/>
        <v>1000</v>
      </c>
      <c r="DW33" s="118">
        <f t="shared" si="2554"/>
        <v>1000</v>
      </c>
      <c r="DX33" s="118">
        <f t="shared" si="2554"/>
        <v>1000</v>
      </c>
      <c r="DY33" s="118">
        <f t="shared" si="2554"/>
        <v>1000</v>
      </c>
      <c r="DZ33" s="118">
        <f t="shared" si="2554"/>
        <v>1000</v>
      </c>
      <c r="EA33" s="119">
        <f t="shared" si="2554"/>
        <v>1000</v>
      </c>
      <c r="EB33" s="118">
        <f t="shared" si="2554"/>
        <v>1000</v>
      </c>
      <c r="EC33" s="118">
        <f t="shared" si="2554"/>
        <v>1000</v>
      </c>
      <c r="ED33" s="118">
        <f t="shared" si="2554"/>
        <v>1000</v>
      </c>
      <c r="EE33" s="118">
        <f t="shared" ref="EE33:GP33" si="2555">EE11*1000</f>
        <v>1000</v>
      </c>
      <c r="EF33" s="118">
        <f t="shared" si="2555"/>
        <v>1000</v>
      </c>
      <c r="EG33" s="118">
        <f t="shared" si="2555"/>
        <v>1000</v>
      </c>
      <c r="EH33" s="118">
        <f t="shared" si="2555"/>
        <v>1000</v>
      </c>
      <c r="EI33" s="118">
        <f t="shared" si="2555"/>
        <v>1000</v>
      </c>
      <c r="EJ33" s="118">
        <f t="shared" si="2555"/>
        <v>1000</v>
      </c>
      <c r="EK33" s="210">
        <f t="shared" si="2555"/>
        <v>1000</v>
      </c>
      <c r="EL33">
        <f t="shared" si="2555"/>
        <v>1000</v>
      </c>
      <c r="EM33" s="118">
        <f t="shared" si="2555"/>
        <v>1000</v>
      </c>
      <c r="EN33" s="118">
        <f t="shared" si="2555"/>
        <v>1000</v>
      </c>
      <c r="EO33" s="118">
        <f t="shared" si="2555"/>
        <v>1000</v>
      </c>
      <c r="EP33" s="118">
        <f t="shared" si="2555"/>
        <v>1000</v>
      </c>
      <c r="EQ33" s="118">
        <f t="shared" si="2555"/>
        <v>1000</v>
      </c>
      <c r="ER33" s="118">
        <f t="shared" si="2555"/>
        <v>1000</v>
      </c>
      <c r="ES33" s="118">
        <f t="shared" si="2555"/>
        <v>1000</v>
      </c>
      <c r="ET33" s="118">
        <f t="shared" si="2555"/>
        <v>1000</v>
      </c>
      <c r="EU33" s="118">
        <f t="shared" si="2555"/>
        <v>1000</v>
      </c>
      <c r="EV33" s="118">
        <f t="shared" si="2555"/>
        <v>1000</v>
      </c>
      <c r="EW33" s="118">
        <f t="shared" si="2555"/>
        <v>1000</v>
      </c>
      <c r="EX33" s="118">
        <f t="shared" si="2555"/>
        <v>1000</v>
      </c>
      <c r="EY33" s="118">
        <f t="shared" si="2555"/>
        <v>1000</v>
      </c>
      <c r="EZ33" s="118">
        <f t="shared" si="2555"/>
        <v>1000</v>
      </c>
      <c r="FA33" s="118">
        <f t="shared" si="2555"/>
        <v>1000</v>
      </c>
      <c r="FB33" s="118">
        <f t="shared" si="2555"/>
        <v>1000</v>
      </c>
      <c r="FC33" s="118">
        <f t="shared" si="2555"/>
        <v>1000</v>
      </c>
      <c r="FD33" s="118">
        <f t="shared" si="2555"/>
        <v>1000</v>
      </c>
      <c r="FE33" s="119">
        <f t="shared" si="2555"/>
        <v>1000</v>
      </c>
      <c r="FF33" s="118">
        <f t="shared" si="2555"/>
        <v>1000</v>
      </c>
      <c r="FG33" s="118">
        <f t="shared" si="2555"/>
        <v>1000</v>
      </c>
      <c r="FH33" s="118">
        <f t="shared" si="2555"/>
        <v>1000</v>
      </c>
      <c r="FI33" s="118">
        <f t="shared" si="2555"/>
        <v>1000</v>
      </c>
      <c r="FJ33" s="118">
        <f t="shared" si="2555"/>
        <v>1000</v>
      </c>
      <c r="FK33" s="118">
        <f t="shared" si="2555"/>
        <v>1000</v>
      </c>
      <c r="FL33" s="118">
        <f t="shared" si="2555"/>
        <v>1000</v>
      </c>
      <c r="FM33" s="118">
        <f t="shared" si="2555"/>
        <v>1000</v>
      </c>
      <c r="FN33" s="118">
        <f t="shared" si="2555"/>
        <v>1000</v>
      </c>
      <c r="FO33" s="118">
        <f t="shared" si="2555"/>
        <v>1000</v>
      </c>
      <c r="FP33" s="118">
        <f t="shared" si="2555"/>
        <v>1000</v>
      </c>
      <c r="FQ33" s="118">
        <f t="shared" si="2555"/>
        <v>1000</v>
      </c>
      <c r="FR33" s="118">
        <f t="shared" si="2555"/>
        <v>1000</v>
      </c>
      <c r="FS33" s="118">
        <f t="shared" si="2555"/>
        <v>1000</v>
      </c>
      <c r="FT33" s="119">
        <f t="shared" si="2555"/>
        <v>1000</v>
      </c>
      <c r="FU33" s="118">
        <f t="shared" si="2555"/>
        <v>1000</v>
      </c>
      <c r="FV33" s="118">
        <f t="shared" si="2555"/>
        <v>1000</v>
      </c>
      <c r="FW33" s="118">
        <f t="shared" si="2555"/>
        <v>1000</v>
      </c>
      <c r="FX33" s="118">
        <f t="shared" si="2555"/>
        <v>1000</v>
      </c>
      <c r="FY33" s="118">
        <f t="shared" si="2555"/>
        <v>1000</v>
      </c>
      <c r="FZ33" s="118">
        <f t="shared" si="2555"/>
        <v>1000</v>
      </c>
      <c r="GA33" s="118">
        <f t="shared" si="2555"/>
        <v>1000</v>
      </c>
      <c r="GB33" s="118">
        <f t="shared" si="2555"/>
        <v>1000</v>
      </c>
      <c r="GC33" s="118">
        <f t="shared" si="2555"/>
        <v>1000</v>
      </c>
      <c r="GD33" s="215">
        <f t="shared" si="2555"/>
        <v>1000</v>
      </c>
      <c r="GE33">
        <f t="shared" si="2555"/>
        <v>1000</v>
      </c>
      <c r="GF33" s="118">
        <f t="shared" si="2555"/>
        <v>1000</v>
      </c>
      <c r="GG33" s="118">
        <f t="shared" si="2555"/>
        <v>1000</v>
      </c>
      <c r="GH33" s="118">
        <f t="shared" si="2555"/>
        <v>1000</v>
      </c>
      <c r="GI33" s="118">
        <f t="shared" si="2555"/>
        <v>1000</v>
      </c>
      <c r="GJ33" s="118">
        <f t="shared" si="2555"/>
        <v>1000</v>
      </c>
      <c r="GK33" s="118">
        <f t="shared" si="2555"/>
        <v>1000</v>
      </c>
      <c r="GL33" s="118">
        <f t="shared" si="2555"/>
        <v>1000</v>
      </c>
      <c r="GM33" s="118">
        <f t="shared" si="2555"/>
        <v>1000</v>
      </c>
      <c r="GN33" s="118">
        <f t="shared" si="2555"/>
        <v>1000</v>
      </c>
      <c r="GO33" s="118">
        <f t="shared" si="2555"/>
        <v>1000</v>
      </c>
      <c r="GP33" s="118">
        <f t="shared" si="2555"/>
        <v>1000</v>
      </c>
      <c r="GQ33" s="118">
        <f t="shared" ref="GQ33:JB33" si="2556">GQ11*1000</f>
        <v>1000</v>
      </c>
      <c r="GR33" s="118">
        <f t="shared" si="2556"/>
        <v>1000</v>
      </c>
      <c r="GS33" s="118">
        <f t="shared" si="2556"/>
        <v>1000</v>
      </c>
      <c r="GT33" s="118">
        <f t="shared" si="2556"/>
        <v>1000</v>
      </c>
      <c r="GU33" s="118">
        <f t="shared" si="2556"/>
        <v>1000</v>
      </c>
      <c r="GV33" s="118">
        <f t="shared" si="2556"/>
        <v>1000</v>
      </c>
      <c r="GW33" s="118">
        <f t="shared" si="2556"/>
        <v>1000</v>
      </c>
      <c r="GX33" s="119">
        <f t="shared" si="2556"/>
        <v>1000</v>
      </c>
      <c r="GY33" s="118">
        <f t="shared" si="2556"/>
        <v>1000</v>
      </c>
      <c r="GZ33" s="118">
        <f t="shared" si="2556"/>
        <v>1000</v>
      </c>
      <c r="HA33" s="118">
        <f t="shared" si="2556"/>
        <v>1000</v>
      </c>
      <c r="HB33" s="118">
        <f t="shared" si="2556"/>
        <v>1000</v>
      </c>
      <c r="HC33" s="118">
        <f t="shared" si="2556"/>
        <v>1000</v>
      </c>
      <c r="HD33" s="118">
        <f t="shared" si="2556"/>
        <v>1000</v>
      </c>
      <c r="HE33" s="118">
        <f t="shared" si="2556"/>
        <v>1000</v>
      </c>
      <c r="HF33" s="118">
        <f t="shared" si="2556"/>
        <v>1000</v>
      </c>
      <c r="HG33" s="118">
        <f t="shared" si="2556"/>
        <v>1000</v>
      </c>
      <c r="HH33" s="118">
        <f t="shared" si="2556"/>
        <v>1000</v>
      </c>
      <c r="HI33" s="118">
        <f t="shared" si="2556"/>
        <v>1000</v>
      </c>
      <c r="HJ33" s="118">
        <f t="shared" si="2556"/>
        <v>1000</v>
      </c>
      <c r="HK33" s="118">
        <f t="shared" si="2556"/>
        <v>1000</v>
      </c>
      <c r="HL33" s="118">
        <f t="shared" si="2556"/>
        <v>1000</v>
      </c>
      <c r="HM33" s="119">
        <f t="shared" si="2556"/>
        <v>1000</v>
      </c>
      <c r="HN33" s="118">
        <f t="shared" si="2556"/>
        <v>1000</v>
      </c>
      <c r="HO33" s="118">
        <f t="shared" si="2556"/>
        <v>1000</v>
      </c>
      <c r="HP33" s="118">
        <f t="shared" si="2556"/>
        <v>1000</v>
      </c>
      <c r="HQ33" s="118">
        <f t="shared" si="2556"/>
        <v>1000</v>
      </c>
      <c r="HR33" s="118">
        <f t="shared" si="2556"/>
        <v>1000</v>
      </c>
      <c r="HS33" s="118">
        <f t="shared" si="2556"/>
        <v>1000</v>
      </c>
      <c r="HT33" s="118">
        <f t="shared" si="2556"/>
        <v>1000</v>
      </c>
      <c r="HU33" s="118">
        <f t="shared" si="2556"/>
        <v>1000</v>
      </c>
      <c r="HV33" s="118">
        <f t="shared" si="2556"/>
        <v>1000</v>
      </c>
      <c r="HW33" s="215">
        <f t="shared" si="2556"/>
        <v>1000</v>
      </c>
      <c r="HX33">
        <f t="shared" si="2556"/>
        <v>1000</v>
      </c>
      <c r="HY33" s="118">
        <f t="shared" si="2556"/>
        <v>1000</v>
      </c>
      <c r="HZ33" s="118">
        <f t="shared" si="2556"/>
        <v>1000</v>
      </c>
      <c r="IA33" s="118">
        <f t="shared" si="2556"/>
        <v>1000</v>
      </c>
      <c r="IB33" s="118">
        <f t="shared" si="2556"/>
        <v>1000</v>
      </c>
      <c r="IC33" s="118">
        <f t="shared" si="2556"/>
        <v>1000</v>
      </c>
      <c r="ID33" s="118">
        <f t="shared" si="2556"/>
        <v>1000</v>
      </c>
      <c r="IE33" s="118">
        <f t="shared" si="2556"/>
        <v>1000</v>
      </c>
      <c r="IF33" s="118">
        <f t="shared" si="2556"/>
        <v>1000</v>
      </c>
      <c r="IG33" s="118">
        <f t="shared" si="2556"/>
        <v>1000</v>
      </c>
      <c r="IH33" s="118">
        <f t="shared" si="2556"/>
        <v>1000</v>
      </c>
      <c r="II33" s="118">
        <f t="shared" si="2556"/>
        <v>1000</v>
      </c>
      <c r="IJ33" s="118">
        <f t="shared" si="2556"/>
        <v>1000</v>
      </c>
      <c r="IK33" s="118">
        <f t="shared" si="2556"/>
        <v>1000</v>
      </c>
      <c r="IL33" s="118">
        <f t="shared" si="2556"/>
        <v>1000</v>
      </c>
      <c r="IM33" s="118">
        <f t="shared" si="2556"/>
        <v>1000</v>
      </c>
      <c r="IN33" s="118">
        <f t="shared" si="2556"/>
        <v>1000</v>
      </c>
      <c r="IO33" s="118">
        <f t="shared" si="2556"/>
        <v>1000</v>
      </c>
      <c r="IP33" s="118">
        <f t="shared" si="2556"/>
        <v>1000</v>
      </c>
      <c r="IQ33" s="119">
        <f t="shared" si="2556"/>
        <v>1000</v>
      </c>
      <c r="IR33" s="118">
        <f t="shared" si="2556"/>
        <v>1000</v>
      </c>
      <c r="IS33" s="118">
        <f t="shared" si="2556"/>
        <v>1000</v>
      </c>
      <c r="IT33" s="118">
        <f t="shared" si="2556"/>
        <v>1000</v>
      </c>
      <c r="IU33" s="118">
        <f t="shared" si="2556"/>
        <v>1000</v>
      </c>
      <c r="IV33" s="118">
        <f t="shared" si="2556"/>
        <v>1000</v>
      </c>
      <c r="IW33" s="118">
        <f t="shared" si="2556"/>
        <v>1000</v>
      </c>
      <c r="IX33" s="118">
        <f t="shared" si="2556"/>
        <v>1000</v>
      </c>
      <c r="IY33" s="118">
        <f t="shared" si="2556"/>
        <v>1000</v>
      </c>
      <c r="IZ33" s="118">
        <f t="shared" si="2556"/>
        <v>1000</v>
      </c>
      <c r="JA33" s="118">
        <f t="shared" si="2556"/>
        <v>1000</v>
      </c>
      <c r="JB33" s="118">
        <f t="shared" si="2556"/>
        <v>1000</v>
      </c>
      <c r="JC33" s="118">
        <f t="shared" ref="JC33:LN33" si="2557">JC11*1000</f>
        <v>1000</v>
      </c>
      <c r="JD33" s="118">
        <f t="shared" si="2557"/>
        <v>1000</v>
      </c>
      <c r="JE33" s="118">
        <f t="shared" si="2557"/>
        <v>1000</v>
      </c>
      <c r="JF33" s="119">
        <f t="shared" si="2557"/>
        <v>1000</v>
      </c>
      <c r="JG33" s="118">
        <f t="shared" si="2557"/>
        <v>1000</v>
      </c>
      <c r="JH33" s="118">
        <f t="shared" si="2557"/>
        <v>1000</v>
      </c>
      <c r="JI33" s="118">
        <f t="shared" si="2557"/>
        <v>1000</v>
      </c>
      <c r="JJ33" s="118">
        <f t="shared" si="2557"/>
        <v>1000</v>
      </c>
      <c r="JK33" s="118">
        <f t="shared" si="2557"/>
        <v>1000</v>
      </c>
      <c r="JL33" s="118">
        <f t="shared" si="2557"/>
        <v>1000</v>
      </c>
      <c r="JM33" s="118">
        <f t="shared" si="2557"/>
        <v>1000</v>
      </c>
      <c r="JN33" s="118">
        <f t="shared" si="2557"/>
        <v>1000</v>
      </c>
      <c r="JO33" s="118">
        <f t="shared" si="2557"/>
        <v>1000</v>
      </c>
      <c r="JP33" s="215">
        <f t="shared" si="2557"/>
        <v>1000</v>
      </c>
      <c r="JQ33">
        <f t="shared" si="2557"/>
        <v>1000</v>
      </c>
      <c r="JR33" s="118">
        <f t="shared" si="2557"/>
        <v>1000</v>
      </c>
      <c r="JS33" s="118">
        <f t="shared" si="2557"/>
        <v>1000</v>
      </c>
      <c r="JT33" s="118">
        <f t="shared" si="2557"/>
        <v>1000</v>
      </c>
      <c r="JU33" s="118">
        <f t="shared" si="2557"/>
        <v>1000</v>
      </c>
      <c r="JV33" s="118">
        <f t="shared" si="2557"/>
        <v>1000</v>
      </c>
      <c r="JW33" s="118">
        <f t="shared" si="2557"/>
        <v>1000</v>
      </c>
      <c r="JX33" s="118">
        <f t="shared" si="2557"/>
        <v>1000</v>
      </c>
      <c r="JY33" s="118">
        <f t="shared" si="2557"/>
        <v>1000</v>
      </c>
      <c r="JZ33" s="118">
        <f t="shared" si="2557"/>
        <v>1000</v>
      </c>
      <c r="KA33" s="118">
        <f t="shared" si="2557"/>
        <v>1000</v>
      </c>
      <c r="KB33" s="118">
        <f t="shared" si="2557"/>
        <v>1000</v>
      </c>
      <c r="KC33" s="118">
        <f t="shared" si="2557"/>
        <v>1000</v>
      </c>
      <c r="KD33" s="118">
        <f t="shared" si="2557"/>
        <v>1000</v>
      </c>
      <c r="KE33" s="118">
        <f t="shared" si="2557"/>
        <v>1000</v>
      </c>
      <c r="KF33" s="118">
        <f t="shared" si="2557"/>
        <v>1000</v>
      </c>
      <c r="KG33" s="118">
        <f t="shared" si="2557"/>
        <v>1000</v>
      </c>
      <c r="KH33" s="118">
        <f t="shared" si="2557"/>
        <v>1000</v>
      </c>
      <c r="KI33" s="118">
        <f t="shared" si="2557"/>
        <v>1000</v>
      </c>
      <c r="KJ33" s="119">
        <f t="shared" si="2557"/>
        <v>1000</v>
      </c>
      <c r="KK33" s="118">
        <f t="shared" si="2557"/>
        <v>1000</v>
      </c>
      <c r="KL33" s="118">
        <f t="shared" si="2557"/>
        <v>1000</v>
      </c>
      <c r="KM33" s="118">
        <f t="shared" si="2557"/>
        <v>1000</v>
      </c>
      <c r="KN33" s="118">
        <f t="shared" si="2557"/>
        <v>1000</v>
      </c>
      <c r="KO33" s="118">
        <f t="shared" si="2557"/>
        <v>1000</v>
      </c>
      <c r="KP33" s="118">
        <f t="shared" si="2557"/>
        <v>1000</v>
      </c>
      <c r="KQ33" s="118">
        <f t="shared" si="2557"/>
        <v>1000</v>
      </c>
      <c r="KR33" s="118">
        <f t="shared" si="2557"/>
        <v>1000</v>
      </c>
      <c r="KS33" s="118">
        <f t="shared" si="2557"/>
        <v>1000</v>
      </c>
      <c r="KT33" s="118">
        <f t="shared" si="2557"/>
        <v>1000</v>
      </c>
      <c r="KU33" s="118">
        <f t="shared" si="2557"/>
        <v>1000</v>
      </c>
      <c r="KV33" s="118">
        <f t="shared" si="2557"/>
        <v>1000</v>
      </c>
      <c r="KW33" s="118">
        <f t="shared" si="2557"/>
        <v>1000</v>
      </c>
      <c r="KX33" s="118">
        <f t="shared" si="2557"/>
        <v>1000</v>
      </c>
      <c r="KY33" s="119">
        <f t="shared" si="2557"/>
        <v>1000</v>
      </c>
      <c r="KZ33" s="118">
        <f t="shared" si="2557"/>
        <v>1000</v>
      </c>
      <c r="LA33" s="118">
        <f t="shared" si="2557"/>
        <v>1000</v>
      </c>
      <c r="LB33" s="118">
        <f t="shared" si="2557"/>
        <v>1000</v>
      </c>
      <c r="LC33" s="118">
        <f t="shared" si="2557"/>
        <v>1000</v>
      </c>
      <c r="LD33" s="118">
        <f t="shared" si="2557"/>
        <v>1000</v>
      </c>
      <c r="LE33" s="118">
        <f t="shared" si="2557"/>
        <v>1000</v>
      </c>
      <c r="LF33" s="118">
        <f t="shared" si="2557"/>
        <v>1000</v>
      </c>
      <c r="LG33" s="118">
        <f t="shared" si="2557"/>
        <v>1000</v>
      </c>
      <c r="LH33" s="118">
        <f t="shared" si="2557"/>
        <v>1000</v>
      </c>
      <c r="LI33" s="215">
        <f t="shared" si="2557"/>
        <v>1000</v>
      </c>
      <c r="LJ33">
        <f t="shared" si="2557"/>
        <v>1000</v>
      </c>
      <c r="LK33" s="118">
        <f t="shared" si="2557"/>
        <v>1000</v>
      </c>
      <c r="LL33" s="118">
        <f t="shared" si="2557"/>
        <v>1000</v>
      </c>
      <c r="LM33" s="118">
        <f t="shared" si="2557"/>
        <v>1000</v>
      </c>
      <c r="LN33" s="118">
        <f t="shared" si="2557"/>
        <v>1000</v>
      </c>
      <c r="LO33" s="118">
        <f t="shared" ref="LO33:NZ33" si="2558">LO11*1000</f>
        <v>1000</v>
      </c>
      <c r="LP33" s="118">
        <f t="shared" si="2558"/>
        <v>1000</v>
      </c>
      <c r="LQ33" s="118">
        <f t="shared" si="2558"/>
        <v>1000</v>
      </c>
      <c r="LR33" s="118">
        <f t="shared" si="2558"/>
        <v>1000</v>
      </c>
      <c r="LS33" s="118">
        <f t="shared" si="2558"/>
        <v>1000</v>
      </c>
      <c r="LT33" s="118">
        <f t="shared" si="2558"/>
        <v>1000</v>
      </c>
      <c r="LU33" s="118">
        <f t="shared" si="2558"/>
        <v>1000</v>
      </c>
      <c r="LV33" s="118">
        <f t="shared" si="2558"/>
        <v>1000</v>
      </c>
      <c r="LW33" s="118">
        <f t="shared" si="2558"/>
        <v>1000</v>
      </c>
      <c r="LX33" s="118">
        <f t="shared" si="2558"/>
        <v>1000</v>
      </c>
      <c r="LY33" s="118">
        <f t="shared" si="2558"/>
        <v>1000</v>
      </c>
      <c r="LZ33" s="118">
        <f t="shared" si="2558"/>
        <v>1000</v>
      </c>
      <c r="MA33" s="118">
        <f t="shared" si="2558"/>
        <v>1000</v>
      </c>
      <c r="MB33" s="118">
        <f t="shared" si="2558"/>
        <v>1000</v>
      </c>
      <c r="MC33" s="119">
        <f t="shared" si="2558"/>
        <v>1000</v>
      </c>
      <c r="MD33" s="118">
        <f t="shared" si="2558"/>
        <v>1000</v>
      </c>
      <c r="ME33" s="118">
        <f t="shared" si="2558"/>
        <v>1000</v>
      </c>
      <c r="MF33" s="118">
        <f t="shared" si="2558"/>
        <v>1000</v>
      </c>
      <c r="MG33" s="118">
        <f t="shared" si="2558"/>
        <v>1000</v>
      </c>
      <c r="MH33" s="118">
        <f t="shared" si="2558"/>
        <v>1000</v>
      </c>
      <c r="MI33" s="118">
        <f t="shared" si="2558"/>
        <v>1000</v>
      </c>
      <c r="MJ33" s="118">
        <f t="shared" si="2558"/>
        <v>1000</v>
      </c>
      <c r="MK33" s="118">
        <f t="shared" si="2558"/>
        <v>1000</v>
      </c>
      <c r="ML33" s="118">
        <f t="shared" si="2558"/>
        <v>1000</v>
      </c>
      <c r="MM33" s="118">
        <f t="shared" si="2558"/>
        <v>1000</v>
      </c>
      <c r="MN33" s="118">
        <f t="shared" si="2558"/>
        <v>1000</v>
      </c>
      <c r="MO33" s="118">
        <f t="shared" si="2558"/>
        <v>1000</v>
      </c>
      <c r="MP33" s="118">
        <f t="shared" si="2558"/>
        <v>1000</v>
      </c>
      <c r="MQ33" s="118">
        <f t="shared" si="2558"/>
        <v>1000</v>
      </c>
      <c r="MR33" s="119">
        <f t="shared" si="2558"/>
        <v>1000</v>
      </c>
      <c r="MS33" s="118">
        <f t="shared" si="2558"/>
        <v>1000</v>
      </c>
      <c r="MT33" s="118">
        <f t="shared" si="2558"/>
        <v>1000</v>
      </c>
      <c r="MU33" s="118">
        <f t="shared" si="2558"/>
        <v>1000</v>
      </c>
      <c r="MV33" s="118">
        <f t="shared" si="2558"/>
        <v>1000</v>
      </c>
      <c r="MW33" s="118">
        <f t="shared" si="2558"/>
        <v>1000</v>
      </c>
      <c r="MX33" s="118">
        <f t="shared" si="2558"/>
        <v>1000</v>
      </c>
      <c r="MY33" s="118">
        <f t="shared" si="2558"/>
        <v>1000</v>
      </c>
      <c r="MZ33" s="118">
        <f t="shared" si="2558"/>
        <v>1000</v>
      </c>
      <c r="NA33" s="118">
        <f t="shared" si="2558"/>
        <v>1000</v>
      </c>
      <c r="NB33" s="215">
        <f t="shared" si="2558"/>
        <v>1000</v>
      </c>
      <c r="NC33">
        <f t="shared" si="2558"/>
        <v>1000</v>
      </c>
      <c r="ND33" s="118">
        <f t="shared" si="2558"/>
        <v>1000</v>
      </c>
      <c r="NE33" s="118">
        <f t="shared" si="2558"/>
        <v>1000</v>
      </c>
      <c r="NF33" s="118">
        <f t="shared" si="2558"/>
        <v>1000</v>
      </c>
      <c r="NG33" s="118">
        <f t="shared" si="2558"/>
        <v>1000</v>
      </c>
      <c r="NH33" s="118">
        <f t="shared" si="2558"/>
        <v>1000</v>
      </c>
      <c r="NI33" s="118">
        <f t="shared" si="2558"/>
        <v>1000</v>
      </c>
      <c r="NJ33" s="118">
        <f t="shared" si="2558"/>
        <v>1000</v>
      </c>
      <c r="NK33" s="118">
        <f t="shared" si="2558"/>
        <v>1000</v>
      </c>
      <c r="NL33" s="118">
        <f t="shared" si="2558"/>
        <v>1000</v>
      </c>
      <c r="NM33" s="118">
        <f t="shared" si="2558"/>
        <v>1000</v>
      </c>
      <c r="NN33" s="118">
        <f t="shared" si="2558"/>
        <v>1000</v>
      </c>
      <c r="NO33" s="118">
        <f t="shared" si="2558"/>
        <v>1000</v>
      </c>
      <c r="NP33" s="118">
        <f t="shared" si="2558"/>
        <v>1000</v>
      </c>
      <c r="NQ33" s="118">
        <f t="shared" si="2558"/>
        <v>1000</v>
      </c>
      <c r="NR33" s="118">
        <f t="shared" si="2558"/>
        <v>1000</v>
      </c>
      <c r="NS33" s="118">
        <f t="shared" si="2558"/>
        <v>1000</v>
      </c>
      <c r="NT33" s="118">
        <f t="shared" si="2558"/>
        <v>1000</v>
      </c>
      <c r="NU33" s="118">
        <f t="shared" si="2558"/>
        <v>1000</v>
      </c>
      <c r="NV33" s="119">
        <f t="shared" si="2558"/>
        <v>1000</v>
      </c>
      <c r="NW33" s="118">
        <f t="shared" si="2558"/>
        <v>1000</v>
      </c>
      <c r="NX33" s="118">
        <f t="shared" si="2558"/>
        <v>1000</v>
      </c>
      <c r="NY33" s="118">
        <f t="shared" si="2558"/>
        <v>1000</v>
      </c>
      <c r="NZ33" s="118">
        <f t="shared" si="2558"/>
        <v>1000</v>
      </c>
      <c r="OA33" s="118">
        <f t="shared" ref="OA33:OW33" si="2559">OA11*1000</f>
        <v>1000</v>
      </c>
      <c r="OB33" s="118">
        <f t="shared" si="2559"/>
        <v>1000</v>
      </c>
      <c r="OC33" s="118">
        <f t="shared" si="2559"/>
        <v>1000</v>
      </c>
      <c r="OD33" s="118">
        <f t="shared" si="2559"/>
        <v>1000</v>
      </c>
      <c r="OE33" s="118">
        <f t="shared" si="2559"/>
        <v>1000</v>
      </c>
      <c r="OF33" s="118">
        <f t="shared" si="2559"/>
        <v>1000</v>
      </c>
      <c r="OG33" s="118">
        <f t="shared" si="2559"/>
        <v>1000</v>
      </c>
      <c r="OH33" s="118">
        <f t="shared" si="2559"/>
        <v>1000</v>
      </c>
      <c r="OI33" s="118">
        <f t="shared" si="2559"/>
        <v>1000</v>
      </c>
      <c r="OJ33" s="118">
        <f t="shared" si="2559"/>
        <v>1000</v>
      </c>
      <c r="OK33" s="119">
        <f t="shared" si="2559"/>
        <v>1000</v>
      </c>
      <c r="OL33" s="118">
        <f t="shared" si="2559"/>
        <v>1000</v>
      </c>
      <c r="OM33" s="118">
        <f t="shared" si="2559"/>
        <v>1000</v>
      </c>
      <c r="ON33" s="118">
        <f t="shared" si="2559"/>
        <v>1000</v>
      </c>
      <c r="OO33" s="118">
        <f t="shared" si="2559"/>
        <v>1000</v>
      </c>
      <c r="OP33" s="118">
        <f t="shared" si="2559"/>
        <v>1000</v>
      </c>
      <c r="OQ33" s="118">
        <f t="shared" si="2559"/>
        <v>1000</v>
      </c>
      <c r="OR33" s="118">
        <f t="shared" si="2559"/>
        <v>1000</v>
      </c>
      <c r="OS33" s="118">
        <f t="shared" si="2559"/>
        <v>1000</v>
      </c>
      <c r="OT33" s="118">
        <f t="shared" si="2559"/>
        <v>1000</v>
      </c>
      <c r="OU33" s="215">
        <f t="shared" si="2559"/>
        <v>1000</v>
      </c>
      <c r="OV33">
        <f t="shared" si="2559"/>
        <v>1000</v>
      </c>
      <c r="OW33" s="118">
        <f t="shared" si="2559"/>
        <v>1000</v>
      </c>
      <c r="OX33">
        <v>311</v>
      </c>
      <c r="OY33" s="221">
        <f t="shared" ref="OY33:PQ33" si="2560">OY11*1000</f>
        <v>1000</v>
      </c>
      <c r="OZ33">
        <f t="shared" si="2560"/>
        <v>1000</v>
      </c>
      <c r="PA33" s="118">
        <f t="shared" si="2560"/>
        <v>1000</v>
      </c>
      <c r="PB33">
        <f t="shared" si="2560"/>
        <v>1000</v>
      </c>
      <c r="PC33" s="119">
        <f t="shared" si="2560"/>
        <v>1000</v>
      </c>
      <c r="PD33">
        <f t="shared" si="2560"/>
        <v>1000</v>
      </c>
      <c r="PE33" s="118">
        <f t="shared" si="2560"/>
        <v>1000</v>
      </c>
      <c r="PF33">
        <f t="shared" si="2560"/>
        <v>1000</v>
      </c>
      <c r="PG33" s="119">
        <f t="shared" si="2560"/>
        <v>1000</v>
      </c>
      <c r="PH33">
        <f t="shared" si="2560"/>
        <v>1000</v>
      </c>
      <c r="PI33" s="119">
        <f t="shared" si="2560"/>
        <v>1000</v>
      </c>
      <c r="PJ33">
        <f t="shared" si="2560"/>
        <v>1000</v>
      </c>
      <c r="PK33" s="118">
        <f t="shared" si="2560"/>
        <v>1000</v>
      </c>
      <c r="PL33">
        <f t="shared" si="2560"/>
        <v>1000</v>
      </c>
      <c r="PM33" s="119">
        <f t="shared" si="2560"/>
        <v>1000</v>
      </c>
      <c r="PN33">
        <f t="shared" si="2560"/>
        <v>1000</v>
      </c>
      <c r="PO33" s="118">
        <f t="shared" si="2560"/>
        <v>1000</v>
      </c>
      <c r="PP33">
        <f t="shared" si="2560"/>
        <v>1000</v>
      </c>
      <c r="PQ33" s="119">
        <f t="shared" si="2560"/>
        <v>1000</v>
      </c>
      <c r="PR33" s="190">
        <f t="shared" si="679"/>
        <v>1000</v>
      </c>
      <c r="PS33" s="190">
        <f t="shared" si="2442"/>
        <v>1000</v>
      </c>
    </row>
    <row r="34" spans="1:435" x14ac:dyDescent="0.3">
      <c r="A34" s="6"/>
      <c r="B34" s="251" t="s">
        <v>712</v>
      </c>
      <c r="C34" s="251" t="s">
        <v>105</v>
      </c>
      <c r="D34" s="251" t="s">
        <v>698</v>
      </c>
      <c r="E34" s="250">
        <v>534238275</v>
      </c>
      <c r="F34" s="251" t="s">
        <v>713</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215">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215">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210">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215">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215">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215">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215">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215">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215">
        <v>6</v>
      </c>
      <c r="OV34">
        <v>8</v>
      </c>
      <c r="OW34">
        <v>8</v>
      </c>
      <c r="OX34">
        <v>8</v>
      </c>
      <c r="OY34" s="221">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90">
        <f t="shared" si="679"/>
        <v>9</v>
      </c>
      <c r="PS34" s="190">
        <f t="shared" si="2442"/>
        <v>9</v>
      </c>
    </row>
    <row r="35" spans="1:435" x14ac:dyDescent="0.3">
      <c r="A35" s="6"/>
      <c r="B35" t="s">
        <v>714</v>
      </c>
      <c r="C35" t="s">
        <v>105</v>
      </c>
      <c r="D35" t="s">
        <v>698</v>
      </c>
      <c r="E35" s="6">
        <v>1105776716</v>
      </c>
      <c r="F35" t="s">
        <v>715</v>
      </c>
      <c r="G35">
        <v>1</v>
      </c>
      <c r="H35" s="190">
        <v>1</v>
      </c>
      <c r="I35" s="190">
        <v>1</v>
      </c>
      <c r="J35" s="190">
        <v>1</v>
      </c>
      <c r="K35" s="190">
        <v>1</v>
      </c>
      <c r="L35" s="190">
        <v>1</v>
      </c>
      <c r="M35" s="190">
        <v>1</v>
      </c>
      <c r="N35" s="190">
        <v>1</v>
      </c>
      <c r="O35" s="190">
        <v>1</v>
      </c>
      <c r="P35" s="190">
        <v>1</v>
      </c>
      <c r="Q35" s="190">
        <v>1</v>
      </c>
      <c r="R35" s="190">
        <v>1</v>
      </c>
      <c r="S35" s="190">
        <v>1</v>
      </c>
      <c r="T35" s="190">
        <v>1</v>
      </c>
      <c r="U35" s="190">
        <v>1</v>
      </c>
      <c r="V35" s="190">
        <v>1</v>
      </c>
      <c r="W35" s="190">
        <v>1</v>
      </c>
      <c r="X35" s="190">
        <v>1</v>
      </c>
      <c r="Y35" s="190">
        <v>1</v>
      </c>
      <c r="Z35" s="191">
        <v>1</v>
      </c>
      <c r="AA35" s="190">
        <v>1</v>
      </c>
      <c r="AB35" s="190">
        <v>1</v>
      </c>
      <c r="AC35" s="190">
        <v>1</v>
      </c>
      <c r="AD35" s="190">
        <v>1</v>
      </c>
      <c r="AE35" s="190">
        <v>1</v>
      </c>
      <c r="AF35" s="190">
        <v>1</v>
      </c>
      <c r="AG35" s="190">
        <v>1</v>
      </c>
      <c r="AH35" s="190">
        <v>1</v>
      </c>
      <c r="AI35" s="190">
        <v>1</v>
      </c>
      <c r="AJ35" s="190">
        <v>1</v>
      </c>
      <c r="AK35" s="190">
        <v>1</v>
      </c>
      <c r="AL35" s="190">
        <v>1</v>
      </c>
      <c r="AM35" s="190">
        <v>1</v>
      </c>
      <c r="AN35" s="190">
        <v>1</v>
      </c>
      <c r="AO35" s="191">
        <v>1</v>
      </c>
      <c r="AP35" s="190">
        <v>1</v>
      </c>
      <c r="AQ35" s="190">
        <v>1</v>
      </c>
      <c r="AR35" s="190">
        <v>1</v>
      </c>
      <c r="AS35" s="190">
        <v>1</v>
      </c>
      <c r="AT35" s="190">
        <v>1</v>
      </c>
      <c r="AU35" s="190">
        <v>1</v>
      </c>
      <c r="AV35" s="190">
        <v>1</v>
      </c>
      <c r="AW35" s="190">
        <v>1</v>
      </c>
      <c r="AX35" s="190">
        <v>1</v>
      </c>
      <c r="AY35" s="252">
        <v>1</v>
      </c>
      <c r="AZ35" s="190">
        <v>1</v>
      </c>
      <c r="BA35" s="190">
        <v>1</v>
      </c>
      <c r="BB35" s="190">
        <v>1</v>
      </c>
      <c r="BC35" s="190">
        <v>1</v>
      </c>
      <c r="BD35" s="190">
        <v>1</v>
      </c>
      <c r="BE35" s="190">
        <v>1</v>
      </c>
      <c r="BF35" s="190">
        <v>1</v>
      </c>
      <c r="BG35" s="190">
        <v>1</v>
      </c>
      <c r="BH35" s="190">
        <v>1</v>
      </c>
      <c r="BI35" s="190">
        <v>1</v>
      </c>
      <c r="BJ35" s="190">
        <v>1</v>
      </c>
      <c r="BK35" s="190">
        <v>1</v>
      </c>
      <c r="BL35" s="190">
        <v>1</v>
      </c>
      <c r="BM35" s="190">
        <v>1</v>
      </c>
      <c r="BN35" s="190">
        <v>1</v>
      </c>
      <c r="BO35" s="190">
        <v>1</v>
      </c>
      <c r="BP35" s="190">
        <v>1</v>
      </c>
      <c r="BQ35" s="190">
        <v>1</v>
      </c>
      <c r="BR35" s="190">
        <v>1</v>
      </c>
      <c r="BS35" s="191">
        <v>1</v>
      </c>
      <c r="BT35" s="190">
        <v>1</v>
      </c>
      <c r="BU35" s="190">
        <v>1</v>
      </c>
      <c r="BV35" s="190">
        <v>1</v>
      </c>
      <c r="BW35" s="190">
        <v>1</v>
      </c>
      <c r="BX35" s="190">
        <v>1</v>
      </c>
      <c r="BY35" s="190">
        <v>1</v>
      </c>
      <c r="BZ35" s="190">
        <v>1</v>
      </c>
      <c r="CA35" s="190">
        <v>1</v>
      </c>
      <c r="CB35" s="190">
        <v>1</v>
      </c>
      <c r="CC35" s="190">
        <v>1</v>
      </c>
      <c r="CD35" s="190">
        <v>1</v>
      </c>
      <c r="CE35" s="190">
        <v>1</v>
      </c>
      <c r="CF35" s="190">
        <v>1</v>
      </c>
      <c r="CG35" s="190">
        <v>1</v>
      </c>
      <c r="CH35" s="191">
        <v>1</v>
      </c>
      <c r="CI35" s="190">
        <v>1</v>
      </c>
      <c r="CJ35" s="190">
        <v>1</v>
      </c>
      <c r="CK35" s="190">
        <v>1</v>
      </c>
      <c r="CL35" s="190">
        <v>1</v>
      </c>
      <c r="CM35" s="190">
        <v>1</v>
      </c>
      <c r="CN35" s="190">
        <v>1</v>
      </c>
      <c r="CO35" s="190">
        <v>1</v>
      </c>
      <c r="CP35" s="190">
        <v>1</v>
      </c>
      <c r="CQ35" s="190">
        <v>1</v>
      </c>
      <c r="CR35" s="252">
        <v>1</v>
      </c>
      <c r="CS35" s="190">
        <v>1</v>
      </c>
      <c r="CT35" s="190">
        <v>1</v>
      </c>
      <c r="CU35" s="190">
        <v>1</v>
      </c>
      <c r="CV35" s="190">
        <v>1</v>
      </c>
      <c r="CW35" s="190">
        <v>1</v>
      </c>
      <c r="CX35" s="190">
        <v>1</v>
      </c>
      <c r="CY35" s="190">
        <v>1</v>
      </c>
      <c r="CZ35" s="190">
        <v>1</v>
      </c>
      <c r="DA35" s="190">
        <v>1</v>
      </c>
      <c r="DB35" s="190">
        <v>1</v>
      </c>
      <c r="DC35" s="190">
        <v>1</v>
      </c>
      <c r="DD35" s="190">
        <v>1</v>
      </c>
      <c r="DE35" s="190">
        <v>1</v>
      </c>
      <c r="DF35" s="190">
        <v>1</v>
      </c>
      <c r="DG35" s="190">
        <v>1</v>
      </c>
      <c r="DH35" s="190">
        <v>1</v>
      </c>
      <c r="DI35" s="190">
        <v>1</v>
      </c>
      <c r="DJ35" s="190">
        <v>1</v>
      </c>
      <c r="DK35" s="190">
        <v>1</v>
      </c>
      <c r="DL35" s="191">
        <v>1</v>
      </c>
      <c r="DM35" s="190">
        <v>1</v>
      </c>
      <c r="DN35" s="190">
        <v>1</v>
      </c>
      <c r="DO35" s="190">
        <v>1</v>
      </c>
      <c r="DP35" s="190">
        <v>1</v>
      </c>
      <c r="DQ35" s="190">
        <v>1</v>
      </c>
      <c r="DR35" s="190">
        <v>1</v>
      </c>
      <c r="DS35" s="190">
        <v>1</v>
      </c>
      <c r="DT35" s="190">
        <v>1</v>
      </c>
      <c r="DU35" s="190">
        <v>1</v>
      </c>
      <c r="DV35" s="190">
        <v>1</v>
      </c>
      <c r="DW35" s="190">
        <v>1</v>
      </c>
      <c r="DX35" s="190">
        <v>1</v>
      </c>
      <c r="DY35" s="190">
        <v>1</v>
      </c>
      <c r="DZ35" s="190">
        <v>1</v>
      </c>
      <c r="EA35" s="191">
        <v>1</v>
      </c>
      <c r="EB35" s="190">
        <v>1</v>
      </c>
      <c r="EC35" s="190">
        <v>1</v>
      </c>
      <c r="ED35" s="190">
        <v>1</v>
      </c>
      <c r="EE35" s="190">
        <v>1</v>
      </c>
      <c r="EF35" s="190">
        <v>1</v>
      </c>
      <c r="EG35" s="190">
        <v>1</v>
      </c>
      <c r="EH35" s="190">
        <v>1</v>
      </c>
      <c r="EI35" s="190">
        <v>1</v>
      </c>
      <c r="EJ35" s="190">
        <v>1</v>
      </c>
      <c r="EK35" s="191">
        <v>1</v>
      </c>
      <c r="EL35">
        <v>1</v>
      </c>
      <c r="EM35" s="190">
        <v>1</v>
      </c>
      <c r="EN35" s="190">
        <v>1</v>
      </c>
      <c r="EO35" s="190">
        <v>1</v>
      </c>
      <c r="EP35" s="190">
        <v>1</v>
      </c>
      <c r="EQ35" s="190">
        <v>1</v>
      </c>
      <c r="ER35" s="190">
        <v>1</v>
      </c>
      <c r="ES35" s="190">
        <v>1</v>
      </c>
      <c r="ET35" s="190">
        <v>1</v>
      </c>
      <c r="EU35" s="190">
        <v>1</v>
      </c>
      <c r="EV35" s="190">
        <v>1</v>
      </c>
      <c r="EW35" s="190">
        <v>1</v>
      </c>
      <c r="EX35" s="190">
        <v>1</v>
      </c>
      <c r="EY35" s="190">
        <v>1</v>
      </c>
      <c r="EZ35" s="190">
        <v>1</v>
      </c>
      <c r="FA35" s="190">
        <v>1</v>
      </c>
      <c r="FB35" s="190">
        <v>1</v>
      </c>
      <c r="FC35" s="190">
        <v>1</v>
      </c>
      <c r="FD35" s="190">
        <v>1</v>
      </c>
      <c r="FE35" s="191">
        <v>1</v>
      </c>
      <c r="FF35" s="190">
        <v>1</v>
      </c>
      <c r="FG35" s="190">
        <v>1</v>
      </c>
      <c r="FH35" s="190">
        <v>1</v>
      </c>
      <c r="FI35" s="190">
        <v>1</v>
      </c>
      <c r="FJ35" s="190">
        <v>1</v>
      </c>
      <c r="FK35" s="190">
        <v>1</v>
      </c>
      <c r="FL35" s="190">
        <v>1</v>
      </c>
      <c r="FM35" s="190">
        <v>1</v>
      </c>
      <c r="FN35" s="190">
        <v>1</v>
      </c>
      <c r="FO35" s="190">
        <v>1</v>
      </c>
      <c r="FP35" s="190">
        <v>1</v>
      </c>
      <c r="FQ35" s="190">
        <v>1</v>
      </c>
      <c r="FR35" s="190">
        <v>1</v>
      </c>
      <c r="FS35" s="190">
        <v>1</v>
      </c>
      <c r="FT35" s="191">
        <v>1</v>
      </c>
      <c r="FU35" s="190">
        <v>1</v>
      </c>
      <c r="FV35" s="190">
        <v>1</v>
      </c>
      <c r="FW35" s="190">
        <v>1</v>
      </c>
      <c r="FX35" s="190">
        <v>1</v>
      </c>
      <c r="FY35" s="190">
        <v>1</v>
      </c>
      <c r="FZ35" s="190">
        <v>1</v>
      </c>
      <c r="GA35" s="190">
        <v>1</v>
      </c>
      <c r="GB35" s="190">
        <v>1</v>
      </c>
      <c r="GC35" s="190">
        <v>1</v>
      </c>
      <c r="GD35" s="252">
        <v>1</v>
      </c>
      <c r="GE35">
        <v>1</v>
      </c>
      <c r="GF35" s="190">
        <v>1</v>
      </c>
      <c r="GG35" s="190">
        <v>1</v>
      </c>
      <c r="GH35" s="190">
        <v>1</v>
      </c>
      <c r="GI35" s="190">
        <v>1</v>
      </c>
      <c r="GJ35" s="190">
        <v>1</v>
      </c>
      <c r="GK35" s="190">
        <v>1</v>
      </c>
      <c r="GL35" s="190">
        <v>1</v>
      </c>
      <c r="GM35" s="190">
        <v>1</v>
      </c>
      <c r="GN35" s="190">
        <v>1</v>
      </c>
      <c r="GO35" s="190">
        <v>1</v>
      </c>
      <c r="GP35" s="190">
        <v>1</v>
      </c>
      <c r="GQ35" s="190">
        <v>1</v>
      </c>
      <c r="GR35" s="190">
        <v>1</v>
      </c>
      <c r="GS35" s="190">
        <v>1</v>
      </c>
      <c r="GT35" s="190">
        <v>1</v>
      </c>
      <c r="GU35" s="190">
        <v>1</v>
      </c>
      <c r="GV35" s="190">
        <v>1</v>
      </c>
      <c r="GW35" s="190">
        <v>1</v>
      </c>
      <c r="GX35" s="191">
        <v>1</v>
      </c>
      <c r="GY35" s="190">
        <v>1</v>
      </c>
      <c r="GZ35" s="190">
        <v>1</v>
      </c>
      <c r="HA35" s="190">
        <v>1</v>
      </c>
      <c r="HB35" s="190">
        <v>1</v>
      </c>
      <c r="HC35" s="190">
        <v>1</v>
      </c>
      <c r="HD35" s="190">
        <v>1</v>
      </c>
      <c r="HE35" s="190">
        <v>1</v>
      </c>
      <c r="HF35" s="190">
        <v>1</v>
      </c>
      <c r="HG35" s="190">
        <v>1</v>
      </c>
      <c r="HH35" s="190">
        <v>1</v>
      </c>
      <c r="HI35" s="190">
        <v>1</v>
      </c>
      <c r="HJ35" s="190">
        <v>1</v>
      </c>
      <c r="HK35" s="190">
        <v>1</v>
      </c>
      <c r="HL35" s="190">
        <v>1</v>
      </c>
      <c r="HM35" s="191">
        <v>1</v>
      </c>
      <c r="HN35" s="190">
        <v>1</v>
      </c>
      <c r="HO35" s="190">
        <v>1</v>
      </c>
      <c r="HP35" s="190">
        <v>1</v>
      </c>
      <c r="HQ35" s="190">
        <v>1</v>
      </c>
      <c r="HR35" s="190">
        <v>1</v>
      </c>
      <c r="HS35" s="190">
        <v>1</v>
      </c>
      <c r="HT35" s="190">
        <v>1</v>
      </c>
      <c r="HU35" s="190">
        <v>1</v>
      </c>
      <c r="HV35" s="190">
        <v>1</v>
      </c>
      <c r="HW35" s="252">
        <v>1</v>
      </c>
      <c r="HX35">
        <v>1</v>
      </c>
      <c r="HY35" s="190">
        <v>1</v>
      </c>
      <c r="HZ35" s="190">
        <v>1</v>
      </c>
      <c r="IA35" s="190">
        <v>1</v>
      </c>
      <c r="IB35" s="190">
        <v>1</v>
      </c>
      <c r="IC35" s="190">
        <v>1</v>
      </c>
      <c r="ID35" s="190">
        <v>1</v>
      </c>
      <c r="IE35" s="190">
        <v>1</v>
      </c>
      <c r="IF35" s="190">
        <v>1</v>
      </c>
      <c r="IG35" s="190">
        <v>1</v>
      </c>
      <c r="IH35" s="190">
        <v>1</v>
      </c>
      <c r="II35" s="190">
        <v>1</v>
      </c>
      <c r="IJ35" s="190">
        <v>1</v>
      </c>
      <c r="IK35" s="190">
        <v>1</v>
      </c>
      <c r="IL35" s="190">
        <v>1</v>
      </c>
      <c r="IM35" s="190">
        <v>1</v>
      </c>
      <c r="IN35" s="190">
        <v>1</v>
      </c>
      <c r="IO35" s="190">
        <v>1</v>
      </c>
      <c r="IP35" s="190">
        <v>1</v>
      </c>
      <c r="IQ35" s="191">
        <v>1</v>
      </c>
      <c r="IR35" s="190">
        <v>1</v>
      </c>
      <c r="IS35" s="190">
        <v>1</v>
      </c>
      <c r="IT35" s="190">
        <v>1</v>
      </c>
      <c r="IU35" s="190">
        <v>1</v>
      </c>
      <c r="IV35" s="190">
        <v>1</v>
      </c>
      <c r="IW35" s="190">
        <v>1</v>
      </c>
      <c r="IX35" s="190">
        <v>1</v>
      </c>
      <c r="IY35" s="190">
        <v>1</v>
      </c>
      <c r="IZ35" s="190">
        <v>1</v>
      </c>
      <c r="JA35" s="190">
        <v>1</v>
      </c>
      <c r="JB35" s="190">
        <v>1</v>
      </c>
      <c r="JC35" s="190">
        <v>1</v>
      </c>
      <c r="JD35" s="190">
        <v>1</v>
      </c>
      <c r="JE35" s="190">
        <v>1</v>
      </c>
      <c r="JF35" s="191">
        <v>1</v>
      </c>
      <c r="JG35" s="190">
        <v>1</v>
      </c>
      <c r="JH35" s="190">
        <v>1</v>
      </c>
      <c r="JI35" s="190">
        <v>1</v>
      </c>
      <c r="JJ35" s="190">
        <v>1</v>
      </c>
      <c r="JK35" s="190">
        <v>1</v>
      </c>
      <c r="JL35" s="190">
        <v>1</v>
      </c>
      <c r="JM35" s="190">
        <v>1</v>
      </c>
      <c r="JN35" s="190">
        <v>1</v>
      </c>
      <c r="JO35" s="190">
        <v>1</v>
      </c>
      <c r="JP35" s="252">
        <v>1</v>
      </c>
      <c r="JQ35" s="190">
        <v>1</v>
      </c>
      <c r="JR35" s="190">
        <v>1</v>
      </c>
      <c r="JS35" s="190">
        <v>1</v>
      </c>
      <c r="JT35" s="190">
        <v>1</v>
      </c>
      <c r="JU35" s="190">
        <v>1</v>
      </c>
      <c r="JV35" s="190">
        <v>1</v>
      </c>
      <c r="JW35" s="190">
        <v>1</v>
      </c>
      <c r="JX35" s="190">
        <v>1</v>
      </c>
      <c r="JY35" s="190">
        <v>1</v>
      </c>
      <c r="JZ35" s="190">
        <v>1</v>
      </c>
      <c r="KA35" s="190">
        <v>1</v>
      </c>
      <c r="KB35" s="190">
        <v>1</v>
      </c>
      <c r="KC35" s="190">
        <v>1</v>
      </c>
      <c r="KD35" s="190">
        <v>1</v>
      </c>
      <c r="KE35" s="190">
        <v>1</v>
      </c>
      <c r="KF35" s="190">
        <v>1</v>
      </c>
      <c r="KG35" s="190">
        <v>1</v>
      </c>
      <c r="KH35" s="190">
        <v>1</v>
      </c>
      <c r="KI35" s="190">
        <v>1</v>
      </c>
      <c r="KJ35" s="191">
        <v>1</v>
      </c>
      <c r="KK35" s="190">
        <v>1</v>
      </c>
      <c r="KL35" s="190">
        <v>1</v>
      </c>
      <c r="KM35" s="190">
        <v>1</v>
      </c>
      <c r="KN35" s="190">
        <v>1</v>
      </c>
      <c r="KO35" s="190">
        <v>1</v>
      </c>
      <c r="KP35" s="190">
        <v>1</v>
      </c>
      <c r="KQ35" s="190">
        <v>1</v>
      </c>
      <c r="KR35" s="190">
        <v>1</v>
      </c>
      <c r="KS35" s="190">
        <v>1</v>
      </c>
      <c r="KT35" s="190">
        <v>1</v>
      </c>
      <c r="KU35" s="190">
        <v>1</v>
      </c>
      <c r="KV35" s="190">
        <v>1</v>
      </c>
      <c r="KW35" s="190">
        <v>1</v>
      </c>
      <c r="KX35" s="190">
        <v>1</v>
      </c>
      <c r="KY35" s="191">
        <v>1</v>
      </c>
      <c r="KZ35" s="190">
        <v>1</v>
      </c>
      <c r="LA35" s="190">
        <v>1</v>
      </c>
      <c r="LB35" s="190">
        <v>1</v>
      </c>
      <c r="LC35" s="190">
        <v>1</v>
      </c>
      <c r="LD35" s="190">
        <v>1</v>
      </c>
      <c r="LE35" s="190">
        <v>1</v>
      </c>
      <c r="LF35" s="190">
        <v>1</v>
      </c>
      <c r="LG35" s="190">
        <v>1</v>
      </c>
      <c r="LH35" s="190">
        <v>1</v>
      </c>
      <c r="LI35" s="252">
        <v>1</v>
      </c>
      <c r="LJ35" s="190">
        <v>1</v>
      </c>
      <c r="LK35" s="190">
        <v>1</v>
      </c>
      <c r="LL35" s="190">
        <v>1</v>
      </c>
      <c r="LM35" s="190">
        <v>1</v>
      </c>
      <c r="LN35" s="190">
        <v>1</v>
      </c>
      <c r="LO35" s="190">
        <v>1</v>
      </c>
      <c r="LP35" s="190">
        <v>1</v>
      </c>
      <c r="LQ35" s="190">
        <v>1</v>
      </c>
      <c r="LR35" s="190">
        <v>1</v>
      </c>
      <c r="LS35" s="190">
        <v>1</v>
      </c>
      <c r="LT35" s="190">
        <v>1</v>
      </c>
      <c r="LU35" s="190">
        <v>1</v>
      </c>
      <c r="LV35" s="190">
        <v>1</v>
      </c>
      <c r="LW35" s="190">
        <v>1</v>
      </c>
      <c r="LX35" s="190">
        <v>1</v>
      </c>
      <c r="LY35" s="190">
        <v>1</v>
      </c>
      <c r="LZ35" s="190">
        <v>1</v>
      </c>
      <c r="MA35" s="190">
        <v>1</v>
      </c>
      <c r="MB35" s="190">
        <v>1</v>
      </c>
      <c r="MC35" s="191">
        <v>1</v>
      </c>
      <c r="MD35" s="190">
        <v>1</v>
      </c>
      <c r="ME35" s="190">
        <v>1</v>
      </c>
      <c r="MF35" s="190">
        <v>1</v>
      </c>
      <c r="MG35" s="190">
        <v>1</v>
      </c>
      <c r="MH35" s="190">
        <v>1</v>
      </c>
      <c r="MI35" s="190">
        <v>1</v>
      </c>
      <c r="MJ35" s="190">
        <v>1</v>
      </c>
      <c r="MK35" s="190">
        <v>1</v>
      </c>
      <c r="ML35" s="190">
        <v>1</v>
      </c>
      <c r="MM35" s="190">
        <v>1</v>
      </c>
      <c r="MN35" s="190">
        <v>1</v>
      </c>
      <c r="MO35" s="190">
        <v>1</v>
      </c>
      <c r="MP35" s="190">
        <v>1</v>
      </c>
      <c r="MQ35" s="190">
        <v>1</v>
      </c>
      <c r="MR35" s="191">
        <v>1</v>
      </c>
      <c r="MS35" s="190">
        <v>1</v>
      </c>
      <c r="MT35" s="190">
        <v>1</v>
      </c>
      <c r="MU35" s="190">
        <v>1</v>
      </c>
      <c r="MV35" s="190">
        <v>1</v>
      </c>
      <c r="MW35" s="190">
        <v>1</v>
      </c>
      <c r="MX35" s="190">
        <v>1</v>
      </c>
      <c r="MY35" s="190">
        <v>1</v>
      </c>
      <c r="MZ35" s="190">
        <v>1</v>
      </c>
      <c r="NA35" s="190">
        <v>1</v>
      </c>
      <c r="NB35" s="252">
        <v>1</v>
      </c>
      <c r="NC35">
        <v>1</v>
      </c>
      <c r="ND35" s="190">
        <v>1</v>
      </c>
      <c r="NE35" s="190">
        <v>1</v>
      </c>
      <c r="NF35" s="190">
        <v>1</v>
      </c>
      <c r="NG35" s="190">
        <v>1</v>
      </c>
      <c r="NH35" s="190">
        <v>1</v>
      </c>
      <c r="NI35" s="190">
        <v>1</v>
      </c>
      <c r="NJ35" s="190">
        <v>1</v>
      </c>
      <c r="NK35" s="190">
        <v>1</v>
      </c>
      <c r="NL35" s="190">
        <v>1</v>
      </c>
      <c r="NM35" s="190">
        <v>1</v>
      </c>
      <c r="NN35" s="190">
        <v>1</v>
      </c>
      <c r="NO35" s="190">
        <v>1</v>
      </c>
      <c r="NP35" s="190">
        <v>1</v>
      </c>
      <c r="NQ35" s="190">
        <v>1</v>
      </c>
      <c r="NR35" s="190">
        <v>1</v>
      </c>
      <c r="NS35" s="190">
        <v>1</v>
      </c>
      <c r="NT35" s="190">
        <v>1</v>
      </c>
      <c r="NU35" s="190">
        <v>1</v>
      </c>
      <c r="NV35" s="191">
        <v>1</v>
      </c>
      <c r="NW35" s="190">
        <v>1</v>
      </c>
      <c r="NX35" s="190">
        <v>1</v>
      </c>
      <c r="NY35" s="190">
        <v>1</v>
      </c>
      <c r="NZ35" s="190">
        <v>1</v>
      </c>
      <c r="OA35" s="190">
        <v>1</v>
      </c>
      <c r="OB35" s="190">
        <v>1</v>
      </c>
      <c r="OC35" s="190">
        <v>1</v>
      </c>
      <c r="OD35" s="190">
        <v>1</v>
      </c>
      <c r="OE35" s="190">
        <v>1</v>
      </c>
      <c r="OF35" s="190">
        <v>1</v>
      </c>
      <c r="OG35" s="190">
        <v>1</v>
      </c>
      <c r="OH35" s="190">
        <v>1</v>
      </c>
      <c r="OI35" s="190">
        <v>1</v>
      </c>
      <c r="OJ35" s="190">
        <v>1</v>
      </c>
      <c r="OK35" s="191">
        <v>1</v>
      </c>
      <c r="OL35" s="190">
        <v>1</v>
      </c>
      <c r="OM35" s="190">
        <v>1</v>
      </c>
      <c r="ON35" s="190">
        <v>1</v>
      </c>
      <c r="OO35" s="190">
        <v>1</v>
      </c>
      <c r="OP35" s="190">
        <v>1</v>
      </c>
      <c r="OQ35" s="190">
        <v>1</v>
      </c>
      <c r="OR35" s="190">
        <v>1</v>
      </c>
      <c r="OS35" s="190">
        <v>1</v>
      </c>
      <c r="OT35" s="190">
        <v>1</v>
      </c>
      <c r="OU35" s="252">
        <v>1</v>
      </c>
      <c r="OV35">
        <v>1</v>
      </c>
      <c r="OW35" s="190">
        <v>1</v>
      </c>
      <c r="OX35" s="190">
        <v>1</v>
      </c>
      <c r="OY35" s="190">
        <v>1</v>
      </c>
      <c r="OZ35" s="190">
        <v>1</v>
      </c>
      <c r="PA35" s="190">
        <v>1</v>
      </c>
      <c r="PB35" s="190">
        <v>1</v>
      </c>
      <c r="PC35" s="191">
        <v>1</v>
      </c>
      <c r="PD35" s="190">
        <v>1</v>
      </c>
      <c r="PE35" s="190">
        <v>1</v>
      </c>
      <c r="PF35" s="190">
        <v>1</v>
      </c>
      <c r="PG35" s="191">
        <v>1</v>
      </c>
      <c r="PH35">
        <v>1</v>
      </c>
      <c r="PI35" s="191">
        <v>1</v>
      </c>
      <c r="PJ35" s="190">
        <v>1</v>
      </c>
      <c r="PK35" s="190">
        <v>1</v>
      </c>
      <c r="PL35" s="190">
        <v>1</v>
      </c>
      <c r="PM35" s="191">
        <v>1</v>
      </c>
      <c r="PN35" s="190">
        <v>1</v>
      </c>
      <c r="PO35" s="190">
        <v>1</v>
      </c>
      <c r="PP35" s="190">
        <v>1</v>
      </c>
      <c r="PQ35" s="191">
        <v>1</v>
      </c>
      <c r="PR35" s="190">
        <f t="shared" si="679"/>
        <v>1</v>
      </c>
      <c r="PS35" s="190">
        <f t="shared" si="2442"/>
        <v>1</v>
      </c>
    </row>
    <row r="36" spans="1:435" x14ac:dyDescent="0.3">
      <c r="A36" s="6"/>
      <c r="B36" t="s">
        <v>716</v>
      </c>
      <c r="C36" t="s">
        <v>105</v>
      </c>
      <c r="D36" t="s">
        <v>698</v>
      </c>
      <c r="E36">
        <f>E35</f>
        <v>1105776716</v>
      </c>
      <c r="F36" t="s">
        <v>717</v>
      </c>
      <c r="G36" s="190">
        <f t="shared" ref="G36:BR36" si="2561">G14*1000</f>
        <v>0</v>
      </c>
      <c r="H36" s="190">
        <f t="shared" si="2561"/>
        <v>35640</v>
      </c>
      <c r="I36" s="190">
        <f t="shared" si="2561"/>
        <v>-35640</v>
      </c>
      <c r="J36" s="190">
        <f t="shared" si="2561"/>
        <v>46926</v>
      </c>
      <c r="K36" s="190">
        <f t="shared" si="2561"/>
        <v>-46926</v>
      </c>
      <c r="L36" s="190">
        <f t="shared" si="2561"/>
        <v>0</v>
      </c>
      <c r="M36" s="190">
        <f t="shared" si="2561"/>
        <v>35640</v>
      </c>
      <c r="N36" s="190">
        <f t="shared" si="2561"/>
        <v>-35640</v>
      </c>
      <c r="O36" s="190">
        <f t="shared" si="2561"/>
        <v>46926</v>
      </c>
      <c r="P36" s="190">
        <f t="shared" si="2561"/>
        <v>-46926</v>
      </c>
      <c r="Q36" s="190">
        <f t="shared" si="2561"/>
        <v>0</v>
      </c>
      <c r="R36" s="190">
        <f t="shared" si="2561"/>
        <v>35640</v>
      </c>
      <c r="S36" s="190">
        <f t="shared" si="2561"/>
        <v>-35640</v>
      </c>
      <c r="T36" s="190">
        <f t="shared" si="2561"/>
        <v>46926</v>
      </c>
      <c r="U36" s="190">
        <f t="shared" si="2561"/>
        <v>-46926</v>
      </c>
      <c r="V36" s="190">
        <f t="shared" si="2561"/>
        <v>0</v>
      </c>
      <c r="W36" s="190">
        <f t="shared" si="2561"/>
        <v>35640</v>
      </c>
      <c r="X36" s="190">
        <f t="shared" si="2561"/>
        <v>-35640</v>
      </c>
      <c r="Y36" s="190">
        <f t="shared" si="2561"/>
        <v>46926</v>
      </c>
      <c r="Z36" s="191">
        <f t="shared" si="2561"/>
        <v>-46926</v>
      </c>
      <c r="AA36" s="190">
        <f t="shared" si="2561"/>
        <v>0</v>
      </c>
      <c r="AB36" s="190">
        <f t="shared" si="2561"/>
        <v>0</v>
      </c>
      <c r="AC36" s="190">
        <f t="shared" si="2561"/>
        <v>-15000</v>
      </c>
      <c r="AD36" s="190">
        <f t="shared" si="2561"/>
        <v>0</v>
      </c>
      <c r="AE36" s="190">
        <f t="shared" si="2561"/>
        <v>-15000</v>
      </c>
      <c r="AF36" s="190">
        <f t="shared" si="2561"/>
        <v>0</v>
      </c>
      <c r="AG36" s="190">
        <f t="shared" si="2561"/>
        <v>0</v>
      </c>
      <c r="AH36" s="190">
        <f t="shared" si="2561"/>
        <v>-15000</v>
      </c>
      <c r="AI36" s="190">
        <f t="shared" si="2561"/>
        <v>0</v>
      </c>
      <c r="AJ36" s="190">
        <f t="shared" si="2561"/>
        <v>-15000</v>
      </c>
      <c r="AK36" s="190">
        <f t="shared" si="2561"/>
        <v>0</v>
      </c>
      <c r="AL36" s="190">
        <f t="shared" si="2561"/>
        <v>0</v>
      </c>
      <c r="AM36" s="190">
        <f t="shared" si="2561"/>
        <v>-15000</v>
      </c>
      <c r="AN36" s="190">
        <f t="shared" si="2561"/>
        <v>0</v>
      </c>
      <c r="AO36" s="191">
        <f t="shared" si="2561"/>
        <v>-15000</v>
      </c>
      <c r="AP36" s="190">
        <f t="shared" si="2561"/>
        <v>0</v>
      </c>
      <c r="AQ36" s="190">
        <f t="shared" si="2561"/>
        <v>35640</v>
      </c>
      <c r="AR36" s="190">
        <f t="shared" si="2561"/>
        <v>-35640</v>
      </c>
      <c r="AS36" s="190">
        <f t="shared" si="2561"/>
        <v>46926</v>
      </c>
      <c r="AT36" s="190">
        <f t="shared" si="2561"/>
        <v>-46926</v>
      </c>
      <c r="AU36" s="190">
        <f t="shared" si="2561"/>
        <v>0</v>
      </c>
      <c r="AV36" s="190">
        <f t="shared" si="2561"/>
        <v>35640</v>
      </c>
      <c r="AW36" s="190">
        <f t="shared" si="2561"/>
        <v>-35640</v>
      </c>
      <c r="AX36" s="190">
        <f t="shared" si="2561"/>
        <v>46926</v>
      </c>
      <c r="AY36" s="252">
        <f t="shared" si="2561"/>
        <v>-46926</v>
      </c>
      <c r="AZ36" s="190">
        <f t="shared" si="2561"/>
        <v>0</v>
      </c>
      <c r="BA36" s="190">
        <f t="shared" si="2561"/>
        <v>35640</v>
      </c>
      <c r="BB36" s="190">
        <f t="shared" si="2561"/>
        <v>-35640</v>
      </c>
      <c r="BC36" s="190">
        <f t="shared" si="2561"/>
        <v>46926</v>
      </c>
      <c r="BD36" s="190">
        <f t="shared" si="2561"/>
        <v>-46926</v>
      </c>
      <c r="BE36" s="190">
        <f t="shared" si="2561"/>
        <v>0</v>
      </c>
      <c r="BF36" s="190">
        <f t="shared" si="2561"/>
        <v>35640</v>
      </c>
      <c r="BG36" s="190">
        <f t="shared" si="2561"/>
        <v>-35640</v>
      </c>
      <c r="BH36" s="190">
        <f t="shared" si="2561"/>
        <v>46926</v>
      </c>
      <c r="BI36" s="190">
        <f t="shared" si="2561"/>
        <v>-46926</v>
      </c>
      <c r="BJ36" s="190">
        <f t="shared" si="2561"/>
        <v>0</v>
      </c>
      <c r="BK36" s="190">
        <f t="shared" si="2561"/>
        <v>35640</v>
      </c>
      <c r="BL36" s="190">
        <f t="shared" si="2561"/>
        <v>-35640</v>
      </c>
      <c r="BM36" s="190">
        <f t="shared" si="2561"/>
        <v>46926</v>
      </c>
      <c r="BN36" s="190">
        <f t="shared" si="2561"/>
        <v>-46926</v>
      </c>
      <c r="BO36" s="190">
        <f t="shared" si="2561"/>
        <v>0</v>
      </c>
      <c r="BP36" s="190">
        <f t="shared" si="2561"/>
        <v>35640</v>
      </c>
      <c r="BQ36" s="190">
        <f t="shared" si="2561"/>
        <v>-35640</v>
      </c>
      <c r="BR36" s="190">
        <f t="shared" si="2561"/>
        <v>46926</v>
      </c>
      <c r="BS36" s="191">
        <f t="shared" ref="BS36:ED36" si="2562">BS14*1000</f>
        <v>-46926</v>
      </c>
      <c r="BT36" s="190">
        <f t="shared" si="2562"/>
        <v>0</v>
      </c>
      <c r="BU36" s="190">
        <f t="shared" si="2562"/>
        <v>0</v>
      </c>
      <c r="BV36" s="190">
        <f t="shared" si="2562"/>
        <v>-15000</v>
      </c>
      <c r="BW36" s="190">
        <f t="shared" si="2562"/>
        <v>0</v>
      </c>
      <c r="BX36" s="190">
        <f t="shared" si="2562"/>
        <v>-15000</v>
      </c>
      <c r="BY36" s="190">
        <f t="shared" si="2562"/>
        <v>0</v>
      </c>
      <c r="BZ36" s="190">
        <f t="shared" si="2562"/>
        <v>0</v>
      </c>
      <c r="CA36" s="190">
        <f t="shared" si="2562"/>
        <v>-15000</v>
      </c>
      <c r="CB36" s="190">
        <f t="shared" si="2562"/>
        <v>0</v>
      </c>
      <c r="CC36" s="190">
        <f t="shared" si="2562"/>
        <v>-15000</v>
      </c>
      <c r="CD36" s="190">
        <f t="shared" si="2562"/>
        <v>0</v>
      </c>
      <c r="CE36" s="190">
        <f t="shared" si="2562"/>
        <v>0</v>
      </c>
      <c r="CF36" s="190">
        <f t="shared" si="2562"/>
        <v>-15000</v>
      </c>
      <c r="CG36" s="190">
        <f t="shared" si="2562"/>
        <v>0</v>
      </c>
      <c r="CH36" s="191">
        <f t="shared" si="2562"/>
        <v>-15000</v>
      </c>
      <c r="CI36" s="190">
        <f t="shared" si="2562"/>
        <v>0</v>
      </c>
      <c r="CJ36" s="190">
        <f t="shared" si="2562"/>
        <v>35640</v>
      </c>
      <c r="CK36" s="190">
        <f t="shared" si="2562"/>
        <v>-35640</v>
      </c>
      <c r="CL36" s="190">
        <f t="shared" si="2562"/>
        <v>46926</v>
      </c>
      <c r="CM36" s="190">
        <f t="shared" si="2562"/>
        <v>-46926</v>
      </c>
      <c r="CN36" s="190">
        <f t="shared" si="2562"/>
        <v>0</v>
      </c>
      <c r="CO36" s="190">
        <f t="shared" si="2562"/>
        <v>35640</v>
      </c>
      <c r="CP36" s="190">
        <f t="shared" si="2562"/>
        <v>-35640</v>
      </c>
      <c r="CQ36" s="190">
        <f t="shared" si="2562"/>
        <v>46926</v>
      </c>
      <c r="CR36" s="252">
        <f t="shared" si="2562"/>
        <v>-46926</v>
      </c>
      <c r="CS36" s="190">
        <f t="shared" si="2562"/>
        <v>0</v>
      </c>
      <c r="CT36" s="190">
        <f t="shared" si="2562"/>
        <v>35640</v>
      </c>
      <c r="CU36" s="190">
        <f t="shared" si="2562"/>
        <v>-35640</v>
      </c>
      <c r="CV36" s="190">
        <f t="shared" si="2562"/>
        <v>46926</v>
      </c>
      <c r="CW36" s="190">
        <f t="shared" si="2562"/>
        <v>-46926</v>
      </c>
      <c r="CX36" s="190">
        <f t="shared" si="2562"/>
        <v>0</v>
      </c>
      <c r="CY36" s="190">
        <f t="shared" si="2562"/>
        <v>35640</v>
      </c>
      <c r="CZ36" s="190">
        <f t="shared" si="2562"/>
        <v>-35640</v>
      </c>
      <c r="DA36" s="190">
        <f t="shared" si="2562"/>
        <v>46926</v>
      </c>
      <c r="DB36" s="190">
        <f t="shared" si="2562"/>
        <v>-46926</v>
      </c>
      <c r="DC36" s="190">
        <f t="shared" si="2562"/>
        <v>0</v>
      </c>
      <c r="DD36" s="190">
        <f t="shared" si="2562"/>
        <v>35640</v>
      </c>
      <c r="DE36" s="190">
        <f t="shared" si="2562"/>
        <v>-35640</v>
      </c>
      <c r="DF36" s="190">
        <f t="shared" si="2562"/>
        <v>46926</v>
      </c>
      <c r="DG36" s="190">
        <f t="shared" si="2562"/>
        <v>-46926</v>
      </c>
      <c r="DH36" s="190">
        <f t="shared" si="2562"/>
        <v>0</v>
      </c>
      <c r="DI36" s="190">
        <f t="shared" si="2562"/>
        <v>35640</v>
      </c>
      <c r="DJ36" s="190">
        <f t="shared" si="2562"/>
        <v>-35640</v>
      </c>
      <c r="DK36" s="190">
        <f t="shared" si="2562"/>
        <v>46926</v>
      </c>
      <c r="DL36" s="191">
        <f t="shared" si="2562"/>
        <v>-46926</v>
      </c>
      <c r="DM36" s="190">
        <f t="shared" si="2562"/>
        <v>0</v>
      </c>
      <c r="DN36" s="190">
        <f t="shared" si="2562"/>
        <v>0</v>
      </c>
      <c r="DO36" s="190">
        <f t="shared" si="2562"/>
        <v>-15000</v>
      </c>
      <c r="DP36" s="190">
        <f t="shared" si="2562"/>
        <v>0</v>
      </c>
      <c r="DQ36" s="190">
        <f t="shared" si="2562"/>
        <v>-15000</v>
      </c>
      <c r="DR36" s="190">
        <f t="shared" si="2562"/>
        <v>0</v>
      </c>
      <c r="DS36" s="190">
        <f t="shared" si="2562"/>
        <v>0</v>
      </c>
      <c r="DT36" s="190">
        <f t="shared" si="2562"/>
        <v>-15000</v>
      </c>
      <c r="DU36" s="190">
        <f t="shared" si="2562"/>
        <v>0</v>
      </c>
      <c r="DV36" s="190">
        <f t="shared" si="2562"/>
        <v>-15000</v>
      </c>
      <c r="DW36" s="190">
        <f t="shared" si="2562"/>
        <v>0</v>
      </c>
      <c r="DX36" s="190">
        <f t="shared" si="2562"/>
        <v>0</v>
      </c>
      <c r="DY36" s="190">
        <f t="shared" si="2562"/>
        <v>-15000</v>
      </c>
      <c r="DZ36" s="190">
        <f t="shared" si="2562"/>
        <v>0</v>
      </c>
      <c r="EA36" s="191">
        <f t="shared" si="2562"/>
        <v>-15000</v>
      </c>
      <c r="EB36" s="190">
        <f t="shared" si="2562"/>
        <v>0</v>
      </c>
      <c r="EC36" s="190">
        <f t="shared" si="2562"/>
        <v>35640</v>
      </c>
      <c r="ED36" s="190">
        <f t="shared" si="2562"/>
        <v>-35640</v>
      </c>
      <c r="EE36" s="190">
        <f t="shared" ref="EE36:GP36" si="2563">EE14*1000</f>
        <v>46926</v>
      </c>
      <c r="EF36" s="190">
        <f t="shared" si="2563"/>
        <v>-46926</v>
      </c>
      <c r="EG36" s="190">
        <f t="shared" si="2563"/>
        <v>0</v>
      </c>
      <c r="EH36" s="190">
        <f t="shared" si="2563"/>
        <v>35640</v>
      </c>
      <c r="EI36" s="190">
        <f t="shared" si="2563"/>
        <v>-35640</v>
      </c>
      <c r="EJ36" s="190">
        <f t="shared" si="2563"/>
        <v>46926</v>
      </c>
      <c r="EK36" s="191">
        <f t="shared" si="2563"/>
        <v>-46926</v>
      </c>
      <c r="EL36" s="190">
        <f t="shared" si="2563"/>
        <v>0</v>
      </c>
      <c r="EM36" s="190">
        <f t="shared" si="2563"/>
        <v>35640</v>
      </c>
      <c r="EN36" s="190">
        <f t="shared" si="2563"/>
        <v>-35640</v>
      </c>
      <c r="EO36" s="190">
        <f t="shared" si="2563"/>
        <v>46926</v>
      </c>
      <c r="EP36" s="190">
        <f t="shared" si="2563"/>
        <v>-46926</v>
      </c>
      <c r="EQ36" s="190">
        <f t="shared" si="2563"/>
        <v>0</v>
      </c>
      <c r="ER36" s="190">
        <f t="shared" si="2563"/>
        <v>35640</v>
      </c>
      <c r="ES36" s="190">
        <f t="shared" si="2563"/>
        <v>-35640</v>
      </c>
      <c r="ET36" s="190">
        <f t="shared" si="2563"/>
        <v>46926</v>
      </c>
      <c r="EU36" s="190">
        <f t="shared" si="2563"/>
        <v>-46926</v>
      </c>
      <c r="EV36" s="190">
        <f t="shared" si="2563"/>
        <v>0</v>
      </c>
      <c r="EW36" s="190">
        <f t="shared" si="2563"/>
        <v>35640</v>
      </c>
      <c r="EX36" s="190">
        <f t="shared" si="2563"/>
        <v>-35640</v>
      </c>
      <c r="EY36" s="190">
        <f t="shared" si="2563"/>
        <v>46926</v>
      </c>
      <c r="EZ36" s="190">
        <f t="shared" si="2563"/>
        <v>-46926</v>
      </c>
      <c r="FA36" s="190">
        <f t="shared" si="2563"/>
        <v>0</v>
      </c>
      <c r="FB36" s="190">
        <f t="shared" si="2563"/>
        <v>35640</v>
      </c>
      <c r="FC36" s="190">
        <f t="shared" si="2563"/>
        <v>-35640</v>
      </c>
      <c r="FD36" s="190">
        <f t="shared" si="2563"/>
        <v>46926</v>
      </c>
      <c r="FE36" s="191">
        <f t="shared" si="2563"/>
        <v>-46926</v>
      </c>
      <c r="FF36" s="190">
        <f t="shared" si="2563"/>
        <v>0</v>
      </c>
      <c r="FG36" s="190">
        <f t="shared" si="2563"/>
        <v>0</v>
      </c>
      <c r="FH36" s="190">
        <f t="shared" si="2563"/>
        <v>-15000</v>
      </c>
      <c r="FI36" s="190">
        <f t="shared" si="2563"/>
        <v>0</v>
      </c>
      <c r="FJ36" s="190">
        <f t="shared" si="2563"/>
        <v>-15000</v>
      </c>
      <c r="FK36" s="190">
        <f t="shared" si="2563"/>
        <v>0</v>
      </c>
      <c r="FL36" s="190">
        <f t="shared" si="2563"/>
        <v>0</v>
      </c>
      <c r="FM36" s="190">
        <f t="shared" si="2563"/>
        <v>-15000</v>
      </c>
      <c r="FN36" s="190">
        <f t="shared" si="2563"/>
        <v>0</v>
      </c>
      <c r="FO36" s="190">
        <f t="shared" si="2563"/>
        <v>-15000</v>
      </c>
      <c r="FP36" s="190">
        <f t="shared" si="2563"/>
        <v>0</v>
      </c>
      <c r="FQ36" s="190">
        <f t="shared" si="2563"/>
        <v>0</v>
      </c>
      <c r="FR36" s="190">
        <f t="shared" si="2563"/>
        <v>-15000</v>
      </c>
      <c r="FS36" s="190">
        <f t="shared" si="2563"/>
        <v>0</v>
      </c>
      <c r="FT36" s="191">
        <f t="shared" si="2563"/>
        <v>-15000</v>
      </c>
      <c r="FU36" s="190">
        <f t="shared" si="2563"/>
        <v>0</v>
      </c>
      <c r="FV36" s="190">
        <f t="shared" si="2563"/>
        <v>35640</v>
      </c>
      <c r="FW36" s="190">
        <f t="shared" si="2563"/>
        <v>-35640</v>
      </c>
      <c r="FX36" s="190">
        <f t="shared" si="2563"/>
        <v>46926</v>
      </c>
      <c r="FY36" s="190">
        <f t="shared" si="2563"/>
        <v>-46926</v>
      </c>
      <c r="FZ36" s="190">
        <f t="shared" si="2563"/>
        <v>0</v>
      </c>
      <c r="GA36" s="190">
        <f t="shared" si="2563"/>
        <v>35640</v>
      </c>
      <c r="GB36" s="190">
        <f t="shared" si="2563"/>
        <v>-35640</v>
      </c>
      <c r="GC36" s="190">
        <f t="shared" si="2563"/>
        <v>46926</v>
      </c>
      <c r="GD36" s="252">
        <f t="shared" si="2563"/>
        <v>-46926</v>
      </c>
      <c r="GE36" s="190">
        <f t="shared" si="2563"/>
        <v>0</v>
      </c>
      <c r="GF36" s="190">
        <f t="shared" si="2563"/>
        <v>35640</v>
      </c>
      <c r="GG36" s="190">
        <f t="shared" si="2563"/>
        <v>-35640</v>
      </c>
      <c r="GH36" s="190">
        <f t="shared" si="2563"/>
        <v>46926</v>
      </c>
      <c r="GI36" s="190">
        <f t="shared" si="2563"/>
        <v>-46926</v>
      </c>
      <c r="GJ36" s="190">
        <f t="shared" si="2563"/>
        <v>0</v>
      </c>
      <c r="GK36" s="190">
        <f t="shared" si="2563"/>
        <v>35640</v>
      </c>
      <c r="GL36" s="190">
        <f t="shared" si="2563"/>
        <v>-35640</v>
      </c>
      <c r="GM36" s="190">
        <f t="shared" si="2563"/>
        <v>46926</v>
      </c>
      <c r="GN36" s="190">
        <f t="shared" si="2563"/>
        <v>-46926</v>
      </c>
      <c r="GO36" s="190">
        <f t="shared" si="2563"/>
        <v>0</v>
      </c>
      <c r="GP36" s="190">
        <f t="shared" si="2563"/>
        <v>35640</v>
      </c>
      <c r="GQ36" s="190">
        <f t="shared" ref="GQ36:JB36" si="2564">GQ14*1000</f>
        <v>-35640</v>
      </c>
      <c r="GR36" s="190">
        <f t="shared" si="2564"/>
        <v>46926</v>
      </c>
      <c r="GS36" s="190">
        <f t="shared" si="2564"/>
        <v>-46926</v>
      </c>
      <c r="GT36" s="190">
        <f t="shared" si="2564"/>
        <v>0</v>
      </c>
      <c r="GU36" s="190">
        <f t="shared" si="2564"/>
        <v>35640</v>
      </c>
      <c r="GV36" s="190">
        <f t="shared" si="2564"/>
        <v>-35640</v>
      </c>
      <c r="GW36" s="190">
        <f t="shared" si="2564"/>
        <v>46926</v>
      </c>
      <c r="GX36" s="191">
        <f t="shared" si="2564"/>
        <v>-46926</v>
      </c>
      <c r="GY36" s="190">
        <f t="shared" si="2564"/>
        <v>0</v>
      </c>
      <c r="GZ36" s="190">
        <f t="shared" si="2564"/>
        <v>0</v>
      </c>
      <c r="HA36" s="190">
        <f t="shared" si="2564"/>
        <v>-15000</v>
      </c>
      <c r="HB36" s="190">
        <f t="shared" si="2564"/>
        <v>0</v>
      </c>
      <c r="HC36" s="190">
        <f t="shared" si="2564"/>
        <v>-15000</v>
      </c>
      <c r="HD36" s="190">
        <f t="shared" si="2564"/>
        <v>0</v>
      </c>
      <c r="HE36" s="190">
        <f t="shared" si="2564"/>
        <v>0</v>
      </c>
      <c r="HF36" s="190">
        <f t="shared" si="2564"/>
        <v>-15000</v>
      </c>
      <c r="HG36" s="190">
        <f t="shared" si="2564"/>
        <v>0</v>
      </c>
      <c r="HH36" s="190">
        <f t="shared" si="2564"/>
        <v>-15000</v>
      </c>
      <c r="HI36" s="190">
        <f t="shared" si="2564"/>
        <v>0</v>
      </c>
      <c r="HJ36" s="190">
        <f t="shared" si="2564"/>
        <v>0</v>
      </c>
      <c r="HK36" s="190">
        <f t="shared" si="2564"/>
        <v>-15000</v>
      </c>
      <c r="HL36" s="190">
        <f t="shared" si="2564"/>
        <v>0</v>
      </c>
      <c r="HM36" s="191">
        <f t="shared" si="2564"/>
        <v>-15000</v>
      </c>
      <c r="HN36" s="190">
        <f t="shared" si="2564"/>
        <v>0</v>
      </c>
      <c r="HO36" s="190">
        <f t="shared" si="2564"/>
        <v>35640</v>
      </c>
      <c r="HP36" s="190">
        <f t="shared" si="2564"/>
        <v>-35640</v>
      </c>
      <c r="HQ36" s="190">
        <f t="shared" si="2564"/>
        <v>46926</v>
      </c>
      <c r="HR36" s="190">
        <f t="shared" si="2564"/>
        <v>-46926</v>
      </c>
      <c r="HS36" s="190">
        <f t="shared" si="2564"/>
        <v>0</v>
      </c>
      <c r="HT36" s="190">
        <f t="shared" si="2564"/>
        <v>35640</v>
      </c>
      <c r="HU36" s="190">
        <f t="shared" si="2564"/>
        <v>-35640</v>
      </c>
      <c r="HV36" s="190">
        <f t="shared" si="2564"/>
        <v>46926</v>
      </c>
      <c r="HW36" s="252">
        <f t="shared" si="2564"/>
        <v>-46926</v>
      </c>
      <c r="HX36" s="190">
        <f t="shared" si="2564"/>
        <v>0</v>
      </c>
      <c r="HY36" s="190">
        <f t="shared" si="2564"/>
        <v>35640</v>
      </c>
      <c r="HZ36" s="190">
        <f t="shared" si="2564"/>
        <v>-35640</v>
      </c>
      <c r="IA36" s="190">
        <f t="shared" si="2564"/>
        <v>46926</v>
      </c>
      <c r="IB36" s="190">
        <f t="shared" si="2564"/>
        <v>-46926</v>
      </c>
      <c r="IC36" s="190">
        <f t="shared" si="2564"/>
        <v>0</v>
      </c>
      <c r="ID36" s="190">
        <f t="shared" si="2564"/>
        <v>35640</v>
      </c>
      <c r="IE36" s="190">
        <f t="shared" si="2564"/>
        <v>-35640</v>
      </c>
      <c r="IF36" s="190">
        <f t="shared" si="2564"/>
        <v>46926</v>
      </c>
      <c r="IG36" s="190">
        <f t="shared" si="2564"/>
        <v>-46926</v>
      </c>
      <c r="IH36" s="190">
        <f t="shared" si="2564"/>
        <v>0</v>
      </c>
      <c r="II36" s="190">
        <f t="shared" si="2564"/>
        <v>35640</v>
      </c>
      <c r="IJ36" s="190">
        <f t="shared" si="2564"/>
        <v>-35640</v>
      </c>
      <c r="IK36" s="190">
        <f t="shared" si="2564"/>
        <v>46926</v>
      </c>
      <c r="IL36" s="190">
        <f t="shared" si="2564"/>
        <v>-46926</v>
      </c>
      <c r="IM36" s="190">
        <f t="shared" si="2564"/>
        <v>0</v>
      </c>
      <c r="IN36" s="190">
        <f t="shared" si="2564"/>
        <v>35640</v>
      </c>
      <c r="IO36" s="190">
        <f t="shared" si="2564"/>
        <v>-35640</v>
      </c>
      <c r="IP36" s="190">
        <f t="shared" si="2564"/>
        <v>46926</v>
      </c>
      <c r="IQ36" s="191">
        <f t="shared" si="2564"/>
        <v>-46926</v>
      </c>
      <c r="IR36" s="190">
        <f t="shared" si="2564"/>
        <v>0</v>
      </c>
      <c r="IS36" s="190">
        <f t="shared" si="2564"/>
        <v>0</v>
      </c>
      <c r="IT36" s="190">
        <f t="shared" si="2564"/>
        <v>-15000</v>
      </c>
      <c r="IU36" s="190">
        <f t="shared" si="2564"/>
        <v>0</v>
      </c>
      <c r="IV36" s="190">
        <f t="shared" si="2564"/>
        <v>-15000</v>
      </c>
      <c r="IW36" s="190">
        <f t="shared" si="2564"/>
        <v>0</v>
      </c>
      <c r="IX36" s="190">
        <f t="shared" si="2564"/>
        <v>0</v>
      </c>
      <c r="IY36" s="190">
        <f t="shared" si="2564"/>
        <v>-15000</v>
      </c>
      <c r="IZ36" s="190">
        <f t="shared" si="2564"/>
        <v>0</v>
      </c>
      <c r="JA36" s="190">
        <f t="shared" si="2564"/>
        <v>-15000</v>
      </c>
      <c r="JB36" s="190">
        <f t="shared" si="2564"/>
        <v>0</v>
      </c>
      <c r="JC36" s="190">
        <f t="shared" ref="JC36:LN36" si="2565">JC14*1000</f>
        <v>0</v>
      </c>
      <c r="JD36" s="190">
        <f t="shared" si="2565"/>
        <v>-15000</v>
      </c>
      <c r="JE36" s="190">
        <f t="shared" si="2565"/>
        <v>0</v>
      </c>
      <c r="JF36" s="191">
        <f t="shared" si="2565"/>
        <v>-15000</v>
      </c>
      <c r="JG36" s="190">
        <f t="shared" si="2565"/>
        <v>0</v>
      </c>
      <c r="JH36" s="190">
        <f t="shared" si="2565"/>
        <v>35640</v>
      </c>
      <c r="JI36" s="190">
        <f t="shared" si="2565"/>
        <v>-35640</v>
      </c>
      <c r="JJ36" s="190">
        <f t="shared" si="2565"/>
        <v>46926</v>
      </c>
      <c r="JK36" s="190">
        <f t="shared" si="2565"/>
        <v>-46926</v>
      </c>
      <c r="JL36" s="190">
        <f t="shared" si="2565"/>
        <v>0</v>
      </c>
      <c r="JM36" s="190">
        <f t="shared" si="2565"/>
        <v>35640</v>
      </c>
      <c r="JN36" s="190">
        <f t="shared" si="2565"/>
        <v>-35640</v>
      </c>
      <c r="JO36" s="190">
        <f t="shared" si="2565"/>
        <v>46926</v>
      </c>
      <c r="JP36" s="252">
        <f t="shared" si="2565"/>
        <v>-46926</v>
      </c>
      <c r="JQ36" s="190">
        <f t="shared" si="2565"/>
        <v>0</v>
      </c>
      <c r="JR36" s="190">
        <f t="shared" si="2565"/>
        <v>35640</v>
      </c>
      <c r="JS36" s="190">
        <f t="shared" si="2565"/>
        <v>-35640</v>
      </c>
      <c r="JT36" s="190">
        <f t="shared" si="2565"/>
        <v>46926</v>
      </c>
      <c r="JU36" s="190">
        <f t="shared" si="2565"/>
        <v>-46926</v>
      </c>
      <c r="JV36" s="190">
        <f t="shared" si="2565"/>
        <v>0</v>
      </c>
      <c r="JW36" s="190">
        <f t="shared" si="2565"/>
        <v>35640</v>
      </c>
      <c r="JX36" s="190">
        <f t="shared" si="2565"/>
        <v>-35640</v>
      </c>
      <c r="JY36" s="190">
        <f t="shared" si="2565"/>
        <v>46926</v>
      </c>
      <c r="JZ36" s="190">
        <f t="shared" si="2565"/>
        <v>-46926</v>
      </c>
      <c r="KA36" s="190">
        <f t="shared" si="2565"/>
        <v>0</v>
      </c>
      <c r="KB36" s="190">
        <f t="shared" si="2565"/>
        <v>35640</v>
      </c>
      <c r="KC36" s="190">
        <f t="shared" si="2565"/>
        <v>-35640</v>
      </c>
      <c r="KD36" s="190">
        <f t="shared" si="2565"/>
        <v>46926</v>
      </c>
      <c r="KE36" s="190">
        <f t="shared" si="2565"/>
        <v>-46926</v>
      </c>
      <c r="KF36" s="190">
        <f t="shared" si="2565"/>
        <v>0</v>
      </c>
      <c r="KG36" s="190">
        <f t="shared" si="2565"/>
        <v>35640</v>
      </c>
      <c r="KH36" s="190">
        <f t="shared" si="2565"/>
        <v>-35640</v>
      </c>
      <c r="KI36" s="190">
        <f t="shared" si="2565"/>
        <v>46926</v>
      </c>
      <c r="KJ36" s="191">
        <f t="shared" si="2565"/>
        <v>-46926</v>
      </c>
      <c r="KK36" s="190">
        <f t="shared" si="2565"/>
        <v>0</v>
      </c>
      <c r="KL36" s="190">
        <f t="shared" si="2565"/>
        <v>0</v>
      </c>
      <c r="KM36" s="190">
        <f t="shared" si="2565"/>
        <v>-15000</v>
      </c>
      <c r="KN36" s="190">
        <f t="shared" si="2565"/>
        <v>0</v>
      </c>
      <c r="KO36" s="190">
        <f t="shared" si="2565"/>
        <v>-15000</v>
      </c>
      <c r="KP36" s="190">
        <f t="shared" si="2565"/>
        <v>0</v>
      </c>
      <c r="KQ36" s="190">
        <f t="shared" si="2565"/>
        <v>0</v>
      </c>
      <c r="KR36" s="190">
        <f t="shared" si="2565"/>
        <v>-15000</v>
      </c>
      <c r="KS36" s="190">
        <f t="shared" si="2565"/>
        <v>0</v>
      </c>
      <c r="KT36" s="190">
        <f t="shared" si="2565"/>
        <v>-15000</v>
      </c>
      <c r="KU36" s="190">
        <f t="shared" si="2565"/>
        <v>0</v>
      </c>
      <c r="KV36" s="190">
        <f t="shared" si="2565"/>
        <v>0</v>
      </c>
      <c r="KW36" s="190">
        <f t="shared" si="2565"/>
        <v>-15000</v>
      </c>
      <c r="KX36" s="190">
        <f t="shared" si="2565"/>
        <v>0</v>
      </c>
      <c r="KY36" s="191">
        <f t="shared" si="2565"/>
        <v>-15000</v>
      </c>
      <c r="KZ36" s="190">
        <f t="shared" si="2565"/>
        <v>0</v>
      </c>
      <c r="LA36" s="190">
        <f t="shared" si="2565"/>
        <v>35640</v>
      </c>
      <c r="LB36" s="190">
        <f t="shared" si="2565"/>
        <v>-35640</v>
      </c>
      <c r="LC36" s="190">
        <f t="shared" si="2565"/>
        <v>46926</v>
      </c>
      <c r="LD36" s="190">
        <f t="shared" si="2565"/>
        <v>-46926</v>
      </c>
      <c r="LE36" s="190">
        <f t="shared" si="2565"/>
        <v>0</v>
      </c>
      <c r="LF36" s="190">
        <f t="shared" si="2565"/>
        <v>35640</v>
      </c>
      <c r="LG36" s="190">
        <f t="shared" si="2565"/>
        <v>-35640</v>
      </c>
      <c r="LH36" s="190">
        <f t="shared" si="2565"/>
        <v>46926</v>
      </c>
      <c r="LI36" s="252">
        <f t="shared" si="2565"/>
        <v>-46926</v>
      </c>
      <c r="LJ36" s="190">
        <f t="shared" si="2565"/>
        <v>0</v>
      </c>
      <c r="LK36" s="190">
        <f t="shared" si="2565"/>
        <v>35640</v>
      </c>
      <c r="LL36" s="190">
        <f t="shared" si="2565"/>
        <v>-35640</v>
      </c>
      <c r="LM36" s="190">
        <f t="shared" si="2565"/>
        <v>46926</v>
      </c>
      <c r="LN36" s="190">
        <f t="shared" si="2565"/>
        <v>-46926</v>
      </c>
      <c r="LO36" s="190">
        <f t="shared" ref="LO36:NZ36" si="2566">LO14*1000</f>
        <v>0</v>
      </c>
      <c r="LP36" s="190">
        <f t="shared" si="2566"/>
        <v>35640</v>
      </c>
      <c r="LQ36" s="190">
        <f t="shared" si="2566"/>
        <v>-35640</v>
      </c>
      <c r="LR36" s="190">
        <f t="shared" si="2566"/>
        <v>46926</v>
      </c>
      <c r="LS36" s="190">
        <f t="shared" si="2566"/>
        <v>-46926</v>
      </c>
      <c r="LT36" s="190">
        <f t="shared" si="2566"/>
        <v>0</v>
      </c>
      <c r="LU36" s="190">
        <f t="shared" si="2566"/>
        <v>35640</v>
      </c>
      <c r="LV36" s="190">
        <f t="shared" si="2566"/>
        <v>-35640</v>
      </c>
      <c r="LW36" s="190">
        <f t="shared" si="2566"/>
        <v>46926</v>
      </c>
      <c r="LX36" s="190">
        <f t="shared" si="2566"/>
        <v>-46926</v>
      </c>
      <c r="LY36" s="190">
        <f t="shared" si="2566"/>
        <v>0</v>
      </c>
      <c r="LZ36" s="190">
        <f t="shared" si="2566"/>
        <v>35640</v>
      </c>
      <c r="MA36" s="190">
        <f t="shared" si="2566"/>
        <v>-35640</v>
      </c>
      <c r="MB36" s="190">
        <f t="shared" si="2566"/>
        <v>46926</v>
      </c>
      <c r="MC36" s="191">
        <f t="shared" si="2566"/>
        <v>-46926</v>
      </c>
      <c r="MD36" s="190">
        <f t="shared" si="2566"/>
        <v>0</v>
      </c>
      <c r="ME36" s="190">
        <f t="shared" si="2566"/>
        <v>0</v>
      </c>
      <c r="MF36" s="190">
        <f t="shared" si="2566"/>
        <v>-15000</v>
      </c>
      <c r="MG36" s="190">
        <f t="shared" si="2566"/>
        <v>0</v>
      </c>
      <c r="MH36" s="190">
        <f t="shared" si="2566"/>
        <v>-15000</v>
      </c>
      <c r="MI36" s="190">
        <f t="shared" si="2566"/>
        <v>0</v>
      </c>
      <c r="MJ36" s="190">
        <f t="shared" si="2566"/>
        <v>0</v>
      </c>
      <c r="MK36" s="190">
        <f t="shared" si="2566"/>
        <v>-15000</v>
      </c>
      <c r="ML36" s="190">
        <f t="shared" si="2566"/>
        <v>0</v>
      </c>
      <c r="MM36" s="190">
        <f t="shared" si="2566"/>
        <v>-15000</v>
      </c>
      <c r="MN36" s="190">
        <f t="shared" si="2566"/>
        <v>0</v>
      </c>
      <c r="MO36" s="190">
        <f t="shared" si="2566"/>
        <v>0</v>
      </c>
      <c r="MP36" s="190">
        <f t="shared" si="2566"/>
        <v>-15000</v>
      </c>
      <c r="MQ36" s="190">
        <f t="shared" si="2566"/>
        <v>0</v>
      </c>
      <c r="MR36" s="191">
        <f t="shared" si="2566"/>
        <v>-15000</v>
      </c>
      <c r="MS36" s="190">
        <f t="shared" si="2566"/>
        <v>0</v>
      </c>
      <c r="MT36" s="190">
        <f t="shared" si="2566"/>
        <v>35640</v>
      </c>
      <c r="MU36" s="190">
        <f t="shared" si="2566"/>
        <v>-35640</v>
      </c>
      <c r="MV36" s="190">
        <f t="shared" si="2566"/>
        <v>46926</v>
      </c>
      <c r="MW36" s="190">
        <f t="shared" si="2566"/>
        <v>-46926</v>
      </c>
      <c r="MX36" s="190">
        <f t="shared" si="2566"/>
        <v>0</v>
      </c>
      <c r="MY36" s="190">
        <f t="shared" si="2566"/>
        <v>35640</v>
      </c>
      <c r="MZ36" s="190">
        <f t="shared" si="2566"/>
        <v>-35640</v>
      </c>
      <c r="NA36" s="190">
        <f t="shared" si="2566"/>
        <v>46926</v>
      </c>
      <c r="NB36" s="252">
        <f t="shared" si="2566"/>
        <v>-46926</v>
      </c>
      <c r="NC36" s="190">
        <f t="shared" si="2566"/>
        <v>0</v>
      </c>
      <c r="ND36" s="190">
        <f t="shared" si="2566"/>
        <v>35640</v>
      </c>
      <c r="NE36" s="190">
        <f t="shared" si="2566"/>
        <v>-35640</v>
      </c>
      <c r="NF36" s="190">
        <f t="shared" si="2566"/>
        <v>46926</v>
      </c>
      <c r="NG36" s="190">
        <f t="shared" si="2566"/>
        <v>-46926</v>
      </c>
      <c r="NH36" s="190">
        <f t="shared" si="2566"/>
        <v>0</v>
      </c>
      <c r="NI36" s="190">
        <f t="shared" si="2566"/>
        <v>35640</v>
      </c>
      <c r="NJ36" s="190">
        <f t="shared" si="2566"/>
        <v>-35640</v>
      </c>
      <c r="NK36" s="190">
        <f t="shared" si="2566"/>
        <v>46926</v>
      </c>
      <c r="NL36" s="190">
        <f t="shared" si="2566"/>
        <v>-46926</v>
      </c>
      <c r="NM36" s="190">
        <f t="shared" si="2566"/>
        <v>0</v>
      </c>
      <c r="NN36" s="190">
        <f t="shared" si="2566"/>
        <v>35640</v>
      </c>
      <c r="NO36" s="190">
        <f t="shared" si="2566"/>
        <v>-35640</v>
      </c>
      <c r="NP36" s="190">
        <f t="shared" si="2566"/>
        <v>46926</v>
      </c>
      <c r="NQ36" s="190">
        <f t="shared" si="2566"/>
        <v>-46926</v>
      </c>
      <c r="NR36" s="190">
        <f t="shared" si="2566"/>
        <v>0</v>
      </c>
      <c r="NS36" s="190">
        <f t="shared" si="2566"/>
        <v>35640</v>
      </c>
      <c r="NT36" s="190">
        <f t="shared" si="2566"/>
        <v>-35640</v>
      </c>
      <c r="NU36" s="190">
        <f t="shared" si="2566"/>
        <v>46926</v>
      </c>
      <c r="NV36" s="191">
        <f t="shared" si="2566"/>
        <v>-46926</v>
      </c>
      <c r="NW36" s="190">
        <f t="shared" si="2566"/>
        <v>0</v>
      </c>
      <c r="NX36" s="190">
        <f t="shared" si="2566"/>
        <v>0</v>
      </c>
      <c r="NY36" s="190">
        <f t="shared" si="2566"/>
        <v>-15000</v>
      </c>
      <c r="NZ36" s="190">
        <f t="shared" si="2566"/>
        <v>0</v>
      </c>
      <c r="OA36" s="190">
        <f t="shared" ref="OA36:PK36" si="2567">OA14*1000</f>
        <v>-15000</v>
      </c>
      <c r="OB36" s="190">
        <f t="shared" si="2567"/>
        <v>0</v>
      </c>
      <c r="OC36" s="190">
        <f t="shared" si="2567"/>
        <v>0</v>
      </c>
      <c r="OD36" s="190">
        <f t="shared" si="2567"/>
        <v>-15000</v>
      </c>
      <c r="OE36" s="190">
        <f t="shared" si="2567"/>
        <v>0</v>
      </c>
      <c r="OF36" s="190">
        <f t="shared" si="2567"/>
        <v>-15000</v>
      </c>
      <c r="OG36" s="190">
        <f t="shared" si="2567"/>
        <v>0</v>
      </c>
      <c r="OH36" s="190">
        <f t="shared" si="2567"/>
        <v>0</v>
      </c>
      <c r="OI36" s="190">
        <f t="shared" si="2567"/>
        <v>-15000</v>
      </c>
      <c r="OJ36" s="190">
        <f t="shared" si="2567"/>
        <v>0</v>
      </c>
      <c r="OK36" s="191">
        <f t="shared" si="2567"/>
        <v>-15000</v>
      </c>
      <c r="OL36" s="190">
        <f t="shared" si="2567"/>
        <v>0</v>
      </c>
      <c r="OM36" s="190">
        <f t="shared" si="2567"/>
        <v>35640</v>
      </c>
      <c r="ON36" s="190">
        <f t="shared" si="2567"/>
        <v>-35640</v>
      </c>
      <c r="OO36" s="190">
        <f t="shared" si="2567"/>
        <v>46926</v>
      </c>
      <c r="OP36" s="190">
        <f t="shared" si="2567"/>
        <v>-46926</v>
      </c>
      <c r="OQ36" s="190">
        <f t="shared" si="2567"/>
        <v>0</v>
      </c>
      <c r="OR36" s="190">
        <f t="shared" si="2567"/>
        <v>35640</v>
      </c>
      <c r="OS36" s="190">
        <f t="shared" si="2567"/>
        <v>-35640</v>
      </c>
      <c r="OT36" s="190">
        <f t="shared" si="2567"/>
        <v>46926</v>
      </c>
      <c r="OU36" s="252">
        <f t="shared" si="2567"/>
        <v>-46926</v>
      </c>
      <c r="OV36" s="190">
        <f t="shared" si="2567"/>
        <v>0</v>
      </c>
      <c r="OW36" s="190">
        <f t="shared" si="2567"/>
        <v>0</v>
      </c>
      <c r="OX36" s="190">
        <f t="shared" si="2567"/>
        <v>0</v>
      </c>
      <c r="OY36" s="190">
        <f t="shared" si="2567"/>
        <v>0</v>
      </c>
      <c r="OZ36" s="190">
        <f t="shared" si="2567"/>
        <v>0</v>
      </c>
      <c r="PA36" s="190">
        <f t="shared" si="2567"/>
        <v>0</v>
      </c>
      <c r="PB36" s="190">
        <f t="shared" si="2567"/>
        <v>0</v>
      </c>
      <c r="PC36" s="191">
        <f t="shared" si="2567"/>
        <v>0</v>
      </c>
      <c r="PD36" s="190">
        <f t="shared" si="2567"/>
        <v>0</v>
      </c>
      <c r="PE36" s="190">
        <f t="shared" si="2567"/>
        <v>0</v>
      </c>
      <c r="PF36" s="190">
        <f t="shared" si="2567"/>
        <v>0</v>
      </c>
      <c r="PG36" s="191">
        <f t="shared" si="2567"/>
        <v>0</v>
      </c>
      <c r="PH36" s="190">
        <f t="shared" si="2567"/>
        <v>0</v>
      </c>
      <c r="PI36" s="191">
        <f t="shared" si="2567"/>
        <v>0</v>
      </c>
      <c r="PJ36" s="190">
        <f t="shared" si="2567"/>
        <v>0</v>
      </c>
      <c r="PK36" s="190">
        <f t="shared" si="2567"/>
        <v>0</v>
      </c>
      <c r="PL36" s="190">
        <f>PL14*1000</f>
        <v>0</v>
      </c>
      <c r="PM36" s="191">
        <f t="shared" ref="PM36:PQ37" si="2568">PM14*1000</f>
        <v>0</v>
      </c>
      <c r="PN36" s="190">
        <f t="shared" si="2568"/>
        <v>0</v>
      </c>
      <c r="PO36" s="190">
        <f t="shared" si="2568"/>
        <v>0</v>
      </c>
      <c r="PP36" s="190">
        <f t="shared" si="2568"/>
        <v>0</v>
      </c>
      <c r="PQ36" s="191">
        <f t="shared" si="2568"/>
        <v>0</v>
      </c>
      <c r="PR36" s="190">
        <f t="shared" si="679"/>
        <v>0</v>
      </c>
      <c r="PS36" s="190">
        <f t="shared" si="2442"/>
        <v>0</v>
      </c>
    </row>
    <row r="37" spans="1:435" x14ac:dyDescent="0.3">
      <c r="A37" s="6"/>
      <c r="B37" t="s">
        <v>718</v>
      </c>
      <c r="C37" t="s">
        <v>105</v>
      </c>
      <c r="D37" t="s">
        <v>698</v>
      </c>
      <c r="E37">
        <f>E36</f>
        <v>1105776716</v>
      </c>
      <c r="F37" t="s">
        <v>719</v>
      </c>
      <c r="G37" s="190">
        <f t="shared" ref="G37:BR37" si="2569">G15*1000</f>
        <v>119180</v>
      </c>
      <c r="H37" s="190">
        <f t="shared" si="2569"/>
        <v>119180</v>
      </c>
      <c r="I37" s="190">
        <f t="shared" si="2569"/>
        <v>119180</v>
      </c>
      <c r="J37" s="190">
        <f t="shared" si="2569"/>
        <v>118900</v>
      </c>
      <c r="K37" s="190">
        <f t="shared" si="2569"/>
        <v>118900</v>
      </c>
      <c r="L37" s="190">
        <f t="shared" si="2569"/>
        <v>68904</v>
      </c>
      <c r="M37" s="190">
        <f t="shared" si="2569"/>
        <v>68904</v>
      </c>
      <c r="N37" s="190">
        <f t="shared" si="2569"/>
        <v>68904</v>
      </c>
      <c r="O37" s="190">
        <f t="shared" si="2569"/>
        <v>68904</v>
      </c>
      <c r="P37" s="190">
        <f t="shared" si="2569"/>
        <v>68904</v>
      </c>
      <c r="Q37" s="190">
        <f t="shared" si="2569"/>
        <v>5940</v>
      </c>
      <c r="R37" s="190">
        <f t="shared" si="2569"/>
        <v>5940</v>
      </c>
      <c r="S37" s="190">
        <f t="shared" si="2569"/>
        <v>5940</v>
      </c>
      <c r="T37" s="190">
        <f t="shared" si="2569"/>
        <v>5940</v>
      </c>
      <c r="U37" s="190">
        <f t="shared" si="2569"/>
        <v>5940</v>
      </c>
      <c r="V37" s="190">
        <f t="shared" si="2569"/>
        <v>5940</v>
      </c>
      <c r="W37" s="190">
        <f t="shared" si="2569"/>
        <v>5940</v>
      </c>
      <c r="X37" s="190">
        <f t="shared" si="2569"/>
        <v>5940</v>
      </c>
      <c r="Y37" s="190">
        <f t="shared" si="2569"/>
        <v>5940</v>
      </c>
      <c r="Z37" s="191">
        <f t="shared" si="2569"/>
        <v>5940</v>
      </c>
      <c r="AA37" s="190">
        <f t="shared" si="2569"/>
        <v>0</v>
      </c>
      <c r="AB37" s="190">
        <f t="shared" si="2569"/>
        <v>0</v>
      </c>
      <c r="AC37" s="190">
        <f t="shared" si="2569"/>
        <v>0</v>
      </c>
      <c r="AD37" s="190">
        <f t="shared" si="2569"/>
        <v>0</v>
      </c>
      <c r="AE37" s="190">
        <f t="shared" si="2569"/>
        <v>0</v>
      </c>
      <c r="AF37" s="190">
        <f t="shared" si="2569"/>
        <v>0</v>
      </c>
      <c r="AG37" s="190">
        <f t="shared" si="2569"/>
        <v>0</v>
      </c>
      <c r="AH37" s="190">
        <f t="shared" si="2569"/>
        <v>0</v>
      </c>
      <c r="AI37" s="190">
        <f t="shared" si="2569"/>
        <v>0</v>
      </c>
      <c r="AJ37" s="190">
        <f t="shared" si="2569"/>
        <v>0</v>
      </c>
      <c r="AK37" s="190">
        <f t="shared" si="2569"/>
        <v>0</v>
      </c>
      <c r="AL37" s="190">
        <f t="shared" si="2569"/>
        <v>0</v>
      </c>
      <c r="AM37" s="190">
        <f t="shared" si="2569"/>
        <v>0</v>
      </c>
      <c r="AN37" s="190">
        <f t="shared" si="2569"/>
        <v>0</v>
      </c>
      <c r="AO37" s="191">
        <f t="shared" si="2569"/>
        <v>0</v>
      </c>
      <c r="AP37" s="190">
        <f t="shared" si="2569"/>
        <v>118800</v>
      </c>
      <c r="AQ37" s="190">
        <f t="shared" si="2569"/>
        <v>118800</v>
      </c>
      <c r="AR37" s="190">
        <f t="shared" si="2569"/>
        <v>118800</v>
      </c>
      <c r="AS37" s="190">
        <f t="shared" si="2569"/>
        <v>118800</v>
      </c>
      <c r="AT37" s="190">
        <f t="shared" si="2569"/>
        <v>118800</v>
      </c>
      <c r="AU37" s="190">
        <f t="shared" si="2569"/>
        <v>5940</v>
      </c>
      <c r="AV37" s="190">
        <f t="shared" si="2569"/>
        <v>5940</v>
      </c>
      <c r="AW37" s="190">
        <f t="shared" si="2569"/>
        <v>5940</v>
      </c>
      <c r="AX37" s="190">
        <f t="shared" si="2569"/>
        <v>5940</v>
      </c>
      <c r="AY37" s="252">
        <f t="shared" si="2569"/>
        <v>5940</v>
      </c>
      <c r="AZ37" s="190">
        <f t="shared" si="2569"/>
        <v>118900</v>
      </c>
      <c r="BA37" s="190">
        <f t="shared" si="2569"/>
        <v>118900</v>
      </c>
      <c r="BB37" s="190">
        <f t="shared" si="2569"/>
        <v>118900</v>
      </c>
      <c r="BC37" s="190">
        <f t="shared" si="2569"/>
        <v>118900</v>
      </c>
      <c r="BD37" s="190">
        <f t="shared" si="2569"/>
        <v>118900</v>
      </c>
      <c r="BE37" s="190">
        <f t="shared" si="2569"/>
        <v>68904</v>
      </c>
      <c r="BF37" s="190">
        <f t="shared" si="2569"/>
        <v>68904</v>
      </c>
      <c r="BG37" s="190">
        <f t="shared" si="2569"/>
        <v>68904</v>
      </c>
      <c r="BH37" s="190">
        <f t="shared" si="2569"/>
        <v>68904</v>
      </c>
      <c r="BI37" s="190">
        <f t="shared" si="2569"/>
        <v>68904</v>
      </c>
      <c r="BJ37" s="190">
        <f t="shared" si="2569"/>
        <v>5940</v>
      </c>
      <c r="BK37" s="190">
        <f t="shared" si="2569"/>
        <v>5940</v>
      </c>
      <c r="BL37" s="190">
        <f t="shared" si="2569"/>
        <v>5940</v>
      </c>
      <c r="BM37" s="190">
        <f t="shared" si="2569"/>
        <v>5940</v>
      </c>
      <c r="BN37" s="190">
        <f t="shared" si="2569"/>
        <v>5940</v>
      </c>
      <c r="BO37" s="190">
        <f t="shared" si="2569"/>
        <v>5940</v>
      </c>
      <c r="BP37" s="190">
        <f t="shared" si="2569"/>
        <v>5940</v>
      </c>
      <c r="BQ37" s="190">
        <f t="shared" si="2569"/>
        <v>5940</v>
      </c>
      <c r="BR37" s="190">
        <f t="shared" si="2569"/>
        <v>5940</v>
      </c>
      <c r="BS37" s="191">
        <f t="shared" ref="BS37:ED37" si="2570">BS15*1000</f>
        <v>5940</v>
      </c>
      <c r="BT37" s="190">
        <f t="shared" si="2570"/>
        <v>0</v>
      </c>
      <c r="BU37" s="190">
        <f t="shared" si="2570"/>
        <v>0</v>
      </c>
      <c r="BV37" s="190">
        <f t="shared" si="2570"/>
        <v>0</v>
      </c>
      <c r="BW37" s="190">
        <f t="shared" si="2570"/>
        <v>0</v>
      </c>
      <c r="BX37" s="190">
        <f t="shared" si="2570"/>
        <v>0</v>
      </c>
      <c r="BY37" s="190">
        <f t="shared" si="2570"/>
        <v>0</v>
      </c>
      <c r="BZ37" s="190">
        <f t="shared" si="2570"/>
        <v>0</v>
      </c>
      <c r="CA37" s="190">
        <f t="shared" si="2570"/>
        <v>0</v>
      </c>
      <c r="CB37" s="190">
        <f t="shared" si="2570"/>
        <v>0</v>
      </c>
      <c r="CC37" s="190">
        <f t="shared" si="2570"/>
        <v>0</v>
      </c>
      <c r="CD37" s="190">
        <f t="shared" si="2570"/>
        <v>0</v>
      </c>
      <c r="CE37" s="190">
        <f t="shared" si="2570"/>
        <v>0</v>
      </c>
      <c r="CF37" s="190">
        <f t="shared" si="2570"/>
        <v>0</v>
      </c>
      <c r="CG37" s="190">
        <f t="shared" si="2570"/>
        <v>0</v>
      </c>
      <c r="CH37" s="191">
        <f t="shared" si="2570"/>
        <v>0</v>
      </c>
      <c r="CI37" s="190">
        <f t="shared" si="2570"/>
        <v>118800</v>
      </c>
      <c r="CJ37" s="190">
        <f t="shared" si="2570"/>
        <v>118800</v>
      </c>
      <c r="CK37" s="190">
        <f t="shared" si="2570"/>
        <v>118800</v>
      </c>
      <c r="CL37" s="190">
        <f t="shared" si="2570"/>
        <v>118800</v>
      </c>
      <c r="CM37" s="190">
        <f t="shared" si="2570"/>
        <v>118800</v>
      </c>
      <c r="CN37" s="190">
        <f t="shared" si="2570"/>
        <v>5940</v>
      </c>
      <c r="CO37" s="190">
        <f t="shared" si="2570"/>
        <v>5940</v>
      </c>
      <c r="CP37" s="190">
        <f t="shared" si="2570"/>
        <v>5940</v>
      </c>
      <c r="CQ37" s="190">
        <f t="shared" si="2570"/>
        <v>5940</v>
      </c>
      <c r="CR37" s="252">
        <f t="shared" si="2570"/>
        <v>5940</v>
      </c>
      <c r="CS37" s="190">
        <f t="shared" si="2570"/>
        <v>118900</v>
      </c>
      <c r="CT37" s="190">
        <f t="shared" si="2570"/>
        <v>118900</v>
      </c>
      <c r="CU37" s="190">
        <f t="shared" si="2570"/>
        <v>118900</v>
      </c>
      <c r="CV37" s="190">
        <f t="shared" si="2570"/>
        <v>118900</v>
      </c>
      <c r="CW37" s="190">
        <f t="shared" si="2570"/>
        <v>118900</v>
      </c>
      <c r="CX37" s="190">
        <f t="shared" si="2570"/>
        <v>68904</v>
      </c>
      <c r="CY37" s="190">
        <f t="shared" si="2570"/>
        <v>68904</v>
      </c>
      <c r="CZ37" s="190">
        <f t="shared" si="2570"/>
        <v>68904</v>
      </c>
      <c r="DA37" s="190">
        <f t="shared" si="2570"/>
        <v>68904</v>
      </c>
      <c r="DB37" s="190">
        <f t="shared" si="2570"/>
        <v>68904</v>
      </c>
      <c r="DC37" s="190">
        <f t="shared" si="2570"/>
        <v>5940</v>
      </c>
      <c r="DD37" s="190">
        <f t="shared" si="2570"/>
        <v>5940</v>
      </c>
      <c r="DE37" s="190">
        <f t="shared" si="2570"/>
        <v>5940</v>
      </c>
      <c r="DF37" s="190">
        <f t="shared" si="2570"/>
        <v>5940</v>
      </c>
      <c r="DG37" s="190">
        <f t="shared" si="2570"/>
        <v>5940</v>
      </c>
      <c r="DH37" s="190">
        <f t="shared" si="2570"/>
        <v>5940</v>
      </c>
      <c r="DI37" s="190">
        <f t="shared" si="2570"/>
        <v>5940</v>
      </c>
      <c r="DJ37" s="190">
        <f t="shared" si="2570"/>
        <v>5940</v>
      </c>
      <c r="DK37" s="190">
        <f t="shared" si="2570"/>
        <v>5940</v>
      </c>
      <c r="DL37" s="191">
        <f t="shared" si="2570"/>
        <v>5940</v>
      </c>
      <c r="DM37" s="190">
        <f t="shared" si="2570"/>
        <v>0</v>
      </c>
      <c r="DN37" s="190">
        <f t="shared" si="2570"/>
        <v>0</v>
      </c>
      <c r="DO37" s="190">
        <f t="shared" si="2570"/>
        <v>0</v>
      </c>
      <c r="DP37" s="190">
        <f t="shared" si="2570"/>
        <v>0</v>
      </c>
      <c r="DQ37" s="190">
        <f t="shared" si="2570"/>
        <v>0</v>
      </c>
      <c r="DR37" s="190">
        <f t="shared" si="2570"/>
        <v>0</v>
      </c>
      <c r="DS37" s="190">
        <f t="shared" si="2570"/>
        <v>0</v>
      </c>
      <c r="DT37" s="190">
        <f t="shared" si="2570"/>
        <v>0</v>
      </c>
      <c r="DU37" s="190">
        <f t="shared" si="2570"/>
        <v>0</v>
      </c>
      <c r="DV37" s="190">
        <f t="shared" si="2570"/>
        <v>0</v>
      </c>
      <c r="DW37" s="190">
        <f t="shared" si="2570"/>
        <v>0</v>
      </c>
      <c r="DX37" s="190">
        <f t="shared" si="2570"/>
        <v>0</v>
      </c>
      <c r="DY37" s="190">
        <f t="shared" si="2570"/>
        <v>0</v>
      </c>
      <c r="DZ37" s="190">
        <f t="shared" si="2570"/>
        <v>0</v>
      </c>
      <c r="EA37" s="191">
        <f t="shared" si="2570"/>
        <v>0</v>
      </c>
      <c r="EB37" s="190">
        <f t="shared" si="2570"/>
        <v>118800</v>
      </c>
      <c r="EC37" s="190">
        <f t="shared" si="2570"/>
        <v>118800</v>
      </c>
      <c r="ED37" s="190">
        <f t="shared" si="2570"/>
        <v>118800</v>
      </c>
      <c r="EE37" s="190">
        <f t="shared" ref="EE37:GP37" si="2571">EE15*1000</f>
        <v>118800</v>
      </c>
      <c r="EF37" s="190">
        <f t="shared" si="2571"/>
        <v>118800</v>
      </c>
      <c r="EG37" s="190">
        <f t="shared" si="2571"/>
        <v>5940</v>
      </c>
      <c r="EH37" s="190">
        <f t="shared" si="2571"/>
        <v>5940</v>
      </c>
      <c r="EI37" s="190">
        <f t="shared" si="2571"/>
        <v>5940</v>
      </c>
      <c r="EJ37" s="190">
        <f t="shared" si="2571"/>
        <v>5940</v>
      </c>
      <c r="EK37" s="191">
        <f t="shared" si="2571"/>
        <v>5940</v>
      </c>
      <c r="EL37" s="190">
        <f t="shared" si="2571"/>
        <v>119180</v>
      </c>
      <c r="EM37" s="190">
        <f t="shared" si="2571"/>
        <v>119180</v>
      </c>
      <c r="EN37" s="190">
        <f t="shared" si="2571"/>
        <v>119180</v>
      </c>
      <c r="EO37" s="190">
        <f t="shared" si="2571"/>
        <v>118900</v>
      </c>
      <c r="EP37" s="190">
        <f t="shared" si="2571"/>
        <v>118900</v>
      </c>
      <c r="EQ37" s="190">
        <f t="shared" si="2571"/>
        <v>68904</v>
      </c>
      <c r="ER37" s="190">
        <f t="shared" si="2571"/>
        <v>68904</v>
      </c>
      <c r="ES37" s="190">
        <f t="shared" si="2571"/>
        <v>68904</v>
      </c>
      <c r="ET37" s="190">
        <f t="shared" si="2571"/>
        <v>68904</v>
      </c>
      <c r="EU37" s="190">
        <f t="shared" si="2571"/>
        <v>68904</v>
      </c>
      <c r="EV37" s="190">
        <f t="shared" si="2571"/>
        <v>5940</v>
      </c>
      <c r="EW37" s="190">
        <f t="shared" si="2571"/>
        <v>5940</v>
      </c>
      <c r="EX37" s="190">
        <f t="shared" si="2571"/>
        <v>5940</v>
      </c>
      <c r="EY37" s="190">
        <f t="shared" si="2571"/>
        <v>5940</v>
      </c>
      <c r="EZ37" s="190">
        <f t="shared" si="2571"/>
        <v>5940</v>
      </c>
      <c r="FA37" s="190">
        <f t="shared" si="2571"/>
        <v>5940</v>
      </c>
      <c r="FB37" s="190">
        <f t="shared" si="2571"/>
        <v>5940</v>
      </c>
      <c r="FC37" s="190">
        <f t="shared" si="2571"/>
        <v>5940</v>
      </c>
      <c r="FD37" s="190">
        <f t="shared" si="2571"/>
        <v>5940</v>
      </c>
      <c r="FE37" s="191">
        <f t="shared" si="2571"/>
        <v>5940</v>
      </c>
      <c r="FF37" s="190">
        <f t="shared" si="2571"/>
        <v>0</v>
      </c>
      <c r="FG37" s="190">
        <f t="shared" si="2571"/>
        <v>0</v>
      </c>
      <c r="FH37" s="190">
        <f t="shared" si="2571"/>
        <v>0</v>
      </c>
      <c r="FI37" s="190">
        <f t="shared" si="2571"/>
        <v>0</v>
      </c>
      <c r="FJ37" s="190">
        <f t="shared" si="2571"/>
        <v>0</v>
      </c>
      <c r="FK37" s="190">
        <f t="shared" si="2571"/>
        <v>0</v>
      </c>
      <c r="FL37" s="190">
        <f t="shared" si="2571"/>
        <v>0</v>
      </c>
      <c r="FM37" s="190">
        <f t="shared" si="2571"/>
        <v>0</v>
      </c>
      <c r="FN37" s="190">
        <f t="shared" si="2571"/>
        <v>0</v>
      </c>
      <c r="FO37" s="190">
        <f t="shared" si="2571"/>
        <v>0</v>
      </c>
      <c r="FP37" s="190">
        <f t="shared" si="2571"/>
        <v>0</v>
      </c>
      <c r="FQ37" s="190">
        <f t="shared" si="2571"/>
        <v>0</v>
      </c>
      <c r="FR37" s="190">
        <f t="shared" si="2571"/>
        <v>0</v>
      </c>
      <c r="FS37" s="190">
        <f t="shared" si="2571"/>
        <v>0</v>
      </c>
      <c r="FT37" s="191">
        <f t="shared" si="2571"/>
        <v>0</v>
      </c>
      <c r="FU37" s="190">
        <f t="shared" si="2571"/>
        <v>118800</v>
      </c>
      <c r="FV37" s="190">
        <f t="shared" si="2571"/>
        <v>118800</v>
      </c>
      <c r="FW37" s="190">
        <f t="shared" si="2571"/>
        <v>118800</v>
      </c>
      <c r="FX37" s="190">
        <f t="shared" si="2571"/>
        <v>118800</v>
      </c>
      <c r="FY37" s="190">
        <f t="shared" si="2571"/>
        <v>118800</v>
      </c>
      <c r="FZ37" s="190">
        <f t="shared" si="2571"/>
        <v>5940</v>
      </c>
      <c r="GA37" s="190">
        <f t="shared" si="2571"/>
        <v>5940</v>
      </c>
      <c r="GB37" s="190">
        <f t="shared" si="2571"/>
        <v>5940</v>
      </c>
      <c r="GC37" s="190">
        <f t="shared" si="2571"/>
        <v>5940</v>
      </c>
      <c r="GD37" s="252">
        <f t="shared" si="2571"/>
        <v>5940</v>
      </c>
      <c r="GE37" s="190">
        <f t="shared" si="2571"/>
        <v>118900</v>
      </c>
      <c r="GF37" s="190">
        <f t="shared" si="2571"/>
        <v>118900</v>
      </c>
      <c r="GG37" s="190">
        <f t="shared" si="2571"/>
        <v>118900</v>
      </c>
      <c r="GH37" s="190">
        <f t="shared" si="2571"/>
        <v>118900</v>
      </c>
      <c r="GI37" s="190">
        <f t="shared" si="2571"/>
        <v>118900</v>
      </c>
      <c r="GJ37" s="190">
        <f t="shared" si="2571"/>
        <v>68904</v>
      </c>
      <c r="GK37" s="190">
        <f t="shared" si="2571"/>
        <v>68904</v>
      </c>
      <c r="GL37" s="190">
        <f t="shared" si="2571"/>
        <v>68904</v>
      </c>
      <c r="GM37" s="190">
        <f t="shared" si="2571"/>
        <v>68904</v>
      </c>
      <c r="GN37" s="190">
        <f t="shared" si="2571"/>
        <v>68904</v>
      </c>
      <c r="GO37" s="190">
        <f t="shared" si="2571"/>
        <v>5940</v>
      </c>
      <c r="GP37" s="190">
        <f t="shared" si="2571"/>
        <v>5940</v>
      </c>
      <c r="GQ37" s="190">
        <f t="shared" ref="GQ37:JB37" si="2572">GQ15*1000</f>
        <v>5940</v>
      </c>
      <c r="GR37" s="190">
        <f t="shared" si="2572"/>
        <v>5940</v>
      </c>
      <c r="GS37" s="190">
        <f t="shared" si="2572"/>
        <v>5940</v>
      </c>
      <c r="GT37" s="190">
        <f t="shared" si="2572"/>
        <v>5940</v>
      </c>
      <c r="GU37" s="190">
        <f t="shared" si="2572"/>
        <v>5940</v>
      </c>
      <c r="GV37" s="190">
        <f t="shared" si="2572"/>
        <v>5940</v>
      </c>
      <c r="GW37" s="190">
        <f t="shared" si="2572"/>
        <v>5940</v>
      </c>
      <c r="GX37" s="191">
        <f t="shared" si="2572"/>
        <v>5940</v>
      </c>
      <c r="GY37" s="190">
        <f t="shared" si="2572"/>
        <v>0</v>
      </c>
      <c r="GZ37" s="190">
        <f t="shared" si="2572"/>
        <v>0</v>
      </c>
      <c r="HA37" s="190">
        <f t="shared" si="2572"/>
        <v>0</v>
      </c>
      <c r="HB37" s="190">
        <f t="shared" si="2572"/>
        <v>0</v>
      </c>
      <c r="HC37" s="190">
        <f t="shared" si="2572"/>
        <v>0</v>
      </c>
      <c r="HD37" s="190">
        <f t="shared" si="2572"/>
        <v>0</v>
      </c>
      <c r="HE37" s="190">
        <f t="shared" si="2572"/>
        <v>0</v>
      </c>
      <c r="HF37" s="190">
        <f t="shared" si="2572"/>
        <v>0</v>
      </c>
      <c r="HG37" s="190">
        <f t="shared" si="2572"/>
        <v>0</v>
      </c>
      <c r="HH37" s="190">
        <f t="shared" si="2572"/>
        <v>0</v>
      </c>
      <c r="HI37" s="190">
        <f t="shared" si="2572"/>
        <v>0</v>
      </c>
      <c r="HJ37" s="190">
        <f t="shared" si="2572"/>
        <v>0</v>
      </c>
      <c r="HK37" s="190">
        <f t="shared" si="2572"/>
        <v>0</v>
      </c>
      <c r="HL37" s="190">
        <f t="shared" si="2572"/>
        <v>0</v>
      </c>
      <c r="HM37" s="191">
        <f t="shared" si="2572"/>
        <v>0</v>
      </c>
      <c r="HN37" s="190">
        <f t="shared" si="2572"/>
        <v>118800</v>
      </c>
      <c r="HO37" s="190">
        <f t="shared" si="2572"/>
        <v>118800</v>
      </c>
      <c r="HP37" s="190">
        <f t="shared" si="2572"/>
        <v>118800</v>
      </c>
      <c r="HQ37" s="190">
        <f t="shared" si="2572"/>
        <v>118800</v>
      </c>
      <c r="HR37" s="190">
        <f t="shared" si="2572"/>
        <v>118800</v>
      </c>
      <c r="HS37" s="190">
        <f t="shared" si="2572"/>
        <v>5940</v>
      </c>
      <c r="HT37" s="190">
        <f t="shared" si="2572"/>
        <v>5940</v>
      </c>
      <c r="HU37" s="190">
        <f t="shared" si="2572"/>
        <v>5940</v>
      </c>
      <c r="HV37" s="190">
        <f t="shared" si="2572"/>
        <v>5940</v>
      </c>
      <c r="HW37" s="252">
        <f t="shared" si="2572"/>
        <v>5940</v>
      </c>
      <c r="HX37" s="190">
        <f t="shared" si="2572"/>
        <v>118900</v>
      </c>
      <c r="HY37" s="190">
        <f t="shared" si="2572"/>
        <v>118900</v>
      </c>
      <c r="HZ37" s="190">
        <f t="shared" si="2572"/>
        <v>118900</v>
      </c>
      <c r="IA37" s="190">
        <f t="shared" si="2572"/>
        <v>118900</v>
      </c>
      <c r="IB37" s="190">
        <f t="shared" si="2572"/>
        <v>118900</v>
      </c>
      <c r="IC37" s="190">
        <f t="shared" si="2572"/>
        <v>68904</v>
      </c>
      <c r="ID37" s="190">
        <f t="shared" si="2572"/>
        <v>68904</v>
      </c>
      <c r="IE37" s="190">
        <f t="shared" si="2572"/>
        <v>68904</v>
      </c>
      <c r="IF37" s="190">
        <f t="shared" si="2572"/>
        <v>68904</v>
      </c>
      <c r="IG37" s="190">
        <f t="shared" si="2572"/>
        <v>68904</v>
      </c>
      <c r="IH37" s="190">
        <f t="shared" si="2572"/>
        <v>5940</v>
      </c>
      <c r="II37" s="190">
        <f t="shared" si="2572"/>
        <v>5940</v>
      </c>
      <c r="IJ37" s="190">
        <f t="shared" si="2572"/>
        <v>5940</v>
      </c>
      <c r="IK37" s="190">
        <f t="shared" si="2572"/>
        <v>5940</v>
      </c>
      <c r="IL37" s="190">
        <f t="shared" si="2572"/>
        <v>5940</v>
      </c>
      <c r="IM37" s="190">
        <f t="shared" si="2572"/>
        <v>5940</v>
      </c>
      <c r="IN37" s="190">
        <f t="shared" si="2572"/>
        <v>5940</v>
      </c>
      <c r="IO37" s="190">
        <f t="shared" si="2572"/>
        <v>5940</v>
      </c>
      <c r="IP37" s="190">
        <f t="shared" si="2572"/>
        <v>5940</v>
      </c>
      <c r="IQ37" s="191">
        <f t="shared" si="2572"/>
        <v>5940</v>
      </c>
      <c r="IR37" s="190">
        <f t="shared" si="2572"/>
        <v>0</v>
      </c>
      <c r="IS37" s="190">
        <f t="shared" si="2572"/>
        <v>0</v>
      </c>
      <c r="IT37" s="190">
        <f t="shared" si="2572"/>
        <v>0</v>
      </c>
      <c r="IU37" s="190">
        <f t="shared" si="2572"/>
        <v>0</v>
      </c>
      <c r="IV37" s="190">
        <f t="shared" si="2572"/>
        <v>0</v>
      </c>
      <c r="IW37" s="190">
        <f t="shared" si="2572"/>
        <v>0</v>
      </c>
      <c r="IX37" s="190">
        <f t="shared" si="2572"/>
        <v>0</v>
      </c>
      <c r="IY37" s="190">
        <f t="shared" si="2572"/>
        <v>0</v>
      </c>
      <c r="IZ37" s="190">
        <f t="shared" si="2572"/>
        <v>0</v>
      </c>
      <c r="JA37" s="190">
        <f t="shared" si="2572"/>
        <v>0</v>
      </c>
      <c r="JB37" s="190">
        <f t="shared" si="2572"/>
        <v>0</v>
      </c>
      <c r="JC37" s="190">
        <f t="shared" ref="JC37:LN37" si="2573">JC15*1000</f>
        <v>0</v>
      </c>
      <c r="JD37" s="190">
        <f t="shared" si="2573"/>
        <v>0</v>
      </c>
      <c r="JE37" s="190">
        <f t="shared" si="2573"/>
        <v>0</v>
      </c>
      <c r="JF37" s="191">
        <f t="shared" si="2573"/>
        <v>0</v>
      </c>
      <c r="JG37" s="190">
        <f t="shared" si="2573"/>
        <v>118800</v>
      </c>
      <c r="JH37" s="190">
        <f t="shared" si="2573"/>
        <v>118800</v>
      </c>
      <c r="JI37" s="190">
        <f t="shared" si="2573"/>
        <v>118800</v>
      </c>
      <c r="JJ37" s="190">
        <f t="shared" si="2573"/>
        <v>118800</v>
      </c>
      <c r="JK37" s="190">
        <f t="shared" si="2573"/>
        <v>118800</v>
      </c>
      <c r="JL37" s="190">
        <f t="shared" si="2573"/>
        <v>5940</v>
      </c>
      <c r="JM37" s="190">
        <f t="shared" si="2573"/>
        <v>5940</v>
      </c>
      <c r="JN37" s="190">
        <f t="shared" si="2573"/>
        <v>5940</v>
      </c>
      <c r="JO37" s="190">
        <f t="shared" si="2573"/>
        <v>5940</v>
      </c>
      <c r="JP37" s="252">
        <f t="shared" si="2573"/>
        <v>5940</v>
      </c>
      <c r="JQ37" s="190">
        <f t="shared" si="2573"/>
        <v>118900</v>
      </c>
      <c r="JR37" s="190">
        <f t="shared" si="2573"/>
        <v>118900</v>
      </c>
      <c r="JS37" s="190">
        <f t="shared" si="2573"/>
        <v>118900</v>
      </c>
      <c r="JT37" s="190">
        <f t="shared" si="2573"/>
        <v>118900</v>
      </c>
      <c r="JU37" s="190">
        <f t="shared" si="2573"/>
        <v>118900</v>
      </c>
      <c r="JV37" s="190">
        <f t="shared" si="2573"/>
        <v>68904</v>
      </c>
      <c r="JW37" s="190">
        <f t="shared" si="2573"/>
        <v>68904</v>
      </c>
      <c r="JX37" s="190">
        <f t="shared" si="2573"/>
        <v>68904</v>
      </c>
      <c r="JY37" s="190">
        <f t="shared" si="2573"/>
        <v>68904</v>
      </c>
      <c r="JZ37" s="190">
        <f t="shared" si="2573"/>
        <v>68904</v>
      </c>
      <c r="KA37" s="190">
        <f t="shared" si="2573"/>
        <v>5940</v>
      </c>
      <c r="KB37" s="190">
        <f t="shared" si="2573"/>
        <v>5940</v>
      </c>
      <c r="KC37" s="190">
        <f t="shared" si="2573"/>
        <v>5940</v>
      </c>
      <c r="KD37" s="190">
        <f t="shared" si="2573"/>
        <v>5940</v>
      </c>
      <c r="KE37" s="190">
        <f t="shared" si="2573"/>
        <v>5940</v>
      </c>
      <c r="KF37" s="190">
        <f t="shared" si="2573"/>
        <v>5940</v>
      </c>
      <c r="KG37" s="190">
        <f t="shared" si="2573"/>
        <v>5940</v>
      </c>
      <c r="KH37" s="190">
        <f t="shared" si="2573"/>
        <v>5940</v>
      </c>
      <c r="KI37" s="190">
        <f t="shared" si="2573"/>
        <v>5940</v>
      </c>
      <c r="KJ37" s="191">
        <f t="shared" si="2573"/>
        <v>5940</v>
      </c>
      <c r="KK37" s="190">
        <f t="shared" si="2573"/>
        <v>0</v>
      </c>
      <c r="KL37" s="190">
        <f t="shared" si="2573"/>
        <v>0</v>
      </c>
      <c r="KM37" s="190">
        <f t="shared" si="2573"/>
        <v>0</v>
      </c>
      <c r="KN37" s="190">
        <f t="shared" si="2573"/>
        <v>0</v>
      </c>
      <c r="KO37" s="190">
        <f t="shared" si="2573"/>
        <v>0</v>
      </c>
      <c r="KP37" s="190">
        <f t="shared" si="2573"/>
        <v>0</v>
      </c>
      <c r="KQ37" s="190">
        <f t="shared" si="2573"/>
        <v>0</v>
      </c>
      <c r="KR37" s="190">
        <f t="shared" si="2573"/>
        <v>0</v>
      </c>
      <c r="KS37" s="190">
        <f t="shared" si="2573"/>
        <v>0</v>
      </c>
      <c r="KT37" s="190">
        <f t="shared" si="2573"/>
        <v>0</v>
      </c>
      <c r="KU37" s="190">
        <f t="shared" si="2573"/>
        <v>0</v>
      </c>
      <c r="KV37" s="190">
        <f t="shared" si="2573"/>
        <v>0</v>
      </c>
      <c r="KW37" s="190">
        <f t="shared" si="2573"/>
        <v>0</v>
      </c>
      <c r="KX37" s="190">
        <f t="shared" si="2573"/>
        <v>0</v>
      </c>
      <c r="KY37" s="191">
        <f t="shared" si="2573"/>
        <v>0</v>
      </c>
      <c r="KZ37" s="190">
        <f t="shared" si="2573"/>
        <v>118800</v>
      </c>
      <c r="LA37" s="190">
        <f t="shared" si="2573"/>
        <v>118800</v>
      </c>
      <c r="LB37" s="190">
        <f t="shared" si="2573"/>
        <v>118800</v>
      </c>
      <c r="LC37" s="190">
        <f t="shared" si="2573"/>
        <v>118800</v>
      </c>
      <c r="LD37" s="190">
        <f t="shared" si="2573"/>
        <v>118800</v>
      </c>
      <c r="LE37" s="190">
        <f t="shared" si="2573"/>
        <v>5940</v>
      </c>
      <c r="LF37" s="190">
        <f t="shared" si="2573"/>
        <v>5940</v>
      </c>
      <c r="LG37" s="190">
        <f t="shared" si="2573"/>
        <v>5940</v>
      </c>
      <c r="LH37" s="190">
        <f t="shared" si="2573"/>
        <v>5940</v>
      </c>
      <c r="LI37" s="252">
        <f t="shared" si="2573"/>
        <v>5940</v>
      </c>
      <c r="LJ37" s="190">
        <f t="shared" si="2573"/>
        <v>118900</v>
      </c>
      <c r="LK37" s="190">
        <f t="shared" si="2573"/>
        <v>118900</v>
      </c>
      <c r="LL37" s="190">
        <f t="shared" si="2573"/>
        <v>118900</v>
      </c>
      <c r="LM37" s="190">
        <f t="shared" si="2573"/>
        <v>118900</v>
      </c>
      <c r="LN37" s="190">
        <f t="shared" si="2573"/>
        <v>118900</v>
      </c>
      <c r="LO37" s="190">
        <f t="shared" ref="LO37:NZ37" si="2574">LO15*1000</f>
        <v>68904</v>
      </c>
      <c r="LP37" s="190">
        <f t="shared" si="2574"/>
        <v>68904</v>
      </c>
      <c r="LQ37" s="190">
        <f t="shared" si="2574"/>
        <v>68904</v>
      </c>
      <c r="LR37" s="190">
        <f t="shared" si="2574"/>
        <v>68904</v>
      </c>
      <c r="LS37" s="190">
        <f t="shared" si="2574"/>
        <v>68904</v>
      </c>
      <c r="LT37" s="190">
        <f t="shared" si="2574"/>
        <v>5940</v>
      </c>
      <c r="LU37" s="190">
        <f t="shared" si="2574"/>
        <v>5940</v>
      </c>
      <c r="LV37" s="190">
        <f t="shared" si="2574"/>
        <v>5940</v>
      </c>
      <c r="LW37" s="190">
        <f t="shared" si="2574"/>
        <v>5940</v>
      </c>
      <c r="LX37" s="190">
        <f t="shared" si="2574"/>
        <v>5940</v>
      </c>
      <c r="LY37" s="190">
        <f t="shared" si="2574"/>
        <v>5940</v>
      </c>
      <c r="LZ37" s="190">
        <f t="shared" si="2574"/>
        <v>5940</v>
      </c>
      <c r="MA37" s="190">
        <f t="shared" si="2574"/>
        <v>5940</v>
      </c>
      <c r="MB37" s="190">
        <f t="shared" si="2574"/>
        <v>5940</v>
      </c>
      <c r="MC37" s="191">
        <f t="shared" si="2574"/>
        <v>5940</v>
      </c>
      <c r="MD37" s="190">
        <f t="shared" si="2574"/>
        <v>0</v>
      </c>
      <c r="ME37" s="190">
        <f t="shared" si="2574"/>
        <v>0</v>
      </c>
      <c r="MF37" s="190">
        <f t="shared" si="2574"/>
        <v>0</v>
      </c>
      <c r="MG37" s="190">
        <f t="shared" si="2574"/>
        <v>0</v>
      </c>
      <c r="MH37" s="190">
        <f t="shared" si="2574"/>
        <v>0</v>
      </c>
      <c r="MI37" s="190">
        <f t="shared" si="2574"/>
        <v>0</v>
      </c>
      <c r="MJ37" s="190">
        <f t="shared" si="2574"/>
        <v>0</v>
      </c>
      <c r="MK37" s="190">
        <f t="shared" si="2574"/>
        <v>0</v>
      </c>
      <c r="ML37" s="190">
        <f t="shared" si="2574"/>
        <v>0</v>
      </c>
      <c r="MM37" s="190">
        <f t="shared" si="2574"/>
        <v>0</v>
      </c>
      <c r="MN37" s="190">
        <f t="shared" si="2574"/>
        <v>0</v>
      </c>
      <c r="MO37" s="190">
        <f t="shared" si="2574"/>
        <v>0</v>
      </c>
      <c r="MP37" s="190">
        <f t="shared" si="2574"/>
        <v>0</v>
      </c>
      <c r="MQ37" s="190">
        <f t="shared" si="2574"/>
        <v>0</v>
      </c>
      <c r="MR37" s="191">
        <f t="shared" si="2574"/>
        <v>0</v>
      </c>
      <c r="MS37" s="190">
        <f t="shared" si="2574"/>
        <v>118800</v>
      </c>
      <c r="MT37" s="190">
        <f t="shared" si="2574"/>
        <v>118800</v>
      </c>
      <c r="MU37" s="190">
        <f t="shared" si="2574"/>
        <v>118800</v>
      </c>
      <c r="MV37" s="190">
        <f t="shared" si="2574"/>
        <v>118800</v>
      </c>
      <c r="MW37" s="190">
        <f t="shared" si="2574"/>
        <v>118800</v>
      </c>
      <c r="MX37" s="190">
        <f t="shared" si="2574"/>
        <v>5940</v>
      </c>
      <c r="MY37" s="190">
        <f t="shared" si="2574"/>
        <v>5940</v>
      </c>
      <c r="MZ37" s="190">
        <f t="shared" si="2574"/>
        <v>5940</v>
      </c>
      <c r="NA37" s="190">
        <f t="shared" si="2574"/>
        <v>5940</v>
      </c>
      <c r="NB37" s="252">
        <f t="shared" si="2574"/>
        <v>5940</v>
      </c>
      <c r="NC37" s="190">
        <f t="shared" si="2574"/>
        <v>118900</v>
      </c>
      <c r="ND37" s="190">
        <f t="shared" si="2574"/>
        <v>118900</v>
      </c>
      <c r="NE37" s="190">
        <f t="shared" si="2574"/>
        <v>118900</v>
      </c>
      <c r="NF37" s="190">
        <f t="shared" si="2574"/>
        <v>118900</v>
      </c>
      <c r="NG37" s="190">
        <f t="shared" si="2574"/>
        <v>118900</v>
      </c>
      <c r="NH37" s="190">
        <f t="shared" si="2574"/>
        <v>68904</v>
      </c>
      <c r="NI37" s="190">
        <f t="shared" si="2574"/>
        <v>68904</v>
      </c>
      <c r="NJ37" s="190">
        <f t="shared" si="2574"/>
        <v>68904</v>
      </c>
      <c r="NK37" s="190">
        <f t="shared" si="2574"/>
        <v>68904</v>
      </c>
      <c r="NL37" s="190">
        <f t="shared" si="2574"/>
        <v>68904</v>
      </c>
      <c r="NM37" s="190">
        <f t="shared" si="2574"/>
        <v>5940</v>
      </c>
      <c r="NN37" s="190">
        <f t="shared" si="2574"/>
        <v>5940</v>
      </c>
      <c r="NO37" s="190">
        <f t="shared" si="2574"/>
        <v>5940</v>
      </c>
      <c r="NP37" s="190">
        <f t="shared" si="2574"/>
        <v>5940</v>
      </c>
      <c r="NQ37" s="190">
        <f t="shared" si="2574"/>
        <v>5940</v>
      </c>
      <c r="NR37" s="190">
        <f t="shared" si="2574"/>
        <v>5940</v>
      </c>
      <c r="NS37" s="190">
        <f t="shared" si="2574"/>
        <v>5940</v>
      </c>
      <c r="NT37" s="190">
        <f t="shared" si="2574"/>
        <v>5940</v>
      </c>
      <c r="NU37" s="190">
        <f t="shared" si="2574"/>
        <v>5940</v>
      </c>
      <c r="NV37" s="191">
        <f t="shared" si="2574"/>
        <v>5940</v>
      </c>
      <c r="NW37" s="190">
        <f t="shared" si="2574"/>
        <v>0</v>
      </c>
      <c r="NX37" s="190">
        <f t="shared" si="2574"/>
        <v>0</v>
      </c>
      <c r="NY37" s="190">
        <f t="shared" si="2574"/>
        <v>0</v>
      </c>
      <c r="NZ37" s="190">
        <f t="shared" si="2574"/>
        <v>0</v>
      </c>
      <c r="OA37" s="190">
        <f t="shared" ref="OA37:PK37" si="2575">OA15*1000</f>
        <v>0</v>
      </c>
      <c r="OB37" s="190">
        <f t="shared" si="2575"/>
        <v>0</v>
      </c>
      <c r="OC37" s="190">
        <f t="shared" si="2575"/>
        <v>0</v>
      </c>
      <c r="OD37" s="190">
        <f t="shared" si="2575"/>
        <v>0</v>
      </c>
      <c r="OE37" s="190">
        <f t="shared" si="2575"/>
        <v>0</v>
      </c>
      <c r="OF37" s="190">
        <f t="shared" si="2575"/>
        <v>0</v>
      </c>
      <c r="OG37" s="190">
        <f t="shared" si="2575"/>
        <v>0</v>
      </c>
      <c r="OH37" s="190">
        <f t="shared" si="2575"/>
        <v>0</v>
      </c>
      <c r="OI37" s="190">
        <f t="shared" si="2575"/>
        <v>0</v>
      </c>
      <c r="OJ37" s="190">
        <f t="shared" si="2575"/>
        <v>0</v>
      </c>
      <c r="OK37" s="191">
        <f t="shared" si="2575"/>
        <v>0</v>
      </c>
      <c r="OL37" s="190">
        <f t="shared" si="2575"/>
        <v>118800</v>
      </c>
      <c r="OM37" s="190">
        <f t="shared" si="2575"/>
        <v>118800</v>
      </c>
      <c r="ON37" s="190">
        <f t="shared" si="2575"/>
        <v>118800</v>
      </c>
      <c r="OO37" s="190">
        <f t="shared" si="2575"/>
        <v>118800</v>
      </c>
      <c r="OP37" s="190">
        <f t="shared" si="2575"/>
        <v>118800</v>
      </c>
      <c r="OQ37" s="190">
        <f t="shared" si="2575"/>
        <v>5940</v>
      </c>
      <c r="OR37" s="190">
        <f t="shared" si="2575"/>
        <v>5940</v>
      </c>
      <c r="OS37" s="190">
        <f t="shared" si="2575"/>
        <v>5940</v>
      </c>
      <c r="OT37" s="190">
        <f t="shared" si="2575"/>
        <v>5940</v>
      </c>
      <c r="OU37" s="252">
        <f t="shared" si="2575"/>
        <v>5940</v>
      </c>
      <c r="OV37" s="190">
        <f t="shared" si="2575"/>
        <v>59950</v>
      </c>
      <c r="OW37" s="190">
        <f t="shared" si="2575"/>
        <v>0</v>
      </c>
      <c r="OX37" s="190">
        <f t="shared" si="2575"/>
        <v>59950</v>
      </c>
      <c r="OY37" s="190">
        <f t="shared" si="2575"/>
        <v>0</v>
      </c>
      <c r="OZ37" s="190">
        <f t="shared" si="2575"/>
        <v>118900</v>
      </c>
      <c r="PA37" s="190">
        <f t="shared" si="2575"/>
        <v>0</v>
      </c>
      <c r="PB37" s="190">
        <f t="shared" si="2575"/>
        <v>118900</v>
      </c>
      <c r="PC37" s="191">
        <f t="shared" si="2575"/>
        <v>0</v>
      </c>
      <c r="PD37" s="190">
        <f t="shared" si="2575"/>
        <v>118900</v>
      </c>
      <c r="PE37" s="190">
        <f t="shared" si="2575"/>
        <v>0</v>
      </c>
      <c r="PF37" s="190">
        <f t="shared" si="2575"/>
        <v>118900</v>
      </c>
      <c r="PG37" s="191">
        <f t="shared" si="2575"/>
        <v>0</v>
      </c>
      <c r="PH37" s="190">
        <f t="shared" si="2575"/>
        <v>59400</v>
      </c>
      <c r="PI37" s="191">
        <f t="shared" si="2575"/>
        <v>0</v>
      </c>
      <c r="PJ37" s="190">
        <f t="shared" si="2575"/>
        <v>118800</v>
      </c>
      <c r="PK37" s="190">
        <f t="shared" si="2575"/>
        <v>0</v>
      </c>
      <c r="PL37" s="190">
        <f>PL15*1000</f>
        <v>118800</v>
      </c>
      <c r="PM37" s="191">
        <f t="shared" si="2568"/>
        <v>0</v>
      </c>
      <c r="PN37" s="190">
        <f t="shared" si="2568"/>
        <v>118800</v>
      </c>
      <c r="PO37" s="190">
        <f t="shared" si="2568"/>
        <v>0</v>
      </c>
      <c r="PP37" s="190">
        <f t="shared" si="2568"/>
        <v>118800</v>
      </c>
      <c r="PQ37" s="191">
        <f t="shared" si="2568"/>
        <v>0</v>
      </c>
      <c r="PR37" s="190">
        <f t="shared" si="679"/>
        <v>118800</v>
      </c>
      <c r="PS37" s="190">
        <f t="shared" si="2442"/>
        <v>118800</v>
      </c>
    </row>
    <row r="38" spans="1:435" x14ac:dyDescent="0.3">
      <c r="B38" t="s">
        <v>720</v>
      </c>
      <c r="C38" t="s">
        <v>105</v>
      </c>
      <c r="D38" t="s">
        <v>698</v>
      </c>
      <c r="E38" s="2">
        <f>E37</f>
        <v>1105776716</v>
      </c>
      <c r="F38" t="s">
        <v>715</v>
      </c>
      <c r="G38">
        <v>1</v>
      </c>
      <c r="H38" s="190">
        <f>$G$38</f>
        <v>1</v>
      </c>
      <c r="I38" s="190">
        <f t="shared" ref="I38:BT38" si="2576">$G$38</f>
        <v>1</v>
      </c>
      <c r="J38" s="190">
        <f t="shared" si="2576"/>
        <v>1</v>
      </c>
      <c r="K38" s="190">
        <f t="shared" si="2576"/>
        <v>1</v>
      </c>
      <c r="L38" s="190">
        <f t="shared" si="2576"/>
        <v>1</v>
      </c>
      <c r="M38" s="190">
        <f t="shared" si="2576"/>
        <v>1</v>
      </c>
      <c r="N38" s="190">
        <f t="shared" si="2576"/>
        <v>1</v>
      </c>
      <c r="O38" s="190">
        <f t="shared" si="2576"/>
        <v>1</v>
      </c>
      <c r="P38" s="190">
        <f t="shared" si="2576"/>
        <v>1</v>
      </c>
      <c r="Q38" s="190">
        <f t="shared" si="2576"/>
        <v>1</v>
      </c>
      <c r="R38" s="190">
        <f t="shared" si="2576"/>
        <v>1</v>
      </c>
      <c r="S38" s="190">
        <f t="shared" si="2576"/>
        <v>1</v>
      </c>
      <c r="T38" s="190">
        <f t="shared" si="2576"/>
        <v>1</v>
      </c>
      <c r="U38" s="190">
        <f t="shared" si="2576"/>
        <v>1</v>
      </c>
      <c r="V38" s="190">
        <f t="shared" si="2576"/>
        <v>1</v>
      </c>
      <c r="W38" s="190">
        <f t="shared" si="2576"/>
        <v>1</v>
      </c>
      <c r="X38" s="190">
        <f t="shared" si="2576"/>
        <v>1</v>
      </c>
      <c r="Y38" s="190">
        <f t="shared" si="2576"/>
        <v>1</v>
      </c>
      <c r="Z38" s="190">
        <f t="shared" si="2576"/>
        <v>1</v>
      </c>
      <c r="AA38" s="190">
        <f t="shared" si="2576"/>
        <v>1</v>
      </c>
      <c r="AB38" s="190">
        <f t="shared" si="2576"/>
        <v>1</v>
      </c>
      <c r="AC38" s="190">
        <f t="shared" si="2576"/>
        <v>1</v>
      </c>
      <c r="AD38" s="190">
        <f t="shared" si="2576"/>
        <v>1</v>
      </c>
      <c r="AE38" s="190">
        <f t="shared" si="2576"/>
        <v>1</v>
      </c>
      <c r="AF38" s="190">
        <f t="shared" si="2576"/>
        <v>1</v>
      </c>
      <c r="AG38" s="190">
        <f t="shared" si="2576"/>
        <v>1</v>
      </c>
      <c r="AH38" s="190">
        <f t="shared" si="2576"/>
        <v>1</v>
      </c>
      <c r="AI38" s="190">
        <f t="shared" si="2576"/>
        <v>1</v>
      </c>
      <c r="AJ38" s="190">
        <f t="shared" si="2576"/>
        <v>1</v>
      </c>
      <c r="AK38" s="190">
        <f t="shared" si="2576"/>
        <v>1</v>
      </c>
      <c r="AL38" s="190">
        <f t="shared" si="2576"/>
        <v>1</v>
      </c>
      <c r="AM38" s="190">
        <f t="shared" si="2576"/>
        <v>1</v>
      </c>
      <c r="AN38" s="190">
        <f t="shared" si="2576"/>
        <v>1</v>
      </c>
      <c r="AO38" s="190">
        <f t="shared" si="2576"/>
        <v>1</v>
      </c>
      <c r="AP38" s="190">
        <f t="shared" si="2576"/>
        <v>1</v>
      </c>
      <c r="AQ38" s="190">
        <f t="shared" si="2576"/>
        <v>1</v>
      </c>
      <c r="AR38" s="190">
        <f t="shared" si="2576"/>
        <v>1</v>
      </c>
      <c r="AS38" s="190">
        <f t="shared" si="2576"/>
        <v>1</v>
      </c>
      <c r="AT38" s="190">
        <f t="shared" si="2576"/>
        <v>1</v>
      </c>
      <c r="AU38" s="190">
        <f t="shared" si="2576"/>
        <v>1</v>
      </c>
      <c r="AV38" s="190">
        <f t="shared" si="2576"/>
        <v>1</v>
      </c>
      <c r="AW38" s="190">
        <f t="shared" si="2576"/>
        <v>1</v>
      </c>
      <c r="AX38" s="190">
        <f t="shared" si="2576"/>
        <v>1</v>
      </c>
      <c r="AY38" s="252">
        <f t="shared" si="2576"/>
        <v>1</v>
      </c>
      <c r="AZ38" s="190">
        <f t="shared" si="2576"/>
        <v>1</v>
      </c>
      <c r="BA38" s="190">
        <f t="shared" si="2576"/>
        <v>1</v>
      </c>
      <c r="BB38" s="190">
        <f t="shared" si="2576"/>
        <v>1</v>
      </c>
      <c r="BC38" s="190">
        <f t="shared" si="2576"/>
        <v>1</v>
      </c>
      <c r="BD38" s="190">
        <f t="shared" si="2576"/>
        <v>1</v>
      </c>
      <c r="BE38" s="190">
        <f t="shared" si="2576"/>
        <v>1</v>
      </c>
      <c r="BF38" s="190">
        <f t="shared" si="2576"/>
        <v>1</v>
      </c>
      <c r="BG38" s="190">
        <f t="shared" si="2576"/>
        <v>1</v>
      </c>
      <c r="BH38" s="190">
        <f t="shared" si="2576"/>
        <v>1</v>
      </c>
      <c r="BI38" s="190">
        <f t="shared" si="2576"/>
        <v>1</v>
      </c>
      <c r="BJ38" s="190">
        <f t="shared" si="2576"/>
        <v>1</v>
      </c>
      <c r="BK38" s="190">
        <f t="shared" si="2576"/>
        <v>1</v>
      </c>
      <c r="BL38" s="190">
        <f t="shared" si="2576"/>
        <v>1</v>
      </c>
      <c r="BM38" s="190">
        <f t="shared" si="2576"/>
        <v>1</v>
      </c>
      <c r="BN38" s="190">
        <f t="shared" si="2576"/>
        <v>1</v>
      </c>
      <c r="BO38" s="190">
        <f t="shared" si="2576"/>
        <v>1</v>
      </c>
      <c r="BP38" s="190">
        <f t="shared" si="2576"/>
        <v>1</v>
      </c>
      <c r="BQ38" s="190">
        <f t="shared" si="2576"/>
        <v>1</v>
      </c>
      <c r="BR38" s="190">
        <f t="shared" si="2576"/>
        <v>1</v>
      </c>
      <c r="BS38" s="190">
        <f t="shared" si="2576"/>
        <v>1</v>
      </c>
      <c r="BT38" s="190">
        <f t="shared" si="2576"/>
        <v>1</v>
      </c>
      <c r="BU38" s="190">
        <f t="shared" ref="BU38:EF38" si="2577">$G$38</f>
        <v>1</v>
      </c>
      <c r="BV38" s="190">
        <f t="shared" si="2577"/>
        <v>1</v>
      </c>
      <c r="BW38" s="190">
        <f t="shared" si="2577"/>
        <v>1</v>
      </c>
      <c r="BX38" s="190">
        <f t="shared" si="2577"/>
        <v>1</v>
      </c>
      <c r="BY38" s="190">
        <f t="shared" si="2577"/>
        <v>1</v>
      </c>
      <c r="BZ38" s="190">
        <f t="shared" si="2577"/>
        <v>1</v>
      </c>
      <c r="CA38" s="190">
        <f t="shared" si="2577"/>
        <v>1</v>
      </c>
      <c r="CB38" s="190">
        <f t="shared" si="2577"/>
        <v>1</v>
      </c>
      <c r="CC38" s="190">
        <f t="shared" si="2577"/>
        <v>1</v>
      </c>
      <c r="CD38" s="190">
        <f t="shared" si="2577"/>
        <v>1</v>
      </c>
      <c r="CE38" s="190">
        <f t="shared" si="2577"/>
        <v>1</v>
      </c>
      <c r="CF38" s="190">
        <f t="shared" si="2577"/>
        <v>1</v>
      </c>
      <c r="CG38" s="190">
        <f t="shared" si="2577"/>
        <v>1</v>
      </c>
      <c r="CH38" s="190">
        <f t="shared" si="2577"/>
        <v>1</v>
      </c>
      <c r="CI38" s="190">
        <f t="shared" si="2577"/>
        <v>1</v>
      </c>
      <c r="CJ38" s="190">
        <f t="shared" si="2577"/>
        <v>1</v>
      </c>
      <c r="CK38" s="190">
        <f t="shared" si="2577"/>
        <v>1</v>
      </c>
      <c r="CL38" s="190">
        <f t="shared" si="2577"/>
        <v>1</v>
      </c>
      <c r="CM38" s="190">
        <f t="shared" si="2577"/>
        <v>1</v>
      </c>
      <c r="CN38" s="190">
        <f t="shared" si="2577"/>
        <v>1</v>
      </c>
      <c r="CO38" s="190">
        <f t="shared" si="2577"/>
        <v>1</v>
      </c>
      <c r="CP38" s="190">
        <f t="shared" si="2577"/>
        <v>1</v>
      </c>
      <c r="CQ38" s="190">
        <f t="shared" si="2577"/>
        <v>1</v>
      </c>
      <c r="CR38" s="190">
        <f t="shared" si="2577"/>
        <v>1</v>
      </c>
      <c r="CS38" s="190">
        <f t="shared" si="2577"/>
        <v>1</v>
      </c>
      <c r="CT38" s="190">
        <f t="shared" si="2577"/>
        <v>1</v>
      </c>
      <c r="CU38" s="190">
        <f t="shared" si="2577"/>
        <v>1</v>
      </c>
      <c r="CV38" s="190">
        <f t="shared" si="2577"/>
        <v>1</v>
      </c>
      <c r="CW38" s="190">
        <f t="shared" si="2577"/>
        <v>1</v>
      </c>
      <c r="CX38" s="190">
        <f t="shared" si="2577"/>
        <v>1</v>
      </c>
      <c r="CY38" s="190">
        <f t="shared" si="2577"/>
        <v>1</v>
      </c>
      <c r="CZ38" s="190">
        <f t="shared" si="2577"/>
        <v>1</v>
      </c>
      <c r="DA38" s="190">
        <f t="shared" si="2577"/>
        <v>1</v>
      </c>
      <c r="DB38" s="190">
        <f t="shared" si="2577"/>
        <v>1</v>
      </c>
      <c r="DC38" s="190">
        <f t="shared" si="2577"/>
        <v>1</v>
      </c>
      <c r="DD38" s="190">
        <f t="shared" si="2577"/>
        <v>1</v>
      </c>
      <c r="DE38" s="190">
        <f t="shared" si="2577"/>
        <v>1</v>
      </c>
      <c r="DF38" s="190">
        <f t="shared" si="2577"/>
        <v>1</v>
      </c>
      <c r="DG38" s="190">
        <f t="shared" si="2577"/>
        <v>1</v>
      </c>
      <c r="DH38" s="190">
        <f t="shared" si="2577"/>
        <v>1</v>
      </c>
      <c r="DI38" s="190">
        <f t="shared" si="2577"/>
        <v>1</v>
      </c>
      <c r="DJ38" s="190">
        <f t="shared" si="2577"/>
        <v>1</v>
      </c>
      <c r="DK38" s="190">
        <f t="shared" si="2577"/>
        <v>1</v>
      </c>
      <c r="DL38" s="190">
        <f t="shared" si="2577"/>
        <v>1</v>
      </c>
      <c r="DM38" s="190">
        <f t="shared" si="2577"/>
        <v>1</v>
      </c>
      <c r="DN38" s="190">
        <f t="shared" si="2577"/>
        <v>1</v>
      </c>
      <c r="DO38" s="190">
        <f t="shared" si="2577"/>
        <v>1</v>
      </c>
      <c r="DP38" s="190">
        <f t="shared" si="2577"/>
        <v>1</v>
      </c>
      <c r="DQ38" s="190">
        <f t="shared" si="2577"/>
        <v>1</v>
      </c>
      <c r="DR38" s="190">
        <f t="shared" si="2577"/>
        <v>1</v>
      </c>
      <c r="DS38" s="190">
        <f t="shared" si="2577"/>
        <v>1</v>
      </c>
      <c r="DT38" s="190">
        <f t="shared" si="2577"/>
        <v>1</v>
      </c>
      <c r="DU38" s="190">
        <f t="shared" si="2577"/>
        <v>1</v>
      </c>
      <c r="DV38" s="190">
        <f t="shared" si="2577"/>
        <v>1</v>
      </c>
      <c r="DW38" s="190">
        <f t="shared" si="2577"/>
        <v>1</v>
      </c>
      <c r="DX38" s="190">
        <f t="shared" si="2577"/>
        <v>1</v>
      </c>
      <c r="DY38" s="190">
        <f t="shared" si="2577"/>
        <v>1</v>
      </c>
      <c r="DZ38" s="190">
        <f t="shared" si="2577"/>
        <v>1</v>
      </c>
      <c r="EA38" s="190">
        <f t="shared" si="2577"/>
        <v>1</v>
      </c>
      <c r="EB38" s="190">
        <f t="shared" si="2577"/>
        <v>1</v>
      </c>
      <c r="EC38" s="190">
        <f t="shared" si="2577"/>
        <v>1</v>
      </c>
      <c r="ED38" s="190">
        <f t="shared" si="2577"/>
        <v>1</v>
      </c>
      <c r="EE38" s="190">
        <f t="shared" si="2577"/>
        <v>1</v>
      </c>
      <c r="EF38" s="190">
        <f t="shared" si="2577"/>
        <v>1</v>
      </c>
      <c r="EG38" s="190">
        <f t="shared" ref="EG38:EK38" si="2578">$G$38</f>
        <v>1</v>
      </c>
      <c r="EH38" s="190">
        <f t="shared" si="2578"/>
        <v>1</v>
      </c>
      <c r="EI38" s="190">
        <f t="shared" si="2578"/>
        <v>1</v>
      </c>
      <c r="EJ38" s="190">
        <f t="shared" si="2578"/>
        <v>1</v>
      </c>
      <c r="EK38" s="190">
        <f t="shared" si="2578"/>
        <v>1</v>
      </c>
      <c r="EL38">
        <v>2</v>
      </c>
      <c r="EM38" s="190">
        <f>$EL$38</f>
        <v>2</v>
      </c>
      <c r="EN38" s="190">
        <f t="shared" ref="EN38:GD38" si="2579">$EL$38</f>
        <v>2</v>
      </c>
      <c r="EO38" s="190">
        <f t="shared" si="2579"/>
        <v>2</v>
      </c>
      <c r="EP38" s="190">
        <f t="shared" si="2579"/>
        <v>2</v>
      </c>
      <c r="EQ38" s="190">
        <f t="shared" si="2579"/>
        <v>2</v>
      </c>
      <c r="ER38" s="190">
        <f t="shared" si="2579"/>
        <v>2</v>
      </c>
      <c r="ES38" s="190">
        <f t="shared" si="2579"/>
        <v>2</v>
      </c>
      <c r="ET38" s="190">
        <f t="shared" si="2579"/>
        <v>2</v>
      </c>
      <c r="EU38" s="190">
        <f t="shared" si="2579"/>
        <v>2</v>
      </c>
      <c r="EV38" s="190">
        <f t="shared" si="2579"/>
        <v>2</v>
      </c>
      <c r="EW38" s="190">
        <f t="shared" si="2579"/>
        <v>2</v>
      </c>
      <c r="EX38" s="190">
        <f t="shared" si="2579"/>
        <v>2</v>
      </c>
      <c r="EY38" s="190">
        <f t="shared" si="2579"/>
        <v>2</v>
      </c>
      <c r="EZ38" s="190">
        <f t="shared" si="2579"/>
        <v>2</v>
      </c>
      <c r="FA38" s="190">
        <f t="shared" si="2579"/>
        <v>2</v>
      </c>
      <c r="FB38" s="190">
        <f t="shared" si="2579"/>
        <v>2</v>
      </c>
      <c r="FC38" s="190">
        <f t="shared" si="2579"/>
        <v>2</v>
      </c>
      <c r="FD38" s="190">
        <f t="shared" si="2579"/>
        <v>2</v>
      </c>
      <c r="FE38" s="190">
        <f t="shared" si="2579"/>
        <v>2</v>
      </c>
      <c r="FF38" s="190">
        <f t="shared" si="2579"/>
        <v>2</v>
      </c>
      <c r="FG38" s="190">
        <f t="shared" si="2579"/>
        <v>2</v>
      </c>
      <c r="FH38" s="190">
        <f t="shared" si="2579"/>
        <v>2</v>
      </c>
      <c r="FI38" s="190">
        <f t="shared" si="2579"/>
        <v>2</v>
      </c>
      <c r="FJ38" s="190">
        <f t="shared" si="2579"/>
        <v>2</v>
      </c>
      <c r="FK38" s="190">
        <f t="shared" si="2579"/>
        <v>2</v>
      </c>
      <c r="FL38" s="190">
        <f t="shared" si="2579"/>
        <v>2</v>
      </c>
      <c r="FM38" s="190">
        <f t="shared" si="2579"/>
        <v>2</v>
      </c>
      <c r="FN38" s="190">
        <f t="shared" si="2579"/>
        <v>2</v>
      </c>
      <c r="FO38" s="190">
        <f t="shared" si="2579"/>
        <v>2</v>
      </c>
      <c r="FP38" s="190">
        <f t="shared" si="2579"/>
        <v>2</v>
      </c>
      <c r="FQ38" s="190">
        <f t="shared" si="2579"/>
        <v>2</v>
      </c>
      <c r="FR38" s="190">
        <f t="shared" si="2579"/>
        <v>2</v>
      </c>
      <c r="FS38" s="190">
        <f t="shared" si="2579"/>
        <v>2</v>
      </c>
      <c r="FT38" s="190">
        <f t="shared" si="2579"/>
        <v>2</v>
      </c>
      <c r="FU38" s="190">
        <f t="shared" si="2579"/>
        <v>2</v>
      </c>
      <c r="FV38" s="190">
        <f t="shared" si="2579"/>
        <v>2</v>
      </c>
      <c r="FW38" s="190">
        <f t="shared" si="2579"/>
        <v>2</v>
      </c>
      <c r="FX38" s="190">
        <f t="shared" si="2579"/>
        <v>2</v>
      </c>
      <c r="FY38" s="190">
        <f t="shared" si="2579"/>
        <v>2</v>
      </c>
      <c r="FZ38" s="190">
        <f t="shared" si="2579"/>
        <v>2</v>
      </c>
      <c r="GA38" s="190">
        <f t="shared" si="2579"/>
        <v>2</v>
      </c>
      <c r="GB38" s="190">
        <f t="shared" si="2579"/>
        <v>2</v>
      </c>
      <c r="GC38" s="190">
        <f t="shared" si="2579"/>
        <v>2</v>
      </c>
      <c r="GD38" s="190">
        <f t="shared" si="2579"/>
        <v>2</v>
      </c>
      <c r="GE38">
        <v>3</v>
      </c>
      <c r="GF38" s="190">
        <f>$GE$38</f>
        <v>3</v>
      </c>
      <c r="GG38" s="190">
        <f t="shared" ref="GG38:HW38" si="2580">$GE$38</f>
        <v>3</v>
      </c>
      <c r="GH38" s="190">
        <f t="shared" si="2580"/>
        <v>3</v>
      </c>
      <c r="GI38" s="190">
        <f t="shared" si="2580"/>
        <v>3</v>
      </c>
      <c r="GJ38" s="190">
        <f t="shared" si="2580"/>
        <v>3</v>
      </c>
      <c r="GK38" s="190">
        <f t="shared" si="2580"/>
        <v>3</v>
      </c>
      <c r="GL38" s="190">
        <f t="shared" si="2580"/>
        <v>3</v>
      </c>
      <c r="GM38" s="190">
        <f t="shared" si="2580"/>
        <v>3</v>
      </c>
      <c r="GN38" s="190">
        <f t="shared" si="2580"/>
        <v>3</v>
      </c>
      <c r="GO38" s="190">
        <f t="shared" si="2580"/>
        <v>3</v>
      </c>
      <c r="GP38" s="190">
        <f t="shared" si="2580"/>
        <v>3</v>
      </c>
      <c r="GQ38" s="190">
        <f t="shared" si="2580"/>
        <v>3</v>
      </c>
      <c r="GR38" s="190">
        <f t="shared" si="2580"/>
        <v>3</v>
      </c>
      <c r="GS38" s="190">
        <f t="shared" si="2580"/>
        <v>3</v>
      </c>
      <c r="GT38" s="190">
        <f t="shared" si="2580"/>
        <v>3</v>
      </c>
      <c r="GU38" s="190">
        <f t="shared" si="2580"/>
        <v>3</v>
      </c>
      <c r="GV38" s="190">
        <f t="shared" si="2580"/>
        <v>3</v>
      </c>
      <c r="GW38" s="190">
        <f t="shared" si="2580"/>
        <v>3</v>
      </c>
      <c r="GX38" s="190">
        <f t="shared" si="2580"/>
        <v>3</v>
      </c>
      <c r="GY38" s="190">
        <f t="shared" si="2580"/>
        <v>3</v>
      </c>
      <c r="GZ38" s="190">
        <f t="shared" si="2580"/>
        <v>3</v>
      </c>
      <c r="HA38" s="190">
        <f t="shared" si="2580"/>
        <v>3</v>
      </c>
      <c r="HB38" s="190">
        <f t="shared" si="2580"/>
        <v>3</v>
      </c>
      <c r="HC38" s="190">
        <f t="shared" si="2580"/>
        <v>3</v>
      </c>
      <c r="HD38" s="190">
        <f t="shared" si="2580"/>
        <v>3</v>
      </c>
      <c r="HE38" s="190">
        <f t="shared" si="2580"/>
        <v>3</v>
      </c>
      <c r="HF38" s="190">
        <f t="shared" si="2580"/>
        <v>3</v>
      </c>
      <c r="HG38" s="190">
        <f t="shared" si="2580"/>
        <v>3</v>
      </c>
      <c r="HH38" s="190">
        <f t="shared" si="2580"/>
        <v>3</v>
      </c>
      <c r="HI38" s="190">
        <f t="shared" si="2580"/>
        <v>3</v>
      </c>
      <c r="HJ38" s="190">
        <f t="shared" si="2580"/>
        <v>3</v>
      </c>
      <c r="HK38" s="190">
        <f t="shared" si="2580"/>
        <v>3</v>
      </c>
      <c r="HL38" s="190">
        <f t="shared" si="2580"/>
        <v>3</v>
      </c>
      <c r="HM38" s="190">
        <f t="shared" si="2580"/>
        <v>3</v>
      </c>
      <c r="HN38" s="190">
        <f t="shared" si="2580"/>
        <v>3</v>
      </c>
      <c r="HO38" s="190">
        <f t="shared" si="2580"/>
        <v>3</v>
      </c>
      <c r="HP38" s="190">
        <f t="shared" si="2580"/>
        <v>3</v>
      </c>
      <c r="HQ38" s="190">
        <f t="shared" si="2580"/>
        <v>3</v>
      </c>
      <c r="HR38" s="190">
        <f t="shared" si="2580"/>
        <v>3</v>
      </c>
      <c r="HS38" s="190">
        <f t="shared" si="2580"/>
        <v>3</v>
      </c>
      <c r="HT38" s="190">
        <f t="shared" si="2580"/>
        <v>3</v>
      </c>
      <c r="HU38" s="190">
        <f t="shared" si="2580"/>
        <v>3</v>
      </c>
      <c r="HV38" s="190">
        <f t="shared" si="2580"/>
        <v>3</v>
      </c>
      <c r="HW38" s="190">
        <f t="shared" si="2580"/>
        <v>3</v>
      </c>
      <c r="HX38" s="190">
        <f t="shared" ref="HX38:KI38" si="2581">$EL$38</f>
        <v>2</v>
      </c>
      <c r="HY38" s="190">
        <f t="shared" si="2581"/>
        <v>2</v>
      </c>
      <c r="HZ38" s="190">
        <f t="shared" si="2581"/>
        <v>2</v>
      </c>
      <c r="IA38" s="190">
        <f t="shared" si="2581"/>
        <v>2</v>
      </c>
      <c r="IB38" s="190">
        <f t="shared" si="2581"/>
        <v>2</v>
      </c>
      <c r="IC38" s="190">
        <f t="shared" si="2581"/>
        <v>2</v>
      </c>
      <c r="ID38" s="190">
        <f t="shared" si="2581"/>
        <v>2</v>
      </c>
      <c r="IE38" s="190">
        <f t="shared" si="2581"/>
        <v>2</v>
      </c>
      <c r="IF38" s="190">
        <f t="shared" si="2581"/>
        <v>2</v>
      </c>
      <c r="IG38" s="190">
        <f t="shared" si="2581"/>
        <v>2</v>
      </c>
      <c r="IH38" s="190">
        <f t="shared" si="2581"/>
        <v>2</v>
      </c>
      <c r="II38" s="190">
        <f t="shared" si="2581"/>
        <v>2</v>
      </c>
      <c r="IJ38" s="190">
        <f t="shared" si="2581"/>
        <v>2</v>
      </c>
      <c r="IK38" s="190">
        <f t="shared" si="2581"/>
        <v>2</v>
      </c>
      <c r="IL38" s="190">
        <f t="shared" si="2581"/>
        <v>2</v>
      </c>
      <c r="IM38" s="190">
        <f t="shared" si="2581"/>
        <v>2</v>
      </c>
      <c r="IN38" s="190">
        <f t="shared" si="2581"/>
        <v>2</v>
      </c>
      <c r="IO38" s="190">
        <f t="shared" si="2581"/>
        <v>2</v>
      </c>
      <c r="IP38" s="190">
        <f t="shared" si="2581"/>
        <v>2</v>
      </c>
      <c r="IQ38" s="190">
        <f t="shared" si="2581"/>
        <v>2</v>
      </c>
      <c r="IR38" s="190">
        <f t="shared" si="2581"/>
        <v>2</v>
      </c>
      <c r="IS38" s="190">
        <f t="shared" si="2581"/>
        <v>2</v>
      </c>
      <c r="IT38" s="190">
        <f t="shared" si="2581"/>
        <v>2</v>
      </c>
      <c r="IU38" s="190">
        <f t="shared" si="2581"/>
        <v>2</v>
      </c>
      <c r="IV38" s="190">
        <f t="shared" si="2581"/>
        <v>2</v>
      </c>
      <c r="IW38" s="190">
        <f t="shared" si="2581"/>
        <v>2</v>
      </c>
      <c r="IX38" s="190">
        <f t="shared" si="2581"/>
        <v>2</v>
      </c>
      <c r="IY38" s="190">
        <f t="shared" si="2581"/>
        <v>2</v>
      </c>
      <c r="IZ38" s="190">
        <f t="shared" si="2581"/>
        <v>2</v>
      </c>
      <c r="JA38" s="190">
        <f t="shared" si="2581"/>
        <v>2</v>
      </c>
      <c r="JB38" s="190">
        <f t="shared" si="2581"/>
        <v>2</v>
      </c>
      <c r="JC38" s="190">
        <f t="shared" si="2581"/>
        <v>2</v>
      </c>
      <c r="JD38" s="190">
        <f t="shared" si="2581"/>
        <v>2</v>
      </c>
      <c r="JE38" s="190">
        <f t="shared" si="2581"/>
        <v>2</v>
      </c>
      <c r="JF38" s="190">
        <f t="shared" si="2581"/>
        <v>2</v>
      </c>
      <c r="JG38" s="190">
        <f t="shared" si="2581"/>
        <v>2</v>
      </c>
      <c r="JH38" s="190">
        <f t="shared" si="2581"/>
        <v>2</v>
      </c>
      <c r="JI38" s="190">
        <f t="shared" si="2581"/>
        <v>2</v>
      </c>
      <c r="JJ38" s="190">
        <f t="shared" si="2581"/>
        <v>2</v>
      </c>
      <c r="JK38" s="190">
        <f t="shared" si="2581"/>
        <v>2</v>
      </c>
      <c r="JL38" s="190">
        <f t="shared" si="2581"/>
        <v>2</v>
      </c>
      <c r="JM38" s="190">
        <f t="shared" si="2581"/>
        <v>2</v>
      </c>
      <c r="JN38" s="190">
        <f t="shared" si="2581"/>
        <v>2</v>
      </c>
      <c r="JO38" s="190">
        <f t="shared" si="2581"/>
        <v>2</v>
      </c>
      <c r="JP38" s="190">
        <f t="shared" si="2581"/>
        <v>2</v>
      </c>
      <c r="JQ38" s="190">
        <f t="shared" si="2581"/>
        <v>2</v>
      </c>
      <c r="JR38" s="190">
        <f t="shared" si="2581"/>
        <v>2</v>
      </c>
      <c r="JS38" s="190">
        <f t="shared" si="2581"/>
        <v>2</v>
      </c>
      <c r="JT38" s="190">
        <f t="shared" si="2581"/>
        <v>2</v>
      </c>
      <c r="JU38" s="190">
        <f t="shared" si="2581"/>
        <v>2</v>
      </c>
      <c r="JV38" s="190">
        <f t="shared" si="2581"/>
        <v>2</v>
      </c>
      <c r="JW38" s="190">
        <f t="shared" si="2581"/>
        <v>2</v>
      </c>
      <c r="JX38" s="190">
        <f t="shared" si="2581"/>
        <v>2</v>
      </c>
      <c r="JY38" s="190">
        <f t="shared" si="2581"/>
        <v>2</v>
      </c>
      <c r="JZ38" s="190">
        <f t="shared" si="2581"/>
        <v>2</v>
      </c>
      <c r="KA38" s="190">
        <f t="shared" si="2581"/>
        <v>2</v>
      </c>
      <c r="KB38" s="190">
        <f t="shared" si="2581"/>
        <v>2</v>
      </c>
      <c r="KC38" s="190">
        <f t="shared" si="2581"/>
        <v>2</v>
      </c>
      <c r="KD38" s="190">
        <f t="shared" si="2581"/>
        <v>2</v>
      </c>
      <c r="KE38" s="190">
        <f t="shared" si="2581"/>
        <v>2</v>
      </c>
      <c r="KF38" s="190">
        <f t="shared" si="2581"/>
        <v>2</v>
      </c>
      <c r="KG38" s="190">
        <f t="shared" si="2581"/>
        <v>2</v>
      </c>
      <c r="KH38" s="190">
        <f t="shared" si="2581"/>
        <v>2</v>
      </c>
      <c r="KI38" s="190">
        <f t="shared" si="2581"/>
        <v>2</v>
      </c>
      <c r="KJ38" s="190">
        <f t="shared" ref="KJ38:MU38" si="2582">$EL$38</f>
        <v>2</v>
      </c>
      <c r="KK38" s="190">
        <f t="shared" si="2582"/>
        <v>2</v>
      </c>
      <c r="KL38" s="190">
        <f t="shared" si="2582"/>
        <v>2</v>
      </c>
      <c r="KM38" s="190">
        <f t="shared" si="2582"/>
        <v>2</v>
      </c>
      <c r="KN38" s="190">
        <f t="shared" si="2582"/>
        <v>2</v>
      </c>
      <c r="KO38" s="190">
        <f t="shared" si="2582"/>
        <v>2</v>
      </c>
      <c r="KP38" s="190">
        <f t="shared" si="2582"/>
        <v>2</v>
      </c>
      <c r="KQ38" s="190">
        <f t="shared" si="2582"/>
        <v>2</v>
      </c>
      <c r="KR38" s="190">
        <f t="shared" si="2582"/>
        <v>2</v>
      </c>
      <c r="KS38" s="190">
        <f t="shared" si="2582"/>
        <v>2</v>
      </c>
      <c r="KT38" s="190">
        <f t="shared" si="2582"/>
        <v>2</v>
      </c>
      <c r="KU38" s="190">
        <f t="shared" si="2582"/>
        <v>2</v>
      </c>
      <c r="KV38" s="190">
        <f t="shared" si="2582"/>
        <v>2</v>
      </c>
      <c r="KW38" s="190">
        <f t="shared" si="2582"/>
        <v>2</v>
      </c>
      <c r="KX38" s="190">
        <f t="shared" si="2582"/>
        <v>2</v>
      </c>
      <c r="KY38" s="190">
        <f t="shared" si="2582"/>
        <v>2</v>
      </c>
      <c r="KZ38" s="190">
        <f t="shared" si="2582"/>
        <v>2</v>
      </c>
      <c r="LA38" s="190">
        <f t="shared" si="2582"/>
        <v>2</v>
      </c>
      <c r="LB38" s="190">
        <f t="shared" si="2582"/>
        <v>2</v>
      </c>
      <c r="LC38" s="190">
        <f t="shared" si="2582"/>
        <v>2</v>
      </c>
      <c r="LD38" s="190">
        <f t="shared" si="2582"/>
        <v>2</v>
      </c>
      <c r="LE38" s="190">
        <f t="shared" si="2582"/>
        <v>2</v>
      </c>
      <c r="LF38" s="190">
        <f t="shared" si="2582"/>
        <v>2</v>
      </c>
      <c r="LG38" s="190">
        <f t="shared" si="2582"/>
        <v>2</v>
      </c>
      <c r="LH38" s="190">
        <f t="shared" si="2582"/>
        <v>2</v>
      </c>
      <c r="LI38" s="190">
        <f t="shared" si="2582"/>
        <v>2</v>
      </c>
      <c r="LJ38" s="190">
        <f t="shared" si="2582"/>
        <v>2</v>
      </c>
      <c r="LK38" s="190">
        <f t="shared" si="2582"/>
        <v>2</v>
      </c>
      <c r="LL38" s="190">
        <f t="shared" si="2582"/>
        <v>2</v>
      </c>
      <c r="LM38" s="190">
        <f t="shared" si="2582"/>
        <v>2</v>
      </c>
      <c r="LN38" s="190">
        <f t="shared" si="2582"/>
        <v>2</v>
      </c>
      <c r="LO38" s="190">
        <f t="shared" si="2582"/>
        <v>2</v>
      </c>
      <c r="LP38" s="190">
        <f t="shared" si="2582"/>
        <v>2</v>
      </c>
      <c r="LQ38" s="190">
        <f t="shared" si="2582"/>
        <v>2</v>
      </c>
      <c r="LR38" s="190">
        <f t="shared" si="2582"/>
        <v>2</v>
      </c>
      <c r="LS38" s="190">
        <f t="shared" si="2582"/>
        <v>2</v>
      </c>
      <c r="LT38" s="190">
        <f t="shared" si="2582"/>
        <v>2</v>
      </c>
      <c r="LU38" s="190">
        <f t="shared" si="2582"/>
        <v>2</v>
      </c>
      <c r="LV38" s="190">
        <f t="shared" si="2582"/>
        <v>2</v>
      </c>
      <c r="LW38" s="190">
        <f t="shared" si="2582"/>
        <v>2</v>
      </c>
      <c r="LX38" s="190">
        <f t="shared" si="2582"/>
        <v>2</v>
      </c>
      <c r="LY38" s="190">
        <f t="shared" si="2582"/>
        <v>2</v>
      </c>
      <c r="LZ38" s="190">
        <f t="shared" si="2582"/>
        <v>2</v>
      </c>
      <c r="MA38" s="190">
        <f t="shared" si="2582"/>
        <v>2</v>
      </c>
      <c r="MB38" s="190">
        <f t="shared" si="2582"/>
        <v>2</v>
      </c>
      <c r="MC38" s="190">
        <f t="shared" si="2582"/>
        <v>2</v>
      </c>
      <c r="MD38" s="190">
        <f t="shared" si="2582"/>
        <v>2</v>
      </c>
      <c r="ME38" s="190">
        <f t="shared" si="2582"/>
        <v>2</v>
      </c>
      <c r="MF38" s="190">
        <f t="shared" si="2582"/>
        <v>2</v>
      </c>
      <c r="MG38" s="190">
        <f t="shared" si="2582"/>
        <v>2</v>
      </c>
      <c r="MH38" s="190">
        <f t="shared" si="2582"/>
        <v>2</v>
      </c>
      <c r="MI38" s="190">
        <f t="shared" si="2582"/>
        <v>2</v>
      </c>
      <c r="MJ38" s="190">
        <f t="shared" si="2582"/>
        <v>2</v>
      </c>
      <c r="MK38" s="190">
        <f t="shared" si="2582"/>
        <v>2</v>
      </c>
      <c r="ML38" s="190">
        <f t="shared" si="2582"/>
        <v>2</v>
      </c>
      <c r="MM38" s="190">
        <f t="shared" si="2582"/>
        <v>2</v>
      </c>
      <c r="MN38" s="190">
        <f t="shared" si="2582"/>
        <v>2</v>
      </c>
      <c r="MO38" s="190">
        <f t="shared" si="2582"/>
        <v>2</v>
      </c>
      <c r="MP38" s="190">
        <f t="shared" si="2582"/>
        <v>2</v>
      </c>
      <c r="MQ38" s="190">
        <f t="shared" si="2582"/>
        <v>2</v>
      </c>
      <c r="MR38" s="190">
        <f t="shared" si="2582"/>
        <v>2</v>
      </c>
      <c r="MS38" s="190">
        <f t="shared" si="2582"/>
        <v>2</v>
      </c>
      <c r="MT38" s="190">
        <f t="shared" si="2582"/>
        <v>2</v>
      </c>
      <c r="MU38" s="190">
        <f t="shared" si="2582"/>
        <v>2</v>
      </c>
      <c r="MV38" s="190">
        <f t="shared" ref="MV38:NB38" si="2583">$EL$38</f>
        <v>2</v>
      </c>
      <c r="MW38" s="190">
        <f t="shared" si="2583"/>
        <v>2</v>
      </c>
      <c r="MX38" s="190">
        <f t="shared" si="2583"/>
        <v>2</v>
      </c>
      <c r="MY38" s="190">
        <f t="shared" si="2583"/>
        <v>2</v>
      </c>
      <c r="MZ38" s="190">
        <f t="shared" si="2583"/>
        <v>2</v>
      </c>
      <c r="NA38" s="190">
        <f t="shared" si="2583"/>
        <v>2</v>
      </c>
      <c r="NB38" s="190">
        <f t="shared" si="2583"/>
        <v>2</v>
      </c>
      <c r="NC38">
        <v>3</v>
      </c>
      <c r="ND38" s="190">
        <f>$NC$38</f>
        <v>3</v>
      </c>
      <c r="NE38" s="190">
        <f t="shared" ref="NE38:OU38" si="2584">$NC$38</f>
        <v>3</v>
      </c>
      <c r="NF38" s="190">
        <f t="shared" si="2584"/>
        <v>3</v>
      </c>
      <c r="NG38" s="190">
        <f t="shared" si="2584"/>
        <v>3</v>
      </c>
      <c r="NH38" s="190">
        <f t="shared" si="2584"/>
        <v>3</v>
      </c>
      <c r="NI38" s="190">
        <f t="shared" si="2584"/>
        <v>3</v>
      </c>
      <c r="NJ38" s="190">
        <f t="shared" si="2584"/>
        <v>3</v>
      </c>
      <c r="NK38" s="190">
        <f t="shared" si="2584"/>
        <v>3</v>
      </c>
      <c r="NL38" s="190">
        <f t="shared" si="2584"/>
        <v>3</v>
      </c>
      <c r="NM38" s="190">
        <f t="shared" si="2584"/>
        <v>3</v>
      </c>
      <c r="NN38" s="190">
        <f t="shared" si="2584"/>
        <v>3</v>
      </c>
      <c r="NO38" s="190">
        <f t="shared" si="2584"/>
        <v>3</v>
      </c>
      <c r="NP38" s="190">
        <f t="shared" si="2584"/>
        <v>3</v>
      </c>
      <c r="NQ38" s="190">
        <f t="shared" si="2584"/>
        <v>3</v>
      </c>
      <c r="NR38" s="190">
        <f t="shared" si="2584"/>
        <v>3</v>
      </c>
      <c r="NS38" s="190">
        <f t="shared" si="2584"/>
        <v>3</v>
      </c>
      <c r="NT38" s="190">
        <f t="shared" si="2584"/>
        <v>3</v>
      </c>
      <c r="NU38" s="190">
        <f t="shared" si="2584"/>
        <v>3</v>
      </c>
      <c r="NV38" s="190">
        <f t="shared" si="2584"/>
        <v>3</v>
      </c>
      <c r="NW38" s="190">
        <f t="shared" si="2584"/>
        <v>3</v>
      </c>
      <c r="NX38" s="190">
        <f t="shared" si="2584"/>
        <v>3</v>
      </c>
      <c r="NY38" s="190">
        <f t="shared" si="2584"/>
        <v>3</v>
      </c>
      <c r="NZ38" s="190">
        <f t="shared" si="2584"/>
        <v>3</v>
      </c>
      <c r="OA38" s="190">
        <f t="shared" si="2584"/>
        <v>3</v>
      </c>
      <c r="OB38" s="190">
        <f t="shared" si="2584"/>
        <v>3</v>
      </c>
      <c r="OC38" s="190">
        <f t="shared" si="2584"/>
        <v>3</v>
      </c>
      <c r="OD38" s="190">
        <f t="shared" si="2584"/>
        <v>3</v>
      </c>
      <c r="OE38" s="190">
        <f t="shared" si="2584"/>
        <v>3</v>
      </c>
      <c r="OF38" s="190">
        <f t="shared" si="2584"/>
        <v>3</v>
      </c>
      <c r="OG38" s="190">
        <f t="shared" si="2584"/>
        <v>3</v>
      </c>
      <c r="OH38" s="190">
        <f t="shared" si="2584"/>
        <v>3</v>
      </c>
      <c r="OI38" s="190">
        <f t="shared" si="2584"/>
        <v>3</v>
      </c>
      <c r="OJ38" s="190">
        <f t="shared" si="2584"/>
        <v>3</v>
      </c>
      <c r="OK38" s="190">
        <f t="shared" si="2584"/>
        <v>3</v>
      </c>
      <c r="OL38" s="190">
        <f t="shared" si="2584"/>
        <v>3</v>
      </c>
      <c r="OM38" s="190">
        <f t="shared" si="2584"/>
        <v>3</v>
      </c>
      <c r="ON38" s="190">
        <f t="shared" si="2584"/>
        <v>3</v>
      </c>
      <c r="OO38" s="190">
        <f t="shared" si="2584"/>
        <v>3</v>
      </c>
      <c r="OP38" s="190">
        <f t="shared" si="2584"/>
        <v>3</v>
      </c>
      <c r="OQ38" s="190">
        <f t="shared" si="2584"/>
        <v>3</v>
      </c>
      <c r="OR38" s="190">
        <f t="shared" si="2584"/>
        <v>3</v>
      </c>
      <c r="OS38" s="190">
        <f t="shared" si="2584"/>
        <v>3</v>
      </c>
      <c r="OT38" s="190">
        <f t="shared" si="2584"/>
        <v>3</v>
      </c>
      <c r="OU38" s="190">
        <f t="shared" si="2584"/>
        <v>3</v>
      </c>
      <c r="OV38" s="190">
        <f t="shared" ref="OV38:PQ38" si="2585">$G$38</f>
        <v>1</v>
      </c>
      <c r="OW38" s="190">
        <f t="shared" si="2585"/>
        <v>1</v>
      </c>
      <c r="OX38" s="190">
        <f t="shared" si="2585"/>
        <v>1</v>
      </c>
      <c r="OY38" s="190">
        <f t="shared" si="2585"/>
        <v>1</v>
      </c>
      <c r="OZ38" s="190">
        <f t="shared" si="2585"/>
        <v>1</v>
      </c>
      <c r="PA38" s="190">
        <f t="shared" si="2585"/>
        <v>1</v>
      </c>
      <c r="PB38" s="190">
        <f t="shared" si="2585"/>
        <v>1</v>
      </c>
      <c r="PC38" s="190">
        <f t="shared" si="2585"/>
        <v>1</v>
      </c>
      <c r="PD38" s="190">
        <f t="shared" si="2585"/>
        <v>1</v>
      </c>
      <c r="PE38" s="190">
        <f t="shared" si="2585"/>
        <v>1</v>
      </c>
      <c r="PF38" s="190">
        <f t="shared" si="2585"/>
        <v>1</v>
      </c>
      <c r="PG38" s="190">
        <f t="shared" si="2585"/>
        <v>1</v>
      </c>
      <c r="PH38" s="190">
        <f t="shared" si="2585"/>
        <v>1</v>
      </c>
      <c r="PI38" s="190">
        <f t="shared" si="2585"/>
        <v>1</v>
      </c>
      <c r="PJ38" s="190">
        <f t="shared" si="2585"/>
        <v>1</v>
      </c>
      <c r="PK38" s="190">
        <f t="shared" si="2585"/>
        <v>1</v>
      </c>
      <c r="PL38" s="190">
        <f t="shared" si="2585"/>
        <v>1</v>
      </c>
      <c r="PM38" s="190">
        <f t="shared" si="2585"/>
        <v>1</v>
      </c>
      <c r="PN38" s="190">
        <f t="shared" si="2585"/>
        <v>1</v>
      </c>
      <c r="PO38" s="190">
        <f t="shared" si="2585"/>
        <v>1</v>
      </c>
      <c r="PP38" s="190">
        <f t="shared" si="2585"/>
        <v>1</v>
      </c>
      <c r="PQ38" s="190">
        <f t="shared" si="2585"/>
        <v>1</v>
      </c>
      <c r="PR38" s="190">
        <v>1</v>
      </c>
      <c r="PS38" s="190">
        <f t="shared" si="2442"/>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8F4C-7F24-46CF-A9A7-7711F5F20BB8}">
  <sheetPr>
    <tabColor rgb="FFFFC000"/>
  </sheetPr>
  <dimension ref="A1:R106"/>
  <sheetViews>
    <sheetView workbookViewId="0">
      <selection sqref="A1:M1"/>
    </sheetView>
  </sheetViews>
  <sheetFormatPr defaultColWidth="8.6640625" defaultRowHeight="14.4" x14ac:dyDescent="0.3"/>
  <cols>
    <col min="2" max="2" width="15.33203125" customWidth="1"/>
    <col min="3" max="3" width="14.6640625" customWidth="1"/>
    <col min="4" max="4" width="13.88671875" customWidth="1"/>
    <col min="8" max="8" width="10.33203125" customWidth="1"/>
    <col min="9" max="9" width="11" customWidth="1"/>
    <col min="11" max="11" width="10.88671875" customWidth="1"/>
    <col min="13" max="13" width="69" customWidth="1"/>
    <col min="14" max="14" width="36" bestFit="1" customWidth="1"/>
    <col min="15" max="15" width="26.33203125" customWidth="1"/>
    <col min="16" max="16" width="13" customWidth="1"/>
  </cols>
  <sheetData>
    <row r="1" spans="1:18" ht="138.6" customHeight="1" x14ac:dyDescent="0.3">
      <c r="A1" s="287" t="s">
        <v>823</v>
      </c>
      <c r="B1" s="287"/>
      <c r="C1" s="287"/>
      <c r="D1" s="287"/>
      <c r="E1" s="287"/>
      <c r="F1" s="287"/>
      <c r="G1" s="287"/>
      <c r="H1" s="287"/>
      <c r="I1" s="287"/>
      <c r="J1" s="287"/>
      <c r="K1" s="287"/>
      <c r="L1" s="287"/>
      <c r="M1" s="287"/>
    </row>
    <row r="2" spans="1:18" ht="28.8" x14ac:dyDescent="0.3">
      <c r="A2" s="9" t="s">
        <v>276</v>
      </c>
      <c r="B2" s="9" t="s">
        <v>572</v>
      </c>
      <c r="C2" s="9" t="s">
        <v>590</v>
      </c>
      <c r="D2" s="9" t="s">
        <v>577</v>
      </c>
      <c r="E2" s="9" t="s">
        <v>578</v>
      </c>
      <c r="F2" s="9" t="s">
        <v>579</v>
      </c>
      <c r="G2" s="9" t="s">
        <v>580</v>
      </c>
      <c r="H2" s="9" t="s">
        <v>824</v>
      </c>
      <c r="I2" s="9" t="s">
        <v>825</v>
      </c>
      <c r="J2" s="9" t="s">
        <v>826</v>
      </c>
      <c r="K2" s="9" t="s">
        <v>827</v>
      </c>
      <c r="L2" s="9" t="s">
        <v>296</v>
      </c>
      <c r="M2" s="9" t="s">
        <v>587</v>
      </c>
      <c r="N2" s="9" t="s">
        <v>588</v>
      </c>
      <c r="O2" s="9" t="s">
        <v>298</v>
      </c>
      <c r="P2" s="9" t="s">
        <v>299</v>
      </c>
      <c r="Q2" s="267"/>
      <c r="R2" s="267"/>
    </row>
    <row r="3" spans="1:18" x14ac:dyDescent="0.3">
      <c r="A3" s="57">
        <v>1</v>
      </c>
      <c r="B3" s="57" t="s">
        <v>828</v>
      </c>
      <c r="C3" s="73" t="s">
        <v>589</v>
      </c>
      <c r="D3" s="65">
        <v>306581</v>
      </c>
      <c r="E3" s="65">
        <v>384080</v>
      </c>
      <c r="F3" s="65"/>
      <c r="G3" s="66">
        <v>1</v>
      </c>
      <c r="H3" s="66">
        <v>1</v>
      </c>
      <c r="I3" s="66">
        <v>0</v>
      </c>
      <c r="J3" s="66"/>
      <c r="K3" s="66"/>
      <c r="L3" s="144" t="s">
        <v>305</v>
      </c>
      <c r="M3" s="57" t="s">
        <v>851</v>
      </c>
      <c r="N3" s="57" t="str">
        <f>IF(E3&gt;0,(VLOOKUP(D3,'Bus Lib'!B:D,2,FALSE)&amp;" - "&amp;VLOOKUP(E3,'Bus Lib'!B:D,2,FALSE)),("Trip "&amp;C3&amp;" "&amp;VLOOKUP(D3,'Bus Lib'!B:D,2,FALSE))) &amp; "_id" &amp;G3</f>
        <v>3ARAR_T_220B - 3WAUBRA_220A_id1</v>
      </c>
      <c r="O3" s="64" t="s">
        <v>829</v>
      </c>
      <c r="P3" s="64" t="s">
        <v>830</v>
      </c>
      <c r="Q3" s="267"/>
      <c r="R3" s="267"/>
    </row>
    <row r="4" spans="1:18" x14ac:dyDescent="0.3">
      <c r="A4" s="57"/>
      <c r="B4" s="57" t="s">
        <v>828</v>
      </c>
      <c r="C4" s="73" t="s">
        <v>589</v>
      </c>
      <c r="D4" s="65">
        <v>309080</v>
      </c>
      <c r="E4" s="65">
        <v>384080</v>
      </c>
      <c r="F4" s="65"/>
      <c r="G4" s="66">
        <v>1</v>
      </c>
      <c r="H4" s="66">
        <v>1</v>
      </c>
      <c r="I4" s="66">
        <v>0</v>
      </c>
      <c r="J4" s="66"/>
      <c r="K4" s="66"/>
      <c r="L4" s="144" t="s">
        <v>305</v>
      </c>
      <c r="M4" s="57" t="s">
        <v>851</v>
      </c>
      <c r="N4" s="57" t="str">
        <f>IF(E4&gt;0,(VLOOKUP(D4,'Bus Lib'!B:D,2,FALSE)&amp;" - "&amp;VLOOKUP(E4,'Bus Lib'!B:D,2,FALSE)),("Trip "&amp;C4&amp;" "&amp;VLOOKUP(D4,'Bus Lib'!B:D,2,FALSE))) &amp; "_id" &amp;G4</f>
        <v>3BALRAT_220A - 3WAUBRA_220A_id1</v>
      </c>
      <c r="O4" s="64" t="s">
        <v>829</v>
      </c>
      <c r="P4" s="64" t="s">
        <v>830</v>
      </c>
      <c r="Q4" s="267"/>
      <c r="R4" s="267"/>
    </row>
    <row r="5" spans="1:18" x14ac:dyDescent="0.3">
      <c r="A5" s="57"/>
      <c r="B5" s="57" t="s">
        <v>828</v>
      </c>
      <c r="C5" s="73" t="s">
        <v>137</v>
      </c>
      <c r="D5" s="65">
        <v>384080</v>
      </c>
      <c r="E5" s="65"/>
      <c r="F5" s="65"/>
      <c r="G5" s="66">
        <v>1</v>
      </c>
      <c r="H5" s="66">
        <v>1</v>
      </c>
      <c r="I5" s="66">
        <v>0</v>
      </c>
      <c r="J5" s="66"/>
      <c r="K5" s="66"/>
      <c r="L5" s="144" t="s">
        <v>305</v>
      </c>
      <c r="M5" s="57"/>
      <c r="N5" s="57"/>
      <c r="O5" s="64"/>
      <c r="P5" s="64"/>
      <c r="Q5" s="267"/>
      <c r="R5" s="267"/>
    </row>
    <row r="6" spans="1:18" x14ac:dyDescent="0.3">
      <c r="A6" s="57"/>
      <c r="B6" s="57" t="s">
        <v>828</v>
      </c>
      <c r="C6" s="73" t="s">
        <v>137</v>
      </c>
      <c r="D6" s="65">
        <v>384001</v>
      </c>
      <c r="E6" s="65"/>
      <c r="F6" s="65"/>
      <c r="G6" s="66">
        <v>1</v>
      </c>
      <c r="H6" s="66">
        <v>1</v>
      </c>
      <c r="I6" s="66">
        <v>0</v>
      </c>
      <c r="J6" s="66"/>
      <c r="K6" s="66"/>
      <c r="L6" s="144" t="s">
        <v>305</v>
      </c>
      <c r="M6" s="57"/>
      <c r="N6" s="57"/>
      <c r="O6" s="64"/>
      <c r="P6" s="64"/>
      <c r="Q6" s="267"/>
      <c r="R6" s="267"/>
    </row>
    <row r="7" spans="1:18" x14ac:dyDescent="0.3">
      <c r="A7" s="57"/>
      <c r="B7" s="57" t="s">
        <v>828</v>
      </c>
      <c r="C7" s="73" t="s">
        <v>137</v>
      </c>
      <c r="D7" s="65">
        <v>384030</v>
      </c>
      <c r="E7" s="65"/>
      <c r="F7" s="65"/>
      <c r="G7" s="66">
        <v>1</v>
      </c>
      <c r="H7" s="66">
        <v>1</v>
      </c>
      <c r="I7" s="66">
        <v>0</v>
      </c>
      <c r="J7" s="66"/>
      <c r="K7" s="66"/>
      <c r="L7" s="144" t="s">
        <v>305</v>
      </c>
      <c r="M7" s="57"/>
      <c r="N7" s="57"/>
      <c r="O7" s="64"/>
      <c r="P7" s="64"/>
      <c r="Q7" s="267"/>
      <c r="R7" s="267"/>
    </row>
    <row r="8" spans="1:18" x14ac:dyDescent="0.3">
      <c r="A8" s="57">
        <v>2</v>
      </c>
      <c r="B8" s="57" t="s">
        <v>828</v>
      </c>
      <c r="C8" s="73" t="s">
        <v>589</v>
      </c>
      <c r="D8" s="65">
        <v>306585</v>
      </c>
      <c r="E8" s="65">
        <v>321580</v>
      </c>
      <c r="F8" s="65"/>
      <c r="G8" s="66">
        <v>1</v>
      </c>
      <c r="H8" s="66">
        <v>1</v>
      </c>
      <c r="I8" s="66">
        <v>0</v>
      </c>
      <c r="J8" s="66"/>
      <c r="K8" s="66"/>
      <c r="L8" s="144" t="s">
        <v>305</v>
      </c>
      <c r="M8" s="57" t="s">
        <v>852</v>
      </c>
      <c r="N8" s="57" t="str">
        <f>IF(E8&gt;0,(VLOOKUP(D8,'Bus Lib'!B:D,2,FALSE)&amp;" - "&amp;VLOOKUP(E8,'Bus Lib'!B:D,2,FALSE)),("Trip "&amp;C8&amp;" "&amp;VLOOKUP(D8,'Bus Lib'!B:D,2,FALSE))) &amp; "_id" &amp;G8</f>
        <v>3ARAR_T_220F - 3CROWLA_220A_id1</v>
      </c>
      <c r="O8" s="64" t="s">
        <v>829</v>
      </c>
      <c r="P8" s="64" t="s">
        <v>830</v>
      </c>
      <c r="Q8" s="267"/>
      <c r="R8" s="267"/>
    </row>
    <row r="9" spans="1:18" x14ac:dyDescent="0.3">
      <c r="A9" s="57">
        <v>3</v>
      </c>
      <c r="B9" s="57" t="s">
        <v>828</v>
      </c>
      <c r="C9" s="73" t="s">
        <v>589</v>
      </c>
      <c r="D9" s="65">
        <v>316580</v>
      </c>
      <c r="E9" s="65">
        <v>321580</v>
      </c>
      <c r="F9" s="65"/>
      <c r="G9" s="66">
        <v>1</v>
      </c>
      <c r="H9" s="66">
        <v>1</v>
      </c>
      <c r="I9" s="66">
        <v>0</v>
      </c>
      <c r="J9" s="66"/>
      <c r="K9" s="66"/>
      <c r="L9" s="144" t="s">
        <v>305</v>
      </c>
      <c r="M9" s="57" t="s">
        <v>853</v>
      </c>
      <c r="N9" s="57" t="str">
        <f>IF(E9&gt;0,(VLOOKUP(D9,'Bus Lib'!B:D,2,FALSE)&amp;" - "&amp;VLOOKUP(E9,'Bus Lib'!B:D,2,FALSE)),("Trip "&amp;C9&amp;" "&amp;VLOOKUP(D9,'Bus Lib'!B:D,2,FALSE))) &amp; "_id" &amp;G9</f>
        <v>3BULGTS_220A - 3CROWLA_220A_id1</v>
      </c>
      <c r="O9" s="64" t="s">
        <v>829</v>
      </c>
      <c r="P9" s="64" t="s">
        <v>830</v>
      </c>
      <c r="Q9" s="267"/>
      <c r="R9" s="267"/>
    </row>
    <row r="10" spans="1:18" x14ac:dyDescent="0.3">
      <c r="A10" s="57"/>
      <c r="B10" s="57" t="s">
        <v>828</v>
      </c>
      <c r="C10" s="73" t="s">
        <v>589</v>
      </c>
      <c r="D10" s="65">
        <v>316580</v>
      </c>
      <c r="E10" s="65">
        <v>334081</v>
      </c>
      <c r="F10" s="65"/>
      <c r="G10" s="66">
        <v>1</v>
      </c>
      <c r="H10" s="66">
        <v>1</v>
      </c>
      <c r="I10" s="66">
        <v>0</v>
      </c>
      <c r="J10" s="66"/>
      <c r="K10" s="66"/>
      <c r="L10" s="144" t="s">
        <v>305</v>
      </c>
      <c r="M10" s="57" t="s">
        <v>853</v>
      </c>
      <c r="N10" s="57" t="str">
        <f>IF(E10&gt;0,(VLOOKUP(D10,'Bus Lib'!B:D,2,FALSE)&amp;" - "&amp;VLOOKUP(E10,'Bus Lib'!B:D,2,FALSE)),("Trip "&amp;C10&amp;" "&amp;VLOOKUP(D10,'Bus Lib'!B:D,2,FALSE))) &amp; "_id" &amp;G10</f>
        <v>3BULGTS_220A - HOTS 220 KV_POC_id1</v>
      </c>
      <c r="O10" s="64" t="s">
        <v>829</v>
      </c>
      <c r="P10" s="64" t="s">
        <v>830</v>
      </c>
      <c r="Q10" s="267"/>
      <c r="R10" s="267"/>
    </row>
    <row r="11" spans="1:18" x14ac:dyDescent="0.3">
      <c r="A11" s="57"/>
      <c r="B11" s="57" t="s">
        <v>828</v>
      </c>
      <c r="C11" s="73" t="s">
        <v>137</v>
      </c>
      <c r="D11" s="65">
        <v>32393</v>
      </c>
      <c r="E11" s="65"/>
      <c r="F11" s="65"/>
      <c r="G11" s="66">
        <v>1</v>
      </c>
      <c r="H11" s="66">
        <v>1</v>
      </c>
      <c r="I11" s="66">
        <v>0</v>
      </c>
      <c r="J11" s="66"/>
      <c r="K11" s="66"/>
      <c r="L11" s="144" t="s">
        <v>305</v>
      </c>
      <c r="M11" s="57"/>
      <c r="N11" s="57"/>
      <c r="O11" s="64"/>
      <c r="P11" s="64"/>
      <c r="Q11" s="267"/>
      <c r="R11" s="267"/>
    </row>
    <row r="12" spans="1:18" x14ac:dyDescent="0.3">
      <c r="A12" s="57"/>
      <c r="B12" s="57" t="s">
        <v>828</v>
      </c>
      <c r="C12" s="73" t="s">
        <v>137</v>
      </c>
      <c r="D12" s="65">
        <v>32500</v>
      </c>
      <c r="E12" s="65"/>
      <c r="F12" s="65"/>
      <c r="G12" s="66">
        <v>1</v>
      </c>
      <c r="H12" s="66">
        <v>1</v>
      </c>
      <c r="I12" s="66">
        <v>0</v>
      </c>
      <c r="J12" s="66"/>
      <c r="K12" s="66"/>
      <c r="L12" s="144" t="s">
        <v>305</v>
      </c>
      <c r="M12" s="57"/>
      <c r="N12" s="57"/>
      <c r="O12" s="64"/>
      <c r="P12" s="64"/>
      <c r="Q12" s="267"/>
      <c r="R12" s="267"/>
    </row>
    <row r="13" spans="1:18" x14ac:dyDescent="0.3">
      <c r="A13" s="57"/>
      <c r="B13" s="57" t="s">
        <v>828</v>
      </c>
      <c r="C13" s="73" t="s">
        <v>137</v>
      </c>
      <c r="D13" s="65">
        <v>316580</v>
      </c>
      <c r="E13" s="65"/>
      <c r="F13" s="65"/>
      <c r="G13" s="66">
        <v>1</v>
      </c>
      <c r="H13" s="66">
        <v>1</v>
      </c>
      <c r="I13" s="66">
        <v>0</v>
      </c>
      <c r="J13" s="66"/>
      <c r="K13" s="66"/>
      <c r="L13" s="144" t="s">
        <v>305</v>
      </c>
      <c r="M13" s="57"/>
      <c r="N13" s="57"/>
      <c r="O13" s="64"/>
      <c r="P13" s="64"/>
      <c r="Q13" s="267"/>
      <c r="R13" s="267"/>
    </row>
    <row r="14" spans="1:18" x14ac:dyDescent="0.3">
      <c r="A14" s="57"/>
      <c r="B14" s="57" t="s">
        <v>828</v>
      </c>
      <c r="C14" s="73" t="s">
        <v>137</v>
      </c>
      <c r="D14" s="65">
        <v>316702</v>
      </c>
      <c r="E14" s="65"/>
      <c r="F14" s="65"/>
      <c r="G14" s="66">
        <v>1</v>
      </c>
      <c r="H14" s="66">
        <v>1</v>
      </c>
      <c r="I14" s="66">
        <v>0</v>
      </c>
      <c r="J14" s="66"/>
      <c r="K14" s="66"/>
      <c r="L14" s="144" t="s">
        <v>305</v>
      </c>
      <c r="M14" s="57"/>
      <c r="N14" s="57"/>
      <c r="O14" s="64"/>
      <c r="P14" s="64"/>
      <c r="Q14" s="267"/>
      <c r="R14" s="267"/>
    </row>
    <row r="15" spans="1:18" x14ac:dyDescent="0.3">
      <c r="A15" s="57"/>
      <c r="B15" s="57" t="s">
        <v>828</v>
      </c>
      <c r="C15" s="73" t="s">
        <v>137</v>
      </c>
      <c r="D15" s="65">
        <v>316737</v>
      </c>
      <c r="E15" s="65"/>
      <c r="F15" s="65"/>
      <c r="G15" s="66">
        <v>1</v>
      </c>
      <c r="H15" s="66">
        <v>1</v>
      </c>
      <c r="I15" s="66">
        <v>0</v>
      </c>
      <c r="J15" s="66"/>
      <c r="K15" s="66"/>
      <c r="L15" s="144" t="s">
        <v>305</v>
      </c>
      <c r="M15" s="57"/>
      <c r="N15" s="57"/>
      <c r="O15" s="64"/>
      <c r="P15" s="64"/>
      <c r="Q15" s="267"/>
      <c r="R15" s="267"/>
    </row>
    <row r="16" spans="1:18" x14ac:dyDescent="0.3">
      <c r="A16" s="57"/>
      <c r="B16" s="57" t="s">
        <v>828</v>
      </c>
      <c r="C16" s="73" t="s">
        <v>137</v>
      </c>
      <c r="D16" s="65">
        <v>32467</v>
      </c>
      <c r="E16" s="65"/>
      <c r="F16" s="65"/>
      <c r="G16" s="66">
        <v>1</v>
      </c>
      <c r="H16" s="66">
        <v>1</v>
      </c>
      <c r="I16" s="66">
        <v>0</v>
      </c>
      <c r="J16" s="66"/>
      <c r="K16" s="66"/>
      <c r="L16" s="144" t="s">
        <v>305</v>
      </c>
      <c r="M16" s="57"/>
      <c r="N16" s="57"/>
      <c r="O16" s="64"/>
      <c r="P16" s="64"/>
      <c r="Q16" s="267"/>
      <c r="R16" s="267"/>
    </row>
    <row r="17" spans="1:18" x14ac:dyDescent="0.3">
      <c r="A17" s="57"/>
      <c r="B17" s="57" t="s">
        <v>828</v>
      </c>
      <c r="C17" s="73" t="s">
        <v>137</v>
      </c>
      <c r="D17" s="65">
        <v>316530</v>
      </c>
      <c r="E17" s="65"/>
      <c r="F17" s="65"/>
      <c r="G17" s="66">
        <v>1</v>
      </c>
      <c r="H17" s="66">
        <v>1</v>
      </c>
      <c r="I17" s="66">
        <v>0</v>
      </c>
      <c r="J17" s="66"/>
      <c r="K17" s="66"/>
      <c r="L17" s="144" t="s">
        <v>305</v>
      </c>
      <c r="M17" s="57"/>
      <c r="N17" s="57"/>
      <c r="O17" s="64"/>
      <c r="P17" s="64"/>
      <c r="Q17" s="267"/>
      <c r="R17" s="267"/>
    </row>
    <row r="18" spans="1:18" x14ac:dyDescent="0.3">
      <c r="A18" s="57"/>
      <c r="B18" s="57" t="s">
        <v>828</v>
      </c>
      <c r="C18" s="73" t="s">
        <v>137</v>
      </c>
      <c r="D18" s="65">
        <v>316581</v>
      </c>
      <c r="E18" s="65"/>
      <c r="F18" s="65"/>
      <c r="G18" s="66">
        <v>1</v>
      </c>
      <c r="H18" s="66">
        <v>1</v>
      </c>
      <c r="I18" s="66">
        <v>0</v>
      </c>
      <c r="J18" s="66"/>
      <c r="K18" s="66"/>
      <c r="L18" s="144" t="s">
        <v>305</v>
      </c>
      <c r="M18" s="57"/>
      <c r="N18" s="57"/>
      <c r="O18" s="64"/>
      <c r="P18" s="64"/>
      <c r="Q18" s="267"/>
      <c r="R18" s="267"/>
    </row>
    <row r="19" spans="1:18" x14ac:dyDescent="0.3">
      <c r="A19" s="57"/>
      <c r="B19" s="57" t="s">
        <v>828</v>
      </c>
      <c r="C19" s="73" t="s">
        <v>137</v>
      </c>
      <c r="D19" s="65">
        <v>316731</v>
      </c>
      <c r="E19" s="65"/>
      <c r="F19" s="65"/>
      <c r="G19" s="66">
        <v>1</v>
      </c>
      <c r="H19" s="66">
        <v>1</v>
      </c>
      <c r="I19" s="66">
        <v>0</v>
      </c>
      <c r="J19" s="66"/>
      <c r="K19" s="66"/>
      <c r="L19" s="144" t="s">
        <v>305</v>
      </c>
      <c r="M19" s="57"/>
      <c r="N19" s="57"/>
      <c r="O19" s="64"/>
      <c r="P19" s="64"/>
      <c r="Q19" s="267"/>
      <c r="R19" s="267"/>
    </row>
    <row r="20" spans="1:18" x14ac:dyDescent="0.3">
      <c r="A20" s="57"/>
      <c r="B20" s="57" t="s">
        <v>828</v>
      </c>
      <c r="C20" s="73" t="s">
        <v>137</v>
      </c>
      <c r="D20" s="65">
        <v>316738</v>
      </c>
      <c r="E20" s="65"/>
      <c r="F20" s="65"/>
      <c r="G20" s="66">
        <v>1</v>
      </c>
      <c r="H20" s="66">
        <v>1</v>
      </c>
      <c r="I20" s="66">
        <v>0</v>
      </c>
      <c r="J20" s="66"/>
      <c r="K20" s="66"/>
      <c r="L20" s="144" t="s">
        <v>305</v>
      </c>
      <c r="M20" s="57"/>
      <c r="N20" s="57"/>
      <c r="O20" s="64"/>
      <c r="P20" s="64"/>
      <c r="Q20" s="267"/>
      <c r="R20" s="267"/>
    </row>
    <row r="21" spans="1:18" x14ac:dyDescent="0.3">
      <c r="A21" s="57"/>
      <c r="B21" s="57" t="s">
        <v>828</v>
      </c>
      <c r="C21" s="73" t="s">
        <v>137</v>
      </c>
      <c r="D21" s="65">
        <v>32499</v>
      </c>
      <c r="E21" s="65"/>
      <c r="F21" s="65"/>
      <c r="G21" s="66">
        <v>1</v>
      </c>
      <c r="H21" s="66">
        <v>1</v>
      </c>
      <c r="I21" s="66">
        <v>0</v>
      </c>
      <c r="J21" s="66"/>
      <c r="K21" s="66"/>
      <c r="L21" s="144" t="s">
        <v>305</v>
      </c>
      <c r="M21" s="57"/>
      <c r="N21" s="57"/>
      <c r="O21" s="64"/>
      <c r="P21" s="64"/>
      <c r="Q21" s="267"/>
      <c r="R21" s="267"/>
    </row>
    <row r="22" spans="1:18" x14ac:dyDescent="0.3">
      <c r="A22" s="57"/>
      <c r="B22" s="57" t="s">
        <v>828</v>
      </c>
      <c r="C22" s="73" t="s">
        <v>137</v>
      </c>
      <c r="D22" s="65">
        <v>316531</v>
      </c>
      <c r="E22" s="65"/>
      <c r="F22" s="65"/>
      <c r="G22" s="66">
        <v>1</v>
      </c>
      <c r="H22" s="66">
        <v>1</v>
      </c>
      <c r="I22" s="66">
        <v>0</v>
      </c>
      <c r="J22" s="66"/>
      <c r="K22" s="66"/>
      <c r="L22" s="144" t="s">
        <v>305</v>
      </c>
      <c r="M22" s="57"/>
      <c r="N22" s="57"/>
      <c r="O22" s="64"/>
      <c r="P22" s="64"/>
      <c r="Q22" s="267"/>
      <c r="R22" s="267"/>
    </row>
    <row r="23" spans="1:18" x14ac:dyDescent="0.3">
      <c r="A23" s="57"/>
      <c r="B23" s="57" t="s">
        <v>828</v>
      </c>
      <c r="C23" s="73" t="s">
        <v>137</v>
      </c>
      <c r="D23" s="65">
        <v>316701</v>
      </c>
      <c r="E23" s="65"/>
      <c r="F23" s="65"/>
      <c r="G23" s="66">
        <v>1</v>
      </c>
      <c r="H23" s="66">
        <v>1</v>
      </c>
      <c r="I23" s="66">
        <v>0</v>
      </c>
      <c r="J23" s="66"/>
      <c r="K23" s="66"/>
      <c r="L23" s="144" t="s">
        <v>305</v>
      </c>
      <c r="M23" s="57"/>
      <c r="N23" s="57"/>
      <c r="O23" s="64"/>
      <c r="P23" s="64"/>
      <c r="Q23" s="267"/>
      <c r="R23" s="267"/>
    </row>
    <row r="24" spans="1:18" x14ac:dyDescent="0.3">
      <c r="A24" s="57"/>
      <c r="B24" s="57" t="s">
        <v>828</v>
      </c>
      <c r="C24" s="73" t="s">
        <v>137</v>
      </c>
      <c r="D24" s="65">
        <v>316736</v>
      </c>
      <c r="E24" s="65"/>
      <c r="F24" s="65"/>
      <c r="G24" s="66">
        <v>1</v>
      </c>
      <c r="H24" s="66">
        <v>1</v>
      </c>
      <c r="I24" s="66">
        <v>0</v>
      </c>
      <c r="J24" s="66"/>
      <c r="K24" s="66"/>
      <c r="L24" s="144" t="s">
        <v>305</v>
      </c>
      <c r="M24" s="57"/>
      <c r="N24" s="57"/>
      <c r="O24" s="64"/>
      <c r="P24" s="64"/>
      <c r="Q24" s="267"/>
      <c r="R24" s="267"/>
    </row>
    <row r="25" spans="1:18" x14ac:dyDescent="0.3">
      <c r="A25" s="268">
        <v>4</v>
      </c>
      <c r="B25" s="57" t="s">
        <v>828</v>
      </c>
      <c r="C25" s="73" t="s">
        <v>589</v>
      </c>
      <c r="D25" s="65">
        <v>334081</v>
      </c>
      <c r="E25" s="65">
        <v>355880</v>
      </c>
      <c r="F25" s="65"/>
      <c r="G25" s="66">
        <v>1</v>
      </c>
      <c r="H25" s="66">
        <v>1</v>
      </c>
      <c r="I25" s="66">
        <v>0</v>
      </c>
      <c r="J25" s="66"/>
      <c r="K25" s="66"/>
      <c r="L25" s="144" t="s">
        <v>305</v>
      </c>
      <c r="M25" s="57" t="s">
        <v>872</v>
      </c>
      <c r="N25" s="57" t="str">
        <f>IF(E25&gt;0,(VLOOKUP(D25,'Bus Lib'!B:D,2,FALSE)&amp;" - "&amp;VLOOKUP(E25,'Bus Lib'!B:D,2,FALSE)),("Trip "&amp;C25&amp;" "&amp;VLOOKUP(D25,'Bus Lib'!B:D,2,FALSE))) &amp; "_id" &amp;G25</f>
        <v>HOTS 220 KV_POC - 3MURRAW_220A_id1</v>
      </c>
      <c r="O25" s="64" t="s">
        <v>829</v>
      </c>
      <c r="P25" s="64" t="s">
        <v>830</v>
      </c>
      <c r="Q25" s="267"/>
      <c r="R25" s="267"/>
    </row>
    <row r="26" spans="1:18" x14ac:dyDescent="0.3">
      <c r="A26" s="268"/>
      <c r="B26" s="57" t="s">
        <v>828</v>
      </c>
      <c r="C26" s="73" t="s">
        <v>589</v>
      </c>
      <c r="D26" s="65">
        <v>342280</v>
      </c>
      <c r="E26" s="65">
        <v>355880</v>
      </c>
      <c r="F26" s="65"/>
      <c r="G26" s="66">
        <v>1</v>
      </c>
      <c r="H26" s="66">
        <v>1</v>
      </c>
      <c r="I26" s="66">
        <v>0</v>
      </c>
      <c r="J26" s="66"/>
      <c r="K26" s="66"/>
      <c r="L26" s="144" t="s">
        <v>305</v>
      </c>
      <c r="M26" s="57" t="s">
        <v>872</v>
      </c>
      <c r="N26" s="57" t="str">
        <f>IF(E26&gt;0,(VLOOKUP(D26,'Bus Lib'!B:D,2,FALSE)&amp;" - "&amp;VLOOKUP(E26,'Bus Lib'!B:D,2,FALSE)),("Trip "&amp;C26&amp;" "&amp;VLOOKUP(D26,'Bus Lib'!B:D,2,FALSE))) &amp; "_id" &amp;G26</f>
        <v>3KIAMAL_220A - 3MURRAW_220A_id1</v>
      </c>
      <c r="O26" s="64" t="s">
        <v>829</v>
      </c>
      <c r="P26" s="64" t="s">
        <v>830</v>
      </c>
      <c r="Q26" s="267"/>
      <c r="R26" s="267"/>
    </row>
    <row r="27" spans="1:18" x14ac:dyDescent="0.3">
      <c r="A27" s="268"/>
      <c r="B27" s="57" t="s">
        <v>828</v>
      </c>
      <c r="C27" s="73" t="s">
        <v>137</v>
      </c>
      <c r="D27" s="65">
        <v>69</v>
      </c>
      <c r="E27" s="65"/>
      <c r="F27" s="65"/>
      <c r="G27" s="66">
        <v>1</v>
      </c>
      <c r="H27" s="66">
        <v>1</v>
      </c>
      <c r="I27" s="66">
        <v>0</v>
      </c>
      <c r="J27" s="66"/>
      <c r="K27" s="66"/>
      <c r="L27" s="144" t="s">
        <v>305</v>
      </c>
      <c r="M27" s="57"/>
      <c r="N27" s="57"/>
      <c r="O27" s="64"/>
      <c r="P27" s="64"/>
      <c r="Q27" s="267"/>
      <c r="R27" s="267"/>
    </row>
    <row r="28" spans="1:18" x14ac:dyDescent="0.3">
      <c r="A28" s="268"/>
      <c r="B28" s="57" t="s">
        <v>828</v>
      </c>
      <c r="C28" s="73" t="s">
        <v>137</v>
      </c>
      <c r="D28" s="65">
        <v>339</v>
      </c>
      <c r="E28" s="65"/>
      <c r="F28" s="65"/>
      <c r="G28" s="66">
        <v>1</v>
      </c>
      <c r="H28" s="66">
        <v>1</v>
      </c>
      <c r="I28" s="66">
        <v>0</v>
      </c>
      <c r="J28" s="66"/>
      <c r="K28" s="66"/>
      <c r="L28" s="144" t="s">
        <v>305</v>
      </c>
      <c r="M28" s="57"/>
      <c r="N28" s="57"/>
      <c r="O28" s="64"/>
      <c r="P28" s="64"/>
      <c r="Q28" s="267"/>
      <c r="R28" s="267"/>
    </row>
    <row r="29" spans="1:18" x14ac:dyDescent="0.3">
      <c r="A29" s="268"/>
      <c r="B29" s="57" t="s">
        <v>828</v>
      </c>
      <c r="C29" s="73" t="s">
        <v>137</v>
      </c>
      <c r="D29" s="65">
        <v>5102</v>
      </c>
      <c r="E29" s="65"/>
      <c r="F29" s="65"/>
      <c r="G29" s="66">
        <v>1</v>
      </c>
      <c r="H29" s="66">
        <v>1</v>
      </c>
      <c r="I29" s="66">
        <v>0</v>
      </c>
      <c r="J29" s="66"/>
      <c r="K29" s="66"/>
      <c r="L29" s="144" t="s">
        <v>305</v>
      </c>
      <c r="M29" s="57"/>
      <c r="N29" s="57"/>
      <c r="O29" s="64"/>
      <c r="P29" s="64"/>
      <c r="Q29" s="267"/>
      <c r="R29" s="267"/>
    </row>
    <row r="30" spans="1:18" x14ac:dyDescent="0.3">
      <c r="A30" s="268"/>
      <c r="B30" s="57" t="s">
        <v>828</v>
      </c>
      <c r="C30" s="73" t="s">
        <v>137</v>
      </c>
      <c r="D30" s="65">
        <v>5201</v>
      </c>
      <c r="E30" s="65"/>
      <c r="F30" s="65"/>
      <c r="G30" s="66">
        <v>1</v>
      </c>
      <c r="H30" s="66">
        <v>1</v>
      </c>
      <c r="I30" s="66">
        <v>0</v>
      </c>
      <c r="J30" s="66"/>
      <c r="K30" s="66"/>
      <c r="L30" s="144" t="s">
        <v>305</v>
      </c>
      <c r="M30" s="57"/>
      <c r="N30" s="57"/>
      <c r="O30" s="64"/>
      <c r="P30" s="64"/>
      <c r="Q30" s="267"/>
      <c r="R30" s="267"/>
    </row>
    <row r="31" spans="1:18" x14ac:dyDescent="0.3">
      <c r="A31" s="268"/>
      <c r="B31" s="57" t="s">
        <v>828</v>
      </c>
      <c r="C31" s="73" t="s">
        <v>137</v>
      </c>
      <c r="D31" s="65">
        <v>5204</v>
      </c>
      <c r="E31" s="65"/>
      <c r="F31" s="65"/>
      <c r="G31" s="66">
        <v>1</v>
      </c>
      <c r="H31" s="66">
        <v>1</v>
      </c>
      <c r="I31" s="66">
        <v>0</v>
      </c>
      <c r="J31" s="66"/>
      <c r="K31" s="66"/>
      <c r="L31" s="144" t="s">
        <v>305</v>
      </c>
      <c r="M31" s="57"/>
      <c r="N31" s="57"/>
      <c r="O31" s="64"/>
      <c r="P31" s="64"/>
      <c r="Q31" s="267"/>
      <c r="R31" s="267"/>
    </row>
    <row r="32" spans="1:18" x14ac:dyDescent="0.3">
      <c r="A32" s="268"/>
      <c r="B32" s="57" t="s">
        <v>828</v>
      </c>
      <c r="C32" s="73" t="s">
        <v>137</v>
      </c>
      <c r="D32" s="65">
        <v>32000</v>
      </c>
      <c r="E32" s="65"/>
      <c r="F32" s="65"/>
      <c r="G32" s="66">
        <v>1</v>
      </c>
      <c r="H32" s="66">
        <v>1</v>
      </c>
      <c r="I32" s="66">
        <v>0</v>
      </c>
      <c r="J32" s="66"/>
      <c r="K32" s="66"/>
      <c r="L32" s="144" t="s">
        <v>305</v>
      </c>
      <c r="M32" s="57"/>
      <c r="N32" s="57"/>
      <c r="O32" s="64"/>
      <c r="P32" s="64"/>
      <c r="Q32" s="267"/>
      <c r="R32" s="267"/>
    </row>
    <row r="33" spans="1:18" x14ac:dyDescent="0.3">
      <c r="A33" s="268"/>
      <c r="B33" s="57" t="s">
        <v>828</v>
      </c>
      <c r="C33" s="73" t="s">
        <v>137</v>
      </c>
      <c r="D33" s="65">
        <v>337</v>
      </c>
      <c r="E33" s="65"/>
      <c r="F33" s="65"/>
      <c r="G33" s="66">
        <v>1</v>
      </c>
      <c r="H33" s="66">
        <v>1</v>
      </c>
      <c r="I33" s="66">
        <v>0</v>
      </c>
      <c r="J33" s="66"/>
      <c r="K33" s="66"/>
      <c r="L33" s="144" t="s">
        <v>305</v>
      </c>
      <c r="M33" s="57"/>
      <c r="N33" s="57"/>
      <c r="O33" s="64"/>
      <c r="P33" s="64"/>
      <c r="Q33" s="267"/>
      <c r="R33" s="267"/>
    </row>
    <row r="34" spans="1:18" x14ac:dyDescent="0.3">
      <c r="A34" s="268"/>
      <c r="B34" s="57" t="s">
        <v>828</v>
      </c>
      <c r="C34" s="73" t="s">
        <v>137</v>
      </c>
      <c r="D34" s="65">
        <v>2204</v>
      </c>
      <c r="E34" s="65"/>
      <c r="F34" s="65"/>
      <c r="G34" s="66">
        <v>1</v>
      </c>
      <c r="H34" s="66">
        <v>1</v>
      </c>
      <c r="I34" s="66">
        <v>0</v>
      </c>
      <c r="J34" s="66"/>
      <c r="K34" s="66"/>
      <c r="L34" s="144" t="s">
        <v>305</v>
      </c>
      <c r="M34" s="57"/>
      <c r="N34" s="57"/>
      <c r="O34" s="64"/>
      <c r="P34" s="64"/>
      <c r="Q34" s="267"/>
      <c r="R34" s="267"/>
    </row>
    <row r="35" spans="1:18" x14ac:dyDescent="0.3">
      <c r="A35" s="268"/>
      <c r="B35" s="57" t="s">
        <v>828</v>
      </c>
      <c r="C35" s="73" t="s">
        <v>137</v>
      </c>
      <c r="D35" s="65">
        <v>5103</v>
      </c>
      <c r="E35" s="65"/>
      <c r="F35" s="65"/>
      <c r="G35" s="66">
        <v>1</v>
      </c>
      <c r="H35" s="66">
        <v>1</v>
      </c>
      <c r="I35" s="66">
        <v>0</v>
      </c>
      <c r="J35" s="66"/>
      <c r="K35" s="66"/>
      <c r="L35" s="144" t="s">
        <v>305</v>
      </c>
      <c r="M35" s="57"/>
      <c r="N35" s="57"/>
      <c r="O35" s="64"/>
      <c r="P35" s="64"/>
      <c r="Q35" s="267"/>
      <c r="R35" s="267"/>
    </row>
    <row r="36" spans="1:18" x14ac:dyDescent="0.3">
      <c r="A36" s="268"/>
      <c r="B36" s="57" t="s">
        <v>828</v>
      </c>
      <c r="C36" s="73" t="s">
        <v>137</v>
      </c>
      <c r="D36" s="65">
        <v>5202</v>
      </c>
      <c r="E36" s="65"/>
      <c r="F36" s="65"/>
      <c r="G36" s="66">
        <v>1</v>
      </c>
      <c r="H36" s="66">
        <v>1</v>
      </c>
      <c r="I36" s="66">
        <v>0</v>
      </c>
      <c r="J36" s="66"/>
      <c r="K36" s="66"/>
      <c r="L36" s="144" t="s">
        <v>305</v>
      </c>
      <c r="M36" s="57"/>
      <c r="N36" s="57"/>
      <c r="O36" s="64"/>
      <c r="P36" s="64"/>
      <c r="Q36" s="267"/>
      <c r="R36" s="267"/>
    </row>
    <row r="37" spans="1:18" x14ac:dyDescent="0.3">
      <c r="A37" s="268"/>
      <c r="B37" s="57" t="s">
        <v>828</v>
      </c>
      <c r="C37" s="73" t="s">
        <v>137</v>
      </c>
      <c r="D37" s="65">
        <v>5301</v>
      </c>
      <c r="E37" s="65"/>
      <c r="F37" s="65"/>
      <c r="G37" s="66">
        <v>1</v>
      </c>
      <c r="H37" s="66">
        <v>1</v>
      </c>
      <c r="I37" s="66">
        <v>0</v>
      </c>
      <c r="J37" s="66"/>
      <c r="K37" s="66"/>
      <c r="L37" s="144" t="s">
        <v>305</v>
      </c>
      <c r="M37" s="57"/>
      <c r="N37" s="57"/>
      <c r="O37" s="64"/>
      <c r="P37" s="64"/>
      <c r="Q37" s="267"/>
      <c r="R37" s="267"/>
    </row>
    <row r="38" spans="1:18" x14ac:dyDescent="0.3">
      <c r="A38" s="268"/>
      <c r="B38" s="57" t="s">
        <v>828</v>
      </c>
      <c r="C38" s="73" t="s">
        <v>137</v>
      </c>
      <c r="D38" s="65">
        <v>355880</v>
      </c>
      <c r="E38" s="65"/>
      <c r="F38" s="65"/>
      <c r="G38" s="66">
        <v>1</v>
      </c>
      <c r="H38" s="66">
        <v>1</v>
      </c>
      <c r="I38" s="66">
        <v>0</v>
      </c>
      <c r="J38" s="66"/>
      <c r="K38" s="66"/>
      <c r="L38" s="144" t="s">
        <v>305</v>
      </c>
      <c r="M38" s="57"/>
      <c r="N38" s="57"/>
      <c r="O38" s="64"/>
      <c r="P38" s="64"/>
      <c r="Q38" s="267"/>
      <c r="R38" s="267"/>
    </row>
    <row r="39" spans="1:18" x14ac:dyDescent="0.3">
      <c r="A39" s="268"/>
      <c r="B39" s="57" t="s">
        <v>828</v>
      </c>
      <c r="C39" s="73" t="s">
        <v>137</v>
      </c>
      <c r="D39" s="65">
        <v>338</v>
      </c>
      <c r="E39" s="65"/>
      <c r="F39" s="65"/>
      <c r="G39" s="66">
        <v>1</v>
      </c>
      <c r="H39" s="66">
        <v>1</v>
      </c>
      <c r="I39" s="66">
        <v>0</v>
      </c>
      <c r="J39" s="66"/>
      <c r="K39" s="66"/>
      <c r="L39" s="144" t="s">
        <v>305</v>
      </c>
      <c r="M39" s="57"/>
      <c r="N39" s="57"/>
      <c r="O39" s="64"/>
      <c r="P39" s="64"/>
      <c r="Q39" s="267"/>
      <c r="R39" s="267"/>
    </row>
    <row r="40" spans="1:18" x14ac:dyDescent="0.3">
      <c r="A40" s="268"/>
      <c r="B40" s="57" t="s">
        <v>828</v>
      </c>
      <c r="C40" s="73" t="s">
        <v>137</v>
      </c>
      <c r="D40" s="65">
        <v>5101</v>
      </c>
      <c r="E40" s="65"/>
      <c r="F40" s="65"/>
      <c r="G40" s="66">
        <v>1</v>
      </c>
      <c r="H40" s="66">
        <v>1</v>
      </c>
      <c r="I40" s="66">
        <v>0</v>
      </c>
      <c r="J40" s="66"/>
      <c r="K40" s="66"/>
      <c r="L40" s="144" t="s">
        <v>305</v>
      </c>
      <c r="M40" s="57"/>
      <c r="N40" s="57"/>
      <c r="O40" s="64"/>
      <c r="P40" s="64"/>
      <c r="Q40" s="267"/>
      <c r="R40" s="267"/>
    </row>
    <row r="41" spans="1:18" x14ac:dyDescent="0.3">
      <c r="A41" s="268"/>
      <c r="B41" s="57" t="s">
        <v>828</v>
      </c>
      <c r="C41" s="73" t="s">
        <v>137</v>
      </c>
      <c r="D41" s="65">
        <v>5104</v>
      </c>
      <c r="E41" s="65"/>
      <c r="F41" s="65"/>
      <c r="G41" s="66">
        <v>1</v>
      </c>
      <c r="H41" s="66">
        <v>1</v>
      </c>
      <c r="I41" s="66">
        <v>0</v>
      </c>
      <c r="J41" s="66"/>
      <c r="K41" s="66"/>
      <c r="L41" s="144" t="s">
        <v>305</v>
      </c>
      <c r="M41" s="57"/>
      <c r="N41" s="57"/>
      <c r="O41" s="64"/>
      <c r="P41" s="64"/>
      <c r="Q41" s="267"/>
      <c r="R41" s="267"/>
    </row>
    <row r="42" spans="1:18" x14ac:dyDescent="0.3">
      <c r="A42" s="268"/>
      <c r="B42" s="57" t="s">
        <v>828</v>
      </c>
      <c r="C42" s="73" t="s">
        <v>137</v>
      </c>
      <c r="D42" s="65">
        <v>5203</v>
      </c>
      <c r="E42" s="65"/>
      <c r="F42" s="65"/>
      <c r="G42" s="66">
        <v>1</v>
      </c>
      <c r="H42" s="66">
        <v>1</v>
      </c>
      <c r="I42" s="66">
        <v>0</v>
      </c>
      <c r="J42" s="66"/>
      <c r="K42" s="66"/>
      <c r="L42" s="144" t="s">
        <v>305</v>
      </c>
      <c r="M42" s="57"/>
      <c r="N42" s="57"/>
      <c r="O42" s="64"/>
      <c r="P42" s="64"/>
      <c r="Q42" s="267"/>
      <c r="R42" s="267"/>
    </row>
    <row r="43" spans="1:18" x14ac:dyDescent="0.3">
      <c r="A43" s="268"/>
      <c r="B43" s="57" t="s">
        <v>828</v>
      </c>
      <c r="C43" s="73" t="s">
        <v>137</v>
      </c>
      <c r="D43" s="65">
        <v>5401</v>
      </c>
      <c r="E43" s="65"/>
      <c r="F43" s="65"/>
      <c r="G43" s="66">
        <v>1</v>
      </c>
      <c r="H43" s="66">
        <v>1</v>
      </c>
      <c r="I43" s="66">
        <v>0</v>
      </c>
      <c r="J43" s="66"/>
      <c r="K43" s="66"/>
      <c r="L43" s="144" t="s">
        <v>305</v>
      </c>
      <c r="M43" s="57"/>
      <c r="N43" s="57"/>
      <c r="O43" s="64"/>
      <c r="P43" s="64"/>
      <c r="Q43" s="267"/>
      <c r="R43" s="267"/>
    </row>
    <row r="44" spans="1:18" x14ac:dyDescent="0.3">
      <c r="A44" s="268">
        <v>5</v>
      </c>
      <c r="B44" s="57" t="s">
        <v>828</v>
      </c>
      <c r="C44" s="73" t="s">
        <v>589</v>
      </c>
      <c r="D44" s="65">
        <v>342280</v>
      </c>
      <c r="E44" s="65">
        <v>364080</v>
      </c>
      <c r="F44" s="65"/>
      <c r="G44" s="66">
        <v>1</v>
      </c>
      <c r="H44" s="66">
        <v>1</v>
      </c>
      <c r="I44" s="66">
        <v>0</v>
      </c>
      <c r="J44" s="66"/>
      <c r="K44" s="66"/>
      <c r="L44" s="144" t="s">
        <v>305</v>
      </c>
      <c r="M44" s="57" t="s">
        <v>854</v>
      </c>
      <c r="N44" s="57" t="str">
        <f>IF(E44&gt;0,(VLOOKUP(D44,'Bus Lib'!B:D,2,FALSE)&amp;" - "&amp;VLOOKUP(E44,'Bus Lib'!B:D,2,FALSE)),("Trip "&amp;C44&amp;" "&amp;VLOOKUP(D44,'Bus Lib'!B:D,2,FALSE))) &amp; "_id" &amp;G44</f>
        <v>3KIAMAL_220A - 3REDCLF_220A_id1</v>
      </c>
      <c r="O44" s="64" t="s">
        <v>829</v>
      </c>
      <c r="P44" s="64" t="s">
        <v>830</v>
      </c>
      <c r="Q44" s="267"/>
      <c r="R44" s="267"/>
    </row>
    <row r="45" spans="1:18" x14ac:dyDescent="0.3">
      <c r="A45" s="57">
        <v>6</v>
      </c>
      <c r="B45" s="57" t="s">
        <v>828</v>
      </c>
      <c r="C45" s="73" t="s">
        <v>832</v>
      </c>
      <c r="D45" s="65">
        <v>334030</v>
      </c>
      <c r="E45" s="65">
        <v>334081</v>
      </c>
      <c r="F45" s="65"/>
      <c r="G45" s="66">
        <v>1</v>
      </c>
      <c r="H45" s="66">
        <v>1</v>
      </c>
      <c r="I45" s="66">
        <v>0</v>
      </c>
      <c r="J45" s="66"/>
      <c r="K45" s="66"/>
      <c r="L45" s="144" t="s">
        <v>305</v>
      </c>
      <c r="M45" s="57" t="s">
        <v>854</v>
      </c>
      <c r="N45" s="268" t="str">
        <f>IF(E45&gt;0,(VLOOKUP(D45,'Bus Lib'!B:D,2,FALSE)&amp;" - "&amp;VLOOKUP(E45,'Bus Lib'!B:D,2,FALSE)),("Trip "&amp;C45&amp;" "&amp;VLOOKUP(D45,'Bus Lib'!B:D,2,FALSE))) &amp; "_id" &amp;G45</f>
        <v>3HORSHM__66A - HOTS 220 KV_POC_id1</v>
      </c>
      <c r="O45" s="64" t="s">
        <v>833</v>
      </c>
      <c r="P45" s="64" t="s">
        <v>830</v>
      </c>
      <c r="Q45" s="267"/>
      <c r="R45" s="267"/>
    </row>
    <row r="46" spans="1:18" x14ac:dyDescent="0.3">
      <c r="A46" s="57">
        <v>7</v>
      </c>
      <c r="B46" s="57" t="s">
        <v>831</v>
      </c>
      <c r="C46" s="73" t="s">
        <v>591</v>
      </c>
      <c r="D46" s="65">
        <v>334094</v>
      </c>
      <c r="E46" s="65"/>
      <c r="F46" s="65"/>
      <c r="G46" s="66">
        <v>1</v>
      </c>
      <c r="H46" s="66">
        <v>1</v>
      </c>
      <c r="I46" s="66">
        <v>1</v>
      </c>
      <c r="J46" s="66">
        <v>60</v>
      </c>
      <c r="K46" s="66">
        <f>J46*0.75</f>
        <v>45</v>
      </c>
      <c r="L46" s="144" t="s">
        <v>305</v>
      </c>
      <c r="M46" s="57" t="str">
        <f>IF(E46&gt;0,(B46&amp;" "&amp;C46&amp;" between "&amp;VLOOKUP(D46,'Bus Lib'!B:D,3,FALSE)&amp;" and "&amp;VLOOKUP(E46,'Bus Lib'!B:D,3,FALSE)),(B46&amp;" "&amp;C46&amp;" "&amp;VLOOKUP(D46,'Bus Lib'!B:D,3,FALSE))) &amp; "_id" &amp;G46</f>
        <v>ChgMW Machine HOR_LV_PV_id1</v>
      </c>
      <c r="N46" s="57" t="s">
        <v>834</v>
      </c>
      <c r="O46" s="64" t="s">
        <v>835</v>
      </c>
      <c r="P46" s="64" t="s">
        <v>830</v>
      </c>
    </row>
    <row r="47" spans="1:18" x14ac:dyDescent="0.3">
      <c r="A47" s="57"/>
      <c r="B47" s="57" t="s">
        <v>831</v>
      </c>
      <c r="C47" s="73" t="s">
        <v>591</v>
      </c>
      <c r="D47" s="65">
        <v>334095</v>
      </c>
      <c r="E47" s="65"/>
      <c r="F47" s="65"/>
      <c r="G47" s="66">
        <v>1</v>
      </c>
      <c r="H47" s="66">
        <v>1</v>
      </c>
      <c r="I47" s="66">
        <v>1</v>
      </c>
      <c r="J47" s="66">
        <v>60</v>
      </c>
      <c r="K47" s="66">
        <f>J47*0.75</f>
        <v>45</v>
      </c>
      <c r="L47" s="144" t="s">
        <v>305</v>
      </c>
      <c r="M47" s="57" t="str">
        <f>IF(E47&gt;0,(B47&amp;" "&amp;C47&amp;" between "&amp;VLOOKUP(D47,'Bus Lib'!B:D,3,FALSE)&amp;" and "&amp;VLOOKUP(E47,'Bus Lib'!B:D,3,FALSE)),(B47&amp;" "&amp;C47&amp;" "&amp;VLOOKUP(D47,'Bus Lib'!B:D,3,FALSE))) &amp; "_id" &amp;G47</f>
        <v>ChgMW Machine HOR_LV_BESS_id1</v>
      </c>
      <c r="N47" s="57" t="s">
        <v>834</v>
      </c>
      <c r="O47" s="64" t="s">
        <v>835</v>
      </c>
      <c r="P47" s="64" t="s">
        <v>830</v>
      </c>
    </row>
    <row r="48" spans="1:18" x14ac:dyDescent="0.3">
      <c r="A48" s="57">
        <f>+A46+1</f>
        <v>8</v>
      </c>
      <c r="B48" s="57" t="s">
        <v>831</v>
      </c>
      <c r="C48" s="73" t="s">
        <v>591</v>
      </c>
      <c r="D48" s="65">
        <v>334094</v>
      </c>
      <c r="E48" s="65"/>
      <c r="F48" s="65"/>
      <c r="G48" s="66">
        <v>1</v>
      </c>
      <c r="H48" s="66">
        <v>1</v>
      </c>
      <c r="I48" s="66">
        <v>1</v>
      </c>
      <c r="J48" s="66">
        <v>60</v>
      </c>
      <c r="K48" s="66">
        <f>J48*0.5</f>
        <v>30</v>
      </c>
      <c r="L48" s="144" t="s">
        <v>305</v>
      </c>
      <c r="M48" s="57" t="str">
        <f>IF(E48&gt;0,(B48&amp;" "&amp;C48&amp;" between "&amp;VLOOKUP(D48,'Bus Lib'!B:D,3,FALSE)&amp;" and "&amp;VLOOKUP(E48,'Bus Lib'!B:D,3,FALSE)),(B48&amp;" "&amp;C48&amp;" "&amp;VLOOKUP(D48,'Bus Lib'!B:D,3,FALSE))) &amp; "_id" &amp;G48</f>
        <v>ChgMW Machine HOR_LV_PV_id1</v>
      </c>
      <c r="N48" s="57" t="s">
        <v>836</v>
      </c>
      <c r="O48" s="64" t="s">
        <v>835</v>
      </c>
      <c r="P48" s="64" t="s">
        <v>830</v>
      </c>
    </row>
    <row r="49" spans="1:16" x14ac:dyDescent="0.3">
      <c r="A49" s="57"/>
      <c r="B49" s="57" t="s">
        <v>831</v>
      </c>
      <c r="C49" s="73" t="s">
        <v>591</v>
      </c>
      <c r="D49" s="65">
        <v>334095</v>
      </c>
      <c r="E49" s="65"/>
      <c r="F49" s="65"/>
      <c r="G49" s="66">
        <v>1</v>
      </c>
      <c r="H49" s="66">
        <v>1</v>
      </c>
      <c r="I49" s="66">
        <v>1</v>
      </c>
      <c r="J49" s="66">
        <v>60</v>
      </c>
      <c r="K49" s="66">
        <f>J49*0.5</f>
        <v>30</v>
      </c>
      <c r="L49" s="144" t="s">
        <v>305</v>
      </c>
      <c r="M49" s="57" t="str">
        <f>IF(E49&gt;0,(B49&amp;" "&amp;C49&amp;" between "&amp;VLOOKUP(D49,'Bus Lib'!B:D,3,FALSE)&amp;" and "&amp;VLOOKUP(E49,'Bus Lib'!B:D,3,FALSE)),(B49&amp;" "&amp;C49&amp;" "&amp;VLOOKUP(D49,'Bus Lib'!B:D,3,FALSE))) &amp; "_id" &amp;G49</f>
        <v>ChgMW Machine HOR_LV_BESS_id1</v>
      </c>
      <c r="N49" s="57" t="s">
        <v>836</v>
      </c>
      <c r="O49" s="64" t="s">
        <v>835</v>
      </c>
      <c r="P49" s="64" t="s">
        <v>830</v>
      </c>
    </row>
    <row r="50" spans="1:16" x14ac:dyDescent="0.3">
      <c r="A50" s="57">
        <f>+A48+1</f>
        <v>9</v>
      </c>
      <c r="B50" s="57" t="s">
        <v>831</v>
      </c>
      <c r="C50" s="73" t="s">
        <v>591</v>
      </c>
      <c r="D50" s="65">
        <v>334094</v>
      </c>
      <c r="E50" s="65"/>
      <c r="F50" s="65"/>
      <c r="G50" s="66">
        <v>1</v>
      </c>
      <c r="H50" s="66">
        <v>1</v>
      </c>
      <c r="I50" s="66">
        <v>1</v>
      </c>
      <c r="J50" s="66">
        <v>60</v>
      </c>
      <c r="K50" s="66">
        <f>J50*0.25</f>
        <v>15</v>
      </c>
      <c r="L50" s="144" t="s">
        <v>305</v>
      </c>
      <c r="M50" s="57" t="str">
        <f>IF(E50&gt;0,(B50&amp;" "&amp;C50&amp;" between "&amp;VLOOKUP(D50,'Bus Lib'!B:D,3,FALSE)&amp;" and "&amp;VLOOKUP(E50,'Bus Lib'!B:D,3,FALSE)),(B50&amp;" "&amp;C50&amp;" "&amp;VLOOKUP(D50,'Bus Lib'!B:D,3,FALSE))) &amp; "_id" &amp;G50</f>
        <v>ChgMW Machine HOR_LV_PV_id1</v>
      </c>
      <c r="N50" s="57" t="s">
        <v>837</v>
      </c>
      <c r="O50" s="64" t="s">
        <v>835</v>
      </c>
      <c r="P50" s="64" t="s">
        <v>830</v>
      </c>
    </row>
    <row r="51" spans="1:16" x14ac:dyDescent="0.3">
      <c r="A51" s="57"/>
      <c r="B51" s="57" t="s">
        <v>831</v>
      </c>
      <c r="C51" s="73" t="s">
        <v>591</v>
      </c>
      <c r="D51" s="65">
        <v>334095</v>
      </c>
      <c r="E51" s="65"/>
      <c r="F51" s="65"/>
      <c r="G51" s="66">
        <v>1</v>
      </c>
      <c r="H51" s="66">
        <v>1</v>
      </c>
      <c r="I51" s="66">
        <v>1</v>
      </c>
      <c r="J51" s="66">
        <v>60</v>
      </c>
      <c r="K51" s="66">
        <f>J51*0.25</f>
        <v>15</v>
      </c>
      <c r="L51" s="144" t="s">
        <v>305</v>
      </c>
      <c r="M51" s="57" t="str">
        <f>IF(E51&gt;0,(B51&amp;" "&amp;C51&amp;" between "&amp;VLOOKUP(D51,'Bus Lib'!B:D,3,FALSE)&amp;" and "&amp;VLOOKUP(E51,'Bus Lib'!B:D,3,FALSE)),(B51&amp;" "&amp;C51&amp;" "&amp;VLOOKUP(D51,'Bus Lib'!B:D,3,FALSE))) &amp; "_id" &amp;G51</f>
        <v>ChgMW Machine HOR_LV_BESS_id1</v>
      </c>
      <c r="N51" s="57" t="s">
        <v>837</v>
      </c>
      <c r="O51" s="64" t="s">
        <v>835</v>
      </c>
      <c r="P51" s="64" t="s">
        <v>830</v>
      </c>
    </row>
    <row r="52" spans="1:16" x14ac:dyDescent="0.3">
      <c r="A52" s="57">
        <f>+A50+1</f>
        <v>10</v>
      </c>
      <c r="B52" s="57" t="s">
        <v>831</v>
      </c>
      <c r="C52" s="73" t="s">
        <v>591</v>
      </c>
      <c r="D52" s="65">
        <v>334094</v>
      </c>
      <c r="E52" s="65"/>
      <c r="F52" s="65"/>
      <c r="G52" s="66">
        <v>1</v>
      </c>
      <c r="H52" s="66">
        <v>1</v>
      </c>
      <c r="I52" s="66">
        <v>1</v>
      </c>
      <c r="J52" s="66">
        <v>0.3</v>
      </c>
      <c r="K52" s="66">
        <v>0.3</v>
      </c>
      <c r="L52" s="144" t="s">
        <v>305</v>
      </c>
      <c r="M52" s="57" t="str">
        <f>IF(E52&gt;0,(B52&amp;" "&amp;C52&amp;" between "&amp;VLOOKUP(D52,'Bus Lib'!B:D,3,FALSE)&amp;" and "&amp;VLOOKUP(E52,'Bus Lib'!B:D,3,FALSE)),(B52&amp;" "&amp;C52&amp;" "&amp;VLOOKUP(D52,'Bus Lib'!B:D,3,FALSE))) &amp; "_id" &amp;G52</f>
        <v>ChgMW Machine HOR_LV_PV_id1</v>
      </c>
      <c r="N52" s="57" t="s">
        <v>838</v>
      </c>
      <c r="O52" s="64" t="s">
        <v>835</v>
      </c>
      <c r="P52" s="64" t="s">
        <v>830</v>
      </c>
    </row>
    <row r="53" spans="1:16" x14ac:dyDescent="0.3">
      <c r="A53" s="57"/>
      <c r="B53" s="57" t="s">
        <v>831</v>
      </c>
      <c r="C53" s="73" t="s">
        <v>591</v>
      </c>
      <c r="D53" s="65">
        <v>334095</v>
      </c>
      <c r="E53" s="65"/>
      <c r="F53" s="65"/>
      <c r="G53" s="66">
        <v>1</v>
      </c>
      <c r="H53" s="66">
        <v>1</v>
      </c>
      <c r="I53" s="66">
        <v>1</v>
      </c>
      <c r="J53" s="66">
        <v>-99.4</v>
      </c>
      <c r="K53" s="66">
        <f>J53*0.75</f>
        <v>-74.550000000000011</v>
      </c>
      <c r="L53" s="144" t="s">
        <v>305</v>
      </c>
      <c r="M53" s="57" t="str">
        <f>IF(E53&gt;0,(B53&amp;" "&amp;C53&amp;" between "&amp;VLOOKUP(D53,'Bus Lib'!B:D,3,FALSE)&amp;" and "&amp;VLOOKUP(E53,'Bus Lib'!B:D,3,FALSE)),(B53&amp;" "&amp;C53&amp;" "&amp;VLOOKUP(D53,'Bus Lib'!B:D,3,FALSE))) &amp; "_id" &amp;G53</f>
        <v>ChgMW Machine HOR_LV_BESS_id1</v>
      </c>
      <c r="N53" s="57" t="s">
        <v>838</v>
      </c>
      <c r="O53" s="64" t="s">
        <v>835</v>
      </c>
      <c r="P53" s="64" t="s">
        <v>830</v>
      </c>
    </row>
    <row r="54" spans="1:16" x14ac:dyDescent="0.3">
      <c r="A54" s="57">
        <f>+A52+1</f>
        <v>11</v>
      </c>
      <c r="B54" s="57" t="s">
        <v>831</v>
      </c>
      <c r="C54" s="73" t="s">
        <v>591</v>
      </c>
      <c r="D54" s="65">
        <v>334094</v>
      </c>
      <c r="E54" s="65"/>
      <c r="F54" s="65"/>
      <c r="G54" s="66">
        <v>1</v>
      </c>
      <c r="H54" s="66">
        <v>1</v>
      </c>
      <c r="I54" s="66">
        <v>1</v>
      </c>
      <c r="J54" s="66">
        <v>0.3</v>
      </c>
      <c r="K54" s="66">
        <v>0.3</v>
      </c>
      <c r="L54" s="144" t="s">
        <v>305</v>
      </c>
      <c r="M54" s="57" t="str">
        <f>IF(E54&gt;0,(B54&amp;" "&amp;C54&amp;" between "&amp;VLOOKUP(D54,'Bus Lib'!B:D,3,FALSE)&amp;" and "&amp;VLOOKUP(E54,'Bus Lib'!B:D,3,FALSE)),(B54&amp;" "&amp;C54&amp;" "&amp;VLOOKUP(D54,'Bus Lib'!B:D,3,FALSE))) &amp; "_id" &amp;G54</f>
        <v>ChgMW Machine HOR_LV_PV_id1</v>
      </c>
      <c r="N54" s="57" t="s">
        <v>839</v>
      </c>
      <c r="O54" s="64" t="s">
        <v>835</v>
      </c>
      <c r="P54" s="64" t="s">
        <v>830</v>
      </c>
    </row>
    <row r="55" spans="1:16" x14ac:dyDescent="0.3">
      <c r="A55" s="57"/>
      <c r="B55" s="57" t="s">
        <v>831</v>
      </c>
      <c r="C55" s="73" t="s">
        <v>591</v>
      </c>
      <c r="D55" s="65">
        <v>334095</v>
      </c>
      <c r="E55" s="65"/>
      <c r="F55" s="65"/>
      <c r="G55" s="66">
        <v>1</v>
      </c>
      <c r="H55" s="66">
        <v>1</v>
      </c>
      <c r="I55" s="66">
        <v>1</v>
      </c>
      <c r="J55" s="66">
        <v>-99.4</v>
      </c>
      <c r="K55" s="66">
        <f>J55*0.5</f>
        <v>-49.7</v>
      </c>
      <c r="L55" s="144" t="s">
        <v>305</v>
      </c>
      <c r="M55" s="57" t="str">
        <f>IF(E55&gt;0,(B55&amp;" "&amp;C55&amp;" between "&amp;VLOOKUP(D55,'Bus Lib'!B:D,3,FALSE)&amp;" and "&amp;VLOOKUP(E55,'Bus Lib'!B:D,3,FALSE)),(B55&amp;" "&amp;C55&amp;" "&amp;VLOOKUP(D55,'Bus Lib'!B:D,3,FALSE))) &amp; "_id" &amp;G55</f>
        <v>ChgMW Machine HOR_LV_BESS_id1</v>
      </c>
      <c r="N55" s="57" t="s">
        <v>839</v>
      </c>
      <c r="O55" s="64" t="s">
        <v>835</v>
      </c>
      <c r="P55" s="64" t="s">
        <v>830</v>
      </c>
    </row>
    <row r="56" spans="1:16" x14ac:dyDescent="0.3">
      <c r="A56" s="57">
        <f t="shared" ref="A56" si="0">+A54+1</f>
        <v>12</v>
      </c>
      <c r="B56" s="57" t="s">
        <v>831</v>
      </c>
      <c r="C56" s="73" t="s">
        <v>591</v>
      </c>
      <c r="D56" s="65">
        <v>334094</v>
      </c>
      <c r="E56" s="65"/>
      <c r="F56" s="65"/>
      <c r="G56" s="66">
        <v>1</v>
      </c>
      <c r="H56" s="66">
        <v>1</v>
      </c>
      <c r="I56" s="66">
        <v>1</v>
      </c>
      <c r="J56" s="66">
        <v>0.3</v>
      </c>
      <c r="K56" s="66">
        <v>0.3</v>
      </c>
      <c r="L56" s="144" t="s">
        <v>305</v>
      </c>
      <c r="M56" s="57" t="str">
        <f>IF(E56&gt;0,(B56&amp;" "&amp;C56&amp;" between "&amp;VLOOKUP(D56,'Bus Lib'!B:D,3,FALSE)&amp;" and "&amp;VLOOKUP(E56,'Bus Lib'!B:D,3,FALSE)),(B56&amp;" "&amp;C56&amp;" "&amp;VLOOKUP(D56,'Bus Lib'!B:D,3,FALSE))) &amp; "_id" &amp;G56</f>
        <v>ChgMW Machine HOR_LV_PV_id1</v>
      </c>
      <c r="N56" s="57" t="s">
        <v>840</v>
      </c>
      <c r="O56" s="64" t="s">
        <v>835</v>
      </c>
      <c r="P56" s="64" t="s">
        <v>830</v>
      </c>
    </row>
    <row r="57" spans="1:16" x14ac:dyDescent="0.3">
      <c r="A57" s="57"/>
      <c r="B57" s="57" t="s">
        <v>831</v>
      </c>
      <c r="C57" s="73" t="s">
        <v>591</v>
      </c>
      <c r="D57" s="65">
        <v>334095</v>
      </c>
      <c r="E57" s="65"/>
      <c r="F57" s="65"/>
      <c r="G57" s="66">
        <v>1</v>
      </c>
      <c r="H57" s="66">
        <v>1</v>
      </c>
      <c r="I57" s="66">
        <v>1</v>
      </c>
      <c r="J57" s="66">
        <v>-99.4</v>
      </c>
      <c r="K57" s="66">
        <f>J57*0.25</f>
        <v>-24.85</v>
      </c>
      <c r="L57" s="144" t="s">
        <v>305</v>
      </c>
      <c r="M57" s="57" t="str">
        <f>IF(E57&gt;0,(B57&amp;" "&amp;C57&amp;" between "&amp;VLOOKUP(D57,'Bus Lib'!B:D,3,FALSE)&amp;" and "&amp;VLOOKUP(E57,'Bus Lib'!B:D,3,FALSE)),(B57&amp;" "&amp;C57&amp;" "&amp;VLOOKUP(D57,'Bus Lib'!B:D,3,FALSE))) &amp; "_id" &amp;G57</f>
        <v>ChgMW Machine HOR_LV_BESS_id1</v>
      </c>
      <c r="N57" s="57" t="s">
        <v>840</v>
      </c>
      <c r="O57" s="64" t="s">
        <v>835</v>
      </c>
      <c r="P57" s="64" t="s">
        <v>830</v>
      </c>
    </row>
    <row r="58" spans="1:16" x14ac:dyDescent="0.3">
      <c r="A58" s="57">
        <f>+A56+1</f>
        <v>13</v>
      </c>
      <c r="B58" s="57" t="s">
        <v>828</v>
      </c>
      <c r="C58" s="73" t="s">
        <v>591</v>
      </c>
      <c r="D58" s="65">
        <v>334094</v>
      </c>
      <c r="E58" s="65"/>
      <c r="F58" s="65"/>
      <c r="G58" s="66">
        <v>1</v>
      </c>
      <c r="H58" s="66">
        <v>1</v>
      </c>
      <c r="I58" s="66">
        <v>0</v>
      </c>
      <c r="J58" s="66">
        <v>60</v>
      </c>
      <c r="K58" s="66">
        <v>0</v>
      </c>
      <c r="L58" s="144" t="s">
        <v>305</v>
      </c>
      <c r="M58" s="57" t="str">
        <f>IF(E58&gt;0,(B58&amp;" "&amp;C58&amp;" between "&amp;VLOOKUP(D58,'Bus Lib'!B:D,3,FALSE)&amp;" and "&amp;VLOOKUP(E58,'Bus Lib'!B:D,3,FALSE)),(B58&amp;" "&amp;C58&amp;" "&amp;VLOOKUP(D58,'Bus Lib'!B:D,3,FALSE))) &amp; "_id" &amp;G58</f>
        <v>Trip Machine HOR_LV_PV_id1</v>
      </c>
      <c r="N58" s="57" t="s">
        <v>841</v>
      </c>
      <c r="O58" s="64" t="s">
        <v>842</v>
      </c>
      <c r="P58" s="64" t="s">
        <v>830</v>
      </c>
    </row>
    <row r="59" spans="1:16" x14ac:dyDescent="0.3">
      <c r="A59" s="57"/>
      <c r="B59" s="57" t="s">
        <v>828</v>
      </c>
      <c r="C59" s="73" t="s">
        <v>591</v>
      </c>
      <c r="D59" s="65">
        <v>334095</v>
      </c>
      <c r="E59" s="65"/>
      <c r="F59" s="65"/>
      <c r="G59" s="66">
        <v>1</v>
      </c>
      <c r="H59" s="66">
        <v>1</v>
      </c>
      <c r="I59" s="66">
        <v>0</v>
      </c>
      <c r="J59" s="66">
        <v>60</v>
      </c>
      <c r="K59" s="66">
        <v>0</v>
      </c>
      <c r="L59" s="144" t="s">
        <v>305</v>
      </c>
      <c r="M59" s="57" t="str">
        <f>IF(E59&gt;0,(B59&amp;" "&amp;C59&amp;" between "&amp;VLOOKUP(D59,'Bus Lib'!B:D,3,FALSE)&amp;" and "&amp;VLOOKUP(E59,'Bus Lib'!B:D,3,FALSE)),(B59&amp;" "&amp;C59&amp;" "&amp;VLOOKUP(D59,'Bus Lib'!B:D,3,FALSE))) &amp; "_id" &amp;G59</f>
        <v>Trip Machine HOR_LV_BESS_id1</v>
      </c>
      <c r="N59" s="57" t="s">
        <v>841</v>
      </c>
      <c r="O59" s="64" t="s">
        <v>842</v>
      </c>
      <c r="P59" s="64" t="s">
        <v>830</v>
      </c>
    </row>
    <row r="60" spans="1:16" x14ac:dyDescent="0.3">
      <c r="A60" s="57"/>
      <c r="B60" s="57"/>
      <c r="C60" s="73" t="s">
        <v>592</v>
      </c>
      <c r="D60" s="65">
        <v>334091</v>
      </c>
      <c r="E60" s="65"/>
      <c r="F60" s="65"/>
      <c r="G60" s="66">
        <v>1</v>
      </c>
      <c r="H60" s="66">
        <v>1</v>
      </c>
      <c r="I60" s="66">
        <v>0</v>
      </c>
      <c r="J60" s="66"/>
      <c r="K60" s="66">
        <v>0</v>
      </c>
      <c r="L60" s="144" t="s">
        <v>305</v>
      </c>
      <c r="M60" s="57" t="str">
        <f>IF(E60&gt;0,(B60&amp;" "&amp;C60&amp;" between "&amp;VLOOKUP(D60,'Bus Lib'!B:D,3,FALSE)&amp;" and "&amp;VLOOKUP(E60,'Bus Lib'!B:D,3,FALSE)),(B60&amp;" "&amp;C60&amp;" "&amp;VLOOKUP(D60,'Bus Lib'!B:D,3,FALSE))) &amp; "_id" &amp;G60</f>
        <v xml:space="preserve"> Shunt HOR_MV_id1</v>
      </c>
      <c r="N60" s="57"/>
      <c r="O60" s="64" t="s">
        <v>843</v>
      </c>
      <c r="P60" s="64" t="s">
        <v>830</v>
      </c>
    </row>
    <row r="61" spans="1:16" x14ac:dyDescent="0.3">
      <c r="A61" s="57"/>
      <c r="B61" s="57"/>
      <c r="C61" s="73" t="s">
        <v>592</v>
      </c>
      <c r="D61" s="65">
        <v>334091</v>
      </c>
      <c r="E61" s="65"/>
      <c r="F61" s="65"/>
      <c r="G61" s="66">
        <v>2</v>
      </c>
      <c r="H61" s="66">
        <v>1</v>
      </c>
      <c r="I61" s="66">
        <v>0</v>
      </c>
      <c r="J61" s="66"/>
      <c r="K61" s="66">
        <v>0</v>
      </c>
      <c r="L61" s="144" t="s">
        <v>305</v>
      </c>
      <c r="M61" s="57" t="str">
        <f>IF(E61&gt;0,(B61&amp;" "&amp;C61&amp;" between "&amp;VLOOKUP(D61,'Bus Lib'!B:D,3,FALSE)&amp;" and "&amp;VLOOKUP(E61,'Bus Lib'!B:D,3,FALSE)),(B61&amp;" "&amp;C61&amp;" "&amp;VLOOKUP(D61,'Bus Lib'!B:D,3,FALSE))) &amp; "_id" &amp;G61</f>
        <v xml:space="preserve"> Shunt HOR_MV_id2</v>
      </c>
      <c r="N61" s="57"/>
      <c r="O61" s="64" t="s">
        <v>843</v>
      </c>
      <c r="P61" s="64" t="s">
        <v>830</v>
      </c>
    </row>
    <row r="62" spans="1:16" x14ac:dyDescent="0.3">
      <c r="A62" s="57"/>
      <c r="B62" s="57"/>
      <c r="C62" s="73" t="s">
        <v>592</v>
      </c>
      <c r="D62" s="65">
        <v>334091</v>
      </c>
      <c r="E62" s="65"/>
      <c r="F62" s="65"/>
      <c r="G62" s="66">
        <v>3</v>
      </c>
      <c r="H62" s="66">
        <v>1</v>
      </c>
      <c r="I62" s="66">
        <v>0</v>
      </c>
      <c r="J62" s="66"/>
      <c r="K62" s="66">
        <v>0</v>
      </c>
      <c r="L62" s="144" t="s">
        <v>305</v>
      </c>
      <c r="M62" s="57" t="str">
        <f>IF(E62&gt;0,(B62&amp;" "&amp;C62&amp;" between "&amp;VLOOKUP(D62,'Bus Lib'!B:D,3,FALSE)&amp;" and "&amp;VLOOKUP(E62,'Bus Lib'!B:D,3,FALSE)),(B62&amp;" "&amp;C62&amp;" "&amp;VLOOKUP(D62,'Bus Lib'!B:D,3,FALSE))) &amp; "_id" &amp;G62</f>
        <v xml:space="preserve"> Shunt HOR_MV_id3</v>
      </c>
      <c r="N62" s="57"/>
      <c r="O62" s="64" t="s">
        <v>843</v>
      </c>
      <c r="P62" s="64" t="s">
        <v>830</v>
      </c>
    </row>
    <row r="63" spans="1:16" x14ac:dyDescent="0.3">
      <c r="A63" s="57"/>
      <c r="B63" s="57"/>
      <c r="C63" s="73" t="s">
        <v>592</v>
      </c>
      <c r="D63" s="65">
        <v>334091</v>
      </c>
      <c r="E63" s="65"/>
      <c r="F63" s="65"/>
      <c r="G63" s="66">
        <v>4</v>
      </c>
      <c r="H63" s="66">
        <v>1</v>
      </c>
      <c r="I63" s="66">
        <v>0</v>
      </c>
      <c r="J63" s="66"/>
      <c r="K63" s="66">
        <v>0</v>
      </c>
      <c r="L63" s="144" t="s">
        <v>305</v>
      </c>
      <c r="M63" s="57" t="str">
        <f>IF(E63&gt;0,(B63&amp;" "&amp;C63&amp;" between "&amp;VLOOKUP(D63,'Bus Lib'!B:D,3,FALSE)&amp;" and "&amp;VLOOKUP(E63,'Bus Lib'!B:D,3,FALSE)),(B63&amp;" "&amp;C63&amp;" "&amp;VLOOKUP(D63,'Bus Lib'!B:D,3,FALSE))) &amp; "_id" &amp;G63</f>
        <v xml:space="preserve"> Shunt HOR_MV_id4</v>
      </c>
      <c r="N63" s="57"/>
      <c r="O63" s="64" t="s">
        <v>843</v>
      </c>
      <c r="P63" s="64" t="s">
        <v>830</v>
      </c>
    </row>
    <row r="64" spans="1:16" x14ac:dyDescent="0.3">
      <c r="A64" s="57">
        <f>+A58+1</f>
        <v>14</v>
      </c>
      <c r="B64" s="57" t="s">
        <v>828</v>
      </c>
      <c r="C64" s="73" t="s">
        <v>591</v>
      </c>
      <c r="D64" s="65">
        <v>334094</v>
      </c>
      <c r="E64" s="65"/>
      <c r="F64" s="65"/>
      <c r="G64" s="66">
        <v>1</v>
      </c>
      <c r="H64" s="66">
        <v>1</v>
      </c>
      <c r="I64" s="66">
        <v>0</v>
      </c>
      <c r="J64" s="66">
        <f>J58*0.75</f>
        <v>45</v>
      </c>
      <c r="K64" s="66">
        <v>0</v>
      </c>
      <c r="L64" s="144" t="s">
        <v>305</v>
      </c>
      <c r="M64" s="57" t="str">
        <f>IF(E64&gt;0,(B64&amp;" "&amp;C64&amp;" between "&amp;VLOOKUP(D64,'Bus Lib'!B:D,3,FALSE)&amp;" and "&amp;VLOOKUP(E64,'Bus Lib'!B:D,3,FALSE)),(B64&amp;" "&amp;C64&amp;" "&amp;VLOOKUP(D64,'Bus Lib'!B:D,3,FALSE))) &amp; "_id" &amp;G64</f>
        <v>Trip Machine HOR_LV_PV_id1</v>
      </c>
      <c r="N64" s="57" t="s">
        <v>844</v>
      </c>
      <c r="O64" s="64" t="s">
        <v>842</v>
      </c>
      <c r="P64" s="64" t="s">
        <v>830</v>
      </c>
    </row>
    <row r="65" spans="1:16" x14ac:dyDescent="0.3">
      <c r="A65" s="57"/>
      <c r="B65" s="57" t="s">
        <v>828</v>
      </c>
      <c r="C65" s="73" t="s">
        <v>591</v>
      </c>
      <c r="D65" s="65">
        <v>334095</v>
      </c>
      <c r="E65" s="65"/>
      <c r="F65" s="65"/>
      <c r="G65" s="66">
        <v>1</v>
      </c>
      <c r="H65" s="66">
        <v>1</v>
      </c>
      <c r="I65" s="66">
        <v>0</v>
      </c>
      <c r="J65" s="66">
        <f>J59*0.75</f>
        <v>45</v>
      </c>
      <c r="K65" s="66">
        <v>0</v>
      </c>
      <c r="L65" s="144" t="s">
        <v>305</v>
      </c>
      <c r="M65" s="57" t="str">
        <f>IF(E65&gt;0,(B65&amp;" "&amp;C65&amp;" between "&amp;VLOOKUP(D65,'Bus Lib'!B:D,3,FALSE)&amp;" and "&amp;VLOOKUP(E65,'Bus Lib'!B:D,3,FALSE)),(B65&amp;" "&amp;C65&amp;" "&amp;VLOOKUP(D65,'Bus Lib'!B:D,3,FALSE))) &amp; "_id" &amp;G65</f>
        <v>Trip Machine HOR_LV_BESS_id1</v>
      </c>
      <c r="N65" s="57" t="s">
        <v>844</v>
      </c>
      <c r="O65" s="64" t="s">
        <v>842</v>
      </c>
      <c r="P65" s="64" t="s">
        <v>830</v>
      </c>
    </row>
    <row r="66" spans="1:16" x14ac:dyDescent="0.3">
      <c r="A66" s="57"/>
      <c r="B66" s="57"/>
      <c r="C66" s="73" t="s">
        <v>592</v>
      </c>
      <c r="D66" s="65">
        <v>334091</v>
      </c>
      <c r="E66" s="65"/>
      <c r="F66" s="65"/>
      <c r="G66" s="66">
        <v>1</v>
      </c>
      <c r="H66" s="66">
        <v>1</v>
      </c>
      <c r="I66" s="66">
        <v>0</v>
      </c>
      <c r="J66" s="66"/>
      <c r="K66" s="66">
        <v>0</v>
      </c>
      <c r="L66" s="144" t="s">
        <v>305</v>
      </c>
      <c r="M66" s="57" t="str">
        <f>IF(E66&gt;0,(B66&amp;" "&amp;C66&amp;" between "&amp;VLOOKUP(D66,'Bus Lib'!B:D,3,FALSE)&amp;" and "&amp;VLOOKUP(E66,'Bus Lib'!B:D,3,FALSE)),(B66&amp;" "&amp;C66&amp;" "&amp;VLOOKUP(D66,'Bus Lib'!B:D,3,FALSE))) &amp; "_id" &amp;G66</f>
        <v xml:space="preserve"> Shunt HOR_MV_id1</v>
      </c>
      <c r="N66" s="57"/>
      <c r="O66" s="64" t="s">
        <v>843</v>
      </c>
      <c r="P66" s="64" t="s">
        <v>830</v>
      </c>
    </row>
    <row r="67" spans="1:16" x14ac:dyDescent="0.3">
      <c r="A67" s="57"/>
      <c r="B67" s="57"/>
      <c r="C67" s="73" t="s">
        <v>592</v>
      </c>
      <c r="D67" s="65">
        <v>334091</v>
      </c>
      <c r="E67" s="65"/>
      <c r="F67" s="65"/>
      <c r="G67" s="66">
        <v>2</v>
      </c>
      <c r="H67" s="66">
        <v>1</v>
      </c>
      <c r="I67" s="66">
        <v>0</v>
      </c>
      <c r="J67" s="66"/>
      <c r="K67" s="66">
        <v>0</v>
      </c>
      <c r="L67" s="144" t="s">
        <v>305</v>
      </c>
      <c r="M67" s="57" t="str">
        <f>IF(E67&gt;0,(B67&amp;" "&amp;C67&amp;" between "&amp;VLOOKUP(D67,'Bus Lib'!B:D,3,FALSE)&amp;" and "&amp;VLOOKUP(E67,'Bus Lib'!B:D,3,FALSE)),(B67&amp;" "&amp;C67&amp;" "&amp;VLOOKUP(D67,'Bus Lib'!B:D,3,FALSE))) &amp; "_id" &amp;G67</f>
        <v xml:space="preserve"> Shunt HOR_MV_id2</v>
      </c>
      <c r="N67" s="57"/>
      <c r="O67" s="64" t="s">
        <v>843</v>
      </c>
      <c r="P67" s="64" t="s">
        <v>830</v>
      </c>
    </row>
    <row r="68" spans="1:16" x14ac:dyDescent="0.3">
      <c r="A68" s="57"/>
      <c r="B68" s="57"/>
      <c r="C68" s="73" t="s">
        <v>592</v>
      </c>
      <c r="D68" s="65">
        <v>334091</v>
      </c>
      <c r="E68" s="65"/>
      <c r="F68" s="65"/>
      <c r="G68" s="66">
        <v>3</v>
      </c>
      <c r="H68" s="66">
        <v>1</v>
      </c>
      <c r="I68" s="66">
        <v>0</v>
      </c>
      <c r="J68" s="66"/>
      <c r="K68" s="66">
        <v>0</v>
      </c>
      <c r="L68" s="144" t="s">
        <v>305</v>
      </c>
      <c r="M68" s="57" t="str">
        <f>IF(E68&gt;0,(B68&amp;" "&amp;C68&amp;" between "&amp;VLOOKUP(D68,'Bus Lib'!B:D,3,FALSE)&amp;" and "&amp;VLOOKUP(E68,'Bus Lib'!B:D,3,FALSE)),(B68&amp;" "&amp;C68&amp;" "&amp;VLOOKUP(D68,'Bus Lib'!B:D,3,FALSE))) &amp; "_id" &amp;G68</f>
        <v xml:space="preserve"> Shunt HOR_MV_id3</v>
      </c>
      <c r="N68" s="57"/>
      <c r="O68" s="64" t="s">
        <v>843</v>
      </c>
      <c r="P68" s="64" t="s">
        <v>830</v>
      </c>
    </row>
    <row r="69" spans="1:16" x14ac:dyDescent="0.3">
      <c r="A69" s="57"/>
      <c r="B69" s="57"/>
      <c r="C69" s="73" t="s">
        <v>592</v>
      </c>
      <c r="D69" s="65">
        <v>334091</v>
      </c>
      <c r="E69" s="65"/>
      <c r="F69" s="65"/>
      <c r="G69" s="66">
        <v>4</v>
      </c>
      <c r="H69" s="66">
        <v>1</v>
      </c>
      <c r="I69" s="66">
        <v>0</v>
      </c>
      <c r="J69" s="66"/>
      <c r="K69" s="66">
        <v>0</v>
      </c>
      <c r="L69" s="144" t="s">
        <v>305</v>
      </c>
      <c r="M69" s="57" t="str">
        <f>IF(E69&gt;0,(B69&amp;" "&amp;C69&amp;" between "&amp;VLOOKUP(D69,'Bus Lib'!B:D,3,FALSE)&amp;" and "&amp;VLOOKUP(E69,'Bus Lib'!B:D,3,FALSE)),(B69&amp;" "&amp;C69&amp;" "&amp;VLOOKUP(D69,'Bus Lib'!B:D,3,FALSE))) &amp; "_id" &amp;G69</f>
        <v xml:space="preserve"> Shunt HOR_MV_id4</v>
      </c>
      <c r="N69" s="57"/>
      <c r="O69" s="64" t="s">
        <v>843</v>
      </c>
      <c r="P69" s="64" t="s">
        <v>830</v>
      </c>
    </row>
    <row r="70" spans="1:16" x14ac:dyDescent="0.3">
      <c r="A70" s="57">
        <f>+A64+1</f>
        <v>15</v>
      </c>
      <c r="B70" s="57" t="s">
        <v>828</v>
      </c>
      <c r="C70" s="73" t="s">
        <v>591</v>
      </c>
      <c r="D70" s="65">
        <v>334094</v>
      </c>
      <c r="E70" s="65"/>
      <c r="F70" s="65"/>
      <c r="G70" s="66">
        <v>1</v>
      </c>
      <c r="H70" s="66">
        <v>1</v>
      </c>
      <c r="I70" s="66">
        <v>0</v>
      </c>
      <c r="J70" s="66">
        <f>J58*0.5</f>
        <v>30</v>
      </c>
      <c r="K70" s="66">
        <v>0</v>
      </c>
      <c r="L70" s="144" t="s">
        <v>305</v>
      </c>
      <c r="M70" s="57" t="str">
        <f>IF(E70&gt;0,(B70&amp;" "&amp;C70&amp;" between "&amp;VLOOKUP(D70,'Bus Lib'!B:D,3,FALSE)&amp;" and "&amp;VLOOKUP(E70,'Bus Lib'!B:D,3,FALSE)),(B70&amp;" "&amp;C70&amp;" "&amp;VLOOKUP(D70,'Bus Lib'!B:D,3,FALSE))) &amp; "_id" &amp;G70</f>
        <v>Trip Machine HOR_LV_PV_id1</v>
      </c>
      <c r="N70" s="57" t="s">
        <v>845</v>
      </c>
      <c r="O70" s="64" t="s">
        <v>842</v>
      </c>
      <c r="P70" s="64" t="s">
        <v>830</v>
      </c>
    </row>
    <row r="71" spans="1:16" x14ac:dyDescent="0.3">
      <c r="A71" s="57"/>
      <c r="B71" s="57"/>
      <c r="C71" s="73" t="s">
        <v>591</v>
      </c>
      <c r="D71" s="65">
        <v>334095</v>
      </c>
      <c r="E71" s="65"/>
      <c r="F71" s="65"/>
      <c r="G71" s="66">
        <v>1</v>
      </c>
      <c r="H71" s="66">
        <v>1</v>
      </c>
      <c r="I71" s="66">
        <v>0</v>
      </c>
      <c r="J71" s="66">
        <f>J59*0.5</f>
        <v>30</v>
      </c>
      <c r="K71" s="66">
        <v>0</v>
      </c>
      <c r="L71" s="144" t="s">
        <v>305</v>
      </c>
      <c r="M71" s="57" t="str">
        <f>IF(E71&gt;0,(B71&amp;" "&amp;C71&amp;" between "&amp;VLOOKUP(D71,'Bus Lib'!B:D,3,FALSE)&amp;" and "&amp;VLOOKUP(E71,'Bus Lib'!B:D,3,FALSE)),(B71&amp;" "&amp;C71&amp;" "&amp;VLOOKUP(D71,'Bus Lib'!B:D,3,FALSE))) &amp; "_id" &amp;G71</f>
        <v xml:space="preserve"> Machine HOR_LV_BESS_id1</v>
      </c>
      <c r="N71" s="57" t="s">
        <v>845</v>
      </c>
      <c r="O71" s="64" t="s">
        <v>842</v>
      </c>
      <c r="P71" s="64" t="s">
        <v>830</v>
      </c>
    </row>
    <row r="72" spans="1:16" x14ac:dyDescent="0.3">
      <c r="A72" s="57"/>
      <c r="B72" s="57"/>
      <c r="C72" s="73" t="s">
        <v>592</v>
      </c>
      <c r="D72" s="65">
        <v>334091</v>
      </c>
      <c r="E72" s="65"/>
      <c r="F72" s="65"/>
      <c r="G72" s="66">
        <v>1</v>
      </c>
      <c r="H72" s="66">
        <v>1</v>
      </c>
      <c r="I72" s="66">
        <v>0</v>
      </c>
      <c r="J72" s="66"/>
      <c r="K72" s="66">
        <v>0</v>
      </c>
      <c r="L72" s="144" t="s">
        <v>305</v>
      </c>
      <c r="M72" s="57" t="str">
        <f>IF(E72&gt;0,(B72&amp;" "&amp;C72&amp;" between "&amp;VLOOKUP(D72,'Bus Lib'!B:D,3,FALSE)&amp;" and "&amp;VLOOKUP(E72,'Bus Lib'!B:D,3,FALSE)),(B72&amp;" "&amp;C72&amp;" "&amp;VLOOKUP(D72,'Bus Lib'!B:D,3,FALSE))) &amp; "_id" &amp;G72</f>
        <v xml:space="preserve"> Shunt HOR_MV_id1</v>
      </c>
      <c r="N72" s="57"/>
      <c r="O72" s="64" t="s">
        <v>843</v>
      </c>
      <c r="P72" s="64" t="s">
        <v>830</v>
      </c>
    </row>
    <row r="73" spans="1:16" x14ac:dyDescent="0.3">
      <c r="A73" s="57"/>
      <c r="B73" s="57"/>
      <c r="C73" s="73" t="s">
        <v>592</v>
      </c>
      <c r="D73" s="65">
        <v>334091</v>
      </c>
      <c r="E73" s="65"/>
      <c r="F73" s="65"/>
      <c r="G73" s="66">
        <v>2</v>
      </c>
      <c r="H73" s="66">
        <v>1</v>
      </c>
      <c r="I73" s="66">
        <v>0</v>
      </c>
      <c r="J73" s="66"/>
      <c r="K73" s="66">
        <v>0</v>
      </c>
      <c r="L73" s="144" t="s">
        <v>305</v>
      </c>
      <c r="M73" s="57" t="str">
        <f>IF(E73&gt;0,(B73&amp;" "&amp;C73&amp;" between "&amp;VLOOKUP(D73,'Bus Lib'!B:D,3,FALSE)&amp;" and "&amp;VLOOKUP(E73,'Bus Lib'!B:D,3,FALSE)),(B73&amp;" "&amp;C73&amp;" "&amp;VLOOKUP(D73,'Bus Lib'!B:D,3,FALSE))) &amp; "_id" &amp;G73</f>
        <v xml:space="preserve"> Shunt HOR_MV_id2</v>
      </c>
      <c r="N73" s="57"/>
      <c r="O73" s="64" t="s">
        <v>843</v>
      </c>
      <c r="P73" s="64" t="s">
        <v>830</v>
      </c>
    </row>
    <row r="74" spans="1:16" x14ac:dyDescent="0.3">
      <c r="A74" s="57"/>
      <c r="B74" s="57"/>
      <c r="C74" s="73" t="s">
        <v>592</v>
      </c>
      <c r="D74" s="65">
        <v>334091</v>
      </c>
      <c r="E74" s="65"/>
      <c r="F74" s="65"/>
      <c r="G74" s="66">
        <v>3</v>
      </c>
      <c r="H74" s="66">
        <v>1</v>
      </c>
      <c r="I74" s="66">
        <v>0</v>
      </c>
      <c r="J74" s="66"/>
      <c r="K74" s="66">
        <v>0</v>
      </c>
      <c r="L74" s="144" t="s">
        <v>305</v>
      </c>
      <c r="M74" s="57" t="str">
        <f>IF(E74&gt;0,(B74&amp;" "&amp;C74&amp;" between "&amp;VLOOKUP(D74,'Bus Lib'!B:D,3,FALSE)&amp;" and "&amp;VLOOKUP(E74,'Bus Lib'!B:D,3,FALSE)),(B74&amp;" "&amp;C74&amp;" "&amp;VLOOKUP(D74,'Bus Lib'!B:D,3,FALSE))) &amp; "_id" &amp;G74</f>
        <v xml:space="preserve"> Shunt HOR_MV_id3</v>
      </c>
      <c r="N74" s="57"/>
      <c r="O74" s="64" t="s">
        <v>843</v>
      </c>
      <c r="P74" s="64" t="s">
        <v>830</v>
      </c>
    </row>
    <row r="75" spans="1:16" x14ac:dyDescent="0.3">
      <c r="A75" s="57"/>
      <c r="B75" s="57"/>
      <c r="C75" s="73" t="s">
        <v>592</v>
      </c>
      <c r="D75" s="65">
        <v>334091</v>
      </c>
      <c r="E75" s="65"/>
      <c r="F75" s="65"/>
      <c r="G75" s="66">
        <v>4</v>
      </c>
      <c r="H75" s="66">
        <v>1</v>
      </c>
      <c r="I75" s="66">
        <v>0</v>
      </c>
      <c r="J75" s="66"/>
      <c r="K75" s="66">
        <v>0</v>
      </c>
      <c r="L75" s="144" t="s">
        <v>305</v>
      </c>
      <c r="M75" s="57" t="str">
        <f>IF(E75&gt;0,(B75&amp;" "&amp;C75&amp;" between "&amp;VLOOKUP(D75,'Bus Lib'!B:D,3,FALSE)&amp;" and "&amp;VLOOKUP(E75,'Bus Lib'!B:D,3,FALSE)),(B75&amp;" "&amp;C75&amp;" "&amp;VLOOKUP(D75,'Bus Lib'!B:D,3,FALSE))) &amp; "_id" &amp;G75</f>
        <v xml:space="preserve"> Shunt HOR_MV_id4</v>
      </c>
      <c r="N75" s="57"/>
      <c r="O75" s="64" t="s">
        <v>843</v>
      </c>
      <c r="P75" s="64" t="s">
        <v>830</v>
      </c>
    </row>
    <row r="76" spans="1:16" x14ac:dyDescent="0.3">
      <c r="A76" s="57">
        <f>+A70+1</f>
        <v>16</v>
      </c>
      <c r="B76" s="57" t="s">
        <v>828</v>
      </c>
      <c r="C76" s="73" t="s">
        <v>591</v>
      </c>
      <c r="D76" s="65">
        <v>334094</v>
      </c>
      <c r="E76" s="65"/>
      <c r="F76" s="65"/>
      <c r="G76" s="66">
        <v>1</v>
      </c>
      <c r="H76" s="66">
        <v>1</v>
      </c>
      <c r="I76" s="66">
        <v>0</v>
      </c>
      <c r="J76" s="66">
        <f>J58*0.25</f>
        <v>15</v>
      </c>
      <c r="K76" s="66">
        <v>0</v>
      </c>
      <c r="L76" s="144" t="s">
        <v>305</v>
      </c>
      <c r="M76" s="57" t="str">
        <f>IF(E76&gt;0,(B76&amp;" "&amp;C76&amp;" between "&amp;VLOOKUP(D76,'Bus Lib'!B:D,3,FALSE)&amp;" and "&amp;VLOOKUP(E76,'Bus Lib'!B:D,3,FALSE)),(B76&amp;" "&amp;C76&amp;" "&amp;VLOOKUP(D76,'Bus Lib'!B:D,3,FALSE))) &amp; "_id" &amp;G76</f>
        <v>Trip Machine HOR_LV_PV_id1</v>
      </c>
      <c r="N76" s="57" t="s">
        <v>846</v>
      </c>
      <c r="O76" s="64" t="s">
        <v>842</v>
      </c>
      <c r="P76" s="64" t="s">
        <v>830</v>
      </c>
    </row>
    <row r="77" spans="1:16" x14ac:dyDescent="0.3">
      <c r="A77" s="57"/>
      <c r="B77" s="57"/>
      <c r="C77" s="73" t="s">
        <v>591</v>
      </c>
      <c r="D77" s="65">
        <v>334095</v>
      </c>
      <c r="E77" s="65"/>
      <c r="F77" s="65"/>
      <c r="G77" s="66">
        <v>1</v>
      </c>
      <c r="H77" s="66">
        <v>1</v>
      </c>
      <c r="I77" s="66">
        <v>0</v>
      </c>
      <c r="J77" s="66">
        <f>J59*0.25</f>
        <v>15</v>
      </c>
      <c r="K77" s="66">
        <v>0</v>
      </c>
      <c r="L77" s="144" t="s">
        <v>305</v>
      </c>
      <c r="M77" s="57" t="str">
        <f>IF(E77&gt;0,(B77&amp;" "&amp;C77&amp;" between "&amp;VLOOKUP(D77,'Bus Lib'!B:D,3,FALSE)&amp;" and "&amp;VLOOKUP(E77,'Bus Lib'!B:D,3,FALSE)),(B77&amp;" "&amp;C77&amp;" "&amp;VLOOKUP(D77,'Bus Lib'!B:D,3,FALSE))) &amp; "_id" &amp;G77</f>
        <v xml:space="preserve"> Machine HOR_LV_BESS_id1</v>
      </c>
      <c r="N77" s="57" t="s">
        <v>846</v>
      </c>
      <c r="O77" s="64" t="s">
        <v>842</v>
      </c>
      <c r="P77" s="64" t="s">
        <v>830</v>
      </c>
    </row>
    <row r="78" spans="1:16" x14ac:dyDescent="0.3">
      <c r="A78" s="57"/>
      <c r="B78" s="57"/>
      <c r="C78" s="73" t="s">
        <v>592</v>
      </c>
      <c r="D78" s="65">
        <v>334091</v>
      </c>
      <c r="E78" s="65"/>
      <c r="F78" s="65"/>
      <c r="G78" s="66">
        <v>1</v>
      </c>
      <c r="H78" s="66">
        <v>1</v>
      </c>
      <c r="I78" s="66">
        <v>0</v>
      </c>
      <c r="J78" s="66"/>
      <c r="K78" s="66">
        <v>0</v>
      </c>
      <c r="L78" s="144" t="s">
        <v>305</v>
      </c>
      <c r="M78" s="57" t="str">
        <f>IF(E78&gt;0,(B78&amp;" "&amp;C78&amp;" between "&amp;VLOOKUP(D78,'Bus Lib'!B:D,3,FALSE)&amp;" and "&amp;VLOOKUP(E78,'Bus Lib'!B:D,3,FALSE)),(B78&amp;" "&amp;C78&amp;" "&amp;VLOOKUP(D78,'Bus Lib'!B:D,3,FALSE))) &amp; "_id" &amp;G78</f>
        <v xml:space="preserve"> Shunt HOR_MV_id1</v>
      </c>
      <c r="N78" s="57"/>
      <c r="O78" s="64" t="s">
        <v>843</v>
      </c>
      <c r="P78" s="64" t="s">
        <v>830</v>
      </c>
    </row>
    <row r="79" spans="1:16" x14ac:dyDescent="0.3">
      <c r="A79" s="57"/>
      <c r="B79" s="57"/>
      <c r="C79" s="73" t="s">
        <v>592</v>
      </c>
      <c r="D79" s="65">
        <v>334091</v>
      </c>
      <c r="E79" s="65"/>
      <c r="F79" s="65"/>
      <c r="G79" s="66">
        <v>2</v>
      </c>
      <c r="H79" s="66">
        <v>1</v>
      </c>
      <c r="I79" s="66">
        <v>0</v>
      </c>
      <c r="J79" s="66"/>
      <c r="K79" s="66">
        <v>0</v>
      </c>
      <c r="L79" s="144" t="s">
        <v>305</v>
      </c>
      <c r="M79" s="57" t="str">
        <f>IF(E79&gt;0,(B79&amp;" "&amp;C79&amp;" between "&amp;VLOOKUP(D79,'Bus Lib'!B:D,3,FALSE)&amp;" and "&amp;VLOOKUP(E79,'Bus Lib'!B:D,3,FALSE)),(B79&amp;" "&amp;C79&amp;" "&amp;VLOOKUP(D79,'Bus Lib'!B:D,3,FALSE))) &amp; "_id" &amp;G79</f>
        <v xml:space="preserve"> Shunt HOR_MV_id2</v>
      </c>
      <c r="N79" s="57"/>
      <c r="O79" s="64" t="s">
        <v>843</v>
      </c>
      <c r="P79" s="64" t="s">
        <v>830</v>
      </c>
    </row>
    <row r="80" spans="1:16" x14ac:dyDescent="0.3">
      <c r="A80" s="57"/>
      <c r="B80" s="57"/>
      <c r="C80" s="73" t="s">
        <v>592</v>
      </c>
      <c r="D80" s="65">
        <v>334091</v>
      </c>
      <c r="E80" s="65"/>
      <c r="F80" s="65"/>
      <c r="G80" s="66">
        <v>3</v>
      </c>
      <c r="H80" s="66">
        <v>1</v>
      </c>
      <c r="I80" s="66">
        <v>0</v>
      </c>
      <c r="J80" s="66"/>
      <c r="K80" s="66">
        <v>0</v>
      </c>
      <c r="L80" s="144" t="s">
        <v>305</v>
      </c>
      <c r="M80" s="57" t="str">
        <f>IF(E80&gt;0,(B80&amp;" "&amp;C80&amp;" between "&amp;VLOOKUP(D80,'Bus Lib'!B:D,3,FALSE)&amp;" and "&amp;VLOOKUP(E80,'Bus Lib'!B:D,3,FALSE)),(B80&amp;" "&amp;C80&amp;" "&amp;VLOOKUP(D80,'Bus Lib'!B:D,3,FALSE))) &amp; "_id" &amp;G80</f>
        <v xml:space="preserve"> Shunt HOR_MV_id3</v>
      </c>
      <c r="N80" s="57"/>
      <c r="O80" s="64" t="s">
        <v>843</v>
      </c>
      <c r="P80" s="64" t="s">
        <v>830</v>
      </c>
    </row>
    <row r="81" spans="1:16" x14ac:dyDescent="0.3">
      <c r="A81" s="57"/>
      <c r="B81" s="57"/>
      <c r="C81" s="73" t="s">
        <v>592</v>
      </c>
      <c r="D81" s="65">
        <v>334091</v>
      </c>
      <c r="E81" s="65"/>
      <c r="F81" s="65"/>
      <c r="G81" s="66">
        <v>4</v>
      </c>
      <c r="H81" s="66">
        <v>1</v>
      </c>
      <c r="I81" s="66">
        <v>0</v>
      </c>
      <c r="J81" s="66"/>
      <c r="K81" s="66">
        <v>0</v>
      </c>
      <c r="L81" s="144" t="s">
        <v>305</v>
      </c>
      <c r="M81" s="57" t="str">
        <f>IF(E81&gt;0,(B81&amp;" "&amp;C81&amp;" between "&amp;VLOOKUP(D81,'Bus Lib'!B:D,3,FALSE)&amp;" and "&amp;VLOOKUP(E81,'Bus Lib'!B:D,3,FALSE)),(B81&amp;" "&amp;C81&amp;" "&amp;VLOOKUP(D81,'Bus Lib'!B:D,3,FALSE))) &amp; "_id" &amp;G81</f>
        <v xml:space="preserve"> Shunt HOR_MV_id4</v>
      </c>
      <c r="N81" s="57"/>
      <c r="O81" s="64" t="s">
        <v>843</v>
      </c>
      <c r="P81" s="64" t="s">
        <v>830</v>
      </c>
    </row>
    <row r="82" spans="1:16" x14ac:dyDescent="0.3">
      <c r="A82" s="57">
        <f>+A76+1</f>
        <v>17</v>
      </c>
      <c r="B82" s="57" t="s">
        <v>828</v>
      </c>
      <c r="C82" s="73" t="s">
        <v>591</v>
      </c>
      <c r="D82" s="65">
        <v>334094</v>
      </c>
      <c r="E82" s="65"/>
      <c r="F82" s="65"/>
      <c r="G82" s="66">
        <v>1</v>
      </c>
      <c r="H82" s="66">
        <v>1</v>
      </c>
      <c r="I82" s="66">
        <v>0</v>
      </c>
      <c r="J82" s="66">
        <v>0.3</v>
      </c>
      <c r="K82" s="66">
        <v>0</v>
      </c>
      <c r="L82" s="144" t="s">
        <v>305</v>
      </c>
      <c r="M82" s="57" t="str">
        <f>IF(E82&gt;0,(B82&amp;" "&amp;C82&amp;" between "&amp;VLOOKUP(D82,'Bus Lib'!B:D,3,FALSE)&amp;" and "&amp;VLOOKUP(E82,'Bus Lib'!B:D,3,FALSE)),(B82&amp;" "&amp;C82&amp;" "&amp;VLOOKUP(D82,'Bus Lib'!B:D,3,FALSE))) &amp; "_id" &amp;G82</f>
        <v>Trip Machine HOR_LV_PV_id1</v>
      </c>
      <c r="N82" s="57" t="s">
        <v>847</v>
      </c>
      <c r="O82" s="64" t="s">
        <v>842</v>
      </c>
      <c r="P82" s="64" t="s">
        <v>830</v>
      </c>
    </row>
    <row r="83" spans="1:16" x14ac:dyDescent="0.3">
      <c r="A83" s="57"/>
      <c r="B83" s="57"/>
      <c r="C83" s="73" t="s">
        <v>591</v>
      </c>
      <c r="D83" s="65">
        <v>334095</v>
      </c>
      <c r="E83" s="65"/>
      <c r="F83" s="65"/>
      <c r="G83" s="66">
        <v>1</v>
      </c>
      <c r="H83" s="66">
        <v>1</v>
      </c>
      <c r="I83" s="66">
        <v>0</v>
      </c>
      <c r="J83" s="66">
        <v>-99.4</v>
      </c>
      <c r="K83" s="66">
        <v>0</v>
      </c>
      <c r="L83" s="144" t="s">
        <v>305</v>
      </c>
      <c r="M83" s="57" t="str">
        <f>IF(E83&gt;0,(B83&amp;" "&amp;C83&amp;" between "&amp;VLOOKUP(D83,'Bus Lib'!B:D,3,FALSE)&amp;" and "&amp;VLOOKUP(E83,'Bus Lib'!B:D,3,FALSE)),(B83&amp;" "&amp;C83&amp;" "&amp;VLOOKUP(D83,'Bus Lib'!B:D,3,FALSE))) &amp; "_id" &amp;G83</f>
        <v xml:space="preserve"> Machine HOR_LV_BESS_id1</v>
      </c>
      <c r="N83" s="57" t="s">
        <v>847</v>
      </c>
      <c r="O83" s="64" t="s">
        <v>842</v>
      </c>
      <c r="P83" s="64" t="s">
        <v>830</v>
      </c>
    </row>
    <row r="84" spans="1:16" x14ac:dyDescent="0.3">
      <c r="A84" s="57"/>
      <c r="B84" s="57"/>
      <c r="C84" s="73" t="s">
        <v>592</v>
      </c>
      <c r="D84" s="65">
        <v>334091</v>
      </c>
      <c r="E84" s="65"/>
      <c r="F84" s="65"/>
      <c r="G84" s="66">
        <v>1</v>
      </c>
      <c r="H84" s="66">
        <v>1</v>
      </c>
      <c r="I84" s="66">
        <v>0</v>
      </c>
      <c r="J84" s="66"/>
      <c r="K84" s="66">
        <v>0</v>
      </c>
      <c r="L84" s="144" t="s">
        <v>305</v>
      </c>
      <c r="M84" s="57" t="str">
        <f>IF(E84&gt;0,(B84&amp;" "&amp;C84&amp;" between "&amp;VLOOKUP(D84,'Bus Lib'!B:D,3,FALSE)&amp;" and "&amp;VLOOKUP(E84,'Bus Lib'!B:D,3,FALSE)),(B84&amp;" "&amp;C84&amp;" "&amp;VLOOKUP(D84,'Bus Lib'!B:D,3,FALSE))) &amp; "_id" &amp;G84</f>
        <v xml:space="preserve"> Shunt HOR_MV_id1</v>
      </c>
      <c r="N84" s="57"/>
      <c r="O84" s="64" t="s">
        <v>843</v>
      </c>
      <c r="P84" s="64" t="s">
        <v>830</v>
      </c>
    </row>
    <row r="85" spans="1:16" x14ac:dyDescent="0.3">
      <c r="A85" s="57"/>
      <c r="B85" s="57"/>
      <c r="C85" s="73" t="s">
        <v>592</v>
      </c>
      <c r="D85" s="65">
        <v>334091</v>
      </c>
      <c r="E85" s="65"/>
      <c r="F85" s="65"/>
      <c r="G85" s="66">
        <v>2</v>
      </c>
      <c r="H85" s="66">
        <v>1</v>
      </c>
      <c r="I85" s="66">
        <v>0</v>
      </c>
      <c r="J85" s="66"/>
      <c r="K85" s="66">
        <v>0</v>
      </c>
      <c r="L85" s="144" t="s">
        <v>305</v>
      </c>
      <c r="M85" s="57" t="str">
        <f>IF(E85&gt;0,(B85&amp;" "&amp;C85&amp;" between "&amp;VLOOKUP(D85,'Bus Lib'!B:D,3,FALSE)&amp;" and "&amp;VLOOKUP(E85,'Bus Lib'!B:D,3,FALSE)),(B85&amp;" "&amp;C85&amp;" "&amp;VLOOKUP(D85,'Bus Lib'!B:D,3,FALSE))) &amp; "_id" &amp;G85</f>
        <v xml:space="preserve"> Shunt HOR_MV_id2</v>
      </c>
      <c r="N85" s="57"/>
      <c r="O85" s="64" t="s">
        <v>843</v>
      </c>
      <c r="P85" s="64" t="s">
        <v>830</v>
      </c>
    </row>
    <row r="86" spans="1:16" x14ac:dyDescent="0.3">
      <c r="A86" s="57"/>
      <c r="B86" s="57"/>
      <c r="C86" s="73" t="s">
        <v>592</v>
      </c>
      <c r="D86" s="65">
        <v>334091</v>
      </c>
      <c r="E86" s="65"/>
      <c r="F86" s="65"/>
      <c r="G86" s="66">
        <v>3</v>
      </c>
      <c r="H86" s="66">
        <v>1</v>
      </c>
      <c r="I86" s="66">
        <v>0</v>
      </c>
      <c r="J86" s="66"/>
      <c r="K86" s="66">
        <v>0</v>
      </c>
      <c r="L86" s="144" t="s">
        <v>305</v>
      </c>
      <c r="M86" s="57" t="str">
        <f>IF(E86&gt;0,(B86&amp;" "&amp;C86&amp;" between "&amp;VLOOKUP(D86,'Bus Lib'!B:D,3,FALSE)&amp;" and "&amp;VLOOKUP(E86,'Bus Lib'!B:D,3,FALSE)),(B86&amp;" "&amp;C86&amp;" "&amp;VLOOKUP(D86,'Bus Lib'!B:D,3,FALSE))) &amp; "_id" &amp;G86</f>
        <v xml:space="preserve"> Shunt HOR_MV_id3</v>
      </c>
      <c r="N86" s="57"/>
      <c r="O86" s="64" t="s">
        <v>843</v>
      </c>
      <c r="P86" s="64" t="s">
        <v>830</v>
      </c>
    </row>
    <row r="87" spans="1:16" x14ac:dyDescent="0.3">
      <c r="A87" s="57"/>
      <c r="B87" s="57"/>
      <c r="C87" s="73" t="s">
        <v>592</v>
      </c>
      <c r="D87" s="65">
        <v>334091</v>
      </c>
      <c r="E87" s="65"/>
      <c r="F87" s="65"/>
      <c r="G87" s="66">
        <v>4</v>
      </c>
      <c r="H87" s="66">
        <v>1</v>
      </c>
      <c r="I87" s="66">
        <v>0</v>
      </c>
      <c r="J87" s="66"/>
      <c r="K87" s="66">
        <v>0</v>
      </c>
      <c r="L87" s="144" t="s">
        <v>305</v>
      </c>
      <c r="M87" s="57" t="str">
        <f>IF(E87&gt;0,(B87&amp;" "&amp;C87&amp;" between "&amp;VLOOKUP(D87,'Bus Lib'!B:D,3,FALSE)&amp;" and "&amp;VLOOKUP(E87,'Bus Lib'!B:D,3,FALSE)),(B87&amp;" "&amp;C87&amp;" "&amp;VLOOKUP(D87,'Bus Lib'!B:D,3,FALSE))) &amp; "_id" &amp;G87</f>
        <v xml:space="preserve"> Shunt HOR_MV_id4</v>
      </c>
      <c r="N87" s="57"/>
      <c r="O87" s="64" t="s">
        <v>843</v>
      </c>
      <c r="P87" s="64" t="s">
        <v>830</v>
      </c>
    </row>
    <row r="88" spans="1:16" x14ac:dyDescent="0.3">
      <c r="A88" s="57">
        <f>+A82+1</f>
        <v>18</v>
      </c>
      <c r="B88" s="57" t="s">
        <v>828</v>
      </c>
      <c r="C88" s="73" t="s">
        <v>591</v>
      </c>
      <c r="D88" s="65">
        <v>334094</v>
      </c>
      <c r="E88" s="65"/>
      <c r="F88" s="65"/>
      <c r="G88" s="66">
        <v>1</v>
      </c>
      <c r="H88" s="66">
        <v>1</v>
      </c>
      <c r="I88" s="66">
        <v>0</v>
      </c>
      <c r="J88" s="66">
        <v>0.3</v>
      </c>
      <c r="K88" s="66">
        <v>0</v>
      </c>
      <c r="L88" s="144" t="s">
        <v>305</v>
      </c>
      <c r="M88" s="57" t="str">
        <f>IF(E88&gt;0,(B88&amp;" "&amp;C88&amp;" between "&amp;VLOOKUP(D88,'Bus Lib'!B:D,3,FALSE)&amp;" and "&amp;VLOOKUP(E88,'Bus Lib'!B:D,3,FALSE)),(B88&amp;" "&amp;C88&amp;" "&amp;VLOOKUP(D88,'Bus Lib'!B:D,3,FALSE))) &amp; "_id" &amp;G88</f>
        <v>Trip Machine HOR_LV_PV_id1</v>
      </c>
      <c r="N88" s="57" t="s">
        <v>862</v>
      </c>
      <c r="O88" s="64" t="s">
        <v>842</v>
      </c>
      <c r="P88" s="64" t="s">
        <v>830</v>
      </c>
    </row>
    <row r="89" spans="1:16" x14ac:dyDescent="0.3">
      <c r="A89" s="57"/>
      <c r="B89" s="57"/>
      <c r="C89" s="73" t="s">
        <v>591</v>
      </c>
      <c r="D89" s="65">
        <v>334095</v>
      </c>
      <c r="E89" s="65"/>
      <c r="F89" s="65"/>
      <c r="G89" s="66">
        <v>1</v>
      </c>
      <c r="H89" s="66">
        <v>1</v>
      </c>
      <c r="I89" s="66">
        <v>0</v>
      </c>
      <c r="J89" s="66">
        <f>J83*0.5</f>
        <v>-49.7</v>
      </c>
      <c r="K89" s="66">
        <v>0</v>
      </c>
      <c r="L89" s="144" t="s">
        <v>305</v>
      </c>
      <c r="M89" s="57" t="str">
        <f>IF(E89&gt;0,(B89&amp;" "&amp;C89&amp;" between "&amp;VLOOKUP(D89,'Bus Lib'!B:D,3,FALSE)&amp;" and "&amp;VLOOKUP(E89,'Bus Lib'!B:D,3,FALSE)),(B89&amp;" "&amp;C89&amp;" "&amp;VLOOKUP(D89,'Bus Lib'!B:D,3,FALSE))) &amp; "_id" &amp;G89</f>
        <v xml:space="preserve"> Machine HOR_LV_BESS_id1</v>
      </c>
      <c r="N89" s="57" t="s">
        <v>862</v>
      </c>
      <c r="O89" s="64" t="s">
        <v>842</v>
      </c>
      <c r="P89" s="64" t="s">
        <v>830</v>
      </c>
    </row>
    <row r="90" spans="1:16" x14ac:dyDescent="0.3">
      <c r="A90" s="57"/>
      <c r="B90" s="57"/>
      <c r="C90" s="73" t="s">
        <v>592</v>
      </c>
      <c r="D90" s="65">
        <v>334091</v>
      </c>
      <c r="E90" s="65"/>
      <c r="F90" s="65"/>
      <c r="G90" s="66">
        <v>1</v>
      </c>
      <c r="H90" s="66">
        <v>1</v>
      </c>
      <c r="I90" s="66">
        <v>0</v>
      </c>
      <c r="J90" s="66"/>
      <c r="K90" s="66">
        <v>0</v>
      </c>
      <c r="L90" s="144" t="s">
        <v>305</v>
      </c>
      <c r="M90" s="57" t="str">
        <f>IF(E90&gt;0,(B90&amp;" "&amp;C90&amp;" between "&amp;VLOOKUP(D90,'Bus Lib'!B:D,3,FALSE)&amp;" and "&amp;VLOOKUP(E90,'Bus Lib'!B:D,3,FALSE)),(B90&amp;" "&amp;C90&amp;" "&amp;VLOOKUP(D90,'Bus Lib'!B:D,3,FALSE))) &amp; "_id" &amp;G90</f>
        <v xml:space="preserve"> Shunt HOR_MV_id1</v>
      </c>
      <c r="N90" s="57"/>
      <c r="O90" s="64" t="s">
        <v>843</v>
      </c>
      <c r="P90" s="64" t="s">
        <v>830</v>
      </c>
    </row>
    <row r="91" spans="1:16" x14ac:dyDescent="0.3">
      <c r="A91" s="57"/>
      <c r="B91" s="57"/>
      <c r="C91" s="73" t="s">
        <v>592</v>
      </c>
      <c r="D91" s="65">
        <v>334091</v>
      </c>
      <c r="E91" s="65"/>
      <c r="F91" s="65"/>
      <c r="G91" s="66">
        <v>2</v>
      </c>
      <c r="H91" s="66">
        <v>1</v>
      </c>
      <c r="I91" s="66">
        <v>0</v>
      </c>
      <c r="J91" s="66"/>
      <c r="K91" s="66">
        <v>0</v>
      </c>
      <c r="L91" s="144" t="s">
        <v>305</v>
      </c>
      <c r="M91" s="57" t="str">
        <f>IF(E91&gt;0,(B91&amp;" "&amp;C91&amp;" between "&amp;VLOOKUP(D91,'Bus Lib'!B:D,3,FALSE)&amp;" and "&amp;VLOOKUP(E91,'Bus Lib'!B:D,3,FALSE)),(B91&amp;" "&amp;C91&amp;" "&amp;VLOOKUP(D91,'Bus Lib'!B:D,3,FALSE))) &amp; "_id" &amp;G91</f>
        <v xml:space="preserve"> Shunt HOR_MV_id2</v>
      </c>
      <c r="N91" s="57"/>
      <c r="O91" s="64" t="s">
        <v>843</v>
      </c>
      <c r="P91" s="64" t="s">
        <v>830</v>
      </c>
    </row>
    <row r="92" spans="1:16" x14ac:dyDescent="0.3">
      <c r="A92" s="57"/>
      <c r="B92" s="57"/>
      <c r="C92" s="73" t="s">
        <v>592</v>
      </c>
      <c r="D92" s="65">
        <v>334091</v>
      </c>
      <c r="E92" s="65"/>
      <c r="F92" s="65"/>
      <c r="G92" s="66">
        <v>3</v>
      </c>
      <c r="H92" s="66">
        <v>1</v>
      </c>
      <c r="I92" s="66">
        <v>0</v>
      </c>
      <c r="J92" s="66"/>
      <c r="K92" s="66">
        <v>0</v>
      </c>
      <c r="L92" s="144" t="s">
        <v>305</v>
      </c>
      <c r="M92" s="57" t="str">
        <f>IF(E92&gt;0,(B92&amp;" "&amp;C92&amp;" between "&amp;VLOOKUP(D92,'Bus Lib'!B:D,3,FALSE)&amp;" and "&amp;VLOOKUP(E92,'Bus Lib'!B:D,3,FALSE)),(B92&amp;" "&amp;C92&amp;" "&amp;VLOOKUP(D92,'Bus Lib'!B:D,3,FALSE))) &amp; "_id" &amp;G92</f>
        <v xml:space="preserve"> Shunt HOR_MV_id3</v>
      </c>
      <c r="N92" s="57"/>
      <c r="O92" s="64" t="s">
        <v>843</v>
      </c>
      <c r="P92" s="64" t="s">
        <v>830</v>
      </c>
    </row>
    <row r="93" spans="1:16" x14ac:dyDescent="0.3">
      <c r="A93" s="57"/>
      <c r="B93" s="57"/>
      <c r="C93" s="73" t="s">
        <v>592</v>
      </c>
      <c r="D93" s="65">
        <v>334091</v>
      </c>
      <c r="E93" s="65"/>
      <c r="F93" s="65"/>
      <c r="G93" s="66">
        <v>4</v>
      </c>
      <c r="H93" s="66">
        <v>1</v>
      </c>
      <c r="I93" s="66">
        <v>0</v>
      </c>
      <c r="J93" s="66"/>
      <c r="K93" s="66">
        <v>0</v>
      </c>
      <c r="L93" s="144" t="s">
        <v>305</v>
      </c>
      <c r="M93" s="57" t="str">
        <f>IF(E93&gt;0,(B93&amp;" "&amp;C93&amp;" between "&amp;VLOOKUP(D93,'Bus Lib'!B:D,3,FALSE)&amp;" and "&amp;VLOOKUP(E93,'Bus Lib'!B:D,3,FALSE)),(B93&amp;" "&amp;C93&amp;" "&amp;VLOOKUP(D93,'Bus Lib'!B:D,3,FALSE))) &amp; "_id" &amp;G93</f>
        <v xml:space="preserve"> Shunt HOR_MV_id4</v>
      </c>
      <c r="N93" s="57"/>
      <c r="O93" s="64" t="s">
        <v>843</v>
      </c>
      <c r="P93" s="64" t="s">
        <v>830</v>
      </c>
    </row>
    <row r="94" spans="1:16" x14ac:dyDescent="0.3">
      <c r="A94" s="57">
        <f>+A88+1</f>
        <v>19</v>
      </c>
      <c r="B94" s="57" t="s">
        <v>828</v>
      </c>
      <c r="C94" s="73" t="s">
        <v>591</v>
      </c>
      <c r="D94" s="65">
        <v>334094</v>
      </c>
      <c r="E94" s="65"/>
      <c r="F94" s="65"/>
      <c r="G94" s="66">
        <v>1</v>
      </c>
      <c r="H94" s="66">
        <v>1</v>
      </c>
      <c r="I94" s="66">
        <v>0</v>
      </c>
      <c r="J94" s="66">
        <v>0.3</v>
      </c>
      <c r="K94" s="66">
        <v>0</v>
      </c>
      <c r="L94" s="144" t="s">
        <v>305</v>
      </c>
      <c r="M94" s="57" t="str">
        <f>IF(E94&gt;0,(B94&amp;" "&amp;C94&amp;" between "&amp;VLOOKUP(D94,'Bus Lib'!B:D,3,FALSE)&amp;" and "&amp;VLOOKUP(E94,'Bus Lib'!B:D,3,FALSE)),(B94&amp;" "&amp;C94&amp;" "&amp;VLOOKUP(D94,'Bus Lib'!B:D,3,FALSE))) &amp; "_id" &amp;G94</f>
        <v>Trip Machine HOR_LV_PV_id1</v>
      </c>
      <c r="N94" s="57" t="s">
        <v>863</v>
      </c>
      <c r="O94" s="64" t="s">
        <v>842</v>
      </c>
      <c r="P94" s="64" t="s">
        <v>830</v>
      </c>
    </row>
    <row r="95" spans="1:16" x14ac:dyDescent="0.3">
      <c r="A95" s="57"/>
      <c r="B95" s="57"/>
      <c r="C95" s="73" t="s">
        <v>591</v>
      </c>
      <c r="D95" s="65">
        <v>334095</v>
      </c>
      <c r="E95" s="65"/>
      <c r="F95" s="65"/>
      <c r="G95" s="66">
        <v>1</v>
      </c>
      <c r="H95" s="66">
        <v>1</v>
      </c>
      <c r="I95" s="66">
        <v>0</v>
      </c>
      <c r="J95" s="66">
        <f>J83*0.25</f>
        <v>-24.85</v>
      </c>
      <c r="K95" s="66">
        <v>0</v>
      </c>
      <c r="L95" s="144" t="s">
        <v>305</v>
      </c>
      <c r="M95" s="57" t="str">
        <f>IF(E95&gt;0,(B95&amp;" "&amp;C95&amp;" between "&amp;VLOOKUP(D95,'Bus Lib'!B:D,3,FALSE)&amp;" and "&amp;VLOOKUP(E95,'Bus Lib'!B:D,3,FALSE)),(B95&amp;" "&amp;C95&amp;" "&amp;VLOOKUP(D95,'Bus Lib'!B:D,3,FALSE))) &amp; "_id" &amp;G95</f>
        <v xml:space="preserve"> Machine HOR_LV_BESS_id1</v>
      </c>
      <c r="N95" s="57" t="s">
        <v>863</v>
      </c>
      <c r="O95" s="64" t="s">
        <v>842</v>
      </c>
      <c r="P95" s="64" t="s">
        <v>830</v>
      </c>
    </row>
    <row r="96" spans="1:16" x14ac:dyDescent="0.3">
      <c r="A96" s="57"/>
      <c r="B96" s="57"/>
      <c r="C96" s="73" t="s">
        <v>592</v>
      </c>
      <c r="D96" s="65">
        <v>334091</v>
      </c>
      <c r="E96" s="65"/>
      <c r="F96" s="65"/>
      <c r="G96" s="66">
        <v>1</v>
      </c>
      <c r="H96" s="66">
        <v>1</v>
      </c>
      <c r="I96" s="66">
        <v>0</v>
      </c>
      <c r="J96" s="66"/>
      <c r="K96" s="66">
        <v>0</v>
      </c>
      <c r="L96" s="144" t="s">
        <v>305</v>
      </c>
      <c r="M96" s="57" t="str">
        <f>IF(E96&gt;0,(B96&amp;" "&amp;C96&amp;" between "&amp;VLOOKUP(D96,'Bus Lib'!B:D,3,FALSE)&amp;" and "&amp;VLOOKUP(E96,'Bus Lib'!B:D,3,FALSE)),(B96&amp;" "&amp;C96&amp;" "&amp;VLOOKUP(D96,'Bus Lib'!B:D,3,FALSE))) &amp; "_id" &amp;G96</f>
        <v xml:space="preserve"> Shunt HOR_MV_id1</v>
      </c>
      <c r="N96" s="57"/>
      <c r="O96" s="64" t="s">
        <v>843</v>
      </c>
      <c r="P96" s="64" t="s">
        <v>830</v>
      </c>
    </row>
    <row r="97" spans="1:16" x14ac:dyDescent="0.3">
      <c r="A97" s="57"/>
      <c r="B97" s="57"/>
      <c r="C97" s="73" t="s">
        <v>592</v>
      </c>
      <c r="D97" s="65">
        <v>334091</v>
      </c>
      <c r="E97" s="65"/>
      <c r="F97" s="65"/>
      <c r="G97" s="66">
        <v>2</v>
      </c>
      <c r="H97" s="66">
        <v>1</v>
      </c>
      <c r="I97" s="66">
        <v>0</v>
      </c>
      <c r="J97" s="66"/>
      <c r="K97" s="66">
        <v>0</v>
      </c>
      <c r="L97" s="144" t="s">
        <v>305</v>
      </c>
      <c r="M97" s="57" t="str">
        <f>IF(E97&gt;0,(B97&amp;" "&amp;C97&amp;" between "&amp;VLOOKUP(D97,'Bus Lib'!B:D,3,FALSE)&amp;" and "&amp;VLOOKUP(E97,'Bus Lib'!B:D,3,FALSE)),(B97&amp;" "&amp;C97&amp;" "&amp;VLOOKUP(D97,'Bus Lib'!B:D,3,FALSE))) &amp; "_id" &amp;G97</f>
        <v xml:space="preserve"> Shunt HOR_MV_id2</v>
      </c>
      <c r="N97" s="57"/>
      <c r="O97" s="64" t="s">
        <v>843</v>
      </c>
      <c r="P97" s="64" t="s">
        <v>830</v>
      </c>
    </row>
    <row r="98" spans="1:16" x14ac:dyDescent="0.3">
      <c r="A98" s="57"/>
      <c r="B98" s="57"/>
      <c r="C98" s="73" t="s">
        <v>592</v>
      </c>
      <c r="D98" s="65">
        <v>334091</v>
      </c>
      <c r="E98" s="65"/>
      <c r="F98" s="65"/>
      <c r="G98" s="66">
        <v>3</v>
      </c>
      <c r="H98" s="66">
        <v>1</v>
      </c>
      <c r="I98" s="66">
        <v>0</v>
      </c>
      <c r="J98" s="66"/>
      <c r="K98" s="66">
        <v>0</v>
      </c>
      <c r="L98" s="144" t="s">
        <v>305</v>
      </c>
      <c r="M98" s="57" t="str">
        <f>IF(E98&gt;0,(B98&amp;" "&amp;C98&amp;" between "&amp;VLOOKUP(D98,'Bus Lib'!B:D,3,FALSE)&amp;" and "&amp;VLOOKUP(E98,'Bus Lib'!B:D,3,FALSE)),(B98&amp;" "&amp;C98&amp;" "&amp;VLOOKUP(D98,'Bus Lib'!B:D,3,FALSE))) &amp; "_id" &amp;G98</f>
        <v xml:space="preserve"> Shunt HOR_MV_id3</v>
      </c>
      <c r="N98" s="57"/>
      <c r="O98" s="64" t="s">
        <v>843</v>
      </c>
      <c r="P98" s="64" t="s">
        <v>830</v>
      </c>
    </row>
    <row r="99" spans="1:16" x14ac:dyDescent="0.3">
      <c r="A99" s="57"/>
      <c r="B99" s="57"/>
      <c r="C99" s="73" t="s">
        <v>592</v>
      </c>
      <c r="D99" s="65">
        <v>334091</v>
      </c>
      <c r="E99" s="65"/>
      <c r="F99" s="65"/>
      <c r="G99" s="66">
        <v>4</v>
      </c>
      <c r="H99" s="66">
        <v>1</v>
      </c>
      <c r="I99" s="66">
        <v>0</v>
      </c>
      <c r="J99" s="66"/>
      <c r="K99" s="66">
        <v>0</v>
      </c>
      <c r="L99" s="144" t="s">
        <v>305</v>
      </c>
      <c r="M99" s="57" t="str">
        <f>IF(E99&gt;0,(B99&amp;" "&amp;C99&amp;" between "&amp;VLOOKUP(D99,'Bus Lib'!B:D,3,FALSE)&amp;" and "&amp;VLOOKUP(E99,'Bus Lib'!B:D,3,FALSE)),(B99&amp;" "&amp;C99&amp;" "&amp;VLOOKUP(D99,'Bus Lib'!B:D,3,FALSE))) &amp; "_id" &amp;G99</f>
        <v xml:space="preserve"> Shunt HOR_MV_id4</v>
      </c>
      <c r="N99" s="57"/>
      <c r="O99" s="64" t="s">
        <v>843</v>
      </c>
      <c r="P99" s="64" t="s">
        <v>830</v>
      </c>
    </row>
    <row r="100" spans="1:16" x14ac:dyDescent="0.3">
      <c r="A100" s="57">
        <f>+A94+1</f>
        <v>20</v>
      </c>
      <c r="B100" s="57" t="s">
        <v>848</v>
      </c>
      <c r="C100" s="73" t="s">
        <v>137</v>
      </c>
      <c r="D100" s="65">
        <v>334081</v>
      </c>
      <c r="E100" s="65"/>
      <c r="F100" s="65"/>
      <c r="G100" s="66"/>
      <c r="H100" s="66"/>
      <c r="I100" s="66"/>
      <c r="J100" s="66"/>
      <c r="K100" s="66"/>
      <c r="L100" s="144" t="s">
        <v>305</v>
      </c>
      <c r="M100" s="57" t="str">
        <f>IF(E100&gt;0,(B100&amp;" "&amp;C100&amp;" between "&amp;VLOOKUP(D100,'Bus Lib'!B:D,3,FALSE)&amp;" and "&amp;VLOOKUP(E100,'Bus Lib'!B:D,3,FALSE)),(B100&amp;" "&amp;C100&amp;" "&amp;VLOOKUP(D100,'Bus Lib'!B:D,3,FALSE))) &amp; "_id" &amp;G100</f>
        <v>FaultCal Bus HOR_POC_id</v>
      </c>
      <c r="N100" s="57" t="s">
        <v>873</v>
      </c>
      <c r="O100" s="64" t="s">
        <v>849</v>
      </c>
      <c r="P100" s="64" t="s">
        <v>850</v>
      </c>
    </row>
    <row r="101" spans="1:16" x14ac:dyDescent="0.3">
      <c r="A101" s="57"/>
      <c r="B101" s="57"/>
      <c r="C101" s="73" t="s">
        <v>137</v>
      </c>
      <c r="D101" s="65">
        <v>334090</v>
      </c>
      <c r="E101" s="65"/>
      <c r="F101" s="65"/>
      <c r="G101" s="66"/>
      <c r="H101" s="66"/>
      <c r="I101" s="66"/>
      <c r="J101" s="66"/>
      <c r="K101" s="66"/>
      <c r="L101" s="144" t="s">
        <v>305</v>
      </c>
      <c r="M101" s="57" t="str">
        <f>IF(E101&gt;0,(B101&amp;" "&amp;C101&amp;" between "&amp;VLOOKUP(D101,'Bus Lib'!B:D,3,FALSE)&amp;" and "&amp;VLOOKUP(E101,'Bus Lib'!B:D,3,FALSE)),(B101&amp;" "&amp;C101&amp;" "&amp;VLOOKUP(D101,'Bus Lib'!B:D,3,FALSE))) &amp; "_id" &amp;G101</f>
        <v xml:space="preserve"> Bus HOR_HV_id</v>
      </c>
      <c r="N101" s="57"/>
      <c r="O101" s="64" t="s">
        <v>849</v>
      </c>
      <c r="P101" s="64" t="s">
        <v>850</v>
      </c>
    </row>
    <row r="102" spans="1:16" x14ac:dyDescent="0.3">
      <c r="A102" s="57"/>
      <c r="B102" s="57"/>
      <c r="C102" s="73" t="s">
        <v>137</v>
      </c>
      <c r="D102" s="65">
        <v>334091</v>
      </c>
      <c r="E102" s="65"/>
      <c r="F102" s="65"/>
      <c r="G102" s="66"/>
      <c r="H102" s="66"/>
      <c r="I102" s="66"/>
      <c r="J102" s="66"/>
      <c r="K102" s="66"/>
      <c r="L102" s="144" t="s">
        <v>305</v>
      </c>
      <c r="M102" s="57" t="str">
        <f>IF(E102&gt;0,(B102&amp;" "&amp;C102&amp;" between "&amp;VLOOKUP(D102,'Bus Lib'!B:D,3,FALSE)&amp;" and "&amp;VLOOKUP(E102,'Bus Lib'!B:D,3,FALSE)),(B102&amp;" "&amp;C102&amp;" "&amp;VLOOKUP(D102,'Bus Lib'!B:D,3,FALSE))) &amp; "_id" &amp;G102</f>
        <v xml:space="preserve"> Bus HOR_MV_id</v>
      </c>
      <c r="N102" s="57"/>
      <c r="O102" s="64" t="s">
        <v>849</v>
      </c>
      <c r="P102" s="64" t="s">
        <v>850</v>
      </c>
    </row>
    <row r="103" spans="1:16" x14ac:dyDescent="0.3">
      <c r="A103" s="57"/>
      <c r="B103" s="57"/>
      <c r="C103" s="73" t="s">
        <v>137</v>
      </c>
      <c r="D103" s="65">
        <v>334092</v>
      </c>
      <c r="E103" s="65"/>
      <c r="F103" s="65"/>
      <c r="G103" s="66"/>
      <c r="H103" s="66"/>
      <c r="I103" s="66"/>
      <c r="J103" s="66"/>
      <c r="K103" s="66"/>
      <c r="L103" s="144" t="s">
        <v>305</v>
      </c>
      <c r="M103" s="57" t="str">
        <f>IF(E103&gt;0,(B103&amp;" "&amp;C103&amp;" between "&amp;VLOOKUP(D103,'Bus Lib'!B:D,3,FALSE)&amp;" and "&amp;VLOOKUP(E103,'Bus Lib'!B:D,3,FALSE)),(B103&amp;" "&amp;C103&amp;" "&amp;VLOOKUP(D103,'Bus Lib'!B:D,3,FALSE))) &amp; "_id" &amp;G103</f>
        <v xml:space="preserve"> Bus HOR_MV_PV_id</v>
      </c>
      <c r="N103" s="57"/>
      <c r="O103" s="64" t="s">
        <v>849</v>
      </c>
      <c r="P103" s="64" t="s">
        <v>850</v>
      </c>
    </row>
    <row r="104" spans="1:16" x14ac:dyDescent="0.3">
      <c r="A104" s="57"/>
      <c r="B104" s="57"/>
      <c r="C104" s="73" t="s">
        <v>137</v>
      </c>
      <c r="D104" s="65">
        <v>334093</v>
      </c>
      <c r="E104" s="65"/>
      <c r="F104" s="65"/>
      <c r="G104" s="66"/>
      <c r="H104" s="66"/>
      <c r="I104" s="66"/>
      <c r="J104" s="66"/>
      <c r="K104" s="66"/>
      <c r="L104" s="144" t="s">
        <v>305</v>
      </c>
      <c r="M104" s="57" t="str">
        <f>IF(E104&gt;0,(B104&amp;" "&amp;C104&amp;" between "&amp;VLOOKUP(D104,'Bus Lib'!B:D,3,FALSE)&amp;" and "&amp;VLOOKUP(E104,'Bus Lib'!B:D,3,FALSE)),(B104&amp;" "&amp;C104&amp;" "&amp;VLOOKUP(D104,'Bus Lib'!B:D,3,FALSE))) &amp; "_id" &amp;G104</f>
        <v xml:space="preserve"> Bus HOR_MV_BESS_id</v>
      </c>
      <c r="N104" s="57"/>
      <c r="O104" s="64" t="s">
        <v>849</v>
      </c>
      <c r="P104" s="64" t="s">
        <v>850</v>
      </c>
    </row>
    <row r="105" spans="1:16" x14ac:dyDescent="0.3">
      <c r="A105" s="57"/>
      <c r="B105" s="57"/>
      <c r="C105" s="73" t="s">
        <v>137</v>
      </c>
      <c r="D105" s="65">
        <v>334094</v>
      </c>
      <c r="E105" s="65"/>
      <c r="F105" s="65"/>
      <c r="G105" s="66"/>
      <c r="H105" s="66"/>
      <c r="I105" s="66"/>
      <c r="J105" s="66"/>
      <c r="K105" s="66"/>
      <c r="L105" s="144" t="s">
        <v>305</v>
      </c>
      <c r="M105" s="57" t="str">
        <f>IF(E105&gt;0,(B105&amp;" "&amp;C105&amp;" between "&amp;VLOOKUP(D105,'Bus Lib'!B:D,3,FALSE)&amp;" and "&amp;VLOOKUP(E105,'Bus Lib'!B:D,3,FALSE)),(B105&amp;" "&amp;C105&amp;" "&amp;VLOOKUP(D105,'Bus Lib'!B:D,3,FALSE))) &amp; "_id" &amp;G105</f>
        <v xml:space="preserve"> Bus HOR_LV_PV_id</v>
      </c>
      <c r="N105" s="57"/>
      <c r="O105" s="64" t="s">
        <v>849</v>
      </c>
      <c r="P105" s="64" t="s">
        <v>850</v>
      </c>
    </row>
    <row r="106" spans="1:16" x14ac:dyDescent="0.3">
      <c r="A106" s="57"/>
      <c r="B106" s="57"/>
      <c r="C106" s="73" t="s">
        <v>137</v>
      </c>
      <c r="D106" s="65">
        <v>334095</v>
      </c>
      <c r="E106" s="65"/>
      <c r="F106" s="65"/>
      <c r="G106" s="66"/>
      <c r="H106" s="66"/>
      <c r="I106" s="66"/>
      <c r="J106" s="66"/>
      <c r="K106" s="66"/>
      <c r="L106" s="144" t="s">
        <v>305</v>
      </c>
      <c r="M106" s="57" t="str">
        <f>IF(E106&gt;0,(B106&amp;" "&amp;C106&amp;" between "&amp;VLOOKUP(D106,'Bus Lib'!B:D,3,FALSE)&amp;" and "&amp;VLOOKUP(E106,'Bus Lib'!B:D,3,FALSE)),(B106&amp;" "&amp;C106&amp;" "&amp;VLOOKUP(D106,'Bus Lib'!B:D,3,FALSE))) &amp; "_id" &amp;G106</f>
        <v xml:space="preserve"> Bus HOR_LV_BESS_id</v>
      </c>
      <c r="N106" s="57"/>
      <c r="O106" s="64" t="s">
        <v>849</v>
      </c>
      <c r="P106" s="64" t="s">
        <v>850</v>
      </c>
    </row>
  </sheetData>
  <mergeCells count="1">
    <mergeCell ref="A1:M1"/>
  </mergeCells>
  <phoneticPr fontId="3" type="noConversion"/>
  <conditionalFormatting sqref="L2:L106">
    <cfRule type="containsText" dxfId="0" priority="1" operator="containsText" text="yes">
      <formula>NOT(ISERROR(SEARCH("yes",L2)))</formula>
    </cfRule>
  </conditionalFormatting>
  <dataValidations disablePrompts="1" count="5">
    <dataValidation type="list" allowBlank="1" showInputMessage="1" showErrorMessage="1" sqref="B64:B65 B70:B73 B76:B79 B82:B85 B88:B91 B94:B97 B3:B59" xr:uid="{927575D1-2DD2-4745-AF09-59FA360089F1}">
      <formula1>"Trip,ChgMW,ChgTap,NetworkNormal,FaultCal"</formula1>
    </dataValidation>
    <dataValidation type="list" allowBlank="1" showInputMessage="1" showErrorMessage="1" sqref="B100" xr:uid="{F7844F9D-DC51-4E88-BBCA-D1CD6537135B}">
      <formula1>"Contingency, GenChange,GenTrip,NetworkNormal,FaultCal"</formula1>
    </dataValidation>
    <dataValidation type="list" allowBlank="1" showInputMessage="1" showErrorMessage="1" sqref="B101:B106 B60:B63 B98:B99 B74:B75 B80:B81 B86:B87 B92:B93 B66:B69" xr:uid="{29DD3FEB-2DAD-4DBB-A335-D2F086BDDE0D}">
      <formula1>"Contingency, GenChange,GenTrip,NetworkNormal"</formula1>
    </dataValidation>
    <dataValidation type="list" allowBlank="1" showInputMessage="1" showErrorMessage="1" sqref="C45:C106" xr:uid="{35073328-356D-4EA2-BEBA-A2040ADC7607}">
      <formula1>"Line, Tx_2w, Tx_3w, Bus, Machine, Shunt"</formula1>
    </dataValidation>
    <dataValidation type="list" allowBlank="1" showInputMessage="1" showErrorMessage="1" sqref="C3:C44" xr:uid="{0D081112-1316-42EC-98C4-77883FC606EC}">
      <formula1>"Line, Tx_2w, Tx_3w, Bus, Machine, Shunt, Load"</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B70E3-0940-4748-8C10-611232DB19A6}">
  <sheetPr>
    <tabColor rgb="FFFFC000"/>
  </sheetPr>
  <dimension ref="A1:L92"/>
  <sheetViews>
    <sheetView tabSelected="1" zoomScaleNormal="100" workbookViewId="0">
      <selection activeCell="K58" sqref="K58"/>
    </sheetView>
  </sheetViews>
  <sheetFormatPr defaultRowHeight="14.4" x14ac:dyDescent="0.3"/>
  <cols>
    <col min="2" max="2" width="8.88671875" style="272"/>
    <col min="3" max="3" width="42.88671875" bestFit="1" customWidth="1"/>
    <col min="4" max="4" width="34" style="276" customWidth="1"/>
    <col min="5" max="5" width="21.109375" customWidth="1"/>
    <col min="6" max="7" width="21.109375" hidden="1" customWidth="1"/>
    <col min="8" max="8" width="19.33203125" hidden="1" customWidth="1"/>
    <col min="11" max="11" width="31.33203125" bestFit="1" customWidth="1"/>
  </cols>
  <sheetData>
    <row r="1" spans="1:12" ht="79.8" customHeight="1" x14ac:dyDescent="0.3">
      <c r="A1" s="280" t="s">
        <v>918</v>
      </c>
      <c r="B1" s="280"/>
      <c r="C1" s="280"/>
      <c r="D1" s="280"/>
      <c r="E1" s="280"/>
      <c r="F1" s="269"/>
    </row>
    <row r="2" spans="1:12" s="272" customFormat="1" x14ac:dyDescent="0.3">
      <c r="A2" s="270" t="s">
        <v>919</v>
      </c>
      <c r="B2" s="270" t="s">
        <v>276</v>
      </c>
      <c r="C2" s="270" t="s">
        <v>920</v>
      </c>
      <c r="D2" s="271" t="s">
        <v>921</v>
      </c>
      <c r="E2" s="270" t="s">
        <v>922</v>
      </c>
      <c r="F2" s="270" t="s">
        <v>923</v>
      </c>
      <c r="G2" s="270" t="s">
        <v>924</v>
      </c>
      <c r="H2" s="270" t="s">
        <v>925</v>
      </c>
      <c r="L2" s="272" t="s">
        <v>926</v>
      </c>
    </row>
    <row r="3" spans="1:12" x14ac:dyDescent="0.3">
      <c r="A3" s="57">
        <v>0</v>
      </c>
      <c r="B3" s="273" t="s">
        <v>927</v>
      </c>
      <c r="C3" s="57" t="s">
        <v>928</v>
      </c>
      <c r="D3" s="274"/>
      <c r="E3" s="57" t="s">
        <v>929</v>
      </c>
      <c r="F3" s="57" t="s">
        <v>930</v>
      </c>
      <c r="G3" s="65">
        <v>90</v>
      </c>
      <c r="H3" s="65">
        <v>35.549999999999997</v>
      </c>
      <c r="J3" t="str">
        <f>"PQ"&amp;B3</f>
        <v>PQ01a</v>
      </c>
      <c r="K3" t="str">
        <f>RIGHT(C3,LEN(C3)-4)</f>
        <v>Pmax Qmax_100%P PV_100%Q BESS</v>
      </c>
      <c r="L3" t="s">
        <v>931</v>
      </c>
    </row>
    <row r="4" spans="1:12" x14ac:dyDescent="0.3">
      <c r="A4" s="57">
        <v>0</v>
      </c>
      <c r="B4" s="273" t="s">
        <v>932</v>
      </c>
      <c r="C4" s="57" t="s">
        <v>933</v>
      </c>
      <c r="D4" s="274"/>
      <c r="E4" s="57" t="s">
        <v>929</v>
      </c>
      <c r="F4" s="57" t="s">
        <v>930</v>
      </c>
      <c r="G4" s="65">
        <v>90</v>
      </c>
      <c r="H4" s="65">
        <v>-35.549999999999997</v>
      </c>
      <c r="J4" t="str">
        <f t="shared" ref="J4:J40" si="0">"PQ"&amp;B4</f>
        <v>PQ02a</v>
      </c>
      <c r="K4" t="str">
        <f t="shared" ref="K4:K8" si="1">RIGHT(C4,LEN(C4)-4)</f>
        <v>Pmax Qmin_100%P PV_100%Q BESS</v>
      </c>
      <c r="L4" t="s">
        <v>931</v>
      </c>
    </row>
    <row r="5" spans="1:12" x14ac:dyDescent="0.3">
      <c r="A5" s="57">
        <v>0</v>
      </c>
      <c r="B5" s="273" t="s">
        <v>934</v>
      </c>
      <c r="C5" s="57" t="s">
        <v>935</v>
      </c>
      <c r="D5" s="274"/>
      <c r="E5" s="57" t="s">
        <v>929</v>
      </c>
      <c r="F5" s="57" t="s">
        <v>930</v>
      </c>
      <c r="G5" s="65">
        <v>90</v>
      </c>
      <c r="H5" s="65">
        <v>35.549999999999997</v>
      </c>
      <c r="J5" t="str">
        <f t="shared" si="0"/>
        <v>PQ03a</v>
      </c>
      <c r="K5" t="str">
        <f t="shared" si="1"/>
        <v>Pmax Qmax_50%P PV_50%Q BESS</v>
      </c>
      <c r="L5" t="s">
        <v>931</v>
      </c>
    </row>
    <row r="6" spans="1:12" x14ac:dyDescent="0.3">
      <c r="A6" s="57">
        <v>0</v>
      </c>
      <c r="B6" s="273" t="s">
        <v>936</v>
      </c>
      <c r="C6" s="57" t="s">
        <v>937</v>
      </c>
      <c r="D6" s="274"/>
      <c r="E6" s="57" t="s">
        <v>929</v>
      </c>
      <c r="F6" s="57" t="s">
        <v>930</v>
      </c>
      <c r="G6" s="65">
        <v>90</v>
      </c>
      <c r="H6" s="65">
        <v>-35.549999999999997</v>
      </c>
      <c r="J6" t="str">
        <f t="shared" si="0"/>
        <v>PQ04a</v>
      </c>
      <c r="K6" t="str">
        <f t="shared" si="1"/>
        <v>Pmax Qmin_50%P PV_50%Q BESS</v>
      </c>
      <c r="L6" t="s">
        <v>931</v>
      </c>
    </row>
    <row r="7" spans="1:12" x14ac:dyDescent="0.3">
      <c r="A7" s="57">
        <v>0</v>
      </c>
      <c r="B7" s="273" t="s">
        <v>938</v>
      </c>
      <c r="C7" s="57" t="s">
        <v>939</v>
      </c>
      <c r="D7" s="274"/>
      <c r="E7" s="57" t="s">
        <v>940</v>
      </c>
      <c r="F7" s="57" t="s">
        <v>930</v>
      </c>
      <c r="G7" s="65">
        <v>-50</v>
      </c>
      <c r="H7" s="65">
        <v>35.549999999999997</v>
      </c>
      <c r="J7" t="str">
        <f t="shared" si="0"/>
        <v>PQ05a</v>
      </c>
      <c r="K7" t="str">
        <f t="shared" si="1"/>
        <v>Pmin Qmax_100%P BESS_100%Q PV</v>
      </c>
      <c r="L7" t="s">
        <v>931</v>
      </c>
    </row>
    <row r="8" spans="1:12" x14ac:dyDescent="0.3">
      <c r="A8" s="57">
        <v>0</v>
      </c>
      <c r="B8" s="273" t="s">
        <v>941</v>
      </c>
      <c r="C8" s="57" t="s">
        <v>942</v>
      </c>
      <c r="D8" s="275"/>
      <c r="E8" s="57" t="s">
        <v>940</v>
      </c>
      <c r="F8" s="57" t="s">
        <v>930</v>
      </c>
      <c r="G8" s="65">
        <v>-50</v>
      </c>
      <c r="H8" s="65">
        <v>-35.549999999999997</v>
      </c>
      <c r="J8" t="str">
        <f t="shared" si="0"/>
        <v>PQ06a</v>
      </c>
      <c r="K8" t="str">
        <f t="shared" si="1"/>
        <v>Pmin Qmin_100%P BESS_100%Q PV</v>
      </c>
      <c r="L8" t="s">
        <v>931</v>
      </c>
    </row>
    <row r="9" spans="1:12" x14ac:dyDescent="0.3">
      <c r="A9" s="57">
        <v>0</v>
      </c>
      <c r="B9" s="273" t="s">
        <v>943</v>
      </c>
      <c r="C9" s="57" t="s">
        <v>944</v>
      </c>
      <c r="D9" s="274"/>
      <c r="E9" s="57" t="s">
        <v>929</v>
      </c>
      <c r="F9" s="57" t="s">
        <v>930</v>
      </c>
      <c r="G9" s="65">
        <v>90</v>
      </c>
      <c r="H9" s="65">
        <v>35.549999999999997</v>
      </c>
      <c r="J9" t="str">
        <f t="shared" si="0"/>
        <v>PQ07a</v>
      </c>
      <c r="K9" t="str">
        <f>"PQ"&amp;RIGHT(C9,LEN(C9)-4)</f>
        <v>PQ01a+BESS Coll Fdr1 Outage</v>
      </c>
      <c r="L9" t="s">
        <v>931</v>
      </c>
    </row>
    <row r="10" spans="1:12" x14ac:dyDescent="0.3">
      <c r="A10" s="57">
        <v>0</v>
      </c>
      <c r="B10" s="273" t="s">
        <v>945</v>
      </c>
      <c r="C10" s="57" t="s">
        <v>946</v>
      </c>
      <c r="D10" s="274"/>
      <c r="E10" s="57" t="s">
        <v>929</v>
      </c>
      <c r="F10" s="57" t="s">
        <v>930</v>
      </c>
      <c r="G10" s="65">
        <v>90</v>
      </c>
      <c r="H10" s="65">
        <v>-35.549999999999997</v>
      </c>
      <c r="J10" t="str">
        <f t="shared" si="0"/>
        <v>PQ08a</v>
      </c>
      <c r="K10" t="str">
        <f t="shared" ref="K10:K32" si="2">"PQ"&amp;RIGHT(C10,LEN(C10)-4)</f>
        <v>PQ02a+BESS Coll Fdr1 Outage</v>
      </c>
      <c r="L10" t="s">
        <v>931</v>
      </c>
    </row>
    <row r="11" spans="1:12" x14ac:dyDescent="0.3">
      <c r="A11" s="57">
        <v>0</v>
      </c>
      <c r="B11" s="273" t="s">
        <v>947</v>
      </c>
      <c r="C11" s="57" t="s">
        <v>948</v>
      </c>
      <c r="D11" s="274"/>
      <c r="E11" s="57" t="s">
        <v>929</v>
      </c>
      <c r="F11" s="57" t="s">
        <v>930</v>
      </c>
      <c r="G11" s="65">
        <v>90</v>
      </c>
      <c r="H11" s="65">
        <v>35.549999999999997</v>
      </c>
      <c r="J11" t="str">
        <f t="shared" si="0"/>
        <v>PQ09a</v>
      </c>
      <c r="K11" t="str">
        <f t="shared" si="2"/>
        <v>PQ03a+BESS Coll Fdr1 Outage</v>
      </c>
      <c r="L11" t="s">
        <v>931</v>
      </c>
    </row>
    <row r="12" spans="1:12" x14ac:dyDescent="0.3">
      <c r="A12" s="57">
        <v>0</v>
      </c>
      <c r="B12" s="273" t="s">
        <v>949</v>
      </c>
      <c r="C12" s="57" t="s">
        <v>950</v>
      </c>
      <c r="D12" s="274"/>
      <c r="E12" s="57" t="s">
        <v>929</v>
      </c>
      <c r="F12" s="57" t="s">
        <v>930</v>
      </c>
      <c r="G12" s="65">
        <v>90</v>
      </c>
      <c r="H12" s="65">
        <v>-35.549999999999997</v>
      </c>
      <c r="J12" t="str">
        <f t="shared" si="0"/>
        <v>PQ10a</v>
      </c>
      <c r="K12" t="str">
        <f t="shared" si="2"/>
        <v>PQ04a+BESS Coll Fdr1 Outage</v>
      </c>
      <c r="L12" t="s">
        <v>931</v>
      </c>
    </row>
    <row r="13" spans="1:12" x14ac:dyDescent="0.3">
      <c r="A13" s="57">
        <v>0</v>
      </c>
      <c r="B13" s="273" t="s">
        <v>951</v>
      </c>
      <c r="C13" s="57" t="s">
        <v>952</v>
      </c>
      <c r="D13" s="274"/>
      <c r="E13" s="57" t="s">
        <v>940</v>
      </c>
      <c r="F13" s="57" t="s">
        <v>930</v>
      </c>
      <c r="G13" s="65">
        <v>-50</v>
      </c>
      <c r="H13" s="65">
        <v>35.549999999999997</v>
      </c>
      <c r="J13" t="str">
        <f t="shared" si="0"/>
        <v>PQ11a</v>
      </c>
      <c r="K13" t="str">
        <f t="shared" si="2"/>
        <v>PQ05a+BESS Coll Fdr1 Outage</v>
      </c>
      <c r="L13" t="s">
        <v>931</v>
      </c>
    </row>
    <row r="14" spans="1:12" x14ac:dyDescent="0.3">
      <c r="A14" s="57">
        <v>0</v>
      </c>
      <c r="B14" s="273" t="s">
        <v>953</v>
      </c>
      <c r="C14" s="57" t="s">
        <v>954</v>
      </c>
      <c r="D14" s="275"/>
      <c r="E14" s="57" t="s">
        <v>940</v>
      </c>
      <c r="F14" s="57" t="s">
        <v>930</v>
      </c>
      <c r="G14" s="65">
        <v>-50</v>
      </c>
      <c r="H14" s="65">
        <v>-35.549999999999997</v>
      </c>
      <c r="J14" t="str">
        <f t="shared" si="0"/>
        <v>PQ12a</v>
      </c>
      <c r="K14" t="str">
        <f t="shared" si="2"/>
        <v>PQ06a+BESS Coll Fdr1 Outage</v>
      </c>
      <c r="L14" t="s">
        <v>931</v>
      </c>
    </row>
    <row r="15" spans="1:12" x14ac:dyDescent="0.3">
      <c r="A15" s="57">
        <v>0</v>
      </c>
      <c r="B15" s="273" t="s">
        <v>955</v>
      </c>
      <c r="C15" s="57" t="s">
        <v>990</v>
      </c>
      <c r="D15" s="274"/>
      <c r="E15" s="57" t="s">
        <v>929</v>
      </c>
      <c r="F15" s="57" t="s">
        <v>930</v>
      </c>
      <c r="G15" s="65">
        <v>90</v>
      </c>
      <c r="H15" s="65">
        <v>35.549999999999997</v>
      </c>
      <c r="J15" t="str">
        <f t="shared" si="0"/>
        <v>PQ13a</v>
      </c>
      <c r="K15" t="str">
        <f t="shared" si="2"/>
        <v>PQ01a+PV Coll Fdr2 Outage</v>
      </c>
      <c r="L15" t="s">
        <v>931</v>
      </c>
    </row>
    <row r="16" spans="1:12" x14ac:dyDescent="0.3">
      <c r="A16" s="57">
        <v>0</v>
      </c>
      <c r="B16" s="273" t="s">
        <v>956</v>
      </c>
      <c r="C16" s="57" t="s">
        <v>991</v>
      </c>
      <c r="D16" s="274"/>
      <c r="E16" s="57" t="s">
        <v>929</v>
      </c>
      <c r="F16" s="57" t="s">
        <v>930</v>
      </c>
      <c r="G16" s="65">
        <v>90</v>
      </c>
      <c r="H16" s="65">
        <v>-35.549999999999997</v>
      </c>
      <c r="J16" t="str">
        <f t="shared" si="0"/>
        <v>PQ14a</v>
      </c>
      <c r="K16" t="str">
        <f t="shared" si="2"/>
        <v>PQ02a+PV Coll Fdr2 Outage</v>
      </c>
      <c r="L16" t="s">
        <v>931</v>
      </c>
    </row>
    <row r="17" spans="1:12" x14ac:dyDescent="0.3">
      <c r="A17" s="57">
        <v>0</v>
      </c>
      <c r="B17" s="273" t="s">
        <v>957</v>
      </c>
      <c r="C17" s="57" t="s">
        <v>992</v>
      </c>
      <c r="D17" s="274"/>
      <c r="E17" s="57" t="s">
        <v>929</v>
      </c>
      <c r="F17" s="57" t="s">
        <v>930</v>
      </c>
      <c r="G17" s="65">
        <v>90</v>
      </c>
      <c r="H17" s="65">
        <v>35.549999999999997</v>
      </c>
      <c r="J17" t="str">
        <f t="shared" si="0"/>
        <v>PQ15a</v>
      </c>
      <c r="K17" t="str">
        <f t="shared" si="2"/>
        <v>PQ03a+PV Coll Fdr2 Outage</v>
      </c>
      <c r="L17" t="s">
        <v>931</v>
      </c>
    </row>
    <row r="18" spans="1:12" x14ac:dyDescent="0.3">
      <c r="A18" s="57">
        <v>0</v>
      </c>
      <c r="B18" s="273" t="s">
        <v>958</v>
      </c>
      <c r="C18" s="57" t="s">
        <v>993</v>
      </c>
      <c r="D18" s="274"/>
      <c r="E18" s="57" t="s">
        <v>929</v>
      </c>
      <c r="F18" s="57" t="s">
        <v>930</v>
      </c>
      <c r="G18" s="65">
        <v>90</v>
      </c>
      <c r="H18" s="65">
        <v>-35.549999999999997</v>
      </c>
      <c r="J18" t="str">
        <f t="shared" si="0"/>
        <v>PQ16a</v>
      </c>
      <c r="K18" t="str">
        <f t="shared" si="2"/>
        <v>PQ04a+PV Coll Fdr2 Outage</v>
      </c>
      <c r="L18" t="s">
        <v>931</v>
      </c>
    </row>
    <row r="19" spans="1:12" x14ac:dyDescent="0.3">
      <c r="A19" s="57">
        <v>0</v>
      </c>
      <c r="B19" s="273" t="s">
        <v>959</v>
      </c>
      <c r="C19" s="57" t="s">
        <v>994</v>
      </c>
      <c r="D19" s="274"/>
      <c r="E19" s="57" t="s">
        <v>940</v>
      </c>
      <c r="F19" s="57" t="s">
        <v>930</v>
      </c>
      <c r="G19" s="65">
        <v>-50</v>
      </c>
      <c r="H19" s="65">
        <v>35.549999999999997</v>
      </c>
      <c r="J19" t="str">
        <f t="shared" si="0"/>
        <v>PQ17a</v>
      </c>
      <c r="K19" t="str">
        <f t="shared" si="2"/>
        <v>PQ05a+PV Coll Fdr2 Outage</v>
      </c>
      <c r="L19" t="s">
        <v>931</v>
      </c>
    </row>
    <row r="20" spans="1:12" x14ac:dyDescent="0.3">
      <c r="A20" s="57">
        <v>0</v>
      </c>
      <c r="B20" s="273" t="s">
        <v>960</v>
      </c>
      <c r="C20" s="57" t="s">
        <v>995</v>
      </c>
      <c r="D20" s="274"/>
      <c r="E20" s="57" t="s">
        <v>940</v>
      </c>
      <c r="F20" s="57" t="s">
        <v>930</v>
      </c>
      <c r="G20" s="65">
        <v>-50</v>
      </c>
      <c r="H20" s="65">
        <v>-35.549999999999997</v>
      </c>
      <c r="J20" t="str">
        <f t="shared" si="0"/>
        <v>PQ18a</v>
      </c>
      <c r="K20" t="str">
        <f t="shared" si="2"/>
        <v>PQ06a+PV Coll Fdr2 Outage</v>
      </c>
      <c r="L20" t="s">
        <v>931</v>
      </c>
    </row>
    <row r="21" spans="1:12" x14ac:dyDescent="0.3">
      <c r="A21" s="57">
        <v>0</v>
      </c>
      <c r="B21" s="273" t="s">
        <v>961</v>
      </c>
      <c r="C21" s="57" t="s">
        <v>996</v>
      </c>
      <c r="D21" s="274" t="s">
        <v>962</v>
      </c>
      <c r="E21" s="57" t="s">
        <v>929</v>
      </c>
      <c r="F21" s="57" t="s">
        <v>930</v>
      </c>
      <c r="G21" s="65">
        <v>90</v>
      </c>
      <c r="H21" s="65">
        <v>35.549999999999997</v>
      </c>
      <c r="J21" t="str">
        <f t="shared" si="0"/>
        <v>PQ19a</v>
      </c>
      <c r="K21" t="str">
        <f>"PQ"&amp;RIGHT(C21,LEN(C21)-4)</f>
        <v>PQ01a_+10%TX_Z</v>
      </c>
      <c r="L21" t="s">
        <v>931</v>
      </c>
    </row>
    <row r="22" spans="1:12" x14ac:dyDescent="0.3">
      <c r="A22" s="57">
        <v>0</v>
      </c>
      <c r="B22" s="273" t="s">
        <v>963</v>
      </c>
      <c r="C22" s="57" t="s">
        <v>997</v>
      </c>
      <c r="D22" s="274" t="s">
        <v>962</v>
      </c>
      <c r="E22" s="57" t="s">
        <v>929</v>
      </c>
      <c r="F22" s="57" t="s">
        <v>930</v>
      </c>
      <c r="G22" s="65">
        <v>90</v>
      </c>
      <c r="H22" s="65">
        <v>-35.549999999999997</v>
      </c>
      <c r="J22" t="str">
        <f t="shared" si="0"/>
        <v>PQ20a</v>
      </c>
      <c r="K22" t="str">
        <f t="shared" si="2"/>
        <v>PQ02a_+10%TX_Z</v>
      </c>
      <c r="L22" t="s">
        <v>931</v>
      </c>
    </row>
    <row r="23" spans="1:12" x14ac:dyDescent="0.3">
      <c r="A23" s="57">
        <v>0</v>
      </c>
      <c r="B23" s="273" t="s">
        <v>964</v>
      </c>
      <c r="C23" s="268" t="s">
        <v>998</v>
      </c>
      <c r="D23" s="274" t="s">
        <v>962</v>
      </c>
      <c r="E23" s="57" t="s">
        <v>929</v>
      </c>
      <c r="F23" s="57" t="s">
        <v>930</v>
      </c>
      <c r="G23" s="65">
        <v>90</v>
      </c>
      <c r="H23" s="65">
        <v>35.549999999999997</v>
      </c>
      <c r="J23" t="str">
        <f t="shared" si="0"/>
        <v>PQ21a</v>
      </c>
      <c r="K23" t="str">
        <f t="shared" si="2"/>
        <v>PQ03a_+10%TX_Z</v>
      </c>
      <c r="L23" t="s">
        <v>931</v>
      </c>
    </row>
    <row r="24" spans="1:12" x14ac:dyDescent="0.3">
      <c r="A24" s="57">
        <v>0</v>
      </c>
      <c r="B24" s="273" t="s">
        <v>965</v>
      </c>
      <c r="C24" s="57" t="s">
        <v>999</v>
      </c>
      <c r="D24" s="274" t="s">
        <v>962</v>
      </c>
      <c r="E24" s="57" t="s">
        <v>929</v>
      </c>
      <c r="F24" s="57" t="s">
        <v>930</v>
      </c>
      <c r="G24" s="65">
        <v>90</v>
      </c>
      <c r="H24" s="65">
        <v>-35.549999999999997</v>
      </c>
      <c r="J24" t="str">
        <f t="shared" si="0"/>
        <v>PQ22a</v>
      </c>
      <c r="K24" t="str">
        <f t="shared" si="2"/>
        <v>PQ04a_+10%TX_Z</v>
      </c>
      <c r="L24" t="s">
        <v>931</v>
      </c>
    </row>
    <row r="25" spans="1:12" x14ac:dyDescent="0.3">
      <c r="A25" s="57">
        <v>0</v>
      </c>
      <c r="B25" s="273" t="s">
        <v>966</v>
      </c>
      <c r="C25" s="57" t="s">
        <v>1000</v>
      </c>
      <c r="D25" s="274" t="s">
        <v>962</v>
      </c>
      <c r="E25" s="57" t="s">
        <v>940</v>
      </c>
      <c r="F25" s="57" t="s">
        <v>930</v>
      </c>
      <c r="G25" s="65">
        <v>-50</v>
      </c>
      <c r="H25" s="65">
        <v>35.549999999999997</v>
      </c>
      <c r="J25" t="str">
        <f t="shared" si="0"/>
        <v>PQ23a</v>
      </c>
      <c r="K25" t="str">
        <f t="shared" si="2"/>
        <v>PQ05a_+10%TX_Z</v>
      </c>
      <c r="L25" t="s">
        <v>931</v>
      </c>
    </row>
    <row r="26" spans="1:12" x14ac:dyDescent="0.3">
      <c r="A26" s="57">
        <v>0</v>
      </c>
      <c r="B26" s="273" t="s">
        <v>967</v>
      </c>
      <c r="C26" s="57" t="s">
        <v>1001</v>
      </c>
      <c r="D26" s="274" t="s">
        <v>962</v>
      </c>
      <c r="E26" s="57" t="s">
        <v>940</v>
      </c>
      <c r="F26" s="57" t="s">
        <v>930</v>
      </c>
      <c r="G26" s="65">
        <v>-50</v>
      </c>
      <c r="H26" s="65">
        <v>-35.549999999999997</v>
      </c>
      <c r="J26" t="str">
        <f t="shared" si="0"/>
        <v>PQ24a</v>
      </c>
      <c r="K26" t="str">
        <f t="shared" si="2"/>
        <v>PQ06a_+10%TX_Z</v>
      </c>
      <c r="L26" t="s">
        <v>931</v>
      </c>
    </row>
    <row r="27" spans="1:12" x14ac:dyDescent="0.3">
      <c r="A27" s="57">
        <v>0</v>
      </c>
      <c r="B27" s="273" t="s">
        <v>968</v>
      </c>
      <c r="C27" s="57" t="s">
        <v>1002</v>
      </c>
      <c r="D27" s="274" t="s">
        <v>969</v>
      </c>
      <c r="E27" s="57" t="s">
        <v>929</v>
      </c>
      <c r="F27" s="57" t="s">
        <v>930</v>
      </c>
      <c r="G27" s="65">
        <v>90</v>
      </c>
      <c r="H27" s="65">
        <v>35.549999999999997</v>
      </c>
      <c r="J27" t="str">
        <f t="shared" si="0"/>
        <v>PQ25a</v>
      </c>
      <c r="K27" t="str">
        <f t="shared" si="2"/>
        <v>PQ01a_-10%TX_Z</v>
      </c>
      <c r="L27" t="s">
        <v>931</v>
      </c>
    </row>
    <row r="28" spans="1:12" x14ac:dyDescent="0.3">
      <c r="A28" s="57">
        <v>0</v>
      </c>
      <c r="B28" s="273" t="s">
        <v>970</v>
      </c>
      <c r="C28" s="57" t="s">
        <v>1003</v>
      </c>
      <c r="D28" s="274" t="s">
        <v>969</v>
      </c>
      <c r="E28" s="57" t="s">
        <v>929</v>
      </c>
      <c r="F28" s="57" t="s">
        <v>930</v>
      </c>
      <c r="G28" s="65">
        <v>90</v>
      </c>
      <c r="H28" s="65">
        <v>-35.549999999999997</v>
      </c>
      <c r="J28" t="str">
        <f t="shared" si="0"/>
        <v>PQ26a</v>
      </c>
      <c r="K28" t="str">
        <f t="shared" si="2"/>
        <v>PQ02a_-10%TX_Z</v>
      </c>
      <c r="L28" t="s">
        <v>931</v>
      </c>
    </row>
    <row r="29" spans="1:12" x14ac:dyDescent="0.3">
      <c r="A29" s="57">
        <v>0</v>
      </c>
      <c r="B29" s="273" t="s">
        <v>971</v>
      </c>
      <c r="C29" s="57" t="s">
        <v>1004</v>
      </c>
      <c r="D29" s="274" t="s">
        <v>969</v>
      </c>
      <c r="E29" s="57" t="s">
        <v>929</v>
      </c>
      <c r="F29" s="57" t="s">
        <v>930</v>
      </c>
      <c r="G29" s="65">
        <v>90</v>
      </c>
      <c r="H29" s="65">
        <v>35.549999999999997</v>
      </c>
      <c r="J29" t="str">
        <f t="shared" si="0"/>
        <v>PQ27a</v>
      </c>
      <c r="K29" t="str">
        <f t="shared" si="2"/>
        <v>PQ03a_-10%TX_Z</v>
      </c>
      <c r="L29" t="s">
        <v>931</v>
      </c>
    </row>
    <row r="30" spans="1:12" x14ac:dyDescent="0.3">
      <c r="A30" s="57">
        <v>0</v>
      </c>
      <c r="B30" s="273" t="s">
        <v>972</v>
      </c>
      <c r="C30" s="57" t="s">
        <v>1005</v>
      </c>
      <c r="D30" s="274" t="s">
        <v>969</v>
      </c>
      <c r="E30" s="57" t="s">
        <v>929</v>
      </c>
      <c r="F30" s="57" t="s">
        <v>930</v>
      </c>
      <c r="G30" s="65">
        <v>90</v>
      </c>
      <c r="H30" s="65">
        <v>-35.549999999999997</v>
      </c>
      <c r="J30" t="str">
        <f t="shared" si="0"/>
        <v>PQ28a</v>
      </c>
      <c r="K30" t="str">
        <f t="shared" si="2"/>
        <v>PQ04a_-10%TX_Z</v>
      </c>
      <c r="L30" t="s">
        <v>931</v>
      </c>
    </row>
    <row r="31" spans="1:12" x14ac:dyDescent="0.3">
      <c r="A31" s="57">
        <v>0</v>
      </c>
      <c r="B31" s="273" t="s">
        <v>973</v>
      </c>
      <c r="C31" s="57" t="s">
        <v>1006</v>
      </c>
      <c r="D31" s="274" t="s">
        <v>969</v>
      </c>
      <c r="E31" s="57" t="s">
        <v>940</v>
      </c>
      <c r="F31" s="57" t="s">
        <v>930</v>
      </c>
      <c r="G31" s="65">
        <v>-50</v>
      </c>
      <c r="H31" s="65">
        <v>35.549999999999997</v>
      </c>
      <c r="J31" t="str">
        <f t="shared" si="0"/>
        <v>PQ29a</v>
      </c>
      <c r="K31" t="str">
        <f>"PQ"&amp;RIGHT(C31,LEN(C31)-4)</f>
        <v>PQ05a_-10%TX_Z</v>
      </c>
      <c r="L31" t="s">
        <v>931</v>
      </c>
    </row>
    <row r="32" spans="1:12" x14ac:dyDescent="0.3">
      <c r="A32" s="57">
        <v>0</v>
      </c>
      <c r="B32" s="273" t="s">
        <v>974</v>
      </c>
      <c r="C32" s="57" t="s">
        <v>1007</v>
      </c>
      <c r="D32" s="274" t="s">
        <v>969</v>
      </c>
      <c r="E32" s="57" t="s">
        <v>940</v>
      </c>
      <c r="F32" s="57" t="s">
        <v>930</v>
      </c>
      <c r="G32" s="65">
        <v>-50</v>
      </c>
      <c r="H32" s="65">
        <v>-35.549999999999997</v>
      </c>
      <c r="J32" t="str">
        <f t="shared" si="0"/>
        <v>PQ30a</v>
      </c>
      <c r="K32" t="str">
        <f t="shared" si="2"/>
        <v>PQ06a_-10%TX_Z</v>
      </c>
      <c r="L32" t="s">
        <v>931</v>
      </c>
    </row>
    <row r="33" spans="1:12" x14ac:dyDescent="0.3">
      <c r="A33" s="57">
        <v>0</v>
      </c>
      <c r="B33" s="273" t="s">
        <v>1016</v>
      </c>
      <c r="C33" s="57" t="s">
        <v>1008</v>
      </c>
      <c r="D33" s="274"/>
      <c r="E33" s="57" t="s">
        <v>929</v>
      </c>
      <c r="F33" s="57" t="s">
        <v>930</v>
      </c>
      <c r="G33" s="65">
        <v>90</v>
      </c>
      <c r="H33" s="65">
        <v>35.549999999999997</v>
      </c>
      <c r="J33" t="str">
        <f t="shared" si="0"/>
        <v>PQ31a</v>
      </c>
      <c r="K33" t="str">
        <f>"PQ"&amp;RIGHT(C33,LEN(C33)-4)</f>
        <v>PQPmax_Qmax_PV Only</v>
      </c>
      <c r="L33" t="s">
        <v>931</v>
      </c>
    </row>
    <row r="34" spans="1:12" x14ac:dyDescent="0.3">
      <c r="A34" s="57">
        <v>0</v>
      </c>
      <c r="B34" s="273" t="s">
        <v>1017</v>
      </c>
      <c r="C34" s="57" t="s">
        <v>1009</v>
      </c>
      <c r="D34" s="274"/>
      <c r="E34" s="57" t="s">
        <v>929</v>
      </c>
      <c r="F34" s="57" t="s">
        <v>930</v>
      </c>
      <c r="G34" s="65">
        <v>90</v>
      </c>
      <c r="H34" s="65">
        <v>-35.549999999999997</v>
      </c>
      <c r="J34" t="str">
        <f t="shared" si="0"/>
        <v>PQ32a</v>
      </c>
      <c r="K34" t="str">
        <f>"PQ"&amp;RIGHT(C34,LEN(C34)-4)</f>
        <v>PQPmax_Qmin_PV Only</v>
      </c>
      <c r="L34" t="s">
        <v>931</v>
      </c>
    </row>
    <row r="35" spans="1:12" x14ac:dyDescent="0.3">
      <c r="A35" s="57">
        <v>0</v>
      </c>
      <c r="B35" s="273" t="s">
        <v>1018</v>
      </c>
      <c r="C35" s="57" t="s">
        <v>1010</v>
      </c>
      <c r="D35" s="274"/>
      <c r="E35" s="57" t="s">
        <v>929</v>
      </c>
      <c r="F35" s="57" t="s">
        <v>930</v>
      </c>
      <c r="G35" s="65">
        <v>90</v>
      </c>
      <c r="H35" s="65">
        <v>35.549999999999997</v>
      </c>
      <c r="J35" t="str">
        <f t="shared" si="0"/>
        <v>PQ33a</v>
      </c>
      <c r="K35" t="str">
        <f t="shared" ref="K35:K40" si="3">"PQ"&amp;RIGHT(C35,LEN(C35)-4)</f>
        <v>PQPmax_Qmax_BESS Only</v>
      </c>
      <c r="L35" t="s">
        <v>931</v>
      </c>
    </row>
    <row r="36" spans="1:12" x14ac:dyDescent="0.3">
      <c r="A36" s="57">
        <v>0</v>
      </c>
      <c r="B36" s="273" t="s">
        <v>1019</v>
      </c>
      <c r="C36" s="57" t="s">
        <v>1011</v>
      </c>
      <c r="D36" s="274"/>
      <c r="E36" s="57" t="s">
        <v>929</v>
      </c>
      <c r="F36" s="57" t="s">
        <v>930</v>
      </c>
      <c r="G36" s="65">
        <v>90</v>
      </c>
      <c r="H36" s="65">
        <v>-35.549999999999997</v>
      </c>
      <c r="J36" t="str">
        <f>"PQ"&amp;B36</f>
        <v>PQ34a</v>
      </c>
      <c r="K36" t="str">
        <f t="shared" si="3"/>
        <v>PQPmax_Qmin_BESS Only</v>
      </c>
      <c r="L36" t="s">
        <v>931</v>
      </c>
    </row>
    <row r="37" spans="1:12" x14ac:dyDescent="0.3">
      <c r="A37" s="57">
        <v>0</v>
      </c>
      <c r="B37" s="273" t="s">
        <v>1020</v>
      </c>
      <c r="C37" s="57" t="s">
        <v>1012</v>
      </c>
      <c r="D37" s="274"/>
      <c r="E37" s="57" t="s">
        <v>940</v>
      </c>
      <c r="F37" s="57" t="s">
        <v>930</v>
      </c>
      <c r="G37" s="65">
        <v>-50</v>
      </c>
      <c r="H37" s="65">
        <v>35.549999999999997</v>
      </c>
      <c r="J37" t="str">
        <f t="shared" si="0"/>
        <v>PQ35a</v>
      </c>
      <c r="K37" t="str">
        <f t="shared" si="3"/>
        <v>PQPmin_Qmax_BESS Only</v>
      </c>
      <c r="L37" t="s">
        <v>931</v>
      </c>
    </row>
    <row r="38" spans="1:12" x14ac:dyDescent="0.3">
      <c r="A38" s="57">
        <v>0</v>
      </c>
      <c r="B38" s="273" t="s">
        <v>1021</v>
      </c>
      <c r="C38" s="57" t="s">
        <v>1013</v>
      </c>
      <c r="D38" s="275"/>
      <c r="E38" s="57" t="s">
        <v>940</v>
      </c>
      <c r="F38" s="57" t="s">
        <v>930</v>
      </c>
      <c r="G38" s="65">
        <v>-50</v>
      </c>
      <c r="H38" s="65">
        <v>-35.549999999999997</v>
      </c>
      <c r="J38" t="str">
        <f t="shared" si="0"/>
        <v>PQ36a</v>
      </c>
      <c r="K38" t="str">
        <f t="shared" si="3"/>
        <v>PQPmin_Qmin_BESS Only</v>
      </c>
      <c r="L38" t="s">
        <v>931</v>
      </c>
    </row>
    <row r="39" spans="1:12" x14ac:dyDescent="0.3">
      <c r="A39" s="57">
        <v>0</v>
      </c>
      <c r="B39" s="273" t="s">
        <v>1022</v>
      </c>
      <c r="C39" s="57" t="s">
        <v>1014</v>
      </c>
      <c r="D39" s="274"/>
      <c r="E39" s="57" t="s">
        <v>1024</v>
      </c>
      <c r="F39" s="57" t="s">
        <v>930</v>
      </c>
      <c r="G39" s="65">
        <v>90</v>
      </c>
      <c r="H39" s="65">
        <v>35.549999999999997</v>
      </c>
      <c r="J39" t="str">
        <f t="shared" si="0"/>
        <v>PQ37a</v>
      </c>
      <c r="K39" t="str">
        <f t="shared" si="3"/>
        <v>PQQmax_Night</v>
      </c>
      <c r="L39" t="s">
        <v>931</v>
      </c>
    </row>
    <row r="40" spans="1:12" x14ac:dyDescent="0.3">
      <c r="A40" s="57">
        <v>0</v>
      </c>
      <c r="B40" s="273" t="s">
        <v>1023</v>
      </c>
      <c r="C40" s="57" t="s">
        <v>1015</v>
      </c>
      <c r="D40" s="274"/>
      <c r="E40" s="57" t="s">
        <v>1024</v>
      </c>
      <c r="F40" s="57" t="s">
        <v>930</v>
      </c>
      <c r="G40" s="65">
        <v>90</v>
      </c>
      <c r="H40" s="65">
        <v>-35.549999999999997</v>
      </c>
      <c r="J40" t="str">
        <f t="shared" si="0"/>
        <v>PQ38a</v>
      </c>
      <c r="K40" t="str">
        <f t="shared" si="3"/>
        <v>PQQmin_Night</v>
      </c>
      <c r="L40" t="s">
        <v>931</v>
      </c>
    </row>
    <row r="41" spans="1:12" x14ac:dyDescent="0.3">
      <c r="A41" s="57">
        <v>1</v>
      </c>
      <c r="B41" s="273" t="s">
        <v>1033</v>
      </c>
      <c r="C41" s="57" t="s">
        <v>1026</v>
      </c>
      <c r="D41" s="274"/>
      <c r="E41" s="57" t="s">
        <v>929</v>
      </c>
      <c r="F41" s="57"/>
      <c r="G41" s="65"/>
      <c r="H41" s="65"/>
      <c r="I41">
        <v>1</v>
      </c>
      <c r="K41" t="str">
        <f>B41&amp;"_"&amp;LEFT(C41,3)&amp;" with HF"</f>
        <v>01b_01b with HF</v>
      </c>
    </row>
    <row r="42" spans="1:12" x14ac:dyDescent="0.3">
      <c r="A42" s="57">
        <v>1</v>
      </c>
      <c r="B42" s="273" t="s">
        <v>1043</v>
      </c>
      <c r="C42" s="57" t="s">
        <v>1072</v>
      </c>
      <c r="D42" s="274"/>
      <c r="E42" s="57" t="s">
        <v>929</v>
      </c>
      <c r="F42" s="57"/>
      <c r="G42" s="65"/>
      <c r="H42" s="65"/>
      <c r="K42" t="str">
        <f t="shared" ref="K42:K78" si="4">B42&amp;"_"&amp;LEFT(C42,3)&amp;" with HF"</f>
        <v>02b_02b with HF</v>
      </c>
    </row>
    <row r="43" spans="1:12" x14ac:dyDescent="0.3">
      <c r="A43" s="57">
        <v>1</v>
      </c>
      <c r="B43" s="273" t="s">
        <v>1044</v>
      </c>
      <c r="C43" s="57" t="s">
        <v>1073</v>
      </c>
      <c r="D43" s="274"/>
      <c r="E43" s="57" t="s">
        <v>929</v>
      </c>
      <c r="F43" s="57"/>
      <c r="G43" s="65"/>
      <c r="H43" s="65"/>
      <c r="K43" t="str">
        <f t="shared" si="4"/>
        <v>03b_03b with HF</v>
      </c>
    </row>
    <row r="44" spans="1:12" x14ac:dyDescent="0.3">
      <c r="A44" s="57">
        <v>1</v>
      </c>
      <c r="B44" s="273" t="s">
        <v>1045</v>
      </c>
      <c r="C44" s="57" t="s">
        <v>1074</v>
      </c>
      <c r="D44" s="274"/>
      <c r="E44" s="57" t="s">
        <v>929</v>
      </c>
      <c r="F44" s="57"/>
      <c r="G44" s="65"/>
      <c r="H44" s="65"/>
      <c r="K44" t="str">
        <f t="shared" si="4"/>
        <v>04b_04b with HF</v>
      </c>
    </row>
    <row r="45" spans="1:12" x14ac:dyDescent="0.3">
      <c r="A45" s="57">
        <v>1</v>
      </c>
      <c r="B45" s="273" t="s">
        <v>1046</v>
      </c>
      <c r="C45" s="57" t="s">
        <v>1075</v>
      </c>
      <c r="D45" s="274"/>
      <c r="E45" s="57" t="s">
        <v>940</v>
      </c>
      <c r="F45" s="57"/>
      <c r="G45" s="65"/>
      <c r="H45" s="65"/>
      <c r="K45" t="str">
        <f t="shared" si="4"/>
        <v>05b_05b with HF</v>
      </c>
    </row>
    <row r="46" spans="1:12" x14ac:dyDescent="0.3">
      <c r="A46" s="57">
        <v>1</v>
      </c>
      <c r="B46" s="273" t="s">
        <v>1047</v>
      </c>
      <c r="C46" s="57" t="s">
        <v>1076</v>
      </c>
      <c r="D46" s="275"/>
      <c r="E46" s="57" t="s">
        <v>940</v>
      </c>
      <c r="F46" s="57"/>
      <c r="G46" s="65"/>
      <c r="H46" s="65"/>
      <c r="K46" t="str">
        <f t="shared" si="4"/>
        <v>06b_06b with HF</v>
      </c>
    </row>
    <row r="47" spans="1:12" x14ac:dyDescent="0.3">
      <c r="A47" s="57">
        <v>1</v>
      </c>
      <c r="B47" s="273" t="s">
        <v>1034</v>
      </c>
      <c r="C47" s="57" t="s">
        <v>1025</v>
      </c>
      <c r="D47" s="274"/>
      <c r="E47" s="57" t="s">
        <v>929</v>
      </c>
      <c r="F47" s="57"/>
      <c r="G47" s="65"/>
      <c r="H47" s="65"/>
      <c r="I47">
        <v>1</v>
      </c>
      <c r="K47" t="str">
        <f t="shared" si="4"/>
        <v>07b_07b with HF</v>
      </c>
    </row>
    <row r="48" spans="1:12" x14ac:dyDescent="0.3">
      <c r="A48" s="57">
        <v>1</v>
      </c>
      <c r="B48" s="273" t="s">
        <v>1048</v>
      </c>
      <c r="C48" s="57" t="s">
        <v>1077</v>
      </c>
      <c r="D48" s="274"/>
      <c r="E48" s="57" t="s">
        <v>929</v>
      </c>
      <c r="F48" s="57"/>
      <c r="G48" s="65"/>
      <c r="H48" s="65"/>
      <c r="K48" t="str">
        <f t="shared" si="4"/>
        <v>08b_08b with HF</v>
      </c>
    </row>
    <row r="49" spans="1:11" x14ac:dyDescent="0.3">
      <c r="A49" s="57">
        <v>1</v>
      </c>
      <c r="B49" s="273" t="s">
        <v>1049</v>
      </c>
      <c r="C49" s="57" t="s">
        <v>1078</v>
      </c>
      <c r="D49" s="274"/>
      <c r="E49" s="57" t="s">
        <v>929</v>
      </c>
      <c r="F49" s="57"/>
      <c r="G49" s="65"/>
      <c r="H49" s="65"/>
      <c r="K49" t="str">
        <f t="shared" si="4"/>
        <v>09b_09b with HF</v>
      </c>
    </row>
    <row r="50" spans="1:11" x14ac:dyDescent="0.3">
      <c r="A50" s="57">
        <v>1</v>
      </c>
      <c r="B50" s="273" t="s">
        <v>1050</v>
      </c>
      <c r="C50" s="57" t="s">
        <v>1079</v>
      </c>
      <c r="D50" s="274"/>
      <c r="E50" s="57" t="s">
        <v>929</v>
      </c>
      <c r="F50" s="57"/>
      <c r="G50" s="65"/>
      <c r="H50" s="65"/>
      <c r="K50" t="str">
        <f t="shared" si="4"/>
        <v>10b_10b with HF</v>
      </c>
    </row>
    <row r="51" spans="1:11" x14ac:dyDescent="0.3">
      <c r="A51" s="57">
        <v>1</v>
      </c>
      <c r="B51" s="273" t="s">
        <v>1051</v>
      </c>
      <c r="C51" s="57" t="s">
        <v>1080</v>
      </c>
      <c r="D51" s="274"/>
      <c r="E51" s="57" t="s">
        <v>940</v>
      </c>
      <c r="F51" s="57"/>
      <c r="G51" s="65"/>
      <c r="H51" s="65"/>
      <c r="K51" t="str">
        <f t="shared" si="4"/>
        <v>11b_11b with HF</v>
      </c>
    </row>
    <row r="52" spans="1:11" x14ac:dyDescent="0.3">
      <c r="A52" s="57">
        <v>1</v>
      </c>
      <c r="B52" s="273" t="s">
        <v>1052</v>
      </c>
      <c r="C52" s="57" t="s">
        <v>1081</v>
      </c>
      <c r="D52" s="275"/>
      <c r="E52" s="57" t="s">
        <v>940</v>
      </c>
      <c r="F52" s="57"/>
      <c r="G52" s="65"/>
      <c r="H52" s="65"/>
      <c r="K52" t="str">
        <f t="shared" si="4"/>
        <v>12b_12b with HF</v>
      </c>
    </row>
    <row r="53" spans="1:11" x14ac:dyDescent="0.3">
      <c r="A53" s="57">
        <v>1</v>
      </c>
      <c r="B53" s="273" t="s">
        <v>1035</v>
      </c>
      <c r="C53" s="57" t="s">
        <v>1042</v>
      </c>
      <c r="D53" s="274"/>
      <c r="E53" s="57" t="s">
        <v>929</v>
      </c>
      <c r="F53" s="57"/>
      <c r="G53" s="65"/>
      <c r="H53" s="65"/>
      <c r="I53">
        <v>1</v>
      </c>
      <c r="K53" t="str">
        <f t="shared" si="4"/>
        <v>13b_13b with HF</v>
      </c>
    </row>
    <row r="54" spans="1:11" x14ac:dyDescent="0.3">
      <c r="A54" s="57">
        <v>1</v>
      </c>
      <c r="B54" s="273" t="s">
        <v>1053</v>
      </c>
      <c r="C54" s="57" t="s">
        <v>1082</v>
      </c>
      <c r="D54" s="274"/>
      <c r="E54" s="57" t="s">
        <v>929</v>
      </c>
      <c r="F54" s="57"/>
      <c r="G54" s="65"/>
      <c r="H54" s="65"/>
      <c r="K54" t="str">
        <f t="shared" si="4"/>
        <v>14b_14b with HF</v>
      </c>
    </row>
    <row r="55" spans="1:11" x14ac:dyDescent="0.3">
      <c r="A55" s="57">
        <v>1</v>
      </c>
      <c r="B55" s="273" t="s">
        <v>1054</v>
      </c>
      <c r="C55" s="57" t="s">
        <v>1083</v>
      </c>
      <c r="D55" s="274"/>
      <c r="E55" s="57" t="s">
        <v>929</v>
      </c>
      <c r="F55" s="57"/>
      <c r="G55" s="65"/>
      <c r="H55" s="65"/>
      <c r="K55" t="str">
        <f t="shared" si="4"/>
        <v>15b_15b with HF</v>
      </c>
    </row>
    <row r="56" spans="1:11" x14ac:dyDescent="0.3">
      <c r="A56" s="57">
        <v>1</v>
      </c>
      <c r="B56" s="273" t="s">
        <v>1055</v>
      </c>
      <c r="C56" s="57" t="s">
        <v>1084</v>
      </c>
      <c r="D56" s="274"/>
      <c r="E56" s="57" t="s">
        <v>929</v>
      </c>
      <c r="F56" s="57"/>
      <c r="G56" s="65"/>
      <c r="H56" s="65"/>
      <c r="K56" t="str">
        <f t="shared" si="4"/>
        <v>16b_16b with HF</v>
      </c>
    </row>
    <row r="57" spans="1:11" x14ac:dyDescent="0.3">
      <c r="A57" s="57">
        <v>1</v>
      </c>
      <c r="B57" s="273" t="s">
        <v>1056</v>
      </c>
      <c r="C57" s="57" t="s">
        <v>1085</v>
      </c>
      <c r="D57" s="274"/>
      <c r="E57" s="57" t="s">
        <v>940</v>
      </c>
      <c r="F57" s="57"/>
      <c r="G57" s="65"/>
      <c r="H57" s="65"/>
      <c r="K57" t="str">
        <f t="shared" si="4"/>
        <v>17b_17b with HF</v>
      </c>
    </row>
    <row r="58" spans="1:11" x14ac:dyDescent="0.3">
      <c r="A58" s="57">
        <v>1</v>
      </c>
      <c r="B58" s="273" t="s">
        <v>1057</v>
      </c>
      <c r="C58" s="57" t="s">
        <v>1086</v>
      </c>
      <c r="D58" s="274"/>
      <c r="E58" s="57" t="s">
        <v>940</v>
      </c>
      <c r="F58" s="57"/>
      <c r="G58" s="65"/>
      <c r="H58" s="65"/>
      <c r="K58" t="str">
        <f t="shared" si="4"/>
        <v>18b_18b with HF</v>
      </c>
    </row>
    <row r="59" spans="1:11" x14ac:dyDescent="0.3">
      <c r="A59" s="57">
        <v>1</v>
      </c>
      <c r="B59" s="273" t="s">
        <v>1036</v>
      </c>
      <c r="C59" s="57" t="s">
        <v>1027</v>
      </c>
      <c r="D59" s="274" t="s">
        <v>962</v>
      </c>
      <c r="E59" s="57" t="s">
        <v>929</v>
      </c>
      <c r="F59" s="57"/>
      <c r="G59" s="65"/>
      <c r="H59" s="65"/>
      <c r="I59">
        <v>1</v>
      </c>
      <c r="K59" t="str">
        <f t="shared" si="4"/>
        <v>19b_19b with HF</v>
      </c>
    </row>
    <row r="60" spans="1:11" x14ac:dyDescent="0.3">
      <c r="A60" s="57">
        <v>1</v>
      </c>
      <c r="B60" s="273" t="s">
        <v>1058</v>
      </c>
      <c r="C60" s="57" t="s">
        <v>1087</v>
      </c>
      <c r="D60" s="274" t="s">
        <v>962</v>
      </c>
      <c r="E60" s="57" t="s">
        <v>929</v>
      </c>
      <c r="F60" s="57"/>
      <c r="G60" s="65"/>
      <c r="H60" s="65"/>
      <c r="K60" t="str">
        <f t="shared" si="4"/>
        <v>20b_20b with HF</v>
      </c>
    </row>
    <row r="61" spans="1:11" x14ac:dyDescent="0.3">
      <c r="A61" s="57">
        <v>1</v>
      </c>
      <c r="B61" s="273" t="s">
        <v>1059</v>
      </c>
      <c r="C61" s="268" t="s">
        <v>1088</v>
      </c>
      <c r="D61" s="274" t="s">
        <v>962</v>
      </c>
      <c r="E61" s="57" t="s">
        <v>929</v>
      </c>
      <c r="F61" s="57"/>
      <c r="G61" s="65"/>
      <c r="H61" s="65"/>
      <c r="K61" t="str">
        <f t="shared" si="4"/>
        <v>21b_21b with HF</v>
      </c>
    </row>
    <row r="62" spans="1:11" x14ac:dyDescent="0.3">
      <c r="A62" s="57">
        <v>1</v>
      </c>
      <c r="B62" s="273" t="s">
        <v>1060</v>
      </c>
      <c r="C62" s="57" t="s">
        <v>1089</v>
      </c>
      <c r="D62" s="274" t="s">
        <v>962</v>
      </c>
      <c r="E62" s="57" t="s">
        <v>929</v>
      </c>
      <c r="F62" s="57"/>
      <c r="G62" s="65"/>
      <c r="H62" s="65"/>
      <c r="K62" t="str">
        <f t="shared" si="4"/>
        <v>22b_22b with HF</v>
      </c>
    </row>
    <row r="63" spans="1:11" x14ac:dyDescent="0.3">
      <c r="A63" s="57">
        <v>1</v>
      </c>
      <c r="B63" s="273" t="s">
        <v>1037</v>
      </c>
      <c r="C63" s="57" t="s">
        <v>1028</v>
      </c>
      <c r="D63" s="274" t="s">
        <v>962</v>
      </c>
      <c r="E63" s="57" t="s">
        <v>940</v>
      </c>
      <c r="F63" s="57"/>
      <c r="G63" s="65"/>
      <c r="H63" s="65"/>
      <c r="I63">
        <v>1</v>
      </c>
      <c r="K63" t="str">
        <f t="shared" si="4"/>
        <v>23b_23b with HF</v>
      </c>
    </row>
    <row r="64" spans="1:11" x14ac:dyDescent="0.3">
      <c r="A64" s="57">
        <v>1</v>
      </c>
      <c r="B64" s="273" t="s">
        <v>1061</v>
      </c>
      <c r="C64" s="57" t="s">
        <v>1090</v>
      </c>
      <c r="D64" s="274" t="s">
        <v>962</v>
      </c>
      <c r="E64" s="57" t="s">
        <v>940</v>
      </c>
      <c r="F64" s="57"/>
      <c r="G64" s="65"/>
      <c r="H64" s="65"/>
      <c r="K64" t="str">
        <f t="shared" si="4"/>
        <v>24b_24b with HF</v>
      </c>
    </row>
    <row r="65" spans="1:11" x14ac:dyDescent="0.3">
      <c r="A65" s="57">
        <v>1</v>
      </c>
      <c r="B65" s="273" t="s">
        <v>1038</v>
      </c>
      <c r="C65" s="57" t="s">
        <v>1029</v>
      </c>
      <c r="D65" s="274" t="s">
        <v>969</v>
      </c>
      <c r="E65" s="57" t="s">
        <v>929</v>
      </c>
      <c r="F65" s="57"/>
      <c r="G65" s="65"/>
      <c r="H65" s="65"/>
      <c r="I65">
        <v>1</v>
      </c>
      <c r="K65" t="str">
        <f t="shared" si="4"/>
        <v>25b_25b with HF</v>
      </c>
    </row>
    <row r="66" spans="1:11" x14ac:dyDescent="0.3">
      <c r="A66" s="57">
        <v>1</v>
      </c>
      <c r="B66" s="273" t="s">
        <v>1062</v>
      </c>
      <c r="C66" s="57" t="s">
        <v>1091</v>
      </c>
      <c r="D66" s="274" t="s">
        <v>969</v>
      </c>
      <c r="E66" s="57" t="s">
        <v>929</v>
      </c>
      <c r="F66" s="57"/>
      <c r="G66" s="65"/>
      <c r="H66" s="65"/>
      <c r="K66" t="str">
        <f>B66&amp;"_"&amp;LEFT(C66,3)&amp;" with HF"</f>
        <v>26b_26b with HF</v>
      </c>
    </row>
    <row r="67" spans="1:11" x14ac:dyDescent="0.3">
      <c r="A67" s="57">
        <v>1</v>
      </c>
      <c r="B67" s="273" t="s">
        <v>1063</v>
      </c>
      <c r="C67" s="57" t="s">
        <v>1092</v>
      </c>
      <c r="D67" s="274" t="s">
        <v>969</v>
      </c>
      <c r="E67" s="57" t="s">
        <v>929</v>
      </c>
      <c r="F67" s="57"/>
      <c r="G67" s="65"/>
      <c r="H67" s="65"/>
      <c r="K67" t="str">
        <f t="shared" si="4"/>
        <v>27b_27b with HF</v>
      </c>
    </row>
    <row r="68" spans="1:11" x14ac:dyDescent="0.3">
      <c r="A68" s="57">
        <v>1</v>
      </c>
      <c r="B68" s="273" t="s">
        <v>1064</v>
      </c>
      <c r="C68" s="57" t="s">
        <v>1093</v>
      </c>
      <c r="D68" s="274" t="s">
        <v>969</v>
      </c>
      <c r="E68" s="57" t="s">
        <v>929</v>
      </c>
      <c r="F68" s="57"/>
      <c r="G68" s="65"/>
      <c r="H68" s="65"/>
      <c r="K68" t="str">
        <f t="shared" si="4"/>
        <v>28b_28b with HF</v>
      </c>
    </row>
    <row r="69" spans="1:11" x14ac:dyDescent="0.3">
      <c r="A69" s="57">
        <v>1</v>
      </c>
      <c r="B69" s="273" t="s">
        <v>1039</v>
      </c>
      <c r="C69" s="57" t="s">
        <v>1030</v>
      </c>
      <c r="D69" s="274" t="s">
        <v>969</v>
      </c>
      <c r="E69" s="57" t="s">
        <v>940</v>
      </c>
      <c r="F69" s="57"/>
      <c r="G69" s="65"/>
      <c r="H69" s="65"/>
      <c r="I69">
        <v>1</v>
      </c>
      <c r="K69" t="str">
        <f t="shared" si="4"/>
        <v>29b_29b with HF</v>
      </c>
    </row>
    <row r="70" spans="1:11" x14ac:dyDescent="0.3">
      <c r="A70" s="57">
        <v>1</v>
      </c>
      <c r="B70" s="273" t="s">
        <v>1065</v>
      </c>
      <c r="C70" s="57" t="s">
        <v>1094</v>
      </c>
      <c r="D70" s="274" t="s">
        <v>969</v>
      </c>
      <c r="E70" s="57" t="s">
        <v>940</v>
      </c>
      <c r="F70" s="57"/>
      <c r="G70" s="65"/>
      <c r="H70" s="65"/>
      <c r="K70" t="str">
        <f t="shared" si="4"/>
        <v>30b_30b with HF</v>
      </c>
    </row>
    <row r="71" spans="1:11" x14ac:dyDescent="0.3">
      <c r="A71" s="57">
        <v>1</v>
      </c>
      <c r="B71" s="273" t="s">
        <v>1040</v>
      </c>
      <c r="C71" s="57" t="s">
        <v>1031</v>
      </c>
      <c r="D71" s="274"/>
      <c r="E71" s="57" t="s">
        <v>929</v>
      </c>
      <c r="F71" s="57"/>
      <c r="G71" s="65"/>
      <c r="H71" s="65"/>
      <c r="I71">
        <v>1</v>
      </c>
      <c r="K71" t="str">
        <f t="shared" si="4"/>
        <v>31b_31b with HF</v>
      </c>
    </row>
    <row r="72" spans="1:11" x14ac:dyDescent="0.3">
      <c r="A72" s="57">
        <v>1</v>
      </c>
      <c r="B72" s="273" t="s">
        <v>1066</v>
      </c>
      <c r="C72" s="57" t="s">
        <v>1095</v>
      </c>
      <c r="D72" s="274"/>
      <c r="E72" s="57" t="s">
        <v>929</v>
      </c>
      <c r="F72" s="57"/>
      <c r="G72" s="65"/>
      <c r="H72" s="65"/>
      <c r="K72" t="str">
        <f t="shared" si="4"/>
        <v>32b_32b with HF</v>
      </c>
    </row>
    <row r="73" spans="1:11" x14ac:dyDescent="0.3">
      <c r="A73" s="57">
        <v>1</v>
      </c>
      <c r="B73" s="273" t="s">
        <v>1041</v>
      </c>
      <c r="C73" s="57" t="s">
        <v>1032</v>
      </c>
      <c r="D73" s="274"/>
      <c r="E73" s="57" t="s">
        <v>929</v>
      </c>
      <c r="F73" s="57"/>
      <c r="G73" s="65"/>
      <c r="H73" s="65"/>
      <c r="I73">
        <v>1</v>
      </c>
      <c r="K73" t="str">
        <f t="shared" si="4"/>
        <v>33b_33b with HF</v>
      </c>
    </row>
    <row r="74" spans="1:11" x14ac:dyDescent="0.3">
      <c r="A74" s="57">
        <v>1</v>
      </c>
      <c r="B74" s="273" t="s">
        <v>1067</v>
      </c>
      <c r="C74" s="57" t="s">
        <v>1096</v>
      </c>
      <c r="D74" s="274"/>
      <c r="E74" s="57" t="s">
        <v>929</v>
      </c>
      <c r="F74" s="57"/>
      <c r="G74" s="65"/>
      <c r="H74" s="65"/>
      <c r="K74" t="str">
        <f t="shared" si="4"/>
        <v>34b_34b with HF</v>
      </c>
    </row>
    <row r="75" spans="1:11" x14ac:dyDescent="0.3">
      <c r="A75" s="57">
        <v>1</v>
      </c>
      <c r="B75" s="273" t="s">
        <v>1068</v>
      </c>
      <c r="C75" s="57" t="s">
        <v>1097</v>
      </c>
      <c r="D75" s="274"/>
      <c r="E75" s="57" t="s">
        <v>940</v>
      </c>
      <c r="F75" s="57"/>
      <c r="G75" s="65"/>
      <c r="H75" s="65"/>
      <c r="K75" t="str">
        <f t="shared" si="4"/>
        <v>35b_35b with HF</v>
      </c>
    </row>
    <row r="76" spans="1:11" x14ac:dyDescent="0.3">
      <c r="A76" s="57">
        <v>1</v>
      </c>
      <c r="B76" s="273" t="s">
        <v>1069</v>
      </c>
      <c r="C76" s="57" t="s">
        <v>1098</v>
      </c>
      <c r="D76" s="275"/>
      <c r="E76" s="57" t="s">
        <v>940</v>
      </c>
      <c r="F76" s="57"/>
      <c r="G76" s="65"/>
      <c r="H76" s="65"/>
      <c r="K76" t="str">
        <f t="shared" si="4"/>
        <v>36b_36b with HF</v>
      </c>
    </row>
    <row r="77" spans="1:11" x14ac:dyDescent="0.3">
      <c r="A77" s="57">
        <v>1</v>
      </c>
      <c r="B77" s="273" t="s">
        <v>1070</v>
      </c>
      <c r="C77" s="57" t="s">
        <v>1099</v>
      </c>
      <c r="D77" s="274"/>
      <c r="E77" s="57" t="s">
        <v>1024</v>
      </c>
      <c r="F77" s="57"/>
      <c r="G77" s="65"/>
      <c r="H77" s="65"/>
      <c r="K77" t="str">
        <f t="shared" si="4"/>
        <v>37b_37b with HF</v>
      </c>
    </row>
    <row r="78" spans="1:11" x14ac:dyDescent="0.3">
      <c r="A78" s="57">
        <v>1</v>
      </c>
      <c r="B78" s="273" t="s">
        <v>1071</v>
      </c>
      <c r="C78" s="57" t="s">
        <v>1100</v>
      </c>
      <c r="D78" s="274"/>
      <c r="E78" s="57" t="s">
        <v>1024</v>
      </c>
      <c r="F78" s="57"/>
      <c r="G78" s="65"/>
      <c r="H78" s="65"/>
      <c r="K78" t="str">
        <f t="shared" si="4"/>
        <v>38b_38b with HF</v>
      </c>
    </row>
    <row r="79" spans="1:11" x14ac:dyDescent="0.3">
      <c r="A79" s="57"/>
      <c r="B79" s="273"/>
      <c r="C79" s="57"/>
      <c r="D79" s="274"/>
      <c r="E79" s="57"/>
      <c r="F79" s="57"/>
      <c r="G79" s="65"/>
      <c r="H79" s="65"/>
    </row>
    <row r="80" spans="1:11" x14ac:dyDescent="0.3">
      <c r="A80" s="57"/>
      <c r="B80" s="273"/>
      <c r="C80" s="57"/>
      <c r="D80" s="274"/>
      <c r="E80" s="57"/>
      <c r="F80" s="57"/>
      <c r="G80" s="65"/>
      <c r="H80" s="65"/>
    </row>
    <row r="81" spans="1:8" x14ac:dyDescent="0.3">
      <c r="A81" s="57"/>
      <c r="B81" s="273"/>
      <c r="C81" s="57"/>
      <c r="D81" s="274"/>
      <c r="E81" s="57"/>
      <c r="F81" s="57"/>
      <c r="G81" s="65"/>
      <c r="H81" s="65"/>
    </row>
    <row r="82" spans="1:8" x14ac:dyDescent="0.3">
      <c r="A82" s="57"/>
      <c r="B82" s="273"/>
      <c r="C82" s="57"/>
      <c r="D82" s="274"/>
      <c r="E82" s="57"/>
      <c r="F82" s="57"/>
      <c r="G82" s="65"/>
      <c r="H82" s="65"/>
    </row>
    <row r="83" spans="1:8" x14ac:dyDescent="0.3">
      <c r="A83" s="57"/>
      <c r="B83" s="273"/>
      <c r="C83" s="57"/>
      <c r="D83" s="274"/>
      <c r="E83" s="57"/>
      <c r="F83" s="57"/>
      <c r="G83" s="65"/>
      <c r="H83" s="65"/>
    </row>
    <row r="84" spans="1:8" x14ac:dyDescent="0.3">
      <c r="A84" s="57">
        <v>1</v>
      </c>
      <c r="B84" s="273" t="s">
        <v>1033</v>
      </c>
      <c r="C84" s="57" t="s">
        <v>1026</v>
      </c>
      <c r="D84" s="274"/>
      <c r="E84" s="57" t="s">
        <v>929</v>
      </c>
      <c r="F84" s="57"/>
      <c r="G84" s="65"/>
      <c r="H84" s="65"/>
    </row>
    <row r="85" spans="1:8" x14ac:dyDescent="0.3">
      <c r="A85" s="57">
        <v>1</v>
      </c>
      <c r="B85" s="273" t="s">
        <v>1034</v>
      </c>
      <c r="C85" s="57" t="s">
        <v>1025</v>
      </c>
      <c r="D85" s="274"/>
      <c r="E85" s="57" t="s">
        <v>929</v>
      </c>
      <c r="F85" s="57"/>
      <c r="G85" s="65"/>
      <c r="H85" s="65"/>
    </row>
    <row r="86" spans="1:8" x14ac:dyDescent="0.3">
      <c r="A86" s="57">
        <v>1</v>
      </c>
      <c r="B86" s="273" t="s">
        <v>1035</v>
      </c>
      <c r="C86" s="57" t="s">
        <v>1042</v>
      </c>
      <c r="D86" s="274"/>
      <c r="E86" s="57" t="s">
        <v>929</v>
      </c>
      <c r="F86" s="57"/>
      <c r="G86" s="65"/>
      <c r="H86" s="65"/>
    </row>
    <row r="87" spans="1:8" x14ac:dyDescent="0.3">
      <c r="A87" s="57">
        <v>1</v>
      </c>
      <c r="B87" s="273" t="s">
        <v>1036</v>
      </c>
      <c r="C87" s="57" t="s">
        <v>1027</v>
      </c>
      <c r="D87" s="274" t="s">
        <v>962</v>
      </c>
      <c r="E87" s="57" t="s">
        <v>929</v>
      </c>
      <c r="F87" s="57"/>
      <c r="G87" s="65"/>
      <c r="H87" s="65"/>
    </row>
    <row r="88" spans="1:8" x14ac:dyDescent="0.3">
      <c r="A88" s="57">
        <v>1</v>
      </c>
      <c r="B88" s="273" t="s">
        <v>1037</v>
      </c>
      <c r="C88" s="57" t="s">
        <v>1028</v>
      </c>
      <c r="D88" s="274" t="s">
        <v>962</v>
      </c>
      <c r="E88" s="57" t="s">
        <v>940</v>
      </c>
      <c r="F88" s="57"/>
      <c r="G88" s="65"/>
      <c r="H88" s="65"/>
    </row>
    <row r="89" spans="1:8" x14ac:dyDescent="0.3">
      <c r="A89" s="57">
        <v>1</v>
      </c>
      <c r="B89" s="273" t="s">
        <v>1038</v>
      </c>
      <c r="C89" s="57" t="s">
        <v>1029</v>
      </c>
      <c r="D89" s="274" t="s">
        <v>969</v>
      </c>
      <c r="E89" s="57" t="s">
        <v>929</v>
      </c>
      <c r="F89" s="57"/>
      <c r="G89" s="65"/>
      <c r="H89" s="65"/>
    </row>
    <row r="90" spans="1:8" x14ac:dyDescent="0.3">
      <c r="A90" s="57">
        <v>1</v>
      </c>
      <c r="B90" s="273" t="s">
        <v>1039</v>
      </c>
      <c r="C90" s="57" t="s">
        <v>1030</v>
      </c>
      <c r="D90" s="274" t="s">
        <v>969</v>
      </c>
      <c r="E90" s="57" t="s">
        <v>940</v>
      </c>
      <c r="F90" s="57"/>
      <c r="G90" s="65"/>
      <c r="H90" s="65"/>
    </row>
    <row r="91" spans="1:8" x14ac:dyDescent="0.3">
      <c r="A91" s="57">
        <v>1</v>
      </c>
      <c r="B91" s="273" t="s">
        <v>1040</v>
      </c>
      <c r="C91" s="57" t="s">
        <v>1031</v>
      </c>
      <c r="D91" s="274"/>
      <c r="E91" s="57" t="s">
        <v>929</v>
      </c>
      <c r="F91" s="57"/>
      <c r="G91" s="65"/>
      <c r="H91" s="65"/>
    </row>
    <row r="92" spans="1:8" x14ac:dyDescent="0.3">
      <c r="A92" s="57">
        <v>1</v>
      </c>
      <c r="B92" s="273" t="s">
        <v>1041</v>
      </c>
      <c r="C92" s="57" t="s">
        <v>1032</v>
      </c>
      <c r="D92" s="274"/>
      <c r="E92" s="57" t="s">
        <v>929</v>
      </c>
      <c r="F92" s="57"/>
      <c r="G92" s="65"/>
      <c r="H92" s="65"/>
    </row>
  </sheetData>
  <mergeCells count="1">
    <mergeCell ref="A1:E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7508-9773-484D-BC02-908E22D75065}">
  <sheetPr>
    <tabColor rgb="FF92D050"/>
  </sheetPr>
  <dimension ref="A1:F52"/>
  <sheetViews>
    <sheetView topLeftCell="A22" workbookViewId="0">
      <selection activeCell="I1" sqref="I1:I1048576"/>
    </sheetView>
  </sheetViews>
  <sheetFormatPr defaultRowHeight="14.4" x14ac:dyDescent="0.3"/>
  <cols>
    <col min="1" max="1" width="14.6640625" style="272" bestFit="1" customWidth="1"/>
    <col min="2" max="2" width="17.6640625" style="272" bestFit="1" customWidth="1"/>
    <col min="3" max="3" width="24" bestFit="1" customWidth="1"/>
    <col min="4" max="4" width="24.44140625" bestFit="1" customWidth="1"/>
    <col min="5" max="5" width="30.44140625" bestFit="1" customWidth="1"/>
    <col min="6" max="6" width="12.33203125" bestFit="1" customWidth="1"/>
  </cols>
  <sheetData>
    <row r="1" spans="1:6" x14ac:dyDescent="0.3">
      <c r="A1" s="288" t="s">
        <v>975</v>
      </c>
      <c r="B1" s="288"/>
      <c r="C1" s="288"/>
      <c r="D1" s="288"/>
    </row>
    <row r="2" spans="1:6" x14ac:dyDescent="0.3">
      <c r="A2" s="277" t="s">
        <v>976</v>
      </c>
      <c r="B2" s="277" t="s">
        <v>977</v>
      </c>
      <c r="C2" s="277" t="s">
        <v>978</v>
      </c>
      <c r="D2" s="277" t="s">
        <v>979</v>
      </c>
      <c r="E2" s="277" t="s">
        <v>980</v>
      </c>
      <c r="F2" s="277" t="s">
        <v>981</v>
      </c>
    </row>
    <row r="3" spans="1:6" x14ac:dyDescent="0.3">
      <c r="A3" s="272" t="s">
        <v>982</v>
      </c>
      <c r="B3" s="278">
        <v>0</v>
      </c>
      <c r="C3" s="278">
        <v>0</v>
      </c>
      <c r="D3" s="278">
        <v>0</v>
      </c>
    </row>
    <row r="4" spans="1:6" x14ac:dyDescent="0.3">
      <c r="A4" s="272">
        <v>2</v>
      </c>
      <c r="B4" s="278">
        <v>1.4</v>
      </c>
      <c r="C4" s="278">
        <v>0.1</v>
      </c>
      <c r="D4" s="278">
        <v>0</v>
      </c>
      <c r="E4" s="279">
        <v>0.50052474999999996</v>
      </c>
      <c r="F4" s="278">
        <v>1</v>
      </c>
    </row>
    <row r="5" spans="1:6" x14ac:dyDescent="0.3">
      <c r="A5" s="272">
        <v>3</v>
      </c>
      <c r="B5" s="278">
        <v>2</v>
      </c>
      <c r="C5" s="278">
        <v>0.1</v>
      </c>
      <c r="D5" s="278">
        <v>0</v>
      </c>
      <c r="E5" s="279">
        <v>0.24332490999999998</v>
      </c>
      <c r="F5" s="278">
        <v>1</v>
      </c>
    </row>
    <row r="6" spans="1:6" x14ac:dyDescent="0.3">
      <c r="A6" s="272">
        <v>4</v>
      </c>
      <c r="B6" s="278">
        <v>0.8</v>
      </c>
      <c r="C6" s="278">
        <v>0.1</v>
      </c>
      <c r="D6" s="278">
        <v>0</v>
      </c>
      <c r="E6" s="279">
        <v>0.19766775999999997</v>
      </c>
      <c r="F6" s="278">
        <v>1</v>
      </c>
    </row>
    <row r="7" spans="1:6" x14ac:dyDescent="0.3">
      <c r="A7" s="272">
        <v>5</v>
      </c>
      <c r="B7" s="278">
        <v>2</v>
      </c>
      <c r="C7" s="278">
        <v>0.16999999999999998</v>
      </c>
      <c r="D7" s="278">
        <v>0</v>
      </c>
      <c r="E7" s="279">
        <v>0.709539645</v>
      </c>
      <c r="F7" s="278">
        <v>1</v>
      </c>
    </row>
    <row r="8" spans="1:6" x14ac:dyDescent="0.3">
      <c r="A8" s="272">
        <v>6</v>
      </c>
      <c r="B8" s="278">
        <v>0.4</v>
      </c>
      <c r="C8" s="278">
        <v>0.1</v>
      </c>
      <c r="D8" s="278">
        <v>0</v>
      </c>
      <c r="E8" s="279">
        <v>0.10400335499999999</v>
      </c>
      <c r="F8" s="278">
        <v>1</v>
      </c>
    </row>
    <row r="9" spans="1:6" x14ac:dyDescent="0.3">
      <c r="A9" s="272">
        <v>7</v>
      </c>
      <c r="B9" s="278">
        <v>2</v>
      </c>
      <c r="C9" s="278">
        <v>0.16999999999999998</v>
      </c>
      <c r="D9" s="278">
        <v>0</v>
      </c>
      <c r="E9" s="279">
        <v>0.34069162999999997</v>
      </c>
      <c r="F9" s="278">
        <v>1</v>
      </c>
    </row>
    <row r="10" spans="1:6" x14ac:dyDescent="0.3">
      <c r="A10" s="272">
        <v>8</v>
      </c>
      <c r="B10" s="278">
        <v>0.4</v>
      </c>
      <c r="C10" s="278">
        <v>0.1</v>
      </c>
      <c r="D10" s="278">
        <v>0</v>
      </c>
      <c r="E10" s="279">
        <v>0.12242241499999999</v>
      </c>
      <c r="F10" s="278">
        <v>1</v>
      </c>
    </row>
    <row r="11" spans="1:6" x14ac:dyDescent="0.3">
      <c r="A11" s="272">
        <v>9</v>
      </c>
      <c r="B11" s="278">
        <v>1</v>
      </c>
      <c r="C11" s="278">
        <v>0.1</v>
      </c>
      <c r="D11" s="278">
        <v>0</v>
      </c>
      <c r="E11" s="279">
        <v>0.12407560999999998</v>
      </c>
      <c r="F11" s="278">
        <v>1</v>
      </c>
    </row>
    <row r="12" spans="1:6" x14ac:dyDescent="0.3">
      <c r="A12" s="272">
        <v>10</v>
      </c>
      <c r="B12" s="278">
        <v>0.35</v>
      </c>
      <c r="C12" s="278">
        <v>0.1</v>
      </c>
      <c r="D12" s="278">
        <v>0</v>
      </c>
      <c r="E12" s="279">
        <v>9.0883233500000007E-2</v>
      </c>
      <c r="F12" s="278">
        <v>1</v>
      </c>
    </row>
    <row r="13" spans="1:6" x14ac:dyDescent="0.3">
      <c r="A13" s="272">
        <v>11</v>
      </c>
      <c r="B13" s="278">
        <v>1.5</v>
      </c>
      <c r="C13" s="278">
        <v>0.27</v>
      </c>
      <c r="D13" s="278">
        <v>0</v>
      </c>
      <c r="E13" s="279">
        <v>0.17767833999999999</v>
      </c>
      <c r="F13" s="278">
        <v>1</v>
      </c>
    </row>
    <row r="14" spans="1:6" x14ac:dyDescent="0.3">
      <c r="A14" s="272">
        <v>12</v>
      </c>
      <c r="B14" s="278">
        <v>0.31833333333333336</v>
      </c>
      <c r="C14" s="278">
        <v>0.1</v>
      </c>
      <c r="D14" s="278">
        <v>0</v>
      </c>
      <c r="E14" s="279">
        <v>7.2736476999999994E-2</v>
      </c>
      <c r="F14" s="278">
        <v>1</v>
      </c>
    </row>
    <row r="15" spans="1:6" x14ac:dyDescent="0.3">
      <c r="A15" s="272">
        <v>13</v>
      </c>
      <c r="B15" s="278">
        <v>1.5</v>
      </c>
      <c r="C15" s="278">
        <v>0.27</v>
      </c>
      <c r="D15" s="278">
        <v>0</v>
      </c>
      <c r="E15" s="279">
        <v>0.18952488000000001</v>
      </c>
      <c r="F15" s="278">
        <v>1</v>
      </c>
    </row>
    <row r="16" spans="1:6" x14ac:dyDescent="0.3">
      <c r="A16" s="272">
        <v>14</v>
      </c>
      <c r="B16" s="278">
        <v>0.29571428571428571</v>
      </c>
      <c r="C16" s="278">
        <v>0.1</v>
      </c>
      <c r="D16" s="278">
        <v>0</v>
      </c>
      <c r="E16" s="279">
        <v>7.2022740499999988E-2</v>
      </c>
      <c r="F16" s="278">
        <v>1</v>
      </c>
    </row>
    <row r="17" spans="1:6" x14ac:dyDescent="0.3">
      <c r="A17" s="272">
        <v>15</v>
      </c>
      <c r="B17" s="278">
        <v>0.3</v>
      </c>
      <c r="C17" s="278">
        <v>0.1</v>
      </c>
      <c r="D17" s="278">
        <v>0</v>
      </c>
      <c r="E17" s="279">
        <v>0.15</v>
      </c>
      <c r="F17" s="278">
        <v>1</v>
      </c>
    </row>
    <row r="18" spans="1:6" x14ac:dyDescent="0.3">
      <c r="A18" s="272">
        <v>16</v>
      </c>
      <c r="B18" s="278">
        <v>0.27875</v>
      </c>
      <c r="C18" s="278">
        <v>0.1</v>
      </c>
      <c r="D18" s="278">
        <v>0</v>
      </c>
      <c r="E18" s="279">
        <v>0.139375</v>
      </c>
      <c r="F18" s="278">
        <v>1</v>
      </c>
    </row>
    <row r="19" spans="1:6" x14ac:dyDescent="0.3">
      <c r="A19" s="272">
        <v>17</v>
      </c>
      <c r="B19" s="278">
        <v>1.2</v>
      </c>
      <c r="C19" s="278">
        <v>0.18</v>
      </c>
      <c r="D19" s="278">
        <v>0</v>
      </c>
      <c r="E19" s="279">
        <v>0.6</v>
      </c>
      <c r="F19" s="278">
        <v>1</v>
      </c>
    </row>
    <row r="20" spans="1:6" x14ac:dyDescent="0.3">
      <c r="A20" s="272">
        <v>18</v>
      </c>
      <c r="B20" s="278">
        <v>0.26555555555555554</v>
      </c>
      <c r="C20" s="278">
        <v>0.1</v>
      </c>
      <c r="D20" s="278">
        <v>0</v>
      </c>
      <c r="E20" s="279">
        <v>0.13277777777777777</v>
      </c>
      <c r="F20" s="278">
        <v>1</v>
      </c>
    </row>
    <row r="21" spans="1:6" x14ac:dyDescent="0.3">
      <c r="A21" s="272">
        <v>19</v>
      </c>
      <c r="B21" s="278">
        <v>1.0736842105263158</v>
      </c>
      <c r="C21" s="278">
        <v>0.18</v>
      </c>
      <c r="D21" s="278">
        <v>0</v>
      </c>
      <c r="E21" s="279">
        <v>0.5368421052631579</v>
      </c>
      <c r="F21" s="278">
        <v>1</v>
      </c>
    </row>
    <row r="22" spans="1:6" x14ac:dyDescent="0.3">
      <c r="A22" s="272">
        <v>20</v>
      </c>
      <c r="B22" s="278">
        <v>0.255</v>
      </c>
      <c r="C22" s="278">
        <v>0.1</v>
      </c>
      <c r="D22" s="278">
        <v>0</v>
      </c>
      <c r="E22" s="279">
        <v>0.1275</v>
      </c>
      <c r="F22" s="278">
        <v>1</v>
      </c>
    </row>
    <row r="23" spans="1:6" x14ac:dyDescent="0.3">
      <c r="A23" s="272">
        <v>21</v>
      </c>
      <c r="B23" s="278">
        <v>0.2</v>
      </c>
      <c r="C23" s="278">
        <v>0.1</v>
      </c>
      <c r="D23" s="278">
        <v>0</v>
      </c>
      <c r="E23" s="279">
        <v>0.1</v>
      </c>
      <c r="F23" s="278">
        <v>1</v>
      </c>
    </row>
    <row r="24" spans="1:6" x14ac:dyDescent="0.3">
      <c r="A24" s="272">
        <v>22</v>
      </c>
      <c r="B24" s="278">
        <v>0.24636363636363637</v>
      </c>
      <c r="C24" s="278">
        <v>0.1</v>
      </c>
      <c r="D24" s="278">
        <v>0</v>
      </c>
      <c r="E24" s="279">
        <v>0.12318181818181818</v>
      </c>
      <c r="F24" s="278">
        <v>1</v>
      </c>
    </row>
    <row r="25" spans="1:6" x14ac:dyDescent="0.3">
      <c r="A25" s="272">
        <v>23</v>
      </c>
      <c r="B25" s="278">
        <v>0.88695652173913042</v>
      </c>
      <c r="C25" s="278">
        <v>0.13</v>
      </c>
      <c r="D25" s="278">
        <v>0</v>
      </c>
      <c r="E25" s="279">
        <v>0.44347826086956521</v>
      </c>
      <c r="F25" s="278">
        <v>1</v>
      </c>
    </row>
    <row r="26" spans="1:6" x14ac:dyDescent="0.3">
      <c r="A26" s="272">
        <v>24</v>
      </c>
      <c r="B26" s="278">
        <v>0.23916666666666669</v>
      </c>
      <c r="C26" s="278">
        <v>0.1</v>
      </c>
      <c r="D26" s="278">
        <v>0</v>
      </c>
      <c r="E26" s="279">
        <v>0.11958333333333335</v>
      </c>
      <c r="F26" s="278">
        <v>1</v>
      </c>
    </row>
    <row r="27" spans="1:6" x14ac:dyDescent="0.3">
      <c r="A27" s="272">
        <v>25</v>
      </c>
      <c r="B27" s="278">
        <v>0.81599999999999995</v>
      </c>
      <c r="C27" s="278">
        <v>0.13</v>
      </c>
      <c r="D27" s="278">
        <v>0</v>
      </c>
      <c r="E27" s="279">
        <v>0.40799999999999992</v>
      </c>
      <c r="F27" s="278">
        <v>1</v>
      </c>
    </row>
    <row r="28" spans="1:6" x14ac:dyDescent="0.3">
      <c r="A28" s="272">
        <v>26</v>
      </c>
      <c r="B28" s="278">
        <v>0.23307692307692307</v>
      </c>
      <c r="C28" s="278">
        <v>0.1</v>
      </c>
      <c r="D28" s="278">
        <v>0</v>
      </c>
      <c r="E28" s="279">
        <v>0.11653846153846155</v>
      </c>
      <c r="F28" s="278">
        <v>1</v>
      </c>
    </row>
    <row r="29" spans="1:6" x14ac:dyDescent="0.3">
      <c r="A29" s="272">
        <v>27</v>
      </c>
      <c r="B29" s="278">
        <v>0.2</v>
      </c>
      <c r="C29" s="278">
        <v>0.1</v>
      </c>
      <c r="D29" s="278">
        <v>0</v>
      </c>
      <c r="E29" s="279">
        <v>0.1</v>
      </c>
      <c r="F29" s="278">
        <v>1</v>
      </c>
    </row>
    <row r="30" spans="1:6" x14ac:dyDescent="0.3">
      <c r="A30" s="272">
        <v>28</v>
      </c>
      <c r="B30" s="278">
        <v>0.22785714285714287</v>
      </c>
      <c r="C30" s="278">
        <v>0.1</v>
      </c>
      <c r="D30" s="278">
        <v>0</v>
      </c>
      <c r="E30" s="279">
        <v>0.11392857142857145</v>
      </c>
      <c r="F30" s="278">
        <v>1</v>
      </c>
    </row>
    <row r="31" spans="1:6" x14ac:dyDescent="0.3">
      <c r="A31" s="272">
        <v>29</v>
      </c>
      <c r="B31" s="278">
        <v>0.70344827586206893</v>
      </c>
      <c r="C31" s="278">
        <v>0.11</v>
      </c>
      <c r="D31" s="278">
        <v>0</v>
      </c>
      <c r="E31" s="279">
        <v>0.35172413793103446</v>
      </c>
      <c r="F31" s="278">
        <v>1</v>
      </c>
    </row>
    <row r="32" spans="1:6" x14ac:dyDescent="0.3">
      <c r="A32" s="272">
        <v>30</v>
      </c>
      <c r="B32" s="278">
        <v>0.22333333333333333</v>
      </c>
      <c r="C32" s="278">
        <v>0.1</v>
      </c>
      <c r="D32" s="278">
        <v>0</v>
      </c>
      <c r="E32" s="279">
        <v>0.11166666666666666</v>
      </c>
      <c r="F32" s="278">
        <v>1</v>
      </c>
    </row>
    <row r="33" spans="1:6" x14ac:dyDescent="0.3">
      <c r="A33" s="272">
        <v>31</v>
      </c>
      <c r="B33" s="278">
        <v>0.65806451612903216</v>
      </c>
      <c r="C33" s="278">
        <v>0.11</v>
      </c>
      <c r="D33" s="278">
        <v>0</v>
      </c>
      <c r="E33" s="279">
        <v>0.32903225806451608</v>
      </c>
      <c r="F33" s="278">
        <v>1</v>
      </c>
    </row>
    <row r="34" spans="1:6" x14ac:dyDescent="0.3">
      <c r="A34" s="272">
        <v>32</v>
      </c>
      <c r="B34" s="278">
        <v>0.21937499999999999</v>
      </c>
      <c r="C34" s="278">
        <v>0.1</v>
      </c>
      <c r="D34" s="278">
        <v>0</v>
      </c>
      <c r="E34" s="279">
        <v>0.10968749999999999</v>
      </c>
      <c r="F34" s="278">
        <v>1</v>
      </c>
    </row>
    <row r="35" spans="1:6" x14ac:dyDescent="0.3">
      <c r="A35" s="272">
        <v>33</v>
      </c>
      <c r="B35" s="278">
        <v>0.2</v>
      </c>
      <c r="C35" s="278">
        <v>0.1</v>
      </c>
      <c r="D35" s="278">
        <v>0</v>
      </c>
      <c r="E35" s="279">
        <v>0.1</v>
      </c>
      <c r="F35" s="278">
        <v>1</v>
      </c>
    </row>
    <row r="36" spans="1:6" x14ac:dyDescent="0.3">
      <c r="A36" s="272">
        <v>34</v>
      </c>
      <c r="B36" s="278">
        <v>0.21588235294117647</v>
      </c>
      <c r="C36" s="278">
        <v>0.1</v>
      </c>
      <c r="D36" s="278">
        <v>0</v>
      </c>
      <c r="E36" s="279">
        <v>0.10794117647058823</v>
      </c>
      <c r="F36" s="278">
        <v>1</v>
      </c>
    </row>
    <row r="37" spans="1:6" x14ac:dyDescent="0.3">
      <c r="A37" s="272">
        <v>35</v>
      </c>
      <c r="B37" s="278">
        <v>0.58285714285714285</v>
      </c>
      <c r="C37" s="278">
        <v>0.1</v>
      </c>
      <c r="D37" s="278">
        <v>0</v>
      </c>
      <c r="E37" s="279">
        <v>0.29142857142857143</v>
      </c>
      <c r="F37" s="278">
        <v>1</v>
      </c>
    </row>
    <row r="38" spans="1:6" x14ac:dyDescent="0.3">
      <c r="A38" s="272">
        <v>36</v>
      </c>
      <c r="B38" s="278">
        <v>0.21277777777777779</v>
      </c>
      <c r="C38" s="278">
        <v>0.1</v>
      </c>
      <c r="D38" s="278">
        <v>0</v>
      </c>
      <c r="E38" s="279">
        <v>0.10638888888888889</v>
      </c>
      <c r="F38" s="278">
        <v>1</v>
      </c>
    </row>
    <row r="39" spans="1:6" x14ac:dyDescent="0.3">
      <c r="A39" s="272">
        <v>37</v>
      </c>
      <c r="B39" s="278">
        <v>0.55135135135135127</v>
      </c>
      <c r="C39" s="278">
        <v>0.1</v>
      </c>
      <c r="D39" s="278">
        <v>0</v>
      </c>
      <c r="E39" s="279">
        <v>0.27567567567567564</v>
      </c>
      <c r="F39" s="278">
        <v>1</v>
      </c>
    </row>
    <row r="40" spans="1:6" x14ac:dyDescent="0.3">
      <c r="A40" s="272">
        <v>38</v>
      </c>
      <c r="B40" s="278">
        <v>0.21</v>
      </c>
      <c r="C40" s="278">
        <v>0.1</v>
      </c>
      <c r="D40" s="278">
        <v>0</v>
      </c>
      <c r="E40" s="279">
        <v>0.105</v>
      </c>
      <c r="F40" s="278">
        <v>1</v>
      </c>
    </row>
    <row r="41" spans="1:6" x14ac:dyDescent="0.3">
      <c r="A41" s="272">
        <v>39</v>
      </c>
      <c r="B41" s="278">
        <v>0.2</v>
      </c>
      <c r="C41" s="278">
        <v>0.1</v>
      </c>
      <c r="D41" s="278">
        <v>0</v>
      </c>
      <c r="E41" s="279">
        <v>0.1</v>
      </c>
      <c r="F41" s="278">
        <v>1</v>
      </c>
    </row>
    <row r="42" spans="1:6" x14ac:dyDescent="0.3">
      <c r="A42" s="272">
        <v>40</v>
      </c>
      <c r="B42" s="278">
        <v>0.20750000000000002</v>
      </c>
      <c r="C42" s="278">
        <v>0.1</v>
      </c>
      <c r="D42" s="278">
        <v>0</v>
      </c>
      <c r="E42" s="279">
        <v>0.10375</v>
      </c>
      <c r="F42" s="278">
        <v>1</v>
      </c>
    </row>
    <row r="43" spans="1:6" x14ac:dyDescent="0.3">
      <c r="A43" s="272">
        <v>41</v>
      </c>
      <c r="B43" s="278">
        <v>0.49756097560975604</v>
      </c>
      <c r="C43" s="278">
        <v>0.1</v>
      </c>
      <c r="D43" s="278">
        <v>0</v>
      </c>
      <c r="E43" s="279">
        <v>0.24878048780487802</v>
      </c>
      <c r="F43" s="278">
        <v>1</v>
      </c>
    </row>
    <row r="44" spans="1:6" x14ac:dyDescent="0.3">
      <c r="A44" s="272">
        <v>42</v>
      </c>
      <c r="B44" s="278">
        <v>0.20523809523809525</v>
      </c>
      <c r="C44" s="278">
        <v>0.1</v>
      </c>
      <c r="D44" s="278">
        <v>0</v>
      </c>
      <c r="E44" s="279">
        <v>0.10261904761904764</v>
      </c>
      <c r="F44" s="278">
        <v>1</v>
      </c>
    </row>
    <row r="45" spans="1:6" x14ac:dyDescent="0.3">
      <c r="A45" s="272">
        <v>43</v>
      </c>
      <c r="B45" s="278">
        <v>0.47441860465116276</v>
      </c>
      <c r="C45" s="278">
        <v>0.1</v>
      </c>
      <c r="D45" s="278">
        <v>0</v>
      </c>
      <c r="E45" s="279">
        <v>0.23720930232558141</v>
      </c>
      <c r="F45" s="278">
        <v>1</v>
      </c>
    </row>
    <row r="46" spans="1:6" x14ac:dyDescent="0.3">
      <c r="A46" s="272">
        <v>44</v>
      </c>
      <c r="B46" s="278">
        <v>0.20318181818181819</v>
      </c>
      <c r="C46" s="278">
        <v>0.1</v>
      </c>
      <c r="D46" s="278">
        <v>0</v>
      </c>
      <c r="E46" s="279">
        <v>0.10159090909090909</v>
      </c>
      <c r="F46" s="278">
        <v>1</v>
      </c>
    </row>
    <row r="47" spans="1:6" x14ac:dyDescent="0.3">
      <c r="A47" s="272">
        <v>45</v>
      </c>
      <c r="B47" s="278">
        <v>0.2</v>
      </c>
      <c r="C47" s="278">
        <v>0.1</v>
      </c>
      <c r="D47" s="278">
        <v>0</v>
      </c>
      <c r="E47" s="279">
        <v>0.1</v>
      </c>
      <c r="F47" s="278">
        <v>1</v>
      </c>
    </row>
    <row r="48" spans="1:6" x14ac:dyDescent="0.3">
      <c r="A48" s="272">
        <v>46</v>
      </c>
      <c r="B48" s="278">
        <v>0.20130434782608697</v>
      </c>
      <c r="C48" s="278">
        <v>0.1</v>
      </c>
      <c r="D48" s="278">
        <v>0</v>
      </c>
      <c r="E48" s="279">
        <v>0.10065217391304349</v>
      </c>
      <c r="F48" s="278">
        <v>1</v>
      </c>
    </row>
    <row r="49" spans="1:6" x14ac:dyDescent="0.3">
      <c r="A49" s="272">
        <v>47</v>
      </c>
      <c r="B49" s="278">
        <v>0.43404255319148932</v>
      </c>
      <c r="C49" s="278">
        <v>0.1</v>
      </c>
      <c r="D49" s="278">
        <v>0</v>
      </c>
      <c r="E49" s="279">
        <v>0.21702127659574466</v>
      </c>
      <c r="F49" s="278">
        <v>1</v>
      </c>
    </row>
    <row r="50" spans="1:6" x14ac:dyDescent="0.3">
      <c r="A50" s="272">
        <v>48</v>
      </c>
      <c r="B50" s="278">
        <v>0.19958333333333333</v>
      </c>
      <c r="C50" s="278">
        <v>0.1</v>
      </c>
      <c r="D50" s="278">
        <v>0</v>
      </c>
      <c r="E50" s="279">
        <v>9.9791666666666667E-2</v>
      </c>
      <c r="F50" s="278">
        <v>1</v>
      </c>
    </row>
    <row r="51" spans="1:6" x14ac:dyDescent="0.3">
      <c r="A51" s="272">
        <v>49</v>
      </c>
      <c r="B51" s="278">
        <v>0.41632653061224489</v>
      </c>
      <c r="C51" s="278">
        <v>0.1</v>
      </c>
      <c r="D51" s="278">
        <v>0</v>
      </c>
      <c r="E51" s="279">
        <v>0.20816326530612245</v>
      </c>
      <c r="F51" s="278">
        <v>1</v>
      </c>
    </row>
    <row r="52" spans="1:6" x14ac:dyDescent="0.3">
      <c r="A52" s="272">
        <v>50</v>
      </c>
      <c r="B52" s="278">
        <v>0.19800000000000001</v>
      </c>
      <c r="C52" s="278">
        <v>0.1</v>
      </c>
      <c r="D52" s="278">
        <v>0</v>
      </c>
      <c r="E52" s="279">
        <v>9.9000000000000005E-2</v>
      </c>
      <c r="F52" s="278">
        <v>1</v>
      </c>
    </row>
  </sheetData>
  <mergeCells count="1">
    <mergeCell ref="A1:D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4.4" x14ac:dyDescent="0.3"/>
  <cols>
    <col min="1" max="1" width="32.6640625" customWidth="1"/>
  </cols>
  <sheetData>
    <row r="1" spans="1:12" x14ac:dyDescent="0.3">
      <c r="A1" s="17" t="s">
        <v>721</v>
      </c>
      <c r="B1" t="s">
        <v>722</v>
      </c>
      <c r="C1" t="s">
        <v>723</v>
      </c>
    </row>
    <row r="2" spans="1:12" x14ac:dyDescent="0.3">
      <c r="A2" s="13" t="s">
        <v>277</v>
      </c>
      <c r="B2" s="14"/>
      <c r="C2" s="7"/>
      <c r="D2" s="7"/>
      <c r="E2" s="7"/>
      <c r="F2" s="7"/>
      <c r="G2" s="7"/>
      <c r="H2" s="7"/>
      <c r="I2" s="7"/>
      <c r="J2" s="7"/>
      <c r="K2" s="7"/>
      <c r="L2" s="7"/>
    </row>
    <row r="3" spans="1:12" x14ac:dyDescent="0.3">
      <c r="A3" s="15" t="s">
        <v>724</v>
      </c>
      <c r="B3">
        <v>0</v>
      </c>
      <c r="C3">
        <v>1</v>
      </c>
    </row>
    <row r="4" spans="1:12" x14ac:dyDescent="0.3">
      <c r="A4" s="6" t="s">
        <v>366</v>
      </c>
      <c r="B4">
        <v>0</v>
      </c>
      <c r="C4">
        <v>1</v>
      </c>
    </row>
    <row r="5" spans="1:12" x14ac:dyDescent="0.3">
      <c r="A5" s="6" t="s">
        <v>382</v>
      </c>
      <c r="B5">
        <v>0</v>
      </c>
      <c r="C5">
        <v>1</v>
      </c>
    </row>
    <row r="6" spans="1:12" x14ac:dyDescent="0.3">
      <c r="A6" s="6" t="s">
        <v>346</v>
      </c>
      <c r="B6">
        <v>0</v>
      </c>
      <c r="C6">
        <v>1</v>
      </c>
    </row>
    <row r="7" spans="1:12" x14ac:dyDescent="0.3">
      <c r="A7" s="6" t="s">
        <v>350</v>
      </c>
      <c r="B7">
        <v>0</v>
      </c>
      <c r="C7">
        <v>1</v>
      </c>
    </row>
    <row r="8" spans="1:12" x14ac:dyDescent="0.3">
      <c r="A8" s="6" t="s">
        <v>355</v>
      </c>
      <c r="B8">
        <v>0</v>
      </c>
      <c r="C8">
        <v>1</v>
      </c>
    </row>
    <row r="9" spans="1:12" x14ac:dyDescent="0.3">
      <c r="A9" s="6" t="s">
        <v>397</v>
      </c>
      <c r="B9">
        <v>0</v>
      </c>
      <c r="C9">
        <v>1</v>
      </c>
    </row>
    <row r="10" spans="1:12" x14ac:dyDescent="0.3">
      <c r="A10" s="6" t="s">
        <v>361</v>
      </c>
      <c r="B10">
        <v>0</v>
      </c>
      <c r="C10">
        <v>0</v>
      </c>
    </row>
    <row r="11" spans="1:12" x14ac:dyDescent="0.3">
      <c r="A11" s="6" t="s">
        <v>563</v>
      </c>
      <c r="B11">
        <v>0</v>
      </c>
      <c r="C11">
        <v>0</v>
      </c>
    </row>
    <row r="12" spans="1:12" x14ac:dyDescent="0.3">
      <c r="A12" s="6" t="s">
        <v>300</v>
      </c>
      <c r="B12">
        <v>4</v>
      </c>
      <c r="C12">
        <v>0</v>
      </c>
    </row>
    <row r="13" spans="1:12" x14ac:dyDescent="0.3">
      <c r="A13" s="6" t="s">
        <v>725</v>
      </c>
      <c r="B13">
        <v>0</v>
      </c>
      <c r="C13">
        <v>0</v>
      </c>
    </row>
    <row r="14" spans="1:12" x14ac:dyDescent="0.3">
      <c r="A14" s="6" t="s">
        <v>313</v>
      </c>
      <c r="B14">
        <v>0</v>
      </c>
      <c r="C14">
        <v>1</v>
      </c>
    </row>
    <row r="15" spans="1:12" x14ac:dyDescent="0.3">
      <c r="A15" s="6" t="s">
        <v>311</v>
      </c>
      <c r="B15">
        <v>0</v>
      </c>
      <c r="C15">
        <v>1</v>
      </c>
    </row>
    <row r="16" spans="1:12" x14ac:dyDescent="0.3">
      <c r="A16" s="6" t="s">
        <v>726</v>
      </c>
      <c r="B16">
        <v>0</v>
      </c>
      <c r="C16">
        <v>0</v>
      </c>
    </row>
    <row r="17" spans="1:3" x14ac:dyDescent="0.3">
      <c r="A17" s="6" t="s">
        <v>389</v>
      </c>
      <c r="B17">
        <v>0</v>
      </c>
      <c r="C17">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1" sqref="B21"/>
    </sheetView>
  </sheetViews>
  <sheetFormatPr defaultRowHeight="14.4" x14ac:dyDescent="0.3"/>
  <cols>
    <col min="1" max="1" width="30.5546875" bestFit="1" customWidth="1"/>
    <col min="2" max="2" width="17.33203125" bestFit="1" customWidth="1"/>
    <col min="3" max="3" width="58.44140625" bestFit="1" customWidth="1"/>
  </cols>
  <sheetData>
    <row r="1" spans="1:4" x14ac:dyDescent="0.3">
      <c r="A1" s="90" t="s">
        <v>12</v>
      </c>
      <c r="B1" s="90" t="s">
        <v>13</v>
      </c>
      <c r="C1" s="90" t="s">
        <v>14</v>
      </c>
    </row>
    <row r="2" spans="1:4" x14ac:dyDescent="0.3">
      <c r="A2" t="s">
        <v>15</v>
      </c>
      <c r="B2" t="s">
        <v>16</v>
      </c>
    </row>
    <row r="3" spans="1:4" x14ac:dyDescent="0.3">
      <c r="A3" t="s">
        <v>17</v>
      </c>
      <c r="B3" t="s">
        <v>18</v>
      </c>
    </row>
    <row r="4" spans="1:4" x14ac:dyDescent="0.3">
      <c r="A4" t="s">
        <v>19</v>
      </c>
      <c r="B4" t="s">
        <v>20</v>
      </c>
      <c r="C4" t="s">
        <v>21</v>
      </c>
      <c r="D4" t="s">
        <v>22</v>
      </c>
    </row>
    <row r="5" spans="1:4" x14ac:dyDescent="0.3">
      <c r="A5" t="s">
        <v>23</v>
      </c>
      <c r="B5">
        <v>0</v>
      </c>
      <c r="C5" t="s">
        <v>24</v>
      </c>
    </row>
    <row r="6" spans="1:4" x14ac:dyDescent="0.3">
      <c r="A6" t="s">
        <v>25</v>
      </c>
      <c r="B6">
        <v>15</v>
      </c>
    </row>
    <row r="7" spans="1:4" x14ac:dyDescent="0.3">
      <c r="A7" t="s">
        <v>26</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4"/>
  <sheetViews>
    <sheetView topLeftCell="A43" workbookViewId="0">
      <selection activeCell="D50" sqref="D50"/>
    </sheetView>
  </sheetViews>
  <sheetFormatPr defaultColWidth="8.6640625" defaultRowHeight="14.4" x14ac:dyDescent="0.3"/>
  <cols>
    <col min="2" max="2" width="8.88671875" style="63" bestFit="1" customWidth="1"/>
    <col min="3" max="3" width="15.33203125" style="63" bestFit="1" customWidth="1"/>
    <col min="4" max="4" width="20.5546875" style="63" bestFit="1" customWidth="1"/>
  </cols>
  <sheetData>
    <row r="1" spans="1:4" x14ac:dyDescent="0.3">
      <c r="A1" s="74" t="s">
        <v>727</v>
      </c>
      <c r="B1" s="74" t="s">
        <v>728</v>
      </c>
      <c r="C1" s="74" t="s">
        <v>792</v>
      </c>
      <c r="D1" s="74" t="s">
        <v>729</v>
      </c>
    </row>
    <row r="2" spans="1:4" x14ac:dyDescent="0.3">
      <c r="A2" s="75">
        <v>1</v>
      </c>
      <c r="B2" s="76">
        <v>0</v>
      </c>
      <c r="C2" s="77" t="s">
        <v>730</v>
      </c>
      <c r="D2" s="77" t="s">
        <v>730</v>
      </c>
    </row>
    <row r="3" spans="1:4" x14ac:dyDescent="0.3">
      <c r="A3" s="75">
        <v>2</v>
      </c>
      <c r="B3" s="75">
        <v>11190</v>
      </c>
      <c r="C3" s="75" t="s">
        <v>731</v>
      </c>
      <c r="D3" s="75" t="s">
        <v>731</v>
      </c>
    </row>
    <row r="4" spans="1:4" x14ac:dyDescent="0.3">
      <c r="A4" s="75">
        <v>3</v>
      </c>
      <c r="B4" s="75">
        <v>11358</v>
      </c>
      <c r="C4" s="75" t="s">
        <v>732</v>
      </c>
      <c r="D4" s="75" t="s">
        <v>732</v>
      </c>
    </row>
    <row r="5" spans="1:4" x14ac:dyDescent="0.3">
      <c r="A5" s="75">
        <v>4</v>
      </c>
      <c r="B5" s="75">
        <v>21200</v>
      </c>
      <c r="C5" s="75" t="s">
        <v>733</v>
      </c>
      <c r="D5" s="75" t="s">
        <v>733</v>
      </c>
    </row>
    <row r="6" spans="1:4" x14ac:dyDescent="0.3">
      <c r="A6" s="75">
        <v>5</v>
      </c>
      <c r="B6" s="75">
        <v>21893</v>
      </c>
      <c r="C6" s="75" t="s">
        <v>734</v>
      </c>
      <c r="D6" s="75" t="s">
        <v>734</v>
      </c>
    </row>
    <row r="7" spans="1:4" x14ac:dyDescent="0.3">
      <c r="A7" s="75">
        <v>6</v>
      </c>
      <c r="B7" s="75">
        <v>22201</v>
      </c>
      <c r="C7" s="75" t="s">
        <v>735</v>
      </c>
      <c r="D7" s="75" t="s">
        <v>735</v>
      </c>
    </row>
    <row r="8" spans="1:4" x14ac:dyDescent="0.3">
      <c r="A8" s="75">
        <v>7</v>
      </c>
      <c r="B8" s="75">
        <v>23010</v>
      </c>
      <c r="C8" s="75" t="s">
        <v>736</v>
      </c>
      <c r="D8" s="75" t="s">
        <v>736</v>
      </c>
    </row>
    <row r="9" spans="1:4" x14ac:dyDescent="0.3">
      <c r="A9" s="75">
        <v>8</v>
      </c>
      <c r="B9" s="75">
        <v>32040</v>
      </c>
      <c r="C9" s="75" t="s">
        <v>737</v>
      </c>
      <c r="D9" s="75" t="s">
        <v>737</v>
      </c>
    </row>
    <row r="10" spans="1:4" x14ac:dyDescent="0.3">
      <c r="A10" s="75">
        <v>9</v>
      </c>
      <c r="B10" s="75">
        <v>32050</v>
      </c>
      <c r="C10" s="75" t="s">
        <v>738</v>
      </c>
      <c r="D10" s="75" t="s">
        <v>738</v>
      </c>
    </row>
    <row r="11" spans="1:4" x14ac:dyDescent="0.3">
      <c r="A11" s="75">
        <v>10</v>
      </c>
      <c r="B11" s="76">
        <v>32080</v>
      </c>
      <c r="C11" s="75" t="s">
        <v>739</v>
      </c>
      <c r="D11" s="75" t="s">
        <v>739</v>
      </c>
    </row>
    <row r="12" spans="1:4" x14ac:dyDescent="0.3">
      <c r="A12" s="75">
        <v>11</v>
      </c>
      <c r="B12" s="75">
        <v>32090</v>
      </c>
      <c r="C12" s="75" t="s">
        <v>740</v>
      </c>
      <c r="D12" s="75" t="s">
        <v>740</v>
      </c>
    </row>
    <row r="13" spans="1:4" x14ac:dyDescent="0.3">
      <c r="A13" s="75">
        <v>12</v>
      </c>
      <c r="B13" s="75">
        <v>32180</v>
      </c>
      <c r="C13" s="75" t="s">
        <v>741</v>
      </c>
      <c r="D13" s="75" t="s">
        <v>741</v>
      </c>
    </row>
    <row r="14" spans="1:4" x14ac:dyDescent="0.3">
      <c r="A14" s="75">
        <v>13</v>
      </c>
      <c r="B14" s="75">
        <v>32230</v>
      </c>
      <c r="C14" s="75" t="s">
        <v>742</v>
      </c>
      <c r="D14" s="75" t="s">
        <v>742</v>
      </c>
    </row>
    <row r="15" spans="1:4" x14ac:dyDescent="0.3">
      <c r="A15" s="75">
        <v>14</v>
      </c>
      <c r="B15" s="75">
        <v>32240</v>
      </c>
      <c r="C15" s="75" t="s">
        <v>743</v>
      </c>
      <c r="D15" s="75" t="s">
        <v>743</v>
      </c>
    </row>
    <row r="16" spans="1:4" x14ac:dyDescent="0.3">
      <c r="A16" s="75">
        <v>15</v>
      </c>
      <c r="B16" s="75">
        <v>32280</v>
      </c>
      <c r="C16" s="75" t="s">
        <v>744</v>
      </c>
      <c r="D16" s="75" t="s">
        <v>744</v>
      </c>
    </row>
    <row r="17" spans="1:4" x14ac:dyDescent="0.3">
      <c r="A17" s="75">
        <v>16</v>
      </c>
      <c r="B17" s="75">
        <v>32380</v>
      </c>
      <c r="C17" s="75" t="s">
        <v>745</v>
      </c>
      <c r="D17" s="75" t="s">
        <v>745</v>
      </c>
    </row>
    <row r="18" spans="1:4" x14ac:dyDescent="0.3">
      <c r="A18" s="75">
        <v>17</v>
      </c>
      <c r="B18" s="75">
        <v>32480</v>
      </c>
      <c r="C18" s="75" t="s">
        <v>746</v>
      </c>
      <c r="D18" s="75" t="s">
        <v>746</v>
      </c>
    </row>
    <row r="19" spans="1:4" x14ac:dyDescent="0.3">
      <c r="A19" s="75">
        <v>18</v>
      </c>
      <c r="B19" s="75">
        <v>32610</v>
      </c>
      <c r="C19" s="75" t="s">
        <v>747</v>
      </c>
      <c r="D19" s="75" t="s">
        <v>747</v>
      </c>
    </row>
    <row r="20" spans="1:4" x14ac:dyDescent="0.3">
      <c r="A20" s="75">
        <v>19</v>
      </c>
      <c r="B20" s="75">
        <v>32641</v>
      </c>
      <c r="C20" s="75" t="s">
        <v>748</v>
      </c>
      <c r="D20" s="75" t="s">
        <v>748</v>
      </c>
    </row>
    <row r="21" spans="1:4" x14ac:dyDescent="0.3">
      <c r="A21" s="75">
        <v>20</v>
      </c>
      <c r="B21" s="75">
        <v>32680</v>
      </c>
      <c r="C21" s="75" t="s">
        <v>749</v>
      </c>
      <c r="D21" s="75" t="s">
        <v>749</v>
      </c>
    </row>
    <row r="22" spans="1:4" x14ac:dyDescent="0.3">
      <c r="A22" s="75">
        <v>21</v>
      </c>
      <c r="B22" s="75">
        <v>32700</v>
      </c>
      <c r="C22" s="75" t="s">
        <v>750</v>
      </c>
      <c r="D22" s="75" t="s">
        <v>750</v>
      </c>
    </row>
    <row r="23" spans="1:4" x14ac:dyDescent="0.3">
      <c r="A23" s="75">
        <v>22</v>
      </c>
      <c r="B23" s="75">
        <v>32793</v>
      </c>
      <c r="C23" s="75" t="s">
        <v>751</v>
      </c>
      <c r="D23" s="75" t="s">
        <v>751</v>
      </c>
    </row>
    <row r="24" spans="1:4" x14ac:dyDescent="0.3">
      <c r="A24" s="75">
        <v>23</v>
      </c>
      <c r="B24" s="75">
        <v>32816</v>
      </c>
      <c r="C24" s="75" t="s">
        <v>752</v>
      </c>
      <c r="D24" s="75" t="s">
        <v>752</v>
      </c>
    </row>
    <row r="25" spans="1:4" x14ac:dyDescent="0.3">
      <c r="A25" s="75">
        <v>24</v>
      </c>
      <c r="B25" s="75">
        <v>32831</v>
      </c>
      <c r="C25" s="75" t="s">
        <v>753</v>
      </c>
      <c r="D25" s="75" t="s">
        <v>753</v>
      </c>
    </row>
    <row r="26" spans="1:4" x14ac:dyDescent="0.3">
      <c r="A26" s="75">
        <v>25</v>
      </c>
      <c r="B26" s="75">
        <v>32851</v>
      </c>
      <c r="C26" s="75" t="s">
        <v>754</v>
      </c>
      <c r="D26" s="75" t="s">
        <v>754</v>
      </c>
    </row>
    <row r="27" spans="1:4" x14ac:dyDescent="0.3">
      <c r="A27" s="75">
        <v>26</v>
      </c>
      <c r="B27" s="75">
        <v>32940</v>
      </c>
      <c r="C27" s="75" t="s">
        <v>755</v>
      </c>
      <c r="D27" s="75" t="s">
        <v>755</v>
      </c>
    </row>
    <row r="28" spans="1:4" x14ac:dyDescent="0.3">
      <c r="A28" s="75">
        <v>27</v>
      </c>
      <c r="B28" s="75">
        <v>36700</v>
      </c>
      <c r="C28" s="75" t="s">
        <v>756</v>
      </c>
      <c r="D28" s="75" t="s">
        <v>756</v>
      </c>
    </row>
    <row r="29" spans="1:4" x14ac:dyDescent="0.3">
      <c r="A29" s="128">
        <v>28</v>
      </c>
      <c r="B29" s="129">
        <v>36703</v>
      </c>
      <c r="C29" s="129" t="s">
        <v>757</v>
      </c>
      <c r="D29" s="129" t="s">
        <v>757</v>
      </c>
    </row>
    <row r="30" spans="1:4" x14ac:dyDescent="0.3">
      <c r="A30" s="128">
        <v>29</v>
      </c>
      <c r="B30" s="129">
        <v>36703</v>
      </c>
      <c r="C30" s="129" t="s">
        <v>758</v>
      </c>
      <c r="D30" s="129" t="s">
        <v>758</v>
      </c>
    </row>
    <row r="31" spans="1:4" x14ac:dyDescent="0.3">
      <c r="A31" s="128">
        <v>30</v>
      </c>
      <c r="B31" s="128">
        <v>36704</v>
      </c>
      <c r="C31" s="128" t="s">
        <v>759</v>
      </c>
      <c r="D31" s="128" t="s">
        <v>759</v>
      </c>
    </row>
    <row r="32" spans="1:4" x14ac:dyDescent="0.3">
      <c r="A32" s="128">
        <v>31</v>
      </c>
      <c r="B32" s="128">
        <v>36704</v>
      </c>
      <c r="C32" s="128" t="s">
        <v>760</v>
      </c>
      <c r="D32" s="128" t="s">
        <v>760</v>
      </c>
    </row>
    <row r="33" spans="1:4" x14ac:dyDescent="0.3">
      <c r="A33" s="75">
        <v>32</v>
      </c>
      <c r="B33" s="75">
        <v>36705</v>
      </c>
      <c r="C33" s="75" t="s">
        <v>761</v>
      </c>
      <c r="D33" s="75" t="s">
        <v>761</v>
      </c>
    </row>
    <row r="34" spans="1:4" x14ac:dyDescent="0.3">
      <c r="A34" s="75">
        <v>33</v>
      </c>
      <c r="B34" s="75">
        <v>36706</v>
      </c>
      <c r="C34" s="75" t="s">
        <v>762</v>
      </c>
      <c r="D34" s="75" t="s">
        <v>762</v>
      </c>
    </row>
    <row r="35" spans="1:4" x14ac:dyDescent="0.3">
      <c r="A35" s="75">
        <v>34</v>
      </c>
      <c r="B35" s="75">
        <v>36707</v>
      </c>
      <c r="C35" s="75" t="s">
        <v>763</v>
      </c>
      <c r="D35" s="75" t="s">
        <v>763</v>
      </c>
    </row>
    <row r="36" spans="1:4" x14ac:dyDescent="0.3">
      <c r="A36" s="75">
        <v>35</v>
      </c>
      <c r="B36" s="75">
        <v>36708</v>
      </c>
      <c r="C36" s="75" t="s">
        <v>764</v>
      </c>
      <c r="D36" s="75" t="s">
        <v>764</v>
      </c>
    </row>
    <row r="37" spans="1:4" x14ac:dyDescent="0.3">
      <c r="A37" s="75">
        <v>36</v>
      </c>
      <c r="B37" s="75">
        <v>36715</v>
      </c>
      <c r="C37" s="75" t="s">
        <v>765</v>
      </c>
      <c r="D37" s="75" t="s">
        <v>765</v>
      </c>
    </row>
    <row r="38" spans="1:4" x14ac:dyDescent="0.3">
      <c r="A38" s="75">
        <v>37</v>
      </c>
      <c r="B38" s="75">
        <v>36716</v>
      </c>
      <c r="C38" s="75" t="s">
        <v>766</v>
      </c>
      <c r="D38" s="75" t="s">
        <v>766</v>
      </c>
    </row>
    <row r="39" spans="1:4" x14ac:dyDescent="0.3">
      <c r="A39" s="75">
        <v>38</v>
      </c>
      <c r="B39" s="75">
        <v>36717</v>
      </c>
      <c r="C39" s="75" t="s">
        <v>767</v>
      </c>
      <c r="D39" s="75" t="s">
        <v>767</v>
      </c>
    </row>
    <row r="40" spans="1:4" x14ac:dyDescent="0.3">
      <c r="A40" s="75">
        <v>39</v>
      </c>
      <c r="B40" s="75">
        <v>37704</v>
      </c>
      <c r="C40" s="75" t="s">
        <v>768</v>
      </c>
      <c r="D40" s="75" t="s">
        <v>768</v>
      </c>
    </row>
    <row r="41" spans="1:4" x14ac:dyDescent="0.3">
      <c r="A41" s="75">
        <v>40</v>
      </c>
      <c r="B41" s="75">
        <v>37734</v>
      </c>
      <c r="C41" s="75" t="s">
        <v>769</v>
      </c>
      <c r="D41" s="75" t="s">
        <v>769</v>
      </c>
    </row>
    <row r="42" spans="1:4" x14ac:dyDescent="0.3">
      <c r="A42" s="75">
        <v>41</v>
      </c>
      <c r="B42" s="75">
        <v>367172</v>
      </c>
      <c r="C42" s="75" t="s">
        <v>770</v>
      </c>
      <c r="D42" s="75" t="s">
        <v>770</v>
      </c>
    </row>
    <row r="43" spans="1:4" x14ac:dyDescent="0.3">
      <c r="A43" s="128">
        <v>42</v>
      </c>
      <c r="B43" s="128">
        <v>367177</v>
      </c>
      <c r="C43" s="128" t="s">
        <v>771</v>
      </c>
      <c r="D43" s="128" t="s">
        <v>771</v>
      </c>
    </row>
    <row r="44" spans="1:4" x14ac:dyDescent="0.3">
      <c r="A44" s="128">
        <v>43</v>
      </c>
      <c r="B44" s="128">
        <v>367177</v>
      </c>
      <c r="C44" s="128" t="s">
        <v>771</v>
      </c>
      <c r="D44" s="128" t="s">
        <v>771</v>
      </c>
    </row>
    <row r="45" spans="1:4" x14ac:dyDescent="0.3">
      <c r="A45" s="128">
        <v>44</v>
      </c>
      <c r="B45" s="128">
        <v>88888</v>
      </c>
      <c r="C45" s="128" t="s">
        <v>772</v>
      </c>
      <c r="D45" s="128" t="s">
        <v>772</v>
      </c>
    </row>
    <row r="46" spans="1:4" x14ac:dyDescent="0.3">
      <c r="A46" s="128">
        <v>45</v>
      </c>
      <c r="B46">
        <v>367170</v>
      </c>
      <c r="C46" s="75" t="s">
        <v>767</v>
      </c>
      <c r="D46" s="75" t="s">
        <v>767</v>
      </c>
    </row>
    <row r="47" spans="1:4" x14ac:dyDescent="0.3">
      <c r="A47" s="128">
        <v>46</v>
      </c>
      <c r="B47">
        <v>306580</v>
      </c>
      <c r="C47" t="s">
        <v>781</v>
      </c>
      <c r="D47" t="s">
        <v>793</v>
      </c>
    </row>
    <row r="48" spans="1:4" x14ac:dyDescent="0.3">
      <c r="A48" s="128">
        <v>47</v>
      </c>
      <c r="B48">
        <v>306585</v>
      </c>
      <c r="C48" t="s">
        <v>782</v>
      </c>
      <c r="D48" t="s">
        <v>793</v>
      </c>
    </row>
    <row r="49" spans="1:4" x14ac:dyDescent="0.3">
      <c r="A49" s="128">
        <v>48</v>
      </c>
      <c r="B49">
        <v>316580</v>
      </c>
      <c r="C49" t="s">
        <v>783</v>
      </c>
      <c r="D49" t="s">
        <v>794</v>
      </c>
    </row>
    <row r="50" spans="1:4" x14ac:dyDescent="0.3">
      <c r="A50" s="128">
        <v>49</v>
      </c>
      <c r="B50">
        <v>334081</v>
      </c>
      <c r="C50" t="s">
        <v>784</v>
      </c>
      <c r="D50" t="s">
        <v>855</v>
      </c>
    </row>
    <row r="51" spans="1:4" x14ac:dyDescent="0.3">
      <c r="A51" s="128">
        <v>50</v>
      </c>
      <c r="B51">
        <v>342280</v>
      </c>
      <c r="C51" t="s">
        <v>785</v>
      </c>
      <c r="D51" t="s">
        <v>795</v>
      </c>
    </row>
    <row r="52" spans="1:4" x14ac:dyDescent="0.3">
      <c r="A52" s="128">
        <v>51</v>
      </c>
      <c r="B52">
        <v>306581</v>
      </c>
      <c r="C52" t="s">
        <v>786</v>
      </c>
      <c r="D52" t="s">
        <v>793</v>
      </c>
    </row>
    <row r="53" spans="1:4" x14ac:dyDescent="0.3">
      <c r="A53" s="128">
        <v>52</v>
      </c>
      <c r="B53">
        <v>321580</v>
      </c>
      <c r="C53" t="s">
        <v>787</v>
      </c>
      <c r="D53" t="s">
        <v>796</v>
      </c>
    </row>
    <row r="54" spans="1:4" x14ac:dyDescent="0.3">
      <c r="A54" s="128">
        <v>53</v>
      </c>
      <c r="B54">
        <v>355880</v>
      </c>
      <c r="C54" t="s">
        <v>788</v>
      </c>
      <c r="D54" t="s">
        <v>797</v>
      </c>
    </row>
    <row r="55" spans="1:4" x14ac:dyDescent="0.3">
      <c r="A55" s="128">
        <v>54</v>
      </c>
      <c r="B55">
        <v>364080</v>
      </c>
      <c r="C55" t="s">
        <v>789</v>
      </c>
      <c r="D55" t="s">
        <v>798</v>
      </c>
    </row>
    <row r="56" spans="1:4" x14ac:dyDescent="0.3">
      <c r="A56" s="128">
        <v>55</v>
      </c>
      <c r="B56">
        <v>309080</v>
      </c>
      <c r="C56" t="s">
        <v>790</v>
      </c>
      <c r="D56" t="s">
        <v>799</v>
      </c>
    </row>
    <row r="57" spans="1:4" x14ac:dyDescent="0.3">
      <c r="A57" s="128">
        <v>56</v>
      </c>
      <c r="B57">
        <v>384080</v>
      </c>
      <c r="C57" t="s">
        <v>791</v>
      </c>
      <c r="D57" t="s">
        <v>800</v>
      </c>
    </row>
    <row r="58" spans="1:4" x14ac:dyDescent="0.3">
      <c r="A58" s="128">
        <v>57</v>
      </c>
      <c r="B58">
        <v>334030</v>
      </c>
      <c r="C58" t="s">
        <v>821</v>
      </c>
      <c r="D58" t="s">
        <v>822</v>
      </c>
    </row>
    <row r="59" spans="1:4" x14ac:dyDescent="0.3">
      <c r="A59" s="128">
        <v>58</v>
      </c>
      <c r="B59">
        <v>334090</v>
      </c>
      <c r="C59" t="s">
        <v>856</v>
      </c>
      <c r="D59" t="s">
        <v>856</v>
      </c>
    </row>
    <row r="60" spans="1:4" x14ac:dyDescent="0.3">
      <c r="A60" s="128">
        <v>59</v>
      </c>
      <c r="B60">
        <v>334091</v>
      </c>
      <c r="C60" t="s">
        <v>857</v>
      </c>
      <c r="D60" t="s">
        <v>857</v>
      </c>
    </row>
    <row r="61" spans="1:4" x14ac:dyDescent="0.3">
      <c r="A61" s="128">
        <v>60</v>
      </c>
      <c r="B61">
        <v>334092</v>
      </c>
      <c r="C61" t="s">
        <v>858</v>
      </c>
      <c r="D61" t="s">
        <v>858</v>
      </c>
    </row>
    <row r="62" spans="1:4" x14ac:dyDescent="0.3">
      <c r="A62" s="128">
        <v>61</v>
      </c>
      <c r="B62">
        <v>334093</v>
      </c>
      <c r="C62" t="s">
        <v>860</v>
      </c>
      <c r="D62" t="s">
        <v>860</v>
      </c>
    </row>
    <row r="63" spans="1:4" x14ac:dyDescent="0.3">
      <c r="A63" s="128">
        <v>62</v>
      </c>
      <c r="B63">
        <v>334094</v>
      </c>
      <c r="C63" t="s">
        <v>859</v>
      </c>
      <c r="D63" t="s">
        <v>859</v>
      </c>
    </row>
    <row r="64" spans="1:4" x14ac:dyDescent="0.3">
      <c r="A64" s="128">
        <v>63</v>
      </c>
      <c r="B64" s="63">
        <v>334095</v>
      </c>
      <c r="C64" t="s">
        <v>861</v>
      </c>
      <c r="D64" t="s">
        <v>861</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2D08-B0FE-4A2F-AF2B-7A3EFD88808F}">
  <sheetPr>
    <tabColor rgb="FF92D050"/>
  </sheetPr>
  <dimension ref="A1:I12"/>
  <sheetViews>
    <sheetView workbookViewId="0">
      <selection activeCell="A8" sqref="A8"/>
    </sheetView>
  </sheetViews>
  <sheetFormatPr defaultRowHeight="14.4" x14ac:dyDescent="0.3"/>
  <cols>
    <col min="1" max="1" width="13.44140625" bestFit="1" customWidth="1"/>
    <col min="2" max="2" width="14" bestFit="1" customWidth="1"/>
    <col min="3" max="3" width="20.5546875" bestFit="1" customWidth="1"/>
    <col min="4" max="4" width="14" bestFit="1" customWidth="1"/>
    <col min="5" max="5" width="6.88671875" bestFit="1" customWidth="1"/>
    <col min="6" max="6" width="6.5546875" bestFit="1" customWidth="1"/>
    <col min="7" max="7" width="10.44140625" bestFit="1" customWidth="1"/>
    <col min="8" max="8" width="43.109375" customWidth="1"/>
    <col min="9" max="9" width="17.6640625" bestFit="1" customWidth="1"/>
    <col min="10" max="10" width="6.88671875" bestFit="1" customWidth="1"/>
    <col min="11" max="11" width="6.5546875" bestFit="1" customWidth="1"/>
    <col min="12" max="13" width="10.44140625" bestFit="1" customWidth="1"/>
  </cols>
  <sheetData>
    <row r="1" spans="1:9" x14ac:dyDescent="0.3">
      <c r="A1" s="87" t="s">
        <v>773</v>
      </c>
      <c r="B1" s="87" t="s">
        <v>774</v>
      </c>
      <c r="C1" s="87" t="s">
        <v>775</v>
      </c>
    </row>
    <row r="2" spans="1:9" x14ac:dyDescent="0.3">
      <c r="A2" s="88">
        <v>306580</v>
      </c>
      <c r="B2" s="89" t="s">
        <v>781</v>
      </c>
      <c r="C2" s="89" t="str">
        <f>VLOOKUP(A2,'Bus Lib'!B:D,3,FALSE)</f>
        <v>ARART 220 kV</v>
      </c>
      <c r="G2" t="str">
        <f>+B2&amp;" = "&amp;A2 &amp; " # "&amp;C2</f>
        <v>3ARAR_T_220A = 306580 # ARART 220 kV</v>
      </c>
      <c r="I2" t="s">
        <v>801</v>
      </c>
    </row>
    <row r="3" spans="1:9" x14ac:dyDescent="0.3">
      <c r="A3" s="88">
        <v>306585</v>
      </c>
      <c r="B3" s="89" t="s">
        <v>782</v>
      </c>
      <c r="C3" s="89" t="str">
        <f>VLOOKUP(A3,'Bus Lib'!B:D,3,FALSE)</f>
        <v>ARART 220 kV</v>
      </c>
      <c r="G3" t="str">
        <f t="shared" ref="G3:G12" si="0">+B3&amp;" = "&amp;A3 &amp; " # "&amp;C3</f>
        <v>3ARAR_T_220F = 306585 # ARART 220 kV</v>
      </c>
      <c r="I3" t="s">
        <v>802</v>
      </c>
    </row>
    <row r="4" spans="1:9" x14ac:dyDescent="0.3">
      <c r="A4" s="88">
        <v>316580</v>
      </c>
      <c r="B4" s="89" t="s">
        <v>783</v>
      </c>
      <c r="C4" s="89" t="str">
        <f>VLOOKUP(A4,'Bus Lib'!B:D,3,FALSE)</f>
        <v>BULGANA 220 kV</v>
      </c>
      <c r="G4" t="str">
        <f t="shared" si="0"/>
        <v>3BULGTS_220A = 316580 # BULGANA 220 kV</v>
      </c>
      <c r="I4" t="s">
        <v>803</v>
      </c>
    </row>
    <row r="5" spans="1:9" x14ac:dyDescent="0.3">
      <c r="A5" s="88">
        <v>334081</v>
      </c>
      <c r="B5" s="89" t="s">
        <v>784</v>
      </c>
      <c r="C5" s="89" t="str">
        <f>VLOOKUP(A5,'Bus Lib'!B:D,3,FALSE)</f>
        <v>HOR_POC</v>
      </c>
      <c r="G5" t="str">
        <f t="shared" si="0"/>
        <v>HOTS 220 KV_POC = 334081 # HOR_POC</v>
      </c>
      <c r="I5" t="s">
        <v>804</v>
      </c>
    </row>
    <row r="6" spans="1:9" x14ac:dyDescent="0.3">
      <c r="A6" s="88">
        <v>342280</v>
      </c>
      <c r="B6" s="89" t="s">
        <v>785</v>
      </c>
      <c r="C6" s="89" t="str">
        <f>VLOOKUP(A6,'Bus Lib'!B:D,3,FALSE)</f>
        <v>KIAMAL 220 kV</v>
      </c>
      <c r="G6" t="str">
        <f t="shared" si="0"/>
        <v>3KIAMAL_220A = 342280 # KIAMAL 220 kV</v>
      </c>
      <c r="I6" t="s">
        <v>805</v>
      </c>
    </row>
    <row r="7" spans="1:9" x14ac:dyDescent="0.3">
      <c r="A7" s="88">
        <v>306581</v>
      </c>
      <c r="B7" s="89" t="s">
        <v>786</v>
      </c>
      <c r="C7" s="89" t="str">
        <f>VLOOKUP(A7,'Bus Lib'!B:D,3,FALSE)</f>
        <v>ARART 220 kV</v>
      </c>
      <c r="G7" t="str">
        <f t="shared" si="0"/>
        <v>3ARAR_T_220B = 306581 # ARART 220 kV</v>
      </c>
      <c r="I7" t="s">
        <v>806</v>
      </c>
    </row>
    <row r="8" spans="1:9" x14ac:dyDescent="0.3">
      <c r="A8" s="88">
        <v>321580</v>
      </c>
      <c r="B8" s="89" t="s">
        <v>787</v>
      </c>
      <c r="C8" s="89" t="str">
        <f>VLOOKUP(A8,'Bus Lib'!B:D,3,FALSE)</f>
        <v>CROWNLANDS 220 KV</v>
      </c>
      <c r="G8" t="str">
        <f t="shared" si="0"/>
        <v>3CROWLA_220A = 321580 # CROWNLANDS 220 KV</v>
      </c>
      <c r="I8" t="s">
        <v>807</v>
      </c>
    </row>
    <row r="9" spans="1:9" x14ac:dyDescent="0.3">
      <c r="A9" s="88">
        <v>355880</v>
      </c>
      <c r="B9" s="89" t="s">
        <v>788</v>
      </c>
      <c r="C9" s="89" t="str">
        <f>VLOOKUP(A9,'Bus Lib'!B:D,3,FALSE)</f>
        <v>MURRA WARRA 220 kV</v>
      </c>
      <c r="G9" t="str">
        <f t="shared" si="0"/>
        <v>3MURRAW_220A = 355880 # MURRA WARRA 220 kV</v>
      </c>
      <c r="I9" t="s">
        <v>808</v>
      </c>
    </row>
    <row r="10" spans="1:9" x14ac:dyDescent="0.3">
      <c r="A10" s="88">
        <v>364080</v>
      </c>
      <c r="B10" s="89" t="s">
        <v>789</v>
      </c>
      <c r="C10" s="89" t="str">
        <f>VLOOKUP(A10,'Bus Lib'!B:D,3,FALSE)</f>
        <v>RED CLIFF 220 kV</v>
      </c>
      <c r="G10" t="str">
        <f t="shared" si="0"/>
        <v>3REDCLF_220A = 364080 # RED CLIFF 220 kV</v>
      </c>
      <c r="I10" t="s">
        <v>809</v>
      </c>
    </row>
    <row r="11" spans="1:9" x14ac:dyDescent="0.3">
      <c r="A11" s="88">
        <v>309080</v>
      </c>
      <c r="B11" s="88" t="s">
        <v>790</v>
      </c>
      <c r="C11" s="89" t="str">
        <f>VLOOKUP(A11,'Bus Lib'!B:D,3,FALSE)</f>
        <v>BALARAT 220 kV</v>
      </c>
      <c r="G11" t="str">
        <f t="shared" si="0"/>
        <v>3BALRAT_220A = 309080 # BALARAT 220 kV</v>
      </c>
      <c r="I11" t="s">
        <v>810</v>
      </c>
    </row>
    <row r="12" spans="1:9" x14ac:dyDescent="0.3">
      <c r="A12" s="88">
        <v>384080</v>
      </c>
      <c r="B12" s="88" t="s">
        <v>791</v>
      </c>
      <c r="C12" s="89" t="str">
        <f>VLOOKUP(A12,'Bus Lib'!B:D,3,FALSE)</f>
        <v>WAUBRA 220 kV</v>
      </c>
      <c r="G12" t="str">
        <f t="shared" si="0"/>
        <v>3WAUBRA_220A = 384080 # WAUBRA 220 kV</v>
      </c>
      <c r="I12" t="s">
        <v>811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1"/>
  <sheetViews>
    <sheetView workbookViewId="0">
      <selection activeCell="G17" sqref="G17"/>
    </sheetView>
  </sheetViews>
  <sheetFormatPr defaultColWidth="8.6640625" defaultRowHeight="14.4" x14ac:dyDescent="0.3"/>
  <cols>
    <col min="1" max="1" width="10.33203125" bestFit="1" customWidth="1"/>
    <col min="2" max="3" width="7.6640625" bestFit="1" customWidth="1"/>
    <col min="4" max="4" width="28.88671875" bestFit="1" customWidth="1"/>
    <col min="5" max="6" width="30.6640625" bestFit="1" customWidth="1"/>
    <col min="7" max="7" width="37.6640625" bestFit="1" customWidth="1"/>
    <col min="8" max="8" width="11.6640625" bestFit="1" customWidth="1"/>
    <col min="9" max="9" width="17.6640625" bestFit="1" customWidth="1"/>
    <col min="10" max="10" width="6.88671875" bestFit="1" customWidth="1"/>
    <col min="11" max="11" width="6.5546875" bestFit="1" customWidth="1"/>
    <col min="12" max="13" width="10.44140625" bestFit="1" customWidth="1"/>
  </cols>
  <sheetData>
    <row r="1" spans="1:8" x14ac:dyDescent="0.3">
      <c r="A1" s="87" t="s">
        <v>776</v>
      </c>
      <c r="B1" s="87" t="s">
        <v>777</v>
      </c>
      <c r="C1" s="87" t="s">
        <v>778</v>
      </c>
      <c r="D1" s="87" t="s">
        <v>779</v>
      </c>
      <c r="E1" s="87" t="s">
        <v>780</v>
      </c>
      <c r="F1" s="87" t="s">
        <v>779</v>
      </c>
      <c r="G1" s="87" t="s">
        <v>780</v>
      </c>
      <c r="H1" s="87" t="s">
        <v>779</v>
      </c>
    </row>
    <row r="2" spans="1:8" x14ac:dyDescent="0.3">
      <c r="A2" s="88">
        <v>309080</v>
      </c>
      <c r="B2" s="88">
        <v>384080</v>
      </c>
      <c r="C2" s="88">
        <v>1</v>
      </c>
      <c r="D2" s="88" t="s">
        <v>812</v>
      </c>
      <c r="E2" s="88" t="str">
        <f>VLOOKUP(A2,'Bus Lib'!B:D,2,FALSE)&amp;" - "&amp;VLOOKUP(B2,'Bus Lib'!B:D,2,FALSE)</f>
        <v>3BALRAT_220A - 3WAUBRA_220A</v>
      </c>
      <c r="F2" t="str">
        <f>VLOOKUP(A2,'Bus Lib'!B:D,2,FALSE)&amp;" - "&amp;VLOOKUP(B2,'Bus Lib'!B:D,2,FALSE)</f>
        <v>3BALRAT_220A - 3WAUBRA_220A</v>
      </c>
      <c r="G2" t="str">
        <f>VLOOKUP(A2,'Bus Lib'!B:D,3,FALSE)&amp;" - "&amp;VLOOKUP(B2,'Bus Lib'!B:D,3,FALSE)</f>
        <v>BALARAT 220 kV - WAUBRA 220 kV</v>
      </c>
    </row>
    <row r="3" spans="1:8" x14ac:dyDescent="0.3">
      <c r="A3" s="88">
        <v>306581</v>
      </c>
      <c r="B3" s="88">
        <v>384080</v>
      </c>
      <c r="C3" s="88">
        <v>1</v>
      </c>
      <c r="D3" s="88" t="s">
        <v>813</v>
      </c>
      <c r="E3" s="88" t="str">
        <f>VLOOKUP(A3,'Bus Lib'!B:D,2,FALSE)&amp;" - "&amp;VLOOKUP(B3,'Bus Lib'!B:D,2,FALSE)</f>
        <v>3ARAR_T_220B - 3WAUBRA_220A</v>
      </c>
      <c r="F3" t="str">
        <f>VLOOKUP(A3,'Bus Lib'!B:D,2,FALSE)&amp;" - "&amp;VLOOKUP(B3,'Bus Lib'!B:D,2,FALSE)</f>
        <v>3ARAR_T_220B - 3WAUBRA_220A</v>
      </c>
      <c r="G3" t="str">
        <f>VLOOKUP(A3,'Bus Lib'!B:D,3,FALSE)&amp;" - "&amp;VLOOKUP(B3,'Bus Lib'!B:D,3,FALSE)</f>
        <v>ARART 220 kV - WAUBRA 220 kV</v>
      </c>
    </row>
    <row r="4" spans="1:8" x14ac:dyDescent="0.3">
      <c r="A4" s="88">
        <v>306585</v>
      </c>
      <c r="B4" s="88">
        <v>321580</v>
      </c>
      <c r="C4" s="88">
        <v>1</v>
      </c>
      <c r="D4" s="88" t="s">
        <v>814</v>
      </c>
      <c r="E4" s="88" t="str">
        <f>VLOOKUP(A4,'Bus Lib'!B:D,2,FALSE)&amp;" - "&amp;VLOOKUP(B4,'Bus Lib'!B:D,2,FALSE)</f>
        <v>3ARAR_T_220F - 3CROWLA_220A</v>
      </c>
      <c r="F4" t="str">
        <f>VLOOKUP(A4,'Bus Lib'!B:D,2,FALSE)&amp;" - "&amp;VLOOKUP(B4,'Bus Lib'!B:D,2,FALSE)</f>
        <v>3ARAR_T_220F - 3CROWLA_220A</v>
      </c>
      <c r="G4" t="str">
        <f>VLOOKUP(A4,'Bus Lib'!B:D,3,FALSE)&amp;" - "&amp;VLOOKUP(B4,'Bus Lib'!B:D,3,FALSE)</f>
        <v>ARART 220 kV - CROWNLANDS 220 KV</v>
      </c>
    </row>
    <row r="5" spans="1:8" x14ac:dyDescent="0.3">
      <c r="A5" s="88">
        <v>316580</v>
      </c>
      <c r="B5" s="88">
        <v>321580</v>
      </c>
      <c r="C5" s="88">
        <v>1</v>
      </c>
      <c r="D5" s="88" t="s">
        <v>815</v>
      </c>
      <c r="E5" s="88" t="str">
        <f>VLOOKUP(A5,'Bus Lib'!B:D,2,FALSE)&amp;" - "&amp;VLOOKUP(B5,'Bus Lib'!B:D,2,FALSE)</f>
        <v>3BULGTS_220A - 3CROWLA_220A</v>
      </c>
      <c r="F5" t="str">
        <f>VLOOKUP(A5,'Bus Lib'!B:D,2,FALSE)&amp;" - "&amp;VLOOKUP(B5,'Bus Lib'!B:D,2,FALSE)</f>
        <v>3BULGTS_220A - 3CROWLA_220A</v>
      </c>
      <c r="G5" t="str">
        <f>VLOOKUP(A5,'Bus Lib'!B:D,3,FALSE)&amp;" - "&amp;VLOOKUP(B5,'Bus Lib'!B:D,3,FALSE)</f>
        <v>BULGANA 220 kV - CROWNLANDS 220 KV</v>
      </c>
    </row>
    <row r="6" spans="1:8" x14ac:dyDescent="0.3">
      <c r="A6" s="88">
        <v>316580</v>
      </c>
      <c r="B6" s="88">
        <v>334081</v>
      </c>
      <c r="C6" s="88">
        <v>1</v>
      </c>
      <c r="D6" s="88" t="s">
        <v>816</v>
      </c>
      <c r="E6" s="88" t="str">
        <f>VLOOKUP(A6,'Bus Lib'!B:D,2,FALSE)&amp;" - "&amp;VLOOKUP(B6,'Bus Lib'!B:D,2,FALSE)</f>
        <v>3BULGTS_220A - HOTS 220 KV_POC</v>
      </c>
      <c r="F6" t="str">
        <f>VLOOKUP(A6,'Bus Lib'!B:D,2,FALSE)&amp;" - "&amp;VLOOKUP(B6,'Bus Lib'!B:D,2,FALSE)</f>
        <v>3BULGTS_220A - HOTS 220 KV_POC</v>
      </c>
      <c r="G6" t="str">
        <f>VLOOKUP(A6,'Bus Lib'!B:D,3,FALSE)&amp;" - "&amp;VLOOKUP(B6,'Bus Lib'!B:D,3,FALSE)</f>
        <v>BULGANA 220 kV - HOR_POC</v>
      </c>
    </row>
    <row r="7" spans="1:8" x14ac:dyDescent="0.3">
      <c r="A7" s="88">
        <v>334030</v>
      </c>
      <c r="B7" s="88">
        <v>334081</v>
      </c>
      <c r="C7" s="88">
        <v>1</v>
      </c>
      <c r="D7" s="88" t="s">
        <v>817</v>
      </c>
      <c r="E7" s="88" t="str">
        <f>VLOOKUP(A7,'Bus Lib'!B:D,2,FALSE)&amp;" - "&amp;VLOOKUP(B7,'Bus Lib'!B:D,2,FALSE)</f>
        <v>3HORSHM__66A - HOTS 220 KV_POC</v>
      </c>
      <c r="F7" t="str">
        <f>VLOOKUP(A7,'Bus Lib'!B:D,2,FALSE)&amp;" - "&amp;VLOOKUP(B7,'Bus Lib'!B:D,2,FALSE)</f>
        <v>3HORSHM__66A - HOTS 220 KV_POC</v>
      </c>
      <c r="G7" t="str">
        <f>VLOOKUP(A7,'Bus Lib'!B:D,3,FALSE)&amp;" - "&amp;VLOOKUP(B7,'Bus Lib'!B:D,3,FALSE)</f>
        <v>HORSHAM 66 kV - HOR_POC</v>
      </c>
    </row>
    <row r="8" spans="1:8" x14ac:dyDescent="0.3">
      <c r="A8" s="88">
        <v>334030</v>
      </c>
      <c r="B8" s="88">
        <v>334081</v>
      </c>
      <c r="C8" s="88">
        <v>2</v>
      </c>
      <c r="D8" s="88" t="s">
        <v>817</v>
      </c>
      <c r="E8" s="88" t="str">
        <f>VLOOKUP(A8,'Bus Lib'!B:D,2,FALSE)&amp;" - "&amp;VLOOKUP(B8,'Bus Lib'!B:D,2,FALSE)</f>
        <v>3HORSHM__66A - HOTS 220 KV_POC</v>
      </c>
      <c r="F8" t="str">
        <f>VLOOKUP(A8,'Bus Lib'!B:D,2,FALSE)&amp;" - "&amp;VLOOKUP(B8,'Bus Lib'!B:D,2,FALSE)</f>
        <v>3HORSHM__66A - HOTS 220 KV_POC</v>
      </c>
      <c r="G8" t="str">
        <f>VLOOKUP(A8,'Bus Lib'!B:D,3,FALSE)&amp;" - "&amp;VLOOKUP(B8,'Bus Lib'!B:D,3,FALSE)</f>
        <v>HORSHAM 66 kV - HOR_POC</v>
      </c>
    </row>
    <row r="9" spans="1:8" x14ac:dyDescent="0.3">
      <c r="A9" s="88">
        <v>334081</v>
      </c>
      <c r="B9" s="88">
        <v>355880</v>
      </c>
      <c r="C9" s="88">
        <v>1</v>
      </c>
      <c r="D9" s="88" t="s">
        <v>818</v>
      </c>
      <c r="E9" s="88" t="str">
        <f>VLOOKUP(A9,'Bus Lib'!B:D,2,FALSE)&amp;" - "&amp;VLOOKUP(B9,'Bus Lib'!B:D,2,FALSE)</f>
        <v>HOTS 220 KV_POC - 3MURRAW_220A</v>
      </c>
      <c r="F9" t="str">
        <f>VLOOKUP(A9,'Bus Lib'!B:D,2,FALSE)&amp;" - "&amp;VLOOKUP(B9,'Bus Lib'!B:D,2,FALSE)</f>
        <v>HOTS 220 KV_POC - 3MURRAW_220A</v>
      </c>
      <c r="G9" t="str">
        <f>VLOOKUP(A9,'Bus Lib'!B:D,3,FALSE)&amp;" - "&amp;VLOOKUP(B9,'Bus Lib'!B:D,3,FALSE)</f>
        <v>HOR_POC - MURRA WARRA 220 kV</v>
      </c>
    </row>
    <row r="10" spans="1:8" x14ac:dyDescent="0.3">
      <c r="A10" s="88">
        <v>342280</v>
      </c>
      <c r="B10" s="88">
        <v>355880</v>
      </c>
      <c r="C10" s="88">
        <v>1</v>
      </c>
      <c r="D10" s="88" t="s">
        <v>819</v>
      </c>
      <c r="E10" s="88" t="str">
        <f>VLOOKUP(A10,'Bus Lib'!B:D,2,FALSE)&amp;" - "&amp;VLOOKUP(B10,'Bus Lib'!B:D,2,FALSE)</f>
        <v>3KIAMAL_220A - 3MURRAW_220A</v>
      </c>
      <c r="F10" t="str">
        <f>VLOOKUP(A10,'Bus Lib'!B:D,2,FALSE)&amp;" - "&amp;VLOOKUP(B10,'Bus Lib'!B:D,2,FALSE)</f>
        <v>3KIAMAL_220A - 3MURRAW_220A</v>
      </c>
      <c r="G10" t="str">
        <f>VLOOKUP(A10,'Bus Lib'!B:D,3,FALSE)&amp;" - "&amp;VLOOKUP(B10,'Bus Lib'!B:D,3,FALSE)</f>
        <v>KIAMAL 220 kV - MURRA WARRA 220 kV</v>
      </c>
    </row>
    <row r="11" spans="1:8" x14ac:dyDescent="0.3">
      <c r="A11" s="88">
        <v>342280</v>
      </c>
      <c r="B11" s="88">
        <v>364080</v>
      </c>
      <c r="C11" s="88">
        <v>1</v>
      </c>
      <c r="D11" s="88" t="s">
        <v>820</v>
      </c>
      <c r="E11" s="88" t="str">
        <f>VLOOKUP(A11,'Bus Lib'!B:D,2,FALSE)&amp;" - "&amp;VLOOKUP(B11,'Bus Lib'!B:D,2,FALSE)</f>
        <v>3KIAMAL_220A - 3REDCLF_220A</v>
      </c>
      <c r="F11" t="str">
        <f>VLOOKUP(A11,'Bus Lib'!B:D,2,FALSE)&amp;" - "&amp;VLOOKUP(B11,'Bus Lib'!B:D,2,FALSE)</f>
        <v>3KIAMAL_220A - 3REDCLF_220A</v>
      </c>
      <c r="G11" t="str">
        <f>VLOOKUP(A11,'Bus Lib'!B:D,3,FALSE)&amp;" - "&amp;VLOOKUP(B11,'Bus Lib'!B:D,3,FALSE)</f>
        <v>KIAMAL 220 kV - RED CLIFF 220 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3"/>
  <sheetViews>
    <sheetView topLeftCell="A18" workbookViewId="0">
      <selection activeCell="C30" sqref="C30"/>
    </sheetView>
  </sheetViews>
  <sheetFormatPr defaultRowHeight="14.4" x14ac:dyDescent="0.3"/>
  <cols>
    <col min="2" max="2" width="35.33203125" customWidth="1"/>
    <col min="3" max="3" width="13.33203125" customWidth="1"/>
    <col min="4" max="4" width="24.88671875" customWidth="1"/>
  </cols>
  <sheetData>
    <row r="1" spans="2:4" x14ac:dyDescent="0.3">
      <c r="B1" s="25" t="s">
        <v>27</v>
      </c>
      <c r="C1" s="25" t="s">
        <v>12</v>
      </c>
      <c r="D1" s="25" t="s">
        <v>13</v>
      </c>
    </row>
    <row r="2" spans="2:4" x14ac:dyDescent="0.3">
      <c r="B2" s="31" t="s">
        <v>28</v>
      </c>
      <c r="C2" s="31" t="s">
        <v>29</v>
      </c>
      <c r="D2" s="32" t="s">
        <v>30</v>
      </c>
    </row>
    <row r="3" spans="2:4" x14ac:dyDescent="0.3">
      <c r="B3" s="31" t="s">
        <v>31</v>
      </c>
      <c r="C3" s="31" t="s">
        <v>32</v>
      </c>
      <c r="D3" s="32" t="s">
        <v>870</v>
      </c>
    </row>
    <row r="4" spans="2:4" x14ac:dyDescent="0.3">
      <c r="B4" s="31" t="s">
        <v>33</v>
      </c>
      <c r="C4" s="31" t="s">
        <v>34</v>
      </c>
      <c r="D4" s="32" t="s">
        <v>871</v>
      </c>
    </row>
    <row r="5" spans="2:4" x14ac:dyDescent="0.3">
      <c r="B5" s="31" t="s">
        <v>35</v>
      </c>
      <c r="C5" s="31" t="s">
        <v>36</v>
      </c>
      <c r="D5" s="32"/>
    </row>
    <row r="6" spans="2:4" x14ac:dyDescent="0.3">
      <c r="B6" s="31" t="s">
        <v>37</v>
      </c>
      <c r="C6" s="31" t="s">
        <v>38</v>
      </c>
      <c r="D6" s="32"/>
    </row>
    <row r="7" spans="2:4" x14ac:dyDescent="0.3">
      <c r="B7" s="33"/>
      <c r="C7" s="33"/>
      <c r="D7" s="33"/>
    </row>
    <row r="8" spans="2:4" x14ac:dyDescent="0.3">
      <c r="B8" s="31" t="s">
        <v>39</v>
      </c>
      <c r="C8" s="31" t="s">
        <v>39</v>
      </c>
      <c r="D8" s="32" t="s">
        <v>40</v>
      </c>
    </row>
    <row r="9" spans="2:4" x14ac:dyDescent="0.3">
      <c r="B9" s="31" t="s">
        <v>41</v>
      </c>
      <c r="C9" s="31" t="s">
        <v>41</v>
      </c>
      <c r="D9" s="32" t="s">
        <v>42</v>
      </c>
    </row>
    <row r="10" spans="2:4" x14ac:dyDescent="0.3">
      <c r="B10" s="31" t="s">
        <v>879</v>
      </c>
      <c r="C10" s="31" t="s">
        <v>880</v>
      </c>
      <c r="D10" s="32" t="s">
        <v>881</v>
      </c>
    </row>
    <row r="11" spans="2:4" ht="28.8" x14ac:dyDescent="0.3">
      <c r="B11" s="31" t="s">
        <v>882</v>
      </c>
      <c r="C11" s="31" t="s">
        <v>883</v>
      </c>
      <c r="D11" s="32" t="s">
        <v>884</v>
      </c>
    </row>
    <row r="12" spans="2:4" x14ac:dyDescent="0.3">
      <c r="B12" s="31" t="s">
        <v>885</v>
      </c>
      <c r="C12" s="31" t="s">
        <v>886</v>
      </c>
      <c r="D12" s="32" t="s">
        <v>887</v>
      </c>
    </row>
    <row r="13" spans="2:4" x14ac:dyDescent="0.3">
      <c r="B13" s="33"/>
      <c r="C13" s="33"/>
      <c r="D13" s="33"/>
    </row>
    <row r="14" spans="2:4" x14ac:dyDescent="0.3">
      <c r="B14" s="31" t="s">
        <v>43</v>
      </c>
      <c r="C14" s="31" t="s">
        <v>44</v>
      </c>
      <c r="D14" s="32" t="s">
        <v>45</v>
      </c>
    </row>
    <row r="15" spans="2:4" x14ac:dyDescent="0.3">
      <c r="B15" s="31" t="s">
        <v>46</v>
      </c>
      <c r="C15" s="31" t="s">
        <v>47</v>
      </c>
      <c r="D15" s="32" t="s">
        <v>48</v>
      </c>
    </row>
    <row r="16" spans="2:4" x14ac:dyDescent="0.3">
      <c r="B16" s="31" t="s">
        <v>874</v>
      </c>
      <c r="C16" s="31" t="s">
        <v>875</v>
      </c>
      <c r="D16" s="32" t="s">
        <v>876</v>
      </c>
    </row>
    <row r="17" spans="2:7" x14ac:dyDescent="0.3">
      <c r="B17" s="31" t="s">
        <v>877</v>
      </c>
      <c r="C17" s="31" t="s">
        <v>878</v>
      </c>
      <c r="D17" s="32" t="s">
        <v>730</v>
      </c>
    </row>
    <row r="18" spans="2:7" x14ac:dyDescent="0.3">
      <c r="B18" s="31" t="s">
        <v>49</v>
      </c>
      <c r="C18" s="31" t="s">
        <v>50</v>
      </c>
      <c r="D18" s="32" t="s">
        <v>51</v>
      </c>
    </row>
    <row r="19" spans="2:7" x14ac:dyDescent="0.3">
      <c r="B19" s="33"/>
      <c r="C19" s="33"/>
      <c r="D19" s="33"/>
    </row>
    <row r="20" spans="2:7" x14ac:dyDescent="0.3">
      <c r="B20" s="31" t="s">
        <v>52</v>
      </c>
      <c r="C20" s="31" t="s">
        <v>53</v>
      </c>
      <c r="D20" s="32"/>
    </row>
    <row r="21" spans="2:7" x14ac:dyDescent="0.3">
      <c r="B21" s="31"/>
      <c r="C21" s="31" t="s">
        <v>54</v>
      </c>
      <c r="D21" s="4"/>
    </row>
    <row r="22" spans="2:7" x14ac:dyDescent="0.3">
      <c r="B22" s="2"/>
      <c r="C22" s="2" t="s">
        <v>55</v>
      </c>
      <c r="D22" s="4">
        <v>119</v>
      </c>
    </row>
    <row r="23" spans="2:7" x14ac:dyDescent="0.3">
      <c r="B23" s="33"/>
      <c r="C23" s="33"/>
      <c r="D23" s="33"/>
    </row>
    <row r="24" spans="2:7" x14ac:dyDescent="0.3">
      <c r="B24" s="31" t="s">
        <v>56</v>
      </c>
      <c r="C24" s="31" t="s">
        <v>57</v>
      </c>
      <c r="D24" s="32">
        <v>119</v>
      </c>
    </row>
    <row r="25" spans="2:7" x14ac:dyDescent="0.3">
      <c r="B25" s="31" t="s">
        <v>58</v>
      </c>
      <c r="C25" s="31" t="s">
        <v>59</v>
      </c>
      <c r="D25" s="32">
        <v>121</v>
      </c>
    </row>
    <row r="26" spans="2:7" x14ac:dyDescent="0.3">
      <c r="B26" s="31" t="s">
        <v>60</v>
      </c>
      <c r="C26" s="31" t="s">
        <v>61</v>
      </c>
      <c r="D26" s="104">
        <v>90.72</v>
      </c>
    </row>
    <row r="27" spans="2:7" x14ac:dyDescent="0.3">
      <c r="B27" s="31" t="s">
        <v>62</v>
      </c>
      <c r="C27" s="31" t="s">
        <v>63</v>
      </c>
      <c r="D27" s="104">
        <v>-90.72</v>
      </c>
    </row>
    <row r="28" spans="2:7" ht="28.8" x14ac:dyDescent="0.3">
      <c r="B28" s="31" t="s">
        <v>64</v>
      </c>
      <c r="C28" s="31" t="s">
        <v>65</v>
      </c>
      <c r="D28" s="32">
        <v>119</v>
      </c>
    </row>
    <row r="29" spans="2:7" x14ac:dyDescent="0.3">
      <c r="B29" s="31" t="s">
        <v>66</v>
      </c>
      <c r="C29" s="31" t="s">
        <v>67</v>
      </c>
      <c r="D29" s="32">
        <v>220</v>
      </c>
      <c r="F29" t="s">
        <v>68</v>
      </c>
      <c r="G29" t="s">
        <v>69</v>
      </c>
    </row>
    <row r="30" spans="2:7" x14ac:dyDescent="0.3">
      <c r="B30" s="31" t="s">
        <v>70</v>
      </c>
      <c r="C30" s="31" t="s">
        <v>71</v>
      </c>
      <c r="D30" s="32">
        <v>1.03</v>
      </c>
      <c r="F30">
        <f>+D29*D30</f>
        <v>226.6</v>
      </c>
      <c r="G30">
        <f>+F30/SQRT(3)</f>
        <v>130.8275709983692</v>
      </c>
    </row>
    <row r="31" spans="2:7" ht="28.8" x14ac:dyDescent="0.3">
      <c r="B31" s="31" t="s">
        <v>72</v>
      </c>
      <c r="C31" s="31" t="s">
        <v>73</v>
      </c>
      <c r="D31" s="32">
        <v>220</v>
      </c>
    </row>
    <row r="32" spans="2:7" x14ac:dyDescent="0.3">
      <c r="B32" s="31" t="s">
        <v>74</v>
      </c>
      <c r="C32" s="31" t="s">
        <v>75</v>
      </c>
      <c r="D32" s="32">
        <v>50</v>
      </c>
    </row>
    <row r="33" spans="2:4" x14ac:dyDescent="0.3">
      <c r="B33" s="33"/>
      <c r="C33" s="33"/>
      <c r="D33" s="33"/>
    </row>
    <row r="34" spans="2:4" x14ac:dyDescent="0.3">
      <c r="B34" s="31" t="s">
        <v>888</v>
      </c>
      <c r="C34" s="31" t="s">
        <v>889</v>
      </c>
      <c r="D34" s="32"/>
    </row>
    <row r="35" spans="2:4" ht="28.8" x14ac:dyDescent="0.3">
      <c r="B35" s="31" t="s">
        <v>76</v>
      </c>
      <c r="C35" s="31" t="s">
        <v>77</v>
      </c>
      <c r="D35" s="32">
        <v>1</v>
      </c>
    </row>
    <row r="36" spans="2:4" x14ac:dyDescent="0.3">
      <c r="B36" s="31" t="s">
        <v>78</v>
      </c>
      <c r="C36" s="31" t="s">
        <v>79</v>
      </c>
      <c r="D36" s="32">
        <v>36</v>
      </c>
    </row>
    <row r="37" spans="2:4" x14ac:dyDescent="0.3">
      <c r="B37" s="31"/>
      <c r="C37" s="31" t="s">
        <v>80</v>
      </c>
      <c r="D37" s="32"/>
    </row>
    <row r="38" spans="2:4" x14ac:dyDescent="0.3">
      <c r="B38" s="31" t="s">
        <v>81</v>
      </c>
      <c r="C38" s="31" t="s">
        <v>82</v>
      </c>
      <c r="D38" s="32">
        <v>151.19999999999999</v>
      </c>
    </row>
    <row r="39" spans="2:4" x14ac:dyDescent="0.3">
      <c r="B39" s="31"/>
      <c r="C39" s="31" t="s">
        <v>83</v>
      </c>
      <c r="D39" s="32"/>
    </row>
    <row r="40" spans="2:4" x14ac:dyDescent="0.3">
      <c r="B40" s="31" t="s">
        <v>84</v>
      </c>
      <c r="C40" s="31" t="s">
        <v>85</v>
      </c>
      <c r="D40" s="32">
        <v>0.63</v>
      </c>
    </row>
    <row r="41" spans="2:4" x14ac:dyDescent="0.3">
      <c r="B41" s="31"/>
      <c r="C41" s="31" t="s">
        <v>86</v>
      </c>
      <c r="D41" s="32"/>
    </row>
    <row r="42" spans="2:4" x14ac:dyDescent="0.3">
      <c r="B42" s="31"/>
      <c r="C42" s="31" t="s">
        <v>87</v>
      </c>
      <c r="D42" s="32">
        <v>118.8</v>
      </c>
    </row>
    <row r="43" spans="2:4" x14ac:dyDescent="0.3">
      <c r="B43" s="31"/>
      <c r="C43" s="31" t="s">
        <v>88</v>
      </c>
      <c r="D43" s="32"/>
    </row>
    <row r="44" spans="2:4" x14ac:dyDescent="0.3">
      <c r="B44" s="33"/>
      <c r="C44" s="33"/>
      <c r="D44" s="33"/>
    </row>
    <row r="45" spans="2:4" x14ac:dyDescent="0.3">
      <c r="B45" s="31" t="s">
        <v>89</v>
      </c>
      <c r="C45" s="31" t="s">
        <v>89</v>
      </c>
      <c r="D45" s="32">
        <v>1</v>
      </c>
    </row>
    <row r="46" spans="2:4" x14ac:dyDescent="0.3">
      <c r="B46" s="31" t="s">
        <v>90</v>
      </c>
      <c r="C46" s="31" t="s">
        <v>91</v>
      </c>
      <c r="D46" s="32">
        <v>1</v>
      </c>
    </row>
    <row r="47" spans="2:4" x14ac:dyDescent="0.3">
      <c r="B47" s="31" t="s">
        <v>92</v>
      </c>
      <c r="C47" s="31" t="s">
        <v>93</v>
      </c>
      <c r="D47" s="32">
        <v>1</v>
      </c>
    </row>
    <row r="48" spans="2:4" x14ac:dyDescent="0.3">
      <c r="B48" s="31" t="s">
        <v>94</v>
      </c>
      <c r="C48" s="31" t="s">
        <v>94</v>
      </c>
      <c r="D48" s="32">
        <v>0</v>
      </c>
    </row>
    <row r="49" spans="2:4" x14ac:dyDescent="0.3">
      <c r="B49" s="31" t="s">
        <v>95</v>
      </c>
      <c r="C49" s="31" t="s">
        <v>96</v>
      </c>
      <c r="D49" s="32">
        <v>0</v>
      </c>
    </row>
    <row r="50" spans="2:4" x14ac:dyDescent="0.3">
      <c r="B50" s="31" t="s">
        <v>97</v>
      </c>
      <c r="C50" s="31" t="s">
        <v>98</v>
      </c>
      <c r="D50" s="32">
        <v>0</v>
      </c>
    </row>
    <row r="51" spans="2:4" x14ac:dyDescent="0.3">
      <c r="B51" s="1"/>
      <c r="C51" s="1"/>
      <c r="D51" s="1"/>
    </row>
    <row r="52" spans="2:4" x14ac:dyDescent="0.3">
      <c r="B52" s="1"/>
      <c r="C52" s="1"/>
      <c r="D52" s="1"/>
    </row>
    <row r="53" spans="2:4" x14ac:dyDescent="0.3">
      <c r="B53" s="1"/>
      <c r="C53" s="1"/>
      <c r="D5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B20" sqref="B20"/>
    </sheetView>
  </sheetViews>
  <sheetFormatPr defaultRowHeight="14.4" x14ac:dyDescent="0.3"/>
  <cols>
    <col min="1" max="1" width="32.33203125" customWidth="1"/>
    <col min="2" max="2" width="34.88671875" customWidth="1"/>
    <col min="3" max="3" width="19" customWidth="1"/>
  </cols>
  <sheetData>
    <row r="1" spans="1:6" x14ac:dyDescent="0.3">
      <c r="A1" s="25" t="s">
        <v>12</v>
      </c>
      <c r="B1" s="25" t="s">
        <v>13</v>
      </c>
    </row>
    <row r="2" spans="1:6" x14ac:dyDescent="0.3">
      <c r="A2" s="2" t="s">
        <v>99</v>
      </c>
      <c r="B2" s="4"/>
      <c r="F2" t="s">
        <v>100</v>
      </c>
    </row>
    <row r="3" spans="1:6" x14ac:dyDescent="0.3">
      <c r="A3" s="2" t="s">
        <v>101</v>
      </c>
      <c r="B3" s="4"/>
    </row>
    <row r="4" spans="1:6" x14ac:dyDescent="0.3">
      <c r="A4" s="2" t="s">
        <v>102</v>
      </c>
      <c r="B4" s="4" t="s">
        <v>103</v>
      </c>
    </row>
    <row r="5" spans="1:6" x14ac:dyDescent="0.3">
      <c r="A5" s="2" t="s">
        <v>104</v>
      </c>
      <c r="B5" s="4">
        <v>1</v>
      </c>
    </row>
    <row r="6" spans="1:6" x14ac:dyDescent="0.3">
      <c r="A6" s="2" t="s">
        <v>105</v>
      </c>
      <c r="B6" s="4" t="s">
        <v>106</v>
      </c>
    </row>
    <row r="7" spans="1:6" x14ac:dyDescent="0.3">
      <c r="A7" s="2" t="s">
        <v>107</v>
      </c>
      <c r="B7" s="4"/>
    </row>
    <row r="8" spans="1:6" x14ac:dyDescent="0.3">
      <c r="A8" s="3"/>
      <c r="B8" s="3"/>
    </row>
    <row r="9" spans="1:6" x14ac:dyDescent="0.3">
      <c r="A9" s="2" t="s">
        <v>108</v>
      </c>
      <c r="B9" s="4"/>
    </row>
    <row r="10" spans="1:6" x14ac:dyDescent="0.3">
      <c r="A10" s="3"/>
      <c r="B10" s="3"/>
    </row>
    <row r="11" spans="1:6" x14ac:dyDescent="0.3">
      <c r="A11" s="2" t="s">
        <v>109</v>
      </c>
      <c r="B11" s="4">
        <v>15</v>
      </c>
    </row>
    <row r="12" spans="1:6" x14ac:dyDescent="0.3">
      <c r="A12" s="2" t="s">
        <v>110</v>
      </c>
      <c r="B12" s="4">
        <v>5</v>
      </c>
    </row>
    <row r="13" spans="1:6" x14ac:dyDescent="0.3">
      <c r="A13" s="3"/>
      <c r="B13" s="3"/>
    </row>
    <row r="14" spans="1:6" x14ac:dyDescent="0.3">
      <c r="A14" s="2" t="s">
        <v>111</v>
      </c>
      <c r="B14" s="4">
        <v>8</v>
      </c>
    </row>
    <row r="15" spans="1:6" x14ac:dyDescent="0.3">
      <c r="A15" s="3"/>
      <c r="B15" s="3"/>
    </row>
    <row r="16" spans="1:6" x14ac:dyDescent="0.3">
      <c r="A16" s="2" t="s">
        <v>112</v>
      </c>
      <c r="B16" s="4" t="s">
        <v>113</v>
      </c>
    </row>
    <row r="17" spans="1:3" x14ac:dyDescent="0.3">
      <c r="A17" s="2" t="s">
        <v>114</v>
      </c>
      <c r="B17" s="4" t="s">
        <v>115</v>
      </c>
    </row>
    <row r="18" spans="1:3" x14ac:dyDescent="0.3">
      <c r="A18" s="2" t="s">
        <v>116</v>
      </c>
      <c r="B18" s="4" t="s">
        <v>117</v>
      </c>
    </row>
    <row r="19" spans="1:3" x14ac:dyDescent="0.3">
      <c r="A19" s="2" t="s">
        <v>118</v>
      </c>
      <c r="B19" s="4" t="s">
        <v>119</v>
      </c>
    </row>
    <row r="20" spans="1:3" x14ac:dyDescent="0.3">
      <c r="A20" s="3"/>
      <c r="B20" s="3"/>
    </row>
    <row r="21" spans="1:3" x14ac:dyDescent="0.3">
      <c r="A21" s="2" t="s">
        <v>120</v>
      </c>
      <c r="B21" s="4">
        <v>1927070795</v>
      </c>
      <c r="C21" s="4"/>
    </row>
    <row r="22" spans="1:3" x14ac:dyDescent="0.3">
      <c r="A22" s="2" t="s">
        <v>121</v>
      </c>
      <c r="B22" s="4"/>
      <c r="C22" s="4"/>
    </row>
    <row r="23" spans="1:3" x14ac:dyDescent="0.3">
      <c r="A23" s="2" t="s">
        <v>122</v>
      </c>
      <c r="B23" s="187">
        <v>45171500</v>
      </c>
      <c r="C23" s="4"/>
    </row>
    <row r="24" spans="1:3" x14ac:dyDescent="0.3">
      <c r="A24" s="2" t="s">
        <v>123</v>
      </c>
      <c r="B24" s="187">
        <v>394750131</v>
      </c>
      <c r="C24" s="4"/>
    </row>
    <row r="25" spans="1:3" x14ac:dyDescent="0.3">
      <c r="A25" s="2" t="s">
        <v>124</v>
      </c>
      <c r="B25" s="187">
        <v>541663597</v>
      </c>
      <c r="C25" s="4"/>
    </row>
    <row r="26" spans="1:3" x14ac:dyDescent="0.3">
      <c r="A26" s="2" t="s">
        <v>125</v>
      </c>
      <c r="B26" s="4">
        <v>163769877</v>
      </c>
      <c r="C26" s="4"/>
    </row>
    <row r="27" spans="1:3" x14ac:dyDescent="0.3">
      <c r="A27" s="2" t="s">
        <v>126</v>
      </c>
      <c r="B27" s="4"/>
      <c r="C27" s="4"/>
    </row>
    <row r="28" spans="1:3" x14ac:dyDescent="0.3">
      <c r="A28" s="2" t="s">
        <v>127</v>
      </c>
      <c r="B28" s="187">
        <v>7352230</v>
      </c>
      <c r="C28" s="4"/>
    </row>
    <row r="29" spans="1:3" x14ac:dyDescent="0.3">
      <c r="A29" s="2" t="s">
        <v>128</v>
      </c>
      <c r="B29" s="187">
        <v>1650106288</v>
      </c>
      <c r="C29" s="4"/>
    </row>
    <row r="30" spans="1:3" x14ac:dyDescent="0.3">
      <c r="A30" s="2" t="s">
        <v>129</v>
      </c>
      <c r="B30" s="187">
        <v>1487257830</v>
      </c>
      <c r="C30" s="4"/>
    </row>
    <row r="31" spans="1:3" x14ac:dyDescent="0.3">
      <c r="A31" s="2" t="s">
        <v>130</v>
      </c>
      <c r="B31" s="187">
        <v>43564542</v>
      </c>
      <c r="C31" s="4"/>
    </row>
    <row r="32" spans="1:3" x14ac:dyDescent="0.3">
      <c r="A32" s="2" t="s">
        <v>131</v>
      </c>
      <c r="B32" s="187">
        <v>977647848</v>
      </c>
      <c r="C32" s="4"/>
    </row>
    <row r="33" spans="1:3" x14ac:dyDescent="0.3">
      <c r="A33" s="2" t="s">
        <v>132</v>
      </c>
      <c r="B33" s="187">
        <v>1599255413</v>
      </c>
      <c r="C33" s="4"/>
    </row>
    <row r="34" spans="1:3" x14ac:dyDescent="0.3">
      <c r="A34" s="2" t="s">
        <v>133</v>
      </c>
      <c r="B34" s="4">
        <v>1591544161</v>
      </c>
      <c r="C34" s="4"/>
    </row>
    <row r="35" spans="1:3" x14ac:dyDescent="0.3">
      <c r="A35" s="2" t="s">
        <v>134</v>
      </c>
      <c r="B35" s="4"/>
    </row>
    <row r="36" spans="1:3" x14ac:dyDescent="0.3">
      <c r="A36" s="24"/>
      <c r="B36" s="24"/>
    </row>
    <row r="37" spans="1:3" x14ac:dyDescent="0.3">
      <c r="A37" s="2" t="s">
        <v>135</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73"/>
  <sheetViews>
    <sheetView topLeftCell="A10" zoomScaleNormal="100" workbookViewId="0">
      <selection activeCell="F40" sqref="F40"/>
    </sheetView>
  </sheetViews>
  <sheetFormatPr defaultRowHeight="14.4" x14ac:dyDescent="0.3"/>
  <cols>
    <col min="1" max="1" width="20.5546875" customWidth="1"/>
    <col min="2" max="2" width="28.44140625" customWidth="1"/>
    <col min="6" max="6" width="12.5546875" customWidth="1"/>
    <col min="7" max="7" width="9.33203125" customWidth="1"/>
    <col min="8" max="9" width="8.6640625" customWidth="1"/>
    <col min="14" max="14" width="40.33203125" customWidth="1"/>
  </cols>
  <sheetData>
    <row r="1" spans="1:26" x14ac:dyDescent="0.3">
      <c r="A1" s="25" t="s">
        <v>12</v>
      </c>
      <c r="B1" s="25" t="s">
        <v>13</v>
      </c>
      <c r="G1" s="2" t="s">
        <v>136</v>
      </c>
      <c r="H1" s="2" t="s">
        <v>137</v>
      </c>
      <c r="I1" s="2" t="s">
        <v>138</v>
      </c>
      <c r="J1" s="2" t="s">
        <v>139</v>
      </c>
      <c r="K1" s="2" t="s">
        <v>38</v>
      </c>
      <c r="L1" s="2" t="s">
        <v>140</v>
      </c>
      <c r="M1" s="2" t="s">
        <v>141</v>
      </c>
      <c r="N1" s="2" t="s">
        <v>142</v>
      </c>
      <c r="R1" t="s">
        <v>143</v>
      </c>
      <c r="S1" s="2" t="s">
        <v>136</v>
      </c>
      <c r="T1" s="2" t="s">
        <v>137</v>
      </c>
      <c r="U1" s="2" t="s">
        <v>138</v>
      </c>
      <c r="V1" s="2" t="s">
        <v>139</v>
      </c>
      <c r="W1" s="2" t="s">
        <v>38</v>
      </c>
      <c r="X1" s="2" t="s">
        <v>140</v>
      </c>
      <c r="Y1" s="2" t="s">
        <v>141</v>
      </c>
      <c r="Z1" s="2" t="s">
        <v>142</v>
      </c>
    </row>
    <row r="2" spans="1:26" x14ac:dyDescent="0.3">
      <c r="A2" s="2" t="s">
        <v>144</v>
      </c>
      <c r="B2" s="2" t="s">
        <v>145</v>
      </c>
      <c r="G2" s="2">
        <v>1</v>
      </c>
      <c r="H2" s="2">
        <v>367176</v>
      </c>
      <c r="I2" s="2">
        <v>1</v>
      </c>
      <c r="J2" s="2" t="s">
        <v>146</v>
      </c>
      <c r="K2" s="2" t="s">
        <v>147</v>
      </c>
      <c r="L2" s="2">
        <v>2</v>
      </c>
      <c r="M2" s="2" t="s">
        <v>148</v>
      </c>
      <c r="N2" s="2" t="s">
        <v>149</v>
      </c>
      <c r="Q2" t="s">
        <v>150</v>
      </c>
      <c r="R2">
        <v>2</v>
      </c>
      <c r="S2" s="2">
        <v>0</v>
      </c>
      <c r="T2" s="2">
        <v>367176</v>
      </c>
      <c r="U2" s="2">
        <v>1</v>
      </c>
      <c r="V2" s="2" t="s">
        <v>151</v>
      </c>
      <c r="W2" s="2" t="s">
        <v>147</v>
      </c>
      <c r="X2" s="58">
        <v>0</v>
      </c>
      <c r="Y2" s="2" t="str">
        <f>"VAR " &amp;(X2+R2)</f>
        <v>VAR 2</v>
      </c>
      <c r="Z2" s="58" t="s">
        <v>152</v>
      </c>
    </row>
    <row r="3" spans="1:26" x14ac:dyDescent="0.3">
      <c r="A3" s="2" t="s">
        <v>153</v>
      </c>
      <c r="B3" s="2" t="s">
        <v>154</v>
      </c>
      <c r="G3" s="2">
        <v>2</v>
      </c>
      <c r="H3" s="2">
        <v>367176</v>
      </c>
      <c r="I3" s="2">
        <v>1</v>
      </c>
      <c r="J3" s="2" t="s">
        <v>146</v>
      </c>
      <c r="K3" s="2" t="s">
        <v>147</v>
      </c>
      <c r="L3" s="2">
        <v>18</v>
      </c>
      <c r="M3" s="2" t="s">
        <v>155</v>
      </c>
      <c r="N3" s="2"/>
      <c r="R3">
        <v>2</v>
      </c>
      <c r="S3" s="2">
        <v>0</v>
      </c>
      <c r="T3" s="2">
        <v>367176</v>
      </c>
      <c r="U3" s="2">
        <v>1</v>
      </c>
      <c r="V3" s="2" t="s">
        <v>151</v>
      </c>
      <c r="W3" s="2" t="s">
        <v>147</v>
      </c>
      <c r="X3" s="58">
        <v>1</v>
      </c>
      <c r="Y3" s="2" t="str">
        <f>"VAR " &amp;(X3+R3)</f>
        <v>VAR 3</v>
      </c>
      <c r="Z3" s="58" t="s">
        <v>156</v>
      </c>
    </row>
    <row r="4" spans="1:26" x14ac:dyDescent="0.3">
      <c r="A4" s="2" t="s">
        <v>157</v>
      </c>
      <c r="B4" s="2" t="s">
        <v>158</v>
      </c>
      <c r="G4" s="2">
        <v>3</v>
      </c>
      <c r="H4" s="2">
        <v>367176</v>
      </c>
      <c r="I4" s="2">
        <v>1</v>
      </c>
      <c r="J4" s="2" t="s">
        <v>146</v>
      </c>
      <c r="K4" s="2" t="s">
        <v>159</v>
      </c>
      <c r="L4" s="2">
        <v>3</v>
      </c>
      <c r="M4" s="2" t="s">
        <v>160</v>
      </c>
      <c r="N4" s="2" t="s">
        <v>161</v>
      </c>
      <c r="R4">
        <v>2</v>
      </c>
      <c r="S4" s="62">
        <v>0</v>
      </c>
      <c r="T4" s="62">
        <v>367176</v>
      </c>
      <c r="U4" s="62">
        <v>1</v>
      </c>
      <c r="V4" s="62" t="s">
        <v>151</v>
      </c>
      <c r="W4" s="62" t="s">
        <v>147</v>
      </c>
      <c r="X4" s="124">
        <v>2</v>
      </c>
      <c r="Y4" s="62" t="str">
        <f>"VAR " &amp;(X4+R4)</f>
        <v>VAR 4</v>
      </c>
      <c r="Z4" s="124" t="s">
        <v>162</v>
      </c>
    </row>
    <row r="5" spans="1:26" x14ac:dyDescent="0.3">
      <c r="A5" s="2" t="s">
        <v>163</v>
      </c>
      <c r="B5" s="2" t="s">
        <v>164</v>
      </c>
      <c r="G5" s="2">
        <v>4</v>
      </c>
      <c r="H5" s="2">
        <v>367176</v>
      </c>
      <c r="I5" s="2">
        <v>1</v>
      </c>
      <c r="J5" s="2" t="s">
        <v>151</v>
      </c>
      <c r="K5" s="2" t="s">
        <v>147</v>
      </c>
      <c r="L5" s="2">
        <v>15</v>
      </c>
      <c r="M5" s="2" t="s">
        <v>165</v>
      </c>
      <c r="N5" s="2" t="s">
        <v>166</v>
      </c>
      <c r="R5">
        <v>2</v>
      </c>
      <c r="S5" s="2">
        <v>0</v>
      </c>
      <c r="T5" s="2">
        <v>367176</v>
      </c>
      <c r="U5" s="2">
        <v>1</v>
      </c>
      <c r="V5" s="2" t="s">
        <v>151</v>
      </c>
      <c r="W5" s="2" t="s">
        <v>147</v>
      </c>
      <c r="X5" s="58">
        <v>5</v>
      </c>
      <c r="Y5" s="2" t="str">
        <f>"VAR " &amp;(X5+R5)</f>
        <v>VAR 7</v>
      </c>
      <c r="Z5" s="58" t="s">
        <v>167</v>
      </c>
    </row>
    <row r="6" spans="1:26" x14ac:dyDescent="0.3">
      <c r="A6" s="2" t="s">
        <v>168</v>
      </c>
      <c r="B6" s="2" t="s">
        <v>169</v>
      </c>
      <c r="G6" s="2">
        <v>5</v>
      </c>
      <c r="H6" s="2">
        <v>367176</v>
      </c>
      <c r="I6" s="2">
        <v>1</v>
      </c>
      <c r="J6" s="2" t="s">
        <v>151</v>
      </c>
      <c r="K6" s="2" t="s">
        <v>147</v>
      </c>
      <c r="L6" s="2">
        <v>27</v>
      </c>
      <c r="M6" s="2" t="s">
        <v>170</v>
      </c>
      <c r="N6" s="2" t="s">
        <v>171</v>
      </c>
      <c r="R6">
        <v>2</v>
      </c>
      <c r="S6" s="2">
        <v>0</v>
      </c>
      <c r="T6" s="2">
        <v>367176</v>
      </c>
      <c r="U6" s="2">
        <v>1</v>
      </c>
      <c r="V6" s="2" t="s">
        <v>151</v>
      </c>
      <c r="W6" s="2" t="s">
        <v>147</v>
      </c>
      <c r="X6" s="58">
        <v>7</v>
      </c>
      <c r="Y6" s="2" t="str">
        <f>"VAR " &amp;(X6+R6)</f>
        <v>VAR 9</v>
      </c>
      <c r="Z6" s="58" t="s">
        <v>172</v>
      </c>
    </row>
    <row r="7" spans="1:26" x14ac:dyDescent="0.3">
      <c r="A7" s="2"/>
      <c r="B7" s="2"/>
      <c r="G7" s="2">
        <v>6</v>
      </c>
      <c r="H7" s="2">
        <v>367176</v>
      </c>
      <c r="I7" s="2">
        <v>1</v>
      </c>
      <c r="J7" s="2" t="s">
        <v>151</v>
      </c>
      <c r="K7" s="2" t="s">
        <v>147</v>
      </c>
      <c r="L7" s="2">
        <v>28</v>
      </c>
      <c r="M7" s="2" t="s">
        <v>173</v>
      </c>
      <c r="N7" s="2" t="s">
        <v>174</v>
      </c>
      <c r="R7">
        <v>2</v>
      </c>
      <c r="S7" s="2">
        <v>0</v>
      </c>
      <c r="T7" s="2">
        <v>367176</v>
      </c>
      <c r="U7" s="2">
        <v>1</v>
      </c>
      <c r="V7" s="2" t="s">
        <v>151</v>
      </c>
      <c r="W7" s="2" t="s">
        <v>147</v>
      </c>
      <c r="X7" s="58">
        <v>8</v>
      </c>
      <c r="Y7" s="2" t="str">
        <f t="shared" ref="Y7:Y12" si="0">"VAR " &amp;(X7+R7)</f>
        <v>VAR 10</v>
      </c>
      <c r="Z7" s="58" t="s">
        <v>175</v>
      </c>
    </row>
    <row r="8" spans="1:26" x14ac:dyDescent="0.3">
      <c r="A8" s="2"/>
      <c r="B8" s="2"/>
      <c r="G8" s="2">
        <v>7</v>
      </c>
      <c r="H8" s="2">
        <v>367176</v>
      </c>
      <c r="I8" s="2">
        <v>1</v>
      </c>
      <c r="J8" s="2" t="s">
        <v>151</v>
      </c>
      <c r="K8" s="2" t="s">
        <v>147</v>
      </c>
      <c r="L8" s="2">
        <v>29</v>
      </c>
      <c r="M8" s="2" t="s">
        <v>176</v>
      </c>
      <c r="N8" s="2" t="s">
        <v>177</v>
      </c>
      <c r="R8">
        <v>2</v>
      </c>
      <c r="S8" s="2">
        <v>0</v>
      </c>
      <c r="T8" s="2">
        <v>367176</v>
      </c>
      <c r="U8" s="2">
        <v>1</v>
      </c>
      <c r="V8" s="2" t="s">
        <v>151</v>
      </c>
      <c r="W8" s="2" t="s">
        <v>147</v>
      </c>
      <c r="X8" s="58">
        <v>9</v>
      </c>
      <c r="Y8" s="2" t="str">
        <f t="shared" si="0"/>
        <v>VAR 11</v>
      </c>
      <c r="Z8" s="58" t="s">
        <v>178</v>
      </c>
    </row>
    <row r="9" spans="1:26" x14ac:dyDescent="0.3">
      <c r="A9" s="3"/>
      <c r="B9" s="3"/>
      <c r="G9" s="2">
        <v>8</v>
      </c>
      <c r="H9" s="2">
        <v>367176</v>
      </c>
      <c r="I9" s="2">
        <v>1</v>
      </c>
      <c r="J9" s="2" t="s">
        <v>151</v>
      </c>
      <c r="K9" s="2" t="s">
        <v>159</v>
      </c>
      <c r="L9" s="2">
        <v>0</v>
      </c>
      <c r="M9" s="2" t="s">
        <v>179</v>
      </c>
      <c r="N9" s="2" t="s">
        <v>180</v>
      </c>
      <c r="R9">
        <v>2</v>
      </c>
      <c r="S9" s="2">
        <v>0</v>
      </c>
      <c r="T9" s="2">
        <v>367176</v>
      </c>
      <c r="U9" s="2">
        <v>1</v>
      </c>
      <c r="V9" s="2" t="s">
        <v>151</v>
      </c>
      <c r="W9" s="2" t="s">
        <v>147</v>
      </c>
      <c r="X9" s="58">
        <v>10</v>
      </c>
      <c r="Y9" s="2" t="str">
        <f t="shared" si="0"/>
        <v>VAR 12</v>
      </c>
      <c r="Z9" s="58" t="s">
        <v>181</v>
      </c>
    </row>
    <row r="10" spans="1:26" x14ac:dyDescent="0.3">
      <c r="A10" s="2" t="s">
        <v>182</v>
      </c>
      <c r="B10" s="2" t="s">
        <v>183</v>
      </c>
      <c r="G10" s="2">
        <v>9</v>
      </c>
      <c r="H10" s="2">
        <v>367176</v>
      </c>
      <c r="I10" s="2">
        <v>1</v>
      </c>
      <c r="J10" s="2" t="s">
        <v>151</v>
      </c>
      <c r="K10" s="2" t="s">
        <v>159</v>
      </c>
      <c r="L10" s="2">
        <v>2</v>
      </c>
      <c r="M10" s="2" t="s">
        <v>184</v>
      </c>
      <c r="N10" s="2" t="s">
        <v>185</v>
      </c>
      <c r="R10">
        <v>2</v>
      </c>
      <c r="S10" s="62">
        <v>0</v>
      </c>
      <c r="T10" s="62">
        <v>367176</v>
      </c>
      <c r="U10" s="62">
        <v>1</v>
      </c>
      <c r="V10" s="62" t="s">
        <v>151</v>
      </c>
      <c r="W10" s="62" t="s">
        <v>147</v>
      </c>
      <c r="X10" s="124">
        <v>15</v>
      </c>
      <c r="Y10" s="62" t="str">
        <f t="shared" si="0"/>
        <v>VAR 17</v>
      </c>
      <c r="Z10" s="124" t="s">
        <v>186</v>
      </c>
    </row>
    <row r="11" spans="1:26" x14ac:dyDescent="0.3">
      <c r="A11" s="2" t="s">
        <v>187</v>
      </c>
      <c r="B11" s="2"/>
      <c r="R11">
        <v>2</v>
      </c>
      <c r="S11" s="2">
        <v>0</v>
      </c>
      <c r="T11" s="2">
        <v>367176</v>
      </c>
      <c r="U11" s="2">
        <v>1</v>
      </c>
      <c r="V11" s="2" t="s">
        <v>151</v>
      </c>
      <c r="W11" s="2" t="s">
        <v>147</v>
      </c>
      <c r="X11" s="58">
        <v>28</v>
      </c>
      <c r="Y11" s="2" t="str">
        <f t="shared" si="0"/>
        <v>VAR 30</v>
      </c>
      <c r="Z11" s="58" t="s">
        <v>188</v>
      </c>
    </row>
    <row r="12" spans="1:26" x14ac:dyDescent="0.3">
      <c r="A12" s="2" t="s">
        <v>189</v>
      </c>
      <c r="B12" s="2"/>
      <c r="R12">
        <v>2</v>
      </c>
      <c r="S12" s="2">
        <v>0</v>
      </c>
      <c r="T12" s="2">
        <v>367176</v>
      </c>
      <c r="U12" s="2">
        <v>1</v>
      </c>
      <c r="V12" s="2" t="s">
        <v>151</v>
      </c>
      <c r="W12" s="2" t="s">
        <v>147</v>
      </c>
      <c r="X12" s="58">
        <v>29</v>
      </c>
      <c r="Y12" s="2" t="str">
        <f t="shared" si="0"/>
        <v>VAR 31</v>
      </c>
      <c r="Z12" s="58" t="s">
        <v>190</v>
      </c>
    </row>
    <row r="13" spans="1:26" x14ac:dyDescent="0.3">
      <c r="A13" s="2" t="s">
        <v>191</v>
      </c>
      <c r="B13" s="2"/>
      <c r="R13">
        <v>2</v>
      </c>
      <c r="S13" s="2">
        <v>0</v>
      </c>
      <c r="T13" s="2">
        <v>367176</v>
      </c>
      <c r="U13" s="2">
        <v>1</v>
      </c>
      <c r="V13" s="2" t="s">
        <v>151</v>
      </c>
      <c r="W13" s="2" t="s">
        <v>147</v>
      </c>
      <c r="X13" s="58">
        <v>46</v>
      </c>
      <c r="Y13" s="2" t="str">
        <f>"VAR " &amp;(X13+R13)</f>
        <v>VAR 48</v>
      </c>
      <c r="Z13" s="58" t="s">
        <v>192</v>
      </c>
    </row>
    <row r="14" spans="1:26" x14ac:dyDescent="0.3">
      <c r="A14" s="3"/>
      <c r="B14" s="3"/>
      <c r="R14">
        <v>2</v>
      </c>
      <c r="S14" s="2">
        <v>0</v>
      </c>
      <c r="T14" s="2">
        <v>367176</v>
      </c>
      <c r="U14" s="2">
        <v>1</v>
      </c>
      <c r="V14" s="2" t="s">
        <v>151</v>
      </c>
      <c r="W14" s="2" t="s">
        <v>147</v>
      </c>
      <c r="X14" s="58">
        <v>47</v>
      </c>
      <c r="Y14" s="2" t="str">
        <f>"VAR " &amp;(X14+R14)</f>
        <v>VAR 49</v>
      </c>
      <c r="Z14" s="58" t="s">
        <v>193</v>
      </c>
    </row>
    <row r="15" spans="1:26" x14ac:dyDescent="0.3">
      <c r="A15" s="2" t="s">
        <v>109</v>
      </c>
      <c r="B15" s="2">
        <v>15</v>
      </c>
    </row>
    <row r="16" spans="1:26" x14ac:dyDescent="0.3">
      <c r="A16" s="62" t="s">
        <v>194</v>
      </c>
      <c r="B16" s="62">
        <v>0</v>
      </c>
      <c r="Q16" t="s">
        <v>195</v>
      </c>
      <c r="R16">
        <v>2</v>
      </c>
      <c r="S16" s="2">
        <v>0</v>
      </c>
      <c r="T16" s="2">
        <v>367176</v>
      </c>
      <c r="U16" s="2">
        <v>1</v>
      </c>
      <c r="V16" s="2" t="s">
        <v>151</v>
      </c>
      <c r="W16" s="2" t="s">
        <v>159</v>
      </c>
      <c r="X16" s="58">
        <v>10</v>
      </c>
      <c r="Y16" s="2" t="str">
        <f>"STATE " &amp;(X16+R16)</f>
        <v>STATE 12</v>
      </c>
      <c r="Z16" s="58" t="s">
        <v>196</v>
      </c>
    </row>
    <row r="17" spans="1:26" x14ac:dyDescent="0.3">
      <c r="A17" s="27"/>
      <c r="B17" s="27"/>
      <c r="R17">
        <v>2</v>
      </c>
      <c r="S17" s="2">
        <v>0</v>
      </c>
      <c r="T17" s="2">
        <v>367176</v>
      </c>
      <c r="U17" s="2">
        <v>1</v>
      </c>
      <c r="V17" s="2" t="s">
        <v>151</v>
      </c>
      <c r="W17" s="2" t="s">
        <v>159</v>
      </c>
      <c r="X17" s="58">
        <v>11</v>
      </c>
      <c r="Y17" s="2" t="str">
        <f>"STATE " &amp;(X17+R17)</f>
        <v>STATE 13</v>
      </c>
      <c r="Z17" s="58" t="s">
        <v>197</v>
      </c>
    </row>
    <row r="18" spans="1:26" x14ac:dyDescent="0.3">
      <c r="A18" s="2" t="s">
        <v>198</v>
      </c>
      <c r="B18" s="2">
        <v>1</v>
      </c>
      <c r="X18" s="114"/>
      <c r="Z18" s="114"/>
    </row>
    <row r="19" spans="1:26" x14ac:dyDescent="0.3">
      <c r="A19" s="2" t="s">
        <v>199</v>
      </c>
      <c r="B19" s="2">
        <v>2</v>
      </c>
      <c r="Q19" t="s">
        <v>200</v>
      </c>
      <c r="R19">
        <v>112</v>
      </c>
      <c r="S19" s="62">
        <v>0</v>
      </c>
      <c r="T19" s="62"/>
      <c r="U19" s="62"/>
      <c r="V19" s="62"/>
      <c r="W19" s="62"/>
      <c r="X19" s="124"/>
      <c r="Y19" s="62"/>
      <c r="Z19" s="124"/>
    </row>
    <row r="20" spans="1:26" x14ac:dyDescent="0.3">
      <c r="A20" s="62" t="s">
        <v>201</v>
      </c>
      <c r="B20" s="2">
        <v>10</v>
      </c>
      <c r="R20">
        <v>112</v>
      </c>
      <c r="S20" s="2">
        <v>0</v>
      </c>
      <c r="T20" s="2">
        <v>367176</v>
      </c>
      <c r="U20" s="2">
        <v>1</v>
      </c>
      <c r="V20" s="2" t="s">
        <v>146</v>
      </c>
      <c r="W20" s="2" t="s">
        <v>147</v>
      </c>
      <c r="X20" s="58">
        <v>7</v>
      </c>
      <c r="Y20" s="2" t="str">
        <f t="shared" ref="Y20:Y27" si="1">"VAR " &amp;(X20+R20)</f>
        <v>VAR 119</v>
      </c>
      <c r="Z20" s="58" t="s">
        <v>202</v>
      </c>
    </row>
    <row r="21" spans="1:26" x14ac:dyDescent="0.3">
      <c r="A21" s="2" t="s">
        <v>203</v>
      </c>
      <c r="B21" s="2">
        <v>334081</v>
      </c>
      <c r="R21">
        <v>112</v>
      </c>
      <c r="S21" s="2">
        <v>0</v>
      </c>
      <c r="T21" s="2">
        <v>367176</v>
      </c>
      <c r="U21" s="2">
        <v>1</v>
      </c>
      <c r="V21" s="2" t="s">
        <v>146</v>
      </c>
      <c r="W21" s="2" t="s">
        <v>147</v>
      </c>
      <c r="X21" s="58">
        <v>12</v>
      </c>
      <c r="Y21" s="2" t="str">
        <f t="shared" si="1"/>
        <v>VAR 124</v>
      </c>
      <c r="Z21" s="58" t="s">
        <v>204</v>
      </c>
    </row>
    <row r="22" spans="1:26" x14ac:dyDescent="0.3">
      <c r="A22" s="2" t="s">
        <v>205</v>
      </c>
      <c r="B22" s="2">
        <v>334095</v>
      </c>
      <c r="R22">
        <v>112</v>
      </c>
      <c r="S22" s="2">
        <v>0</v>
      </c>
      <c r="T22" s="2">
        <v>367176</v>
      </c>
      <c r="U22" s="2">
        <v>1</v>
      </c>
      <c r="V22" s="2" t="s">
        <v>146</v>
      </c>
      <c r="W22" s="2" t="s">
        <v>147</v>
      </c>
      <c r="X22" s="58">
        <v>13</v>
      </c>
      <c r="Y22" s="2" t="str">
        <f t="shared" si="1"/>
        <v>VAR 125</v>
      </c>
      <c r="Z22" s="58" t="s">
        <v>206</v>
      </c>
    </row>
    <row r="23" spans="1:26" x14ac:dyDescent="0.3">
      <c r="A23" s="27"/>
      <c r="B23" s="27"/>
      <c r="R23">
        <v>112</v>
      </c>
      <c r="S23" s="2">
        <v>0</v>
      </c>
      <c r="T23" s="2">
        <v>367176</v>
      </c>
      <c r="U23" s="2">
        <v>1</v>
      </c>
      <c r="V23" s="2" t="s">
        <v>146</v>
      </c>
      <c r="W23" s="2" t="s">
        <v>147</v>
      </c>
      <c r="X23" s="58">
        <v>14</v>
      </c>
      <c r="Y23" s="2" t="str">
        <f t="shared" si="1"/>
        <v>VAR 126</v>
      </c>
      <c r="Z23" s="58" t="s">
        <v>207</v>
      </c>
    </row>
    <row r="24" spans="1:26" x14ac:dyDescent="0.3">
      <c r="A24" s="2" t="s">
        <v>208</v>
      </c>
      <c r="B24" s="2">
        <v>334081</v>
      </c>
      <c r="R24">
        <v>112</v>
      </c>
      <c r="S24" s="2">
        <v>0</v>
      </c>
      <c r="T24" s="2">
        <v>367176</v>
      </c>
      <c r="U24" s="2">
        <v>1</v>
      </c>
      <c r="V24" s="2" t="s">
        <v>146</v>
      </c>
      <c r="W24" s="2" t="s">
        <v>147</v>
      </c>
      <c r="X24" s="58">
        <v>15</v>
      </c>
      <c r="Y24" s="2" t="str">
        <f t="shared" si="1"/>
        <v>VAR 127</v>
      </c>
      <c r="Z24" s="58" t="s">
        <v>209</v>
      </c>
    </row>
    <row r="25" spans="1:26" x14ac:dyDescent="0.3">
      <c r="A25" s="2" t="s">
        <v>210</v>
      </c>
      <c r="B25" s="2">
        <v>334090</v>
      </c>
      <c r="R25">
        <v>112</v>
      </c>
      <c r="S25" s="2">
        <v>0</v>
      </c>
      <c r="T25" s="2">
        <v>367176</v>
      </c>
      <c r="U25" s="2">
        <v>1</v>
      </c>
      <c r="V25" s="2" t="s">
        <v>146</v>
      </c>
      <c r="W25" s="2" t="s">
        <v>147</v>
      </c>
      <c r="X25" s="58">
        <v>16</v>
      </c>
      <c r="Y25" s="2" t="str">
        <f t="shared" si="1"/>
        <v>VAR 128</v>
      </c>
      <c r="Z25" s="58" t="s">
        <v>172</v>
      </c>
    </row>
    <row r="26" spans="1:26" x14ac:dyDescent="0.3">
      <c r="A26" s="2" t="s">
        <v>211</v>
      </c>
      <c r="B26" s="2">
        <v>334081</v>
      </c>
      <c r="R26">
        <v>112</v>
      </c>
      <c r="S26" s="2">
        <v>0</v>
      </c>
      <c r="T26" s="2">
        <v>367176</v>
      </c>
      <c r="U26" s="2">
        <v>1</v>
      </c>
      <c r="V26" s="2" t="s">
        <v>146</v>
      </c>
      <c r="W26" s="2" t="s">
        <v>147</v>
      </c>
      <c r="X26" s="58">
        <v>17</v>
      </c>
      <c r="Y26" s="2" t="str">
        <f t="shared" si="1"/>
        <v>VAR 129</v>
      </c>
      <c r="Z26" s="58" t="s">
        <v>212</v>
      </c>
    </row>
    <row r="27" spans="1:26" x14ac:dyDescent="0.3">
      <c r="A27" s="2" t="s">
        <v>213</v>
      </c>
      <c r="B27" s="2">
        <v>2</v>
      </c>
      <c r="C27" t="s">
        <v>214</v>
      </c>
      <c r="R27">
        <v>112</v>
      </c>
      <c r="S27" s="62">
        <v>0</v>
      </c>
      <c r="T27" s="62">
        <v>367176</v>
      </c>
      <c r="U27" s="62">
        <v>1</v>
      </c>
      <c r="V27" s="62" t="s">
        <v>146</v>
      </c>
      <c r="W27" s="62" t="s">
        <v>147</v>
      </c>
      <c r="X27" s="124">
        <v>20</v>
      </c>
      <c r="Y27" s="62" t="str">
        <f t="shared" si="1"/>
        <v>VAR 132</v>
      </c>
      <c r="Z27" s="124" t="s">
        <v>215</v>
      </c>
    </row>
    <row r="28" spans="1:26" x14ac:dyDescent="0.3">
      <c r="A28" s="2" t="s">
        <v>216</v>
      </c>
      <c r="B28" s="2">
        <v>1</v>
      </c>
      <c r="C28" t="s">
        <v>214</v>
      </c>
      <c r="R28">
        <v>112</v>
      </c>
      <c r="S28" s="62">
        <v>0</v>
      </c>
      <c r="T28" s="62">
        <v>367176</v>
      </c>
      <c r="U28" s="62">
        <v>1</v>
      </c>
      <c r="V28" s="62" t="s">
        <v>146</v>
      </c>
      <c r="W28" s="62" t="s">
        <v>147</v>
      </c>
      <c r="X28" s="124">
        <v>21</v>
      </c>
      <c r="Y28" s="62" t="str">
        <f>"VAR " &amp;(X28+R28)</f>
        <v>VAR 133</v>
      </c>
      <c r="Z28" s="124" t="s">
        <v>217</v>
      </c>
    </row>
    <row r="29" spans="1:26" ht="15" thickBot="1" x14ac:dyDescent="0.35">
      <c r="A29" s="26" t="s">
        <v>218</v>
      </c>
      <c r="B29" s="2">
        <v>1</v>
      </c>
      <c r="C29" t="s">
        <v>214</v>
      </c>
      <c r="R29">
        <v>112</v>
      </c>
      <c r="S29" s="62">
        <v>0</v>
      </c>
      <c r="T29" s="62">
        <v>367176</v>
      </c>
      <c r="U29" s="62">
        <v>1</v>
      </c>
      <c r="V29" s="62" t="s">
        <v>146</v>
      </c>
      <c r="W29" s="62" t="s">
        <v>147</v>
      </c>
      <c r="X29" s="124">
        <v>22</v>
      </c>
      <c r="Y29" s="62" t="str">
        <f>"VAR " &amp;(X29+R29)</f>
        <v>VAR 134</v>
      </c>
      <c r="Z29" s="124" t="s">
        <v>175</v>
      </c>
    </row>
    <row r="30" spans="1:26" x14ac:dyDescent="0.3">
      <c r="A30" s="79" t="s">
        <v>219</v>
      </c>
      <c r="B30" s="35">
        <v>334092</v>
      </c>
      <c r="C30" s="35"/>
      <c r="Q30" t="s">
        <v>220</v>
      </c>
    </row>
    <row r="31" spans="1:26" x14ac:dyDescent="0.3">
      <c r="A31" s="80" t="s">
        <v>221</v>
      </c>
      <c r="B31" s="2">
        <v>334091</v>
      </c>
      <c r="C31" s="2"/>
    </row>
    <row r="32" spans="1:26" x14ac:dyDescent="0.3">
      <c r="A32" s="84" t="s">
        <v>222</v>
      </c>
      <c r="B32" s="35">
        <v>334092</v>
      </c>
      <c r="C32" s="2"/>
      <c r="R32">
        <v>54</v>
      </c>
      <c r="S32" s="2">
        <v>0</v>
      </c>
      <c r="T32" s="2">
        <v>367176</v>
      </c>
      <c r="U32" s="2">
        <v>1</v>
      </c>
      <c r="V32" s="2" t="s">
        <v>146</v>
      </c>
      <c r="W32" s="2" t="s">
        <v>159</v>
      </c>
      <c r="X32" s="58">
        <v>0</v>
      </c>
      <c r="Y32" s="2" t="str">
        <f t="shared" ref="Y32:Y41" si="2">"STATE " &amp;(X32+R32)</f>
        <v>STATE 54</v>
      </c>
      <c r="Z32" s="58" t="s">
        <v>223</v>
      </c>
    </row>
    <row r="33" spans="1:27" x14ac:dyDescent="0.3">
      <c r="A33" s="80" t="s">
        <v>224</v>
      </c>
      <c r="B33" s="81">
        <v>334094</v>
      </c>
      <c r="R33">
        <v>54</v>
      </c>
      <c r="S33" s="62">
        <v>0</v>
      </c>
      <c r="T33" s="62">
        <v>367176</v>
      </c>
      <c r="U33" s="62">
        <v>1</v>
      </c>
      <c r="V33" s="62" t="s">
        <v>146</v>
      </c>
      <c r="W33" s="62" t="s">
        <v>159</v>
      </c>
      <c r="X33" s="124">
        <v>1</v>
      </c>
      <c r="Y33" s="62" t="str">
        <f t="shared" si="2"/>
        <v>STATE 55</v>
      </c>
      <c r="Z33" s="124" t="s">
        <v>225</v>
      </c>
    </row>
    <row r="34" spans="1:27" x14ac:dyDescent="0.3">
      <c r="A34" s="80" t="s">
        <v>226</v>
      </c>
      <c r="B34" s="81">
        <v>334092</v>
      </c>
      <c r="R34">
        <v>54</v>
      </c>
      <c r="S34" s="2">
        <v>0</v>
      </c>
      <c r="T34" s="2">
        <v>367176</v>
      </c>
      <c r="U34" s="2">
        <v>1</v>
      </c>
      <c r="V34" s="2" t="s">
        <v>146</v>
      </c>
      <c r="W34" s="2" t="s">
        <v>159</v>
      </c>
      <c r="X34" s="58">
        <v>2</v>
      </c>
      <c r="Y34" s="2" t="str">
        <f t="shared" si="2"/>
        <v>STATE 56</v>
      </c>
      <c r="Z34" s="58" t="s">
        <v>227</v>
      </c>
    </row>
    <row r="35" spans="1:27" ht="15" thickBot="1" x14ac:dyDescent="0.35">
      <c r="A35" s="82" t="s">
        <v>228</v>
      </c>
      <c r="B35" s="83">
        <v>334094</v>
      </c>
      <c r="R35">
        <v>54</v>
      </c>
      <c r="S35" s="2">
        <v>0</v>
      </c>
      <c r="T35" s="2">
        <v>367176</v>
      </c>
      <c r="U35" s="2">
        <v>1</v>
      </c>
      <c r="V35" s="2" t="s">
        <v>146</v>
      </c>
      <c r="W35" s="2" t="s">
        <v>159</v>
      </c>
      <c r="X35" s="58">
        <v>3</v>
      </c>
      <c r="Y35" s="2" t="str">
        <f t="shared" si="2"/>
        <v>STATE 57</v>
      </c>
      <c r="Z35" s="58" t="s">
        <v>229</v>
      </c>
    </row>
    <row r="36" spans="1:27" x14ac:dyDescent="0.3">
      <c r="A36" s="35" t="s">
        <v>864</v>
      </c>
      <c r="B36" s="35">
        <v>334093</v>
      </c>
      <c r="R36">
        <v>54</v>
      </c>
      <c r="S36" s="2">
        <v>0</v>
      </c>
      <c r="T36" s="2">
        <v>367176</v>
      </c>
      <c r="U36" s="2">
        <v>1</v>
      </c>
      <c r="V36" s="2" t="s">
        <v>146</v>
      </c>
      <c r="W36" s="2" t="s">
        <v>159</v>
      </c>
      <c r="X36" s="58">
        <v>4</v>
      </c>
      <c r="Y36" s="2" t="str">
        <f t="shared" si="2"/>
        <v>STATE 58</v>
      </c>
      <c r="Z36" s="58" t="s">
        <v>230</v>
      </c>
    </row>
    <row r="37" spans="1:27" x14ac:dyDescent="0.3">
      <c r="A37" s="2" t="s">
        <v>865</v>
      </c>
      <c r="B37" s="35">
        <v>334091</v>
      </c>
      <c r="R37">
        <v>54</v>
      </c>
      <c r="S37" s="62">
        <v>0</v>
      </c>
      <c r="T37" s="62">
        <v>367176</v>
      </c>
      <c r="U37" s="62">
        <v>1</v>
      </c>
      <c r="V37" s="62" t="s">
        <v>146</v>
      </c>
      <c r="W37" s="62" t="s">
        <v>159</v>
      </c>
      <c r="X37" s="124">
        <v>5</v>
      </c>
      <c r="Y37" s="62" t="str">
        <f t="shared" si="2"/>
        <v>STATE 59</v>
      </c>
      <c r="Z37" s="124" t="s">
        <v>232</v>
      </c>
    </row>
    <row r="38" spans="1:27" x14ac:dyDescent="0.3">
      <c r="A38" s="28" t="s">
        <v>866</v>
      </c>
      <c r="B38" s="35">
        <v>334093</v>
      </c>
      <c r="R38">
        <v>54</v>
      </c>
      <c r="S38" s="2">
        <v>0</v>
      </c>
      <c r="T38" s="2">
        <v>367176</v>
      </c>
      <c r="U38" s="2">
        <v>1</v>
      </c>
      <c r="V38" s="2" t="s">
        <v>146</v>
      </c>
      <c r="W38" s="2" t="s">
        <v>159</v>
      </c>
      <c r="X38" s="58">
        <v>6</v>
      </c>
      <c r="Y38" s="2" t="str">
        <f t="shared" si="2"/>
        <v>STATE 60</v>
      </c>
      <c r="Z38" s="58" t="s">
        <v>234</v>
      </c>
    </row>
    <row r="39" spans="1:27" x14ac:dyDescent="0.3">
      <c r="A39" s="2" t="s">
        <v>867</v>
      </c>
      <c r="B39" s="35">
        <v>334095</v>
      </c>
      <c r="R39">
        <v>54</v>
      </c>
      <c r="S39" s="2">
        <v>0</v>
      </c>
      <c r="T39" s="2">
        <v>367176</v>
      </c>
      <c r="U39" s="2">
        <v>1</v>
      </c>
      <c r="V39" s="2" t="s">
        <v>146</v>
      </c>
      <c r="W39" s="2" t="s">
        <v>159</v>
      </c>
      <c r="X39" s="58">
        <v>8</v>
      </c>
      <c r="Y39" s="2" t="str">
        <f t="shared" si="2"/>
        <v>STATE 62</v>
      </c>
      <c r="Z39" s="58" t="s">
        <v>236</v>
      </c>
    </row>
    <row r="40" spans="1:27" x14ac:dyDescent="0.3">
      <c r="A40" s="2" t="s">
        <v>868</v>
      </c>
      <c r="B40" s="35">
        <v>334093</v>
      </c>
      <c r="R40">
        <v>54</v>
      </c>
      <c r="S40" s="62">
        <v>0</v>
      </c>
      <c r="T40" s="62">
        <v>367176</v>
      </c>
      <c r="U40" s="62">
        <v>1</v>
      </c>
      <c r="V40" s="62" t="s">
        <v>146</v>
      </c>
      <c r="W40" s="62" t="s">
        <v>159</v>
      </c>
      <c r="X40" s="124">
        <v>9</v>
      </c>
      <c r="Y40" s="62" t="str">
        <f t="shared" si="2"/>
        <v>STATE 63</v>
      </c>
      <c r="Z40" s="124" t="s">
        <v>239</v>
      </c>
    </row>
    <row r="41" spans="1:27" x14ac:dyDescent="0.3">
      <c r="A41" s="2" t="s">
        <v>869</v>
      </c>
      <c r="B41" s="35">
        <v>334095</v>
      </c>
      <c r="R41">
        <v>54</v>
      </c>
      <c r="S41" s="62">
        <v>0</v>
      </c>
      <c r="T41" s="62">
        <v>367176</v>
      </c>
      <c r="U41" s="62">
        <v>1</v>
      </c>
      <c r="V41" s="62" t="s">
        <v>146</v>
      </c>
      <c r="W41" s="62" t="s">
        <v>159</v>
      </c>
      <c r="X41" s="124">
        <v>10</v>
      </c>
      <c r="Y41" s="62" t="str">
        <f t="shared" si="2"/>
        <v>STATE 64</v>
      </c>
      <c r="Z41" s="124" t="s">
        <v>242</v>
      </c>
      <c r="AA41" s="125"/>
    </row>
    <row r="42" spans="1:27" x14ac:dyDescent="0.3">
      <c r="A42" s="29"/>
      <c r="B42" s="29"/>
      <c r="R42">
        <v>54</v>
      </c>
      <c r="S42" s="2">
        <v>0</v>
      </c>
      <c r="T42" s="2">
        <v>367176</v>
      </c>
      <c r="U42" s="2">
        <v>1</v>
      </c>
      <c r="V42" s="2" t="s">
        <v>146</v>
      </c>
      <c r="W42" s="2" t="s">
        <v>159</v>
      </c>
      <c r="X42" s="58">
        <v>11</v>
      </c>
      <c r="Y42" s="2" t="str">
        <f>"STATE " &amp;(X42+R42)</f>
        <v>STATE 65</v>
      </c>
      <c r="Z42" s="58" t="s">
        <v>243</v>
      </c>
    </row>
    <row r="43" spans="1:27" x14ac:dyDescent="0.3">
      <c r="A43" s="2" t="s">
        <v>231</v>
      </c>
      <c r="B43" s="2">
        <v>334090</v>
      </c>
      <c r="R43">
        <v>54</v>
      </c>
      <c r="S43" s="62">
        <v>0</v>
      </c>
      <c r="T43" s="62">
        <v>367176</v>
      </c>
      <c r="U43" s="62">
        <v>1</v>
      </c>
      <c r="V43" s="62" t="s">
        <v>146</v>
      </c>
      <c r="W43" s="62" t="s">
        <v>159</v>
      </c>
      <c r="X43" s="124">
        <v>12</v>
      </c>
      <c r="Y43" s="62" t="str">
        <f>"STATE " &amp;(X43+R43)</f>
        <v>STATE 66</v>
      </c>
      <c r="Z43" s="124" t="s">
        <v>246</v>
      </c>
    </row>
    <row r="44" spans="1:27" x14ac:dyDescent="0.3">
      <c r="A44" s="2" t="s">
        <v>233</v>
      </c>
      <c r="B44" s="2">
        <v>1</v>
      </c>
      <c r="R44">
        <v>54</v>
      </c>
      <c r="S44" s="62">
        <v>0</v>
      </c>
      <c r="T44" s="62">
        <v>367176</v>
      </c>
      <c r="U44" s="62">
        <v>1</v>
      </c>
      <c r="V44" s="62" t="s">
        <v>146</v>
      </c>
      <c r="W44" s="62" t="s">
        <v>159</v>
      </c>
      <c r="X44" s="124">
        <v>16</v>
      </c>
      <c r="Y44" s="62" t="str">
        <f>"STATE " &amp;(X44+R44)</f>
        <v>STATE 70</v>
      </c>
      <c r="Z44" s="124" t="s">
        <v>248</v>
      </c>
    </row>
    <row r="45" spans="1:27" x14ac:dyDescent="0.3">
      <c r="A45" s="2" t="s">
        <v>235</v>
      </c>
      <c r="B45" s="62">
        <v>16</v>
      </c>
    </row>
    <row r="46" spans="1:27" x14ac:dyDescent="0.3">
      <c r="A46" s="2" t="s">
        <v>237</v>
      </c>
      <c r="B46" s="30" t="s">
        <v>238</v>
      </c>
    </row>
    <row r="47" spans="1:27" x14ac:dyDescent="0.3">
      <c r="A47" s="26" t="s">
        <v>240</v>
      </c>
      <c r="B47" s="26" t="s">
        <v>241</v>
      </c>
    </row>
    <row r="48" spans="1:27" x14ac:dyDescent="0.3">
      <c r="A48" s="41"/>
      <c r="B48" s="42"/>
    </row>
    <row r="49" spans="1:3" x14ac:dyDescent="0.3">
      <c r="A49" s="2" t="s">
        <v>244</v>
      </c>
      <c r="B49" s="2">
        <v>334090</v>
      </c>
      <c r="C49" s="209" t="s">
        <v>245</v>
      </c>
    </row>
    <row r="50" spans="1:3" x14ac:dyDescent="0.3">
      <c r="A50" s="2" t="s">
        <v>247</v>
      </c>
      <c r="B50" s="2">
        <v>1</v>
      </c>
    </row>
    <row r="51" spans="1:3" x14ac:dyDescent="0.3">
      <c r="A51" s="2" t="s">
        <v>249</v>
      </c>
      <c r="B51" s="2">
        <v>18</v>
      </c>
    </row>
    <row r="52" spans="1:3" x14ac:dyDescent="0.3">
      <c r="A52" s="2" t="s">
        <v>250</v>
      </c>
      <c r="B52" s="30" t="s">
        <v>238</v>
      </c>
    </row>
    <row r="53" spans="1:3" x14ac:dyDescent="0.3">
      <c r="A53" s="2" t="s">
        <v>251</v>
      </c>
      <c r="B53" s="2" t="s">
        <v>241</v>
      </c>
    </row>
    <row r="54" spans="1:3" x14ac:dyDescent="0.3">
      <c r="A54" s="41"/>
      <c r="B54" s="42"/>
    </row>
    <row r="55" spans="1:3" x14ac:dyDescent="0.3">
      <c r="A55" s="2" t="s">
        <v>252</v>
      </c>
      <c r="B55" s="2">
        <v>334095</v>
      </c>
    </row>
    <row r="56" spans="1:3" x14ac:dyDescent="0.3">
      <c r="A56" s="2" t="s">
        <v>253</v>
      </c>
      <c r="B56" s="2">
        <v>1</v>
      </c>
    </row>
    <row r="57" spans="1:3" x14ac:dyDescent="0.3">
      <c r="A57" s="2" t="s">
        <v>254</v>
      </c>
      <c r="B57" s="62">
        <v>0</v>
      </c>
    </row>
    <row r="58" spans="1:3" x14ac:dyDescent="0.3">
      <c r="A58" s="2" t="s">
        <v>255</v>
      </c>
      <c r="B58" s="62" t="s">
        <v>256</v>
      </c>
    </row>
    <row r="59" spans="1:3" x14ac:dyDescent="0.3">
      <c r="A59" s="2" t="s">
        <v>257</v>
      </c>
      <c r="B59" s="2" t="s">
        <v>258</v>
      </c>
    </row>
    <row r="60" spans="1:3" x14ac:dyDescent="0.3">
      <c r="A60" s="41"/>
      <c r="B60" s="42"/>
    </row>
    <row r="61" spans="1:3" x14ac:dyDescent="0.3">
      <c r="A61" s="2" t="s">
        <v>259</v>
      </c>
      <c r="B61" s="2">
        <v>334090</v>
      </c>
    </row>
    <row r="62" spans="1:3" x14ac:dyDescent="0.3">
      <c r="A62" s="2" t="s">
        <v>260</v>
      </c>
      <c r="B62" s="2">
        <v>1</v>
      </c>
    </row>
    <row r="63" spans="1:3" x14ac:dyDescent="0.3">
      <c r="A63" s="2" t="s">
        <v>261</v>
      </c>
      <c r="B63" s="2">
        <v>14</v>
      </c>
    </row>
    <row r="64" spans="1:3" x14ac:dyDescent="0.3">
      <c r="A64" s="2" t="s">
        <v>262</v>
      </c>
      <c r="B64" s="30" t="s">
        <v>238</v>
      </c>
    </row>
    <row r="65" spans="1:4" x14ac:dyDescent="0.3">
      <c r="A65" s="2" t="s">
        <v>263</v>
      </c>
      <c r="B65" s="2" t="s">
        <v>241</v>
      </c>
    </row>
    <row r="66" spans="1:4" x14ac:dyDescent="0.3">
      <c r="A66" s="41"/>
      <c r="B66" s="42"/>
    </row>
    <row r="67" spans="1:4" x14ac:dyDescent="0.3">
      <c r="A67" s="2" t="s">
        <v>264</v>
      </c>
      <c r="B67" s="2">
        <v>334090</v>
      </c>
    </row>
    <row r="68" spans="1:4" x14ac:dyDescent="0.3">
      <c r="A68" s="2" t="s">
        <v>265</v>
      </c>
      <c r="B68" s="2">
        <v>1</v>
      </c>
    </row>
    <row r="69" spans="1:4" x14ac:dyDescent="0.3">
      <c r="A69" s="2" t="s">
        <v>266</v>
      </c>
      <c r="B69" s="2">
        <v>15</v>
      </c>
    </row>
    <row r="70" spans="1:4" x14ac:dyDescent="0.3">
      <c r="A70" s="2" t="s">
        <v>267</v>
      </c>
      <c r="B70" s="30" t="s">
        <v>238</v>
      </c>
    </row>
    <row r="71" spans="1:4" x14ac:dyDescent="0.3">
      <c r="A71" s="2" t="s">
        <v>268</v>
      </c>
      <c r="B71" s="2" t="s">
        <v>241</v>
      </c>
    </row>
    <row r="72" spans="1:4" x14ac:dyDescent="0.3">
      <c r="A72" s="3" t="s">
        <v>269</v>
      </c>
      <c r="B72" s="3"/>
    </row>
    <row r="73" spans="1:4" x14ac:dyDescent="0.3">
      <c r="A73" s="2" t="s">
        <v>270</v>
      </c>
      <c r="B73" s="2" t="s">
        <v>271</v>
      </c>
      <c r="C73" t="s">
        <v>272</v>
      </c>
      <c r="D73" t="s">
        <v>273</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19DA-4602-442C-913A-B06C0AB2D1BA}">
  <sheetPr>
    <tabColor rgb="FF00B0F0"/>
  </sheetPr>
  <dimension ref="A1:B22"/>
  <sheetViews>
    <sheetView workbookViewId="0">
      <selection activeCell="K20" sqref="K20"/>
    </sheetView>
  </sheetViews>
  <sheetFormatPr defaultRowHeight="14.4" x14ac:dyDescent="0.3"/>
  <cols>
    <col min="1" max="1" width="30.6640625" bestFit="1" customWidth="1"/>
    <col min="2" max="2" width="28.44140625" customWidth="1"/>
    <col min="6" max="6" width="12.5546875" customWidth="1"/>
    <col min="7" max="7" width="9.33203125" customWidth="1"/>
    <col min="8" max="9" width="8.6640625" customWidth="1"/>
    <col min="14" max="14" width="40.33203125" customWidth="1"/>
    <col min="18" max="18" width="9.109375" customWidth="1"/>
  </cols>
  <sheetData>
    <row r="1" spans="1:2" x14ac:dyDescent="0.3">
      <c r="A1" s="25" t="s">
        <v>12</v>
      </c>
      <c r="B1" s="25" t="s">
        <v>13</v>
      </c>
    </row>
    <row r="2" spans="1:2" x14ac:dyDescent="0.3">
      <c r="A2" s="2" t="s">
        <v>890</v>
      </c>
      <c r="B2" s="2" t="s">
        <v>891</v>
      </c>
    </row>
    <row r="3" spans="1:2" x14ac:dyDescent="0.3">
      <c r="A3" s="2" t="s">
        <v>28</v>
      </c>
      <c r="B3" s="2" t="s">
        <v>986</v>
      </c>
    </row>
    <row r="4" spans="1:2" x14ac:dyDescent="0.3">
      <c r="A4" s="2" t="s">
        <v>892</v>
      </c>
      <c r="B4" s="2" t="s">
        <v>985</v>
      </c>
    </row>
    <row r="5" spans="1:2" x14ac:dyDescent="0.3">
      <c r="A5" s="2" t="s">
        <v>893</v>
      </c>
      <c r="B5" s="2" t="s">
        <v>894</v>
      </c>
    </row>
    <row r="6" spans="1:2" x14ac:dyDescent="0.3">
      <c r="A6" s="3"/>
      <c r="B6" s="3"/>
    </row>
    <row r="7" spans="1:2" x14ac:dyDescent="0.3">
      <c r="A7" s="2" t="s">
        <v>895</v>
      </c>
      <c r="B7" s="2" t="s">
        <v>989</v>
      </c>
    </row>
    <row r="8" spans="1:2" x14ac:dyDescent="0.3">
      <c r="A8" s="2" t="s">
        <v>896</v>
      </c>
      <c r="B8" s="2" t="s">
        <v>983</v>
      </c>
    </row>
    <row r="9" spans="1:2" x14ac:dyDescent="0.3">
      <c r="A9" s="2" t="s">
        <v>897</v>
      </c>
      <c r="B9" s="2" t="s">
        <v>984</v>
      </c>
    </row>
    <row r="10" spans="1:2" x14ac:dyDescent="0.3">
      <c r="A10" s="27"/>
      <c r="B10" s="27"/>
    </row>
    <row r="11" spans="1:2" x14ac:dyDescent="0.3">
      <c r="A11" s="2" t="s">
        <v>898</v>
      </c>
      <c r="B11" s="2" t="s">
        <v>899</v>
      </c>
    </row>
    <row r="12" spans="1:2" x14ac:dyDescent="0.3">
      <c r="A12" s="2" t="s">
        <v>900</v>
      </c>
      <c r="B12" s="2" t="s">
        <v>901</v>
      </c>
    </row>
    <row r="13" spans="1:2" x14ac:dyDescent="0.3">
      <c r="A13" s="2" t="s">
        <v>902</v>
      </c>
      <c r="B13" s="2" t="s">
        <v>903</v>
      </c>
    </row>
    <row r="14" spans="1:2" x14ac:dyDescent="0.3">
      <c r="A14" s="2" t="s">
        <v>904</v>
      </c>
      <c r="B14" s="225" t="s">
        <v>905</v>
      </c>
    </row>
    <row r="15" spans="1:2" x14ac:dyDescent="0.3">
      <c r="A15" s="27"/>
      <c r="B15" s="27"/>
    </row>
    <row r="16" spans="1:2" x14ac:dyDescent="0.3">
      <c r="A16" s="2" t="s">
        <v>906</v>
      </c>
      <c r="B16" s="2" t="s">
        <v>907</v>
      </c>
    </row>
    <row r="17" spans="1:2" x14ac:dyDescent="0.3">
      <c r="A17" s="2" t="s">
        <v>908</v>
      </c>
      <c r="B17" s="2" t="s">
        <v>909</v>
      </c>
    </row>
    <row r="18" spans="1:2" x14ac:dyDescent="0.3">
      <c r="A18" s="2" t="s">
        <v>987</v>
      </c>
      <c r="B18" s="2" t="s">
        <v>988</v>
      </c>
    </row>
    <row r="19" spans="1:2" x14ac:dyDescent="0.3">
      <c r="A19" s="2" t="s">
        <v>910</v>
      </c>
      <c r="B19" s="2" t="s">
        <v>911</v>
      </c>
    </row>
    <row r="20" spans="1:2" x14ac:dyDescent="0.3">
      <c r="A20" s="2" t="s">
        <v>912</v>
      </c>
      <c r="B20" s="2" t="s">
        <v>913</v>
      </c>
    </row>
    <row r="21" spans="1:2" x14ac:dyDescent="0.3">
      <c r="A21" s="2" t="s">
        <v>914</v>
      </c>
      <c r="B21" s="2" t="s">
        <v>915</v>
      </c>
    </row>
    <row r="22" spans="1:2" x14ac:dyDescent="0.3">
      <c r="A22" s="2" t="s">
        <v>916</v>
      </c>
      <c r="B22" s="2" t="s">
        <v>917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16"/>
  <sheetViews>
    <sheetView zoomScale="85" zoomScaleNormal="85" workbookViewId="0">
      <pane xSplit="24" ySplit="6" topLeftCell="Y473" activePane="bottomRight" state="frozen"/>
      <selection pane="topRight" activeCell="X1" sqref="X1"/>
      <selection pane="bottomLeft" activeCell="A7" sqref="A7"/>
      <selection pane="bottomRight" activeCell="W473" sqref="W473"/>
    </sheetView>
  </sheetViews>
  <sheetFormatPr defaultRowHeight="14.4" x14ac:dyDescent="0.3"/>
  <cols>
    <col min="2" max="2" width="17.109375" customWidth="1"/>
    <col min="3" max="3" width="8.109375" customWidth="1"/>
    <col min="4" max="4" width="6.33203125" customWidth="1"/>
    <col min="5" max="5" width="9.44140625" customWidth="1"/>
    <col min="6" max="6" width="7.33203125" customWidth="1"/>
    <col min="7" max="7" width="9.44140625" customWidth="1"/>
    <col min="9" max="9" width="0" hidden="1" customWidth="1"/>
    <col min="10" max="10" width="13.33203125" hidden="1" customWidth="1"/>
    <col min="11" max="11" width="15.33203125" hidden="1" customWidth="1"/>
    <col min="12" max="13" width="0" hidden="1" customWidth="1"/>
    <col min="14" max="14" width="7.33203125" customWidth="1"/>
    <col min="15" max="15" width="6.33203125" customWidth="1"/>
    <col min="16" max="16" width="8" customWidth="1"/>
    <col min="17" max="17" width="9.5546875" customWidth="1"/>
    <col min="18" max="18" width="7.44140625" customWidth="1"/>
    <col min="19" max="19" width="5.5546875" customWidth="1"/>
    <col min="22" max="22" width="26.5546875" customWidth="1"/>
    <col min="23" max="23" width="70.6640625" customWidth="1"/>
    <col min="24" max="24" width="28.88671875" customWidth="1"/>
  </cols>
  <sheetData>
    <row r="1" spans="1:24" ht="14.4" customHeight="1" x14ac:dyDescent="0.3">
      <c r="A1" s="280" t="s">
        <v>274</v>
      </c>
      <c r="B1" s="280"/>
      <c r="C1" s="280"/>
      <c r="D1" s="280"/>
      <c r="E1" s="280"/>
      <c r="F1" s="280"/>
      <c r="G1" s="280"/>
      <c r="H1" s="280"/>
      <c r="I1" s="280"/>
      <c r="J1" s="280"/>
    </row>
    <row r="2" spans="1:24" x14ac:dyDescent="0.3">
      <c r="A2" s="280"/>
      <c r="B2" s="280"/>
      <c r="C2" s="280"/>
      <c r="D2" s="280"/>
      <c r="E2" s="280"/>
      <c r="F2" s="280"/>
      <c r="G2" s="280"/>
      <c r="H2" s="280"/>
      <c r="I2" s="280"/>
      <c r="J2" s="280"/>
      <c r="W2">
        <f>760*0.8</f>
        <v>608</v>
      </c>
    </row>
    <row r="3" spans="1:24" x14ac:dyDescent="0.3">
      <c r="A3" s="280"/>
      <c r="B3" s="280"/>
      <c r="C3" s="280"/>
      <c r="D3" s="280"/>
      <c r="E3" s="280"/>
      <c r="F3" s="280"/>
      <c r="G3" s="280"/>
      <c r="H3" s="280"/>
      <c r="I3" s="280"/>
      <c r="J3" s="280"/>
      <c r="W3">
        <f>+W2-570</f>
        <v>38</v>
      </c>
    </row>
    <row r="4" spans="1:24" x14ac:dyDescent="0.3">
      <c r="A4" s="280"/>
      <c r="B4" s="280"/>
      <c r="C4" s="280"/>
      <c r="D4" s="280"/>
      <c r="E4" s="280"/>
      <c r="F4" s="280"/>
      <c r="G4" s="280"/>
      <c r="H4" s="280"/>
      <c r="I4" s="280"/>
      <c r="J4" s="280"/>
    </row>
    <row r="5" spans="1:24" ht="198" customHeight="1" x14ac:dyDescent="0.3">
      <c r="A5" s="281"/>
      <c r="B5" s="281"/>
      <c r="C5" s="281"/>
      <c r="D5" s="281"/>
      <c r="E5" s="281"/>
      <c r="F5" s="281"/>
      <c r="G5" s="281"/>
      <c r="H5" s="281"/>
      <c r="I5" s="281"/>
      <c r="J5" s="281"/>
      <c r="K5" s="1"/>
      <c r="L5" s="1"/>
      <c r="M5" s="1"/>
      <c r="N5" s="1"/>
      <c r="O5" s="1"/>
      <c r="Q5" t="s">
        <v>275</v>
      </c>
    </row>
    <row r="6" spans="1:24" ht="28.8" x14ac:dyDescent="0.3">
      <c r="A6" s="9" t="s">
        <v>276</v>
      </c>
      <c r="B6" s="9" t="s">
        <v>277</v>
      </c>
      <c r="C6" s="9" t="s">
        <v>278</v>
      </c>
      <c r="D6" s="9" t="s">
        <v>279</v>
      </c>
      <c r="E6" s="9" t="s">
        <v>280</v>
      </c>
      <c r="F6" s="9" t="s">
        <v>281</v>
      </c>
      <c r="G6" s="9" t="s">
        <v>282</v>
      </c>
      <c r="H6" s="9" t="s">
        <v>283</v>
      </c>
      <c r="I6" s="9" t="s">
        <v>284</v>
      </c>
      <c r="J6" s="9" t="s">
        <v>285</v>
      </c>
      <c r="K6" s="9" t="s">
        <v>286</v>
      </c>
      <c r="L6" s="9" t="s">
        <v>287</v>
      </c>
      <c r="M6" s="9" t="s">
        <v>288</v>
      </c>
      <c r="N6" s="9" t="s">
        <v>289</v>
      </c>
      <c r="O6" s="9" t="s">
        <v>290</v>
      </c>
      <c r="P6" s="9" t="s">
        <v>291</v>
      </c>
      <c r="Q6" s="9" t="s">
        <v>292</v>
      </c>
      <c r="R6" s="9" t="s">
        <v>293</v>
      </c>
      <c r="S6" s="9" t="s">
        <v>294</v>
      </c>
      <c r="T6" s="9" t="s">
        <v>295</v>
      </c>
      <c r="U6" s="9" t="s">
        <v>296</v>
      </c>
      <c r="V6" s="9" t="s">
        <v>297</v>
      </c>
      <c r="W6" s="9" t="s">
        <v>298</v>
      </c>
      <c r="X6" s="9" t="s">
        <v>299</v>
      </c>
    </row>
    <row r="7" spans="1:24" x14ac:dyDescent="0.3">
      <c r="A7" s="31">
        <v>1</v>
      </c>
      <c r="B7" s="2" t="s">
        <v>300</v>
      </c>
      <c r="C7" s="2" t="s">
        <v>301</v>
      </c>
      <c r="D7" s="31">
        <v>5</v>
      </c>
      <c r="E7" s="31">
        <v>0.43</v>
      </c>
      <c r="F7" s="31">
        <v>0</v>
      </c>
      <c r="G7" s="31"/>
      <c r="H7" s="31">
        <v>3</v>
      </c>
      <c r="I7" s="31"/>
      <c r="J7" s="31"/>
      <c r="K7" s="31"/>
      <c r="L7" s="2"/>
      <c r="M7" s="2"/>
      <c r="N7" s="2"/>
      <c r="O7" s="2"/>
      <c r="P7" s="56">
        <v>25</v>
      </c>
      <c r="Q7" s="2">
        <v>0</v>
      </c>
      <c r="R7" s="2">
        <v>1</v>
      </c>
      <c r="S7" s="2">
        <v>0.2</v>
      </c>
      <c r="T7" s="2" t="s">
        <v>119</v>
      </c>
      <c r="U7" s="2" t="s">
        <v>119</v>
      </c>
      <c r="V7" s="60">
        <v>1</v>
      </c>
      <c r="W7" s="2" t="s">
        <v>302</v>
      </c>
      <c r="X7" s="2" t="s">
        <v>303</v>
      </c>
    </row>
    <row r="8" spans="1:24" x14ac:dyDescent="0.3">
      <c r="A8" s="31">
        <f>A7+1</f>
        <v>2</v>
      </c>
      <c r="B8" s="2" t="s">
        <v>300</v>
      </c>
      <c r="C8" s="2" t="s">
        <v>301</v>
      </c>
      <c r="D8" s="31">
        <v>5</v>
      </c>
      <c r="E8" s="31">
        <v>0.43</v>
      </c>
      <c r="F8" s="31">
        <v>0</v>
      </c>
      <c r="G8" s="31"/>
      <c r="H8" s="31">
        <v>3</v>
      </c>
      <c r="I8" s="31"/>
      <c r="J8" s="31"/>
      <c r="K8" s="31"/>
      <c r="L8" s="2"/>
      <c r="M8" s="2"/>
      <c r="N8" s="2"/>
      <c r="O8" s="2"/>
      <c r="P8" s="56">
        <v>27</v>
      </c>
      <c r="Q8" s="2">
        <v>0</v>
      </c>
      <c r="R8" s="2">
        <v>1</v>
      </c>
      <c r="S8" s="2">
        <v>0.2</v>
      </c>
      <c r="T8" s="2" t="s">
        <v>119</v>
      </c>
      <c r="U8" s="2" t="s">
        <v>119</v>
      </c>
      <c r="V8" s="60">
        <v>2</v>
      </c>
      <c r="W8" s="2" t="s">
        <v>302</v>
      </c>
      <c r="X8" s="2" t="s">
        <v>303</v>
      </c>
    </row>
    <row r="9" spans="1:24" x14ac:dyDescent="0.3">
      <c r="A9" s="31">
        <f t="shared" ref="A9:A72" si="0">A8+1</f>
        <v>3</v>
      </c>
      <c r="B9" s="2" t="s">
        <v>300</v>
      </c>
      <c r="C9" s="2" t="s">
        <v>301</v>
      </c>
      <c r="D9" s="31">
        <v>5</v>
      </c>
      <c r="E9" s="31">
        <v>0.43</v>
      </c>
      <c r="F9" s="31">
        <v>0</v>
      </c>
      <c r="G9" s="31"/>
      <c r="H9" s="31">
        <v>3</v>
      </c>
      <c r="I9" s="31"/>
      <c r="J9" s="31"/>
      <c r="K9" s="31"/>
      <c r="L9" s="2"/>
      <c r="M9" s="2"/>
      <c r="N9" s="2"/>
      <c r="O9" s="2"/>
      <c r="P9" s="56">
        <v>26</v>
      </c>
      <c r="Q9" s="2">
        <v>0</v>
      </c>
      <c r="R9" s="2">
        <v>1</v>
      </c>
      <c r="S9" s="2">
        <v>0.2</v>
      </c>
      <c r="T9" s="2" t="s">
        <v>119</v>
      </c>
      <c r="U9" s="2" t="s">
        <v>119</v>
      </c>
      <c r="V9" s="60">
        <v>3</v>
      </c>
      <c r="W9" s="2" t="s">
        <v>302</v>
      </c>
      <c r="X9" s="2" t="s">
        <v>303</v>
      </c>
    </row>
    <row r="10" spans="1:24" x14ac:dyDescent="0.3">
      <c r="A10" s="31">
        <f t="shared" si="0"/>
        <v>4</v>
      </c>
      <c r="B10" s="2" t="s">
        <v>300</v>
      </c>
      <c r="C10" s="2" t="s">
        <v>301</v>
      </c>
      <c r="D10" s="31">
        <v>5</v>
      </c>
      <c r="E10" s="31">
        <v>0.43</v>
      </c>
      <c r="F10" s="31">
        <v>0</v>
      </c>
      <c r="G10" s="31"/>
      <c r="H10" s="31">
        <v>3</v>
      </c>
      <c r="I10" s="31"/>
      <c r="J10" s="31"/>
      <c r="K10" s="31"/>
      <c r="L10" s="2"/>
      <c r="M10" s="2"/>
      <c r="N10" s="2"/>
      <c r="O10" s="2"/>
      <c r="P10" s="56">
        <v>13</v>
      </c>
      <c r="Q10" s="2">
        <v>0</v>
      </c>
      <c r="R10" s="2">
        <v>1</v>
      </c>
      <c r="S10" s="2">
        <v>0.2</v>
      </c>
      <c r="T10" s="2" t="s">
        <v>119</v>
      </c>
      <c r="U10" s="2" t="s">
        <v>119</v>
      </c>
      <c r="V10" s="60">
        <v>4</v>
      </c>
      <c r="W10" s="2" t="s">
        <v>302</v>
      </c>
      <c r="X10" s="2" t="s">
        <v>303</v>
      </c>
    </row>
    <row r="11" spans="1:24" x14ac:dyDescent="0.3">
      <c r="A11" s="31">
        <f t="shared" si="0"/>
        <v>5</v>
      </c>
      <c r="B11" s="2" t="s">
        <v>300</v>
      </c>
      <c r="C11" s="2" t="s">
        <v>301</v>
      </c>
      <c r="D11" s="31">
        <v>5</v>
      </c>
      <c r="E11" s="31">
        <v>0.43</v>
      </c>
      <c r="F11" s="31">
        <v>0</v>
      </c>
      <c r="G11" s="31"/>
      <c r="H11" s="31">
        <v>3</v>
      </c>
      <c r="I11" s="31"/>
      <c r="J11" s="31"/>
      <c r="K11" s="31"/>
      <c r="L11" s="2"/>
      <c r="M11" s="2"/>
      <c r="N11" s="2"/>
      <c r="O11" s="2"/>
      <c r="P11" s="56">
        <v>21</v>
      </c>
      <c r="Q11" s="2">
        <v>0</v>
      </c>
      <c r="R11" s="2">
        <v>1</v>
      </c>
      <c r="S11" s="2">
        <v>0.2</v>
      </c>
      <c r="T11" s="2" t="s">
        <v>119</v>
      </c>
      <c r="U11" s="2" t="s">
        <v>119</v>
      </c>
      <c r="V11" s="60">
        <v>5</v>
      </c>
      <c r="W11" s="2" t="s">
        <v>302</v>
      </c>
      <c r="X11" s="2" t="s">
        <v>303</v>
      </c>
    </row>
    <row r="12" spans="1:24" x14ac:dyDescent="0.3">
      <c r="A12" s="31">
        <f t="shared" si="0"/>
        <v>6</v>
      </c>
      <c r="B12" s="2" t="s">
        <v>300</v>
      </c>
      <c r="C12" s="2" t="s">
        <v>301</v>
      </c>
      <c r="D12" s="31">
        <v>5</v>
      </c>
      <c r="E12" s="31">
        <v>0.43</v>
      </c>
      <c r="F12" s="31">
        <v>0</v>
      </c>
      <c r="G12" s="31"/>
      <c r="H12" s="31">
        <v>3</v>
      </c>
      <c r="I12" s="31"/>
      <c r="J12" s="31"/>
      <c r="K12" s="31"/>
      <c r="L12" s="2"/>
      <c r="M12" s="2"/>
      <c r="N12" s="2"/>
      <c r="O12" s="2"/>
      <c r="P12" s="56">
        <v>20</v>
      </c>
      <c r="Q12" s="2">
        <v>0</v>
      </c>
      <c r="R12" s="2">
        <v>1</v>
      </c>
      <c r="S12" s="2">
        <v>0.2</v>
      </c>
      <c r="T12" s="2" t="s">
        <v>119</v>
      </c>
      <c r="U12" s="2" t="s">
        <v>119</v>
      </c>
      <c r="V12" s="60">
        <v>6</v>
      </c>
      <c r="W12" s="2" t="s">
        <v>302</v>
      </c>
      <c r="X12" s="2" t="s">
        <v>303</v>
      </c>
    </row>
    <row r="13" spans="1:24" x14ac:dyDescent="0.3">
      <c r="A13" s="31">
        <f t="shared" si="0"/>
        <v>7</v>
      </c>
      <c r="B13" s="2" t="s">
        <v>300</v>
      </c>
      <c r="C13" s="2" t="s">
        <v>301</v>
      </c>
      <c r="D13" s="31">
        <v>5</v>
      </c>
      <c r="E13" s="31">
        <v>0.43</v>
      </c>
      <c r="F13" s="31">
        <v>0</v>
      </c>
      <c r="G13" s="31"/>
      <c r="H13" s="31">
        <v>3</v>
      </c>
      <c r="I13" s="31"/>
      <c r="J13" s="31"/>
      <c r="K13" s="31"/>
      <c r="L13" s="2"/>
      <c r="M13" s="2"/>
      <c r="N13" s="2"/>
      <c r="O13" s="2"/>
      <c r="P13" s="56">
        <v>7</v>
      </c>
      <c r="Q13" s="2">
        <v>0</v>
      </c>
      <c r="R13" s="2">
        <v>1</v>
      </c>
      <c r="S13" s="2">
        <v>0.2</v>
      </c>
      <c r="T13" s="2" t="s">
        <v>119</v>
      </c>
      <c r="U13" s="2" t="s">
        <v>119</v>
      </c>
      <c r="V13" s="60">
        <v>1</v>
      </c>
      <c r="W13" s="2" t="s">
        <v>302</v>
      </c>
      <c r="X13" s="2" t="s">
        <v>303</v>
      </c>
    </row>
    <row r="14" spans="1:24" x14ac:dyDescent="0.3">
      <c r="A14" s="31">
        <f t="shared" si="0"/>
        <v>8</v>
      </c>
      <c r="B14" s="2" t="s">
        <v>300</v>
      </c>
      <c r="C14" s="2" t="s">
        <v>301</v>
      </c>
      <c r="D14" s="31">
        <v>5</v>
      </c>
      <c r="E14" s="31">
        <v>0.43</v>
      </c>
      <c r="F14" s="31">
        <v>0</v>
      </c>
      <c r="G14" s="31"/>
      <c r="H14" s="31">
        <v>3</v>
      </c>
      <c r="I14" s="31"/>
      <c r="J14" s="31"/>
      <c r="K14" s="31"/>
      <c r="L14" s="2"/>
      <c r="M14" s="2"/>
      <c r="N14" s="2"/>
      <c r="O14" s="2"/>
      <c r="P14" s="56">
        <v>9</v>
      </c>
      <c r="Q14" s="2">
        <v>0</v>
      </c>
      <c r="R14" s="2">
        <v>1</v>
      </c>
      <c r="S14" s="2">
        <v>0.2</v>
      </c>
      <c r="T14" s="2" t="s">
        <v>119</v>
      </c>
      <c r="U14" s="2" t="s">
        <v>119</v>
      </c>
      <c r="V14" s="60">
        <v>2</v>
      </c>
      <c r="W14" s="2" t="s">
        <v>302</v>
      </c>
      <c r="X14" s="2" t="s">
        <v>303</v>
      </c>
    </row>
    <row r="15" spans="1:24" x14ac:dyDescent="0.3">
      <c r="A15" s="31">
        <f t="shared" si="0"/>
        <v>9</v>
      </c>
      <c r="B15" s="2" t="s">
        <v>300</v>
      </c>
      <c r="C15" s="2" t="s">
        <v>301</v>
      </c>
      <c r="D15" s="31">
        <v>5</v>
      </c>
      <c r="E15" s="31">
        <v>0.43</v>
      </c>
      <c r="F15" s="31">
        <v>0</v>
      </c>
      <c r="G15" s="31"/>
      <c r="H15" s="31">
        <v>3</v>
      </c>
      <c r="I15" s="31"/>
      <c r="J15" s="31"/>
      <c r="K15" s="31"/>
      <c r="L15" s="2"/>
      <c r="M15" s="2"/>
      <c r="N15" s="2"/>
      <c r="O15" s="2"/>
      <c r="P15" s="56">
        <v>8</v>
      </c>
      <c r="Q15" s="2">
        <v>0</v>
      </c>
      <c r="R15" s="2">
        <v>1</v>
      </c>
      <c r="S15" s="2">
        <v>0.2</v>
      </c>
      <c r="T15" s="2" t="s">
        <v>119</v>
      </c>
      <c r="U15" s="2" t="s">
        <v>119</v>
      </c>
      <c r="V15" s="60">
        <v>3</v>
      </c>
      <c r="W15" s="2" t="s">
        <v>302</v>
      </c>
      <c r="X15" s="2" t="s">
        <v>303</v>
      </c>
    </row>
    <row r="16" spans="1:24" x14ac:dyDescent="0.3">
      <c r="A16" s="31">
        <f t="shared" si="0"/>
        <v>10</v>
      </c>
      <c r="B16" s="2" t="s">
        <v>300</v>
      </c>
      <c r="C16" s="2" t="s">
        <v>301</v>
      </c>
      <c r="D16" s="31">
        <v>5</v>
      </c>
      <c r="E16" s="31">
        <v>0.43</v>
      </c>
      <c r="F16" s="31">
        <v>0</v>
      </c>
      <c r="G16" s="31"/>
      <c r="H16" s="31">
        <v>3</v>
      </c>
      <c r="I16" s="31"/>
      <c r="J16" s="31"/>
      <c r="K16" s="31"/>
      <c r="L16" s="2"/>
      <c r="M16" s="2"/>
      <c r="N16" s="2"/>
      <c r="O16" s="2"/>
      <c r="P16" s="56">
        <v>1</v>
      </c>
      <c r="Q16" s="2">
        <v>0</v>
      </c>
      <c r="R16" s="2">
        <v>1</v>
      </c>
      <c r="S16" s="2">
        <v>0.2</v>
      </c>
      <c r="T16" s="2" t="s">
        <v>119</v>
      </c>
      <c r="U16" s="2" t="s">
        <v>119</v>
      </c>
      <c r="V16" s="60">
        <v>4</v>
      </c>
      <c r="W16" s="2" t="s">
        <v>302</v>
      </c>
      <c r="X16" s="2" t="s">
        <v>303</v>
      </c>
    </row>
    <row r="17" spans="1:24" x14ac:dyDescent="0.3">
      <c r="A17" s="31">
        <f t="shared" si="0"/>
        <v>11</v>
      </c>
      <c r="B17" s="2" t="s">
        <v>300</v>
      </c>
      <c r="C17" s="2" t="s">
        <v>301</v>
      </c>
      <c r="D17" s="31">
        <v>5</v>
      </c>
      <c r="E17" s="31">
        <v>0.43</v>
      </c>
      <c r="F17" s="31">
        <v>0</v>
      </c>
      <c r="G17" s="31"/>
      <c r="H17" s="31">
        <v>3</v>
      </c>
      <c r="I17" s="31"/>
      <c r="J17" s="31"/>
      <c r="K17" s="31"/>
      <c r="L17" s="2"/>
      <c r="M17" s="2"/>
      <c r="N17" s="2"/>
      <c r="O17" s="2"/>
      <c r="P17" s="56">
        <v>3</v>
      </c>
      <c r="Q17" s="2">
        <v>0</v>
      </c>
      <c r="R17" s="2">
        <v>1</v>
      </c>
      <c r="S17" s="2">
        <v>0.2</v>
      </c>
      <c r="T17" s="2" t="s">
        <v>119</v>
      </c>
      <c r="U17" s="2" t="s">
        <v>119</v>
      </c>
      <c r="V17" s="60">
        <v>5</v>
      </c>
      <c r="W17" s="2" t="s">
        <v>302</v>
      </c>
      <c r="X17" s="2" t="s">
        <v>303</v>
      </c>
    </row>
    <row r="18" spans="1:24" x14ac:dyDescent="0.3">
      <c r="A18" s="31">
        <f t="shared" si="0"/>
        <v>12</v>
      </c>
      <c r="B18" s="2" t="s">
        <v>300</v>
      </c>
      <c r="C18" s="2" t="s">
        <v>301</v>
      </c>
      <c r="D18" s="31">
        <v>5</v>
      </c>
      <c r="E18" s="31">
        <v>0.43</v>
      </c>
      <c r="F18" s="31">
        <v>0</v>
      </c>
      <c r="G18" s="31"/>
      <c r="H18" s="31">
        <v>3</v>
      </c>
      <c r="I18" s="31"/>
      <c r="J18" s="31"/>
      <c r="K18" s="31"/>
      <c r="L18" s="2"/>
      <c r="M18" s="2"/>
      <c r="N18" s="2"/>
      <c r="O18" s="2"/>
      <c r="P18" s="56">
        <v>2</v>
      </c>
      <c r="Q18" s="2">
        <v>0</v>
      </c>
      <c r="R18" s="2">
        <v>1</v>
      </c>
      <c r="S18" s="2">
        <v>0.2</v>
      </c>
      <c r="T18" s="2" t="s">
        <v>119</v>
      </c>
      <c r="U18" s="2" t="s">
        <v>119</v>
      </c>
      <c r="V18" s="60">
        <v>6</v>
      </c>
      <c r="W18" s="2" t="s">
        <v>302</v>
      </c>
      <c r="X18" s="2" t="s">
        <v>303</v>
      </c>
    </row>
    <row r="19" spans="1:24" x14ac:dyDescent="0.3">
      <c r="A19" s="31">
        <f t="shared" si="0"/>
        <v>13</v>
      </c>
      <c r="B19" s="2" t="s">
        <v>300</v>
      </c>
      <c r="C19" s="2" t="s">
        <v>301</v>
      </c>
      <c r="D19" s="31">
        <v>5</v>
      </c>
      <c r="E19" s="31">
        <v>0.43</v>
      </c>
      <c r="F19" s="31">
        <v>0</v>
      </c>
      <c r="G19" s="31"/>
      <c r="H19" s="31">
        <v>3</v>
      </c>
      <c r="I19" s="31"/>
      <c r="J19" s="31"/>
      <c r="K19" s="31"/>
      <c r="L19" s="2"/>
      <c r="M19" s="2"/>
      <c r="N19" s="2"/>
      <c r="O19" s="2"/>
      <c r="P19" s="56">
        <v>28</v>
      </c>
      <c r="Q19" s="2">
        <v>0</v>
      </c>
      <c r="R19" s="2">
        <v>1</v>
      </c>
      <c r="S19" s="2">
        <v>0.2</v>
      </c>
      <c r="T19" s="2" t="s">
        <v>119</v>
      </c>
      <c r="U19" s="2" t="s">
        <v>119</v>
      </c>
      <c r="V19" s="60">
        <v>7</v>
      </c>
      <c r="W19" s="2" t="s">
        <v>302</v>
      </c>
      <c r="X19" s="2" t="s">
        <v>303</v>
      </c>
    </row>
    <row r="20" spans="1:24" x14ac:dyDescent="0.3">
      <c r="A20" s="31">
        <f t="shared" si="0"/>
        <v>14</v>
      </c>
      <c r="B20" s="2" t="s">
        <v>300</v>
      </c>
      <c r="C20" s="2" t="s">
        <v>301</v>
      </c>
      <c r="D20" s="31">
        <v>5</v>
      </c>
      <c r="E20" s="31">
        <v>0.43</v>
      </c>
      <c r="F20" s="31">
        <v>0</v>
      </c>
      <c r="G20" s="31"/>
      <c r="H20" s="31">
        <v>3</v>
      </c>
      <c r="I20" s="31"/>
      <c r="J20" s="31"/>
      <c r="K20" s="31"/>
      <c r="L20" s="2"/>
      <c r="M20" s="2"/>
      <c r="N20" s="2"/>
      <c r="O20" s="2"/>
      <c r="P20" s="56">
        <v>30</v>
      </c>
      <c r="Q20" s="2">
        <v>0</v>
      </c>
      <c r="R20" s="2">
        <v>1</v>
      </c>
      <c r="S20" s="2">
        <v>0.2</v>
      </c>
      <c r="T20" s="2" t="s">
        <v>119</v>
      </c>
      <c r="U20" s="2" t="s">
        <v>119</v>
      </c>
      <c r="V20" s="60">
        <v>8</v>
      </c>
      <c r="W20" s="2" t="s">
        <v>302</v>
      </c>
      <c r="X20" s="2" t="s">
        <v>303</v>
      </c>
    </row>
    <row r="21" spans="1:24" x14ac:dyDescent="0.3">
      <c r="A21" s="31">
        <f t="shared" si="0"/>
        <v>15</v>
      </c>
      <c r="B21" s="2" t="s">
        <v>300</v>
      </c>
      <c r="C21" s="2" t="s">
        <v>301</v>
      </c>
      <c r="D21" s="31">
        <v>5</v>
      </c>
      <c r="E21" s="31">
        <v>0.43</v>
      </c>
      <c r="F21" s="31">
        <v>0</v>
      </c>
      <c r="G21" s="31"/>
      <c r="H21" s="31">
        <v>3</v>
      </c>
      <c r="I21" s="31"/>
      <c r="J21" s="31"/>
      <c r="K21" s="31"/>
      <c r="L21" s="2"/>
      <c r="M21" s="2"/>
      <c r="N21" s="2"/>
      <c r="O21" s="2"/>
      <c r="P21" s="56">
        <v>29</v>
      </c>
      <c r="Q21" s="2">
        <v>0</v>
      </c>
      <c r="R21" s="2">
        <v>1</v>
      </c>
      <c r="S21" s="2">
        <v>0.2</v>
      </c>
      <c r="T21" s="2" t="s">
        <v>119</v>
      </c>
      <c r="U21" s="2" t="s">
        <v>119</v>
      </c>
      <c r="V21" s="60">
        <v>9</v>
      </c>
      <c r="W21" s="2" t="s">
        <v>302</v>
      </c>
      <c r="X21" s="2" t="s">
        <v>303</v>
      </c>
    </row>
    <row r="22" spans="1:24" x14ac:dyDescent="0.3">
      <c r="A22" s="31">
        <f t="shared" si="0"/>
        <v>16</v>
      </c>
      <c r="B22" s="2" t="s">
        <v>300</v>
      </c>
      <c r="C22" s="2" t="s">
        <v>301</v>
      </c>
      <c r="D22" s="31">
        <v>5</v>
      </c>
      <c r="E22" s="31">
        <v>0.43</v>
      </c>
      <c r="F22" s="31">
        <v>0</v>
      </c>
      <c r="G22" s="31"/>
      <c r="H22" s="31">
        <v>3</v>
      </c>
      <c r="I22" s="31"/>
      <c r="J22" s="31"/>
      <c r="K22" s="31"/>
      <c r="L22" s="2"/>
      <c r="M22" s="2"/>
      <c r="N22" s="2"/>
      <c r="O22" s="2"/>
      <c r="P22" s="56">
        <v>16</v>
      </c>
      <c r="Q22" s="2">
        <v>0</v>
      </c>
      <c r="R22" s="2">
        <v>1</v>
      </c>
      <c r="S22" s="2">
        <v>0.2</v>
      </c>
      <c r="T22" s="2" t="s">
        <v>119</v>
      </c>
      <c r="U22" s="2" t="s">
        <v>119</v>
      </c>
      <c r="V22" s="60">
        <v>10</v>
      </c>
      <c r="W22" s="2" t="s">
        <v>302</v>
      </c>
      <c r="X22" s="2" t="s">
        <v>303</v>
      </c>
    </row>
    <row r="23" spans="1:24" x14ac:dyDescent="0.3">
      <c r="A23" s="31">
        <f t="shared" si="0"/>
        <v>17</v>
      </c>
      <c r="B23" s="2" t="s">
        <v>300</v>
      </c>
      <c r="C23" s="2" t="s">
        <v>301</v>
      </c>
      <c r="D23" s="31">
        <v>5</v>
      </c>
      <c r="E23" s="31">
        <v>0.43</v>
      </c>
      <c r="F23" s="31">
        <v>0</v>
      </c>
      <c r="G23" s="31"/>
      <c r="H23" s="31">
        <v>3</v>
      </c>
      <c r="I23" s="31"/>
      <c r="J23" s="31"/>
      <c r="K23" s="31"/>
      <c r="L23" s="2"/>
      <c r="M23" s="2"/>
      <c r="N23" s="2"/>
      <c r="O23" s="2"/>
      <c r="P23" s="56">
        <v>24</v>
      </c>
      <c r="Q23" s="2">
        <v>0</v>
      </c>
      <c r="R23" s="2">
        <v>1</v>
      </c>
      <c r="S23" s="2">
        <v>0.2</v>
      </c>
      <c r="T23" s="2" t="s">
        <v>119</v>
      </c>
      <c r="U23" s="2" t="s">
        <v>119</v>
      </c>
      <c r="V23" s="60">
        <v>11</v>
      </c>
      <c r="W23" s="2" t="s">
        <v>302</v>
      </c>
      <c r="X23" s="2" t="s">
        <v>303</v>
      </c>
    </row>
    <row r="24" spans="1:24" x14ac:dyDescent="0.3">
      <c r="A24" s="31">
        <f t="shared" si="0"/>
        <v>18</v>
      </c>
      <c r="B24" s="2" t="s">
        <v>300</v>
      </c>
      <c r="C24" s="2" t="s">
        <v>301</v>
      </c>
      <c r="D24" s="31">
        <v>5</v>
      </c>
      <c r="E24" s="31">
        <v>0.43</v>
      </c>
      <c r="F24" s="31">
        <v>0</v>
      </c>
      <c r="G24" s="31"/>
      <c r="H24" s="31">
        <v>3</v>
      </c>
      <c r="I24" s="31"/>
      <c r="J24" s="31"/>
      <c r="K24" s="31"/>
      <c r="L24" s="2"/>
      <c r="M24" s="2"/>
      <c r="N24" s="2"/>
      <c r="O24" s="2"/>
      <c r="P24" s="56">
        <v>23</v>
      </c>
      <c r="Q24" s="2">
        <v>0</v>
      </c>
      <c r="R24" s="2">
        <v>1</v>
      </c>
      <c r="S24" s="2">
        <v>0.2</v>
      </c>
      <c r="T24" s="2" t="s">
        <v>119</v>
      </c>
      <c r="U24" s="2" t="s">
        <v>119</v>
      </c>
      <c r="V24" s="60">
        <v>12</v>
      </c>
      <c r="W24" s="2" t="s">
        <v>302</v>
      </c>
      <c r="X24" s="2" t="s">
        <v>303</v>
      </c>
    </row>
    <row r="25" spans="1:24" x14ac:dyDescent="0.3">
      <c r="A25" s="31">
        <f t="shared" si="0"/>
        <v>19</v>
      </c>
      <c r="B25" s="2" t="s">
        <v>300</v>
      </c>
      <c r="C25" s="2" t="s">
        <v>301</v>
      </c>
      <c r="D25" s="31">
        <v>5</v>
      </c>
      <c r="E25" s="31">
        <v>0.43</v>
      </c>
      <c r="F25" s="31">
        <v>0</v>
      </c>
      <c r="G25" s="31"/>
      <c r="H25" s="31">
        <v>3</v>
      </c>
      <c r="I25" s="31"/>
      <c r="J25" s="31"/>
      <c r="K25" s="31"/>
      <c r="L25" s="2"/>
      <c r="M25" s="2"/>
      <c r="N25" s="2"/>
      <c r="O25" s="2"/>
      <c r="P25" s="56">
        <v>10</v>
      </c>
      <c r="Q25" s="2">
        <v>0</v>
      </c>
      <c r="R25" s="2">
        <v>1</v>
      </c>
      <c r="S25" s="2">
        <v>0.2</v>
      </c>
      <c r="T25" s="2" t="s">
        <v>119</v>
      </c>
      <c r="U25" s="2" t="s">
        <v>119</v>
      </c>
      <c r="V25" s="60">
        <v>7</v>
      </c>
      <c r="W25" s="2" t="s">
        <v>302</v>
      </c>
      <c r="X25" s="2" t="s">
        <v>303</v>
      </c>
    </row>
    <row r="26" spans="1:24" x14ac:dyDescent="0.3">
      <c r="A26" s="31">
        <f t="shared" si="0"/>
        <v>20</v>
      </c>
      <c r="B26" s="2" t="s">
        <v>300</v>
      </c>
      <c r="C26" s="2" t="s">
        <v>301</v>
      </c>
      <c r="D26" s="31">
        <v>5</v>
      </c>
      <c r="E26" s="31">
        <v>0.43</v>
      </c>
      <c r="F26" s="31">
        <v>0</v>
      </c>
      <c r="G26" s="31"/>
      <c r="H26" s="31">
        <v>3</v>
      </c>
      <c r="I26" s="31"/>
      <c r="J26" s="31"/>
      <c r="K26" s="31"/>
      <c r="L26" s="2"/>
      <c r="M26" s="2"/>
      <c r="N26" s="2"/>
      <c r="O26" s="2"/>
      <c r="P26" s="56">
        <v>12</v>
      </c>
      <c r="Q26" s="2">
        <v>0</v>
      </c>
      <c r="R26" s="2">
        <v>1</v>
      </c>
      <c r="S26" s="2">
        <v>0.2</v>
      </c>
      <c r="T26" s="2" t="s">
        <v>119</v>
      </c>
      <c r="U26" s="2" t="s">
        <v>119</v>
      </c>
      <c r="V26" s="60">
        <v>8</v>
      </c>
      <c r="W26" s="2" t="s">
        <v>302</v>
      </c>
      <c r="X26" s="2" t="s">
        <v>303</v>
      </c>
    </row>
    <row r="27" spans="1:24" x14ac:dyDescent="0.3">
      <c r="A27" s="31">
        <f t="shared" si="0"/>
        <v>21</v>
      </c>
      <c r="B27" s="2" t="s">
        <v>300</v>
      </c>
      <c r="C27" s="2" t="s">
        <v>301</v>
      </c>
      <c r="D27" s="31">
        <v>5</v>
      </c>
      <c r="E27" s="31">
        <v>0.43</v>
      </c>
      <c r="F27" s="31">
        <v>0</v>
      </c>
      <c r="G27" s="31"/>
      <c r="H27" s="31">
        <v>3</v>
      </c>
      <c r="I27" s="31"/>
      <c r="J27" s="31"/>
      <c r="K27" s="31"/>
      <c r="L27" s="2"/>
      <c r="M27" s="2"/>
      <c r="N27" s="2"/>
      <c r="O27" s="2"/>
      <c r="P27" s="56">
        <v>11</v>
      </c>
      <c r="Q27" s="2">
        <v>0</v>
      </c>
      <c r="R27" s="2">
        <v>1</v>
      </c>
      <c r="S27" s="2">
        <v>0.2</v>
      </c>
      <c r="T27" s="2" t="s">
        <v>119</v>
      </c>
      <c r="U27" s="2" t="s">
        <v>119</v>
      </c>
      <c r="V27" s="60">
        <v>9</v>
      </c>
      <c r="W27" s="2" t="s">
        <v>302</v>
      </c>
      <c r="X27" s="2" t="s">
        <v>303</v>
      </c>
    </row>
    <row r="28" spans="1:24" x14ac:dyDescent="0.3">
      <c r="A28" s="31">
        <f t="shared" si="0"/>
        <v>22</v>
      </c>
      <c r="B28" s="2" t="s">
        <v>300</v>
      </c>
      <c r="C28" s="2" t="s">
        <v>301</v>
      </c>
      <c r="D28" s="31">
        <v>5</v>
      </c>
      <c r="E28" s="31">
        <v>0.43</v>
      </c>
      <c r="F28" s="31">
        <v>0</v>
      </c>
      <c r="G28" s="31"/>
      <c r="H28" s="31">
        <v>3</v>
      </c>
      <c r="I28" s="31"/>
      <c r="J28" s="31"/>
      <c r="K28" s="31"/>
      <c r="L28" s="2"/>
      <c r="M28" s="2"/>
      <c r="N28" s="2"/>
      <c r="O28" s="2"/>
      <c r="P28" s="56">
        <v>4</v>
      </c>
      <c r="Q28" s="2">
        <v>0</v>
      </c>
      <c r="R28" s="2">
        <v>1</v>
      </c>
      <c r="S28" s="2">
        <v>0.2</v>
      </c>
      <c r="T28" s="2" t="s">
        <v>119</v>
      </c>
      <c r="U28" s="2" t="s">
        <v>119</v>
      </c>
      <c r="V28" s="60">
        <v>10</v>
      </c>
      <c r="W28" s="2" t="s">
        <v>302</v>
      </c>
      <c r="X28" s="2" t="s">
        <v>303</v>
      </c>
    </row>
    <row r="29" spans="1:24" x14ac:dyDescent="0.3">
      <c r="A29" s="31">
        <f t="shared" si="0"/>
        <v>23</v>
      </c>
      <c r="B29" s="2" t="s">
        <v>300</v>
      </c>
      <c r="C29" s="2" t="s">
        <v>301</v>
      </c>
      <c r="D29" s="31">
        <v>5</v>
      </c>
      <c r="E29" s="31">
        <v>0.43</v>
      </c>
      <c r="F29" s="31">
        <v>0</v>
      </c>
      <c r="G29" s="31"/>
      <c r="H29" s="31">
        <v>3</v>
      </c>
      <c r="I29" s="31"/>
      <c r="J29" s="31"/>
      <c r="K29" s="31"/>
      <c r="L29" s="2"/>
      <c r="M29" s="2"/>
      <c r="N29" s="2"/>
      <c r="O29" s="2"/>
      <c r="P29" s="56">
        <v>6</v>
      </c>
      <c r="Q29" s="2">
        <v>0</v>
      </c>
      <c r="R29" s="2">
        <v>1</v>
      </c>
      <c r="S29" s="2">
        <v>0.2</v>
      </c>
      <c r="T29" s="2" t="s">
        <v>119</v>
      </c>
      <c r="U29" s="2" t="s">
        <v>119</v>
      </c>
      <c r="V29" s="60">
        <v>11</v>
      </c>
      <c r="W29" s="2" t="s">
        <v>302</v>
      </c>
      <c r="X29" s="2" t="s">
        <v>303</v>
      </c>
    </row>
    <row r="30" spans="1:24" x14ac:dyDescent="0.3">
      <c r="A30" s="31">
        <f t="shared" si="0"/>
        <v>24</v>
      </c>
      <c r="B30" s="2" t="s">
        <v>300</v>
      </c>
      <c r="C30" s="2" t="s">
        <v>301</v>
      </c>
      <c r="D30" s="31">
        <v>5</v>
      </c>
      <c r="E30" s="31">
        <v>0.43</v>
      </c>
      <c r="F30" s="31">
        <v>0</v>
      </c>
      <c r="G30" s="31"/>
      <c r="H30" s="31">
        <v>3</v>
      </c>
      <c r="I30" s="31"/>
      <c r="J30" s="31"/>
      <c r="K30" s="31"/>
      <c r="L30" s="2"/>
      <c r="M30" s="2"/>
      <c r="N30" s="2"/>
      <c r="O30" s="2"/>
      <c r="P30" s="56">
        <v>5</v>
      </c>
      <c r="Q30" s="2">
        <v>0</v>
      </c>
      <c r="R30" s="2">
        <v>1</v>
      </c>
      <c r="S30" s="2">
        <v>0.2</v>
      </c>
      <c r="T30" s="2" t="s">
        <v>119</v>
      </c>
      <c r="U30" s="2" t="s">
        <v>119</v>
      </c>
      <c r="V30" s="60">
        <v>12</v>
      </c>
      <c r="W30" s="2" t="s">
        <v>302</v>
      </c>
      <c r="X30" s="2" t="s">
        <v>303</v>
      </c>
    </row>
    <row r="31" spans="1:24" x14ac:dyDescent="0.3">
      <c r="A31" s="31">
        <f t="shared" si="0"/>
        <v>25</v>
      </c>
      <c r="B31" s="2" t="s">
        <v>300</v>
      </c>
      <c r="C31" s="2" t="s">
        <v>301</v>
      </c>
      <c r="D31" s="31">
        <v>5</v>
      </c>
      <c r="E31" s="31">
        <v>0.43</v>
      </c>
      <c r="F31" s="31"/>
      <c r="G31" s="31">
        <v>0.5</v>
      </c>
      <c r="H31" s="31">
        <v>3</v>
      </c>
      <c r="I31" s="31"/>
      <c r="J31" s="31"/>
      <c r="K31" s="31"/>
      <c r="L31" s="2"/>
      <c r="M31" s="2"/>
      <c r="N31" s="2"/>
      <c r="O31" s="2"/>
      <c r="P31" s="56">
        <v>25</v>
      </c>
      <c r="Q31" s="2">
        <v>0</v>
      </c>
      <c r="R31" s="2">
        <v>1</v>
      </c>
      <c r="S31" s="2">
        <v>0.2</v>
      </c>
      <c r="T31" s="2" t="s">
        <v>119</v>
      </c>
      <c r="U31" s="2" t="s">
        <v>119</v>
      </c>
      <c r="V31" s="60">
        <v>13</v>
      </c>
      <c r="W31" s="2" t="s">
        <v>302</v>
      </c>
      <c r="X31" s="2" t="s">
        <v>303</v>
      </c>
    </row>
    <row r="32" spans="1:24" x14ac:dyDescent="0.3">
      <c r="A32" s="31">
        <f t="shared" si="0"/>
        <v>26</v>
      </c>
      <c r="B32" s="2" t="s">
        <v>300</v>
      </c>
      <c r="C32" s="2" t="s">
        <v>301</v>
      </c>
      <c r="D32" s="31">
        <v>5</v>
      </c>
      <c r="E32" s="31">
        <v>0.43</v>
      </c>
      <c r="F32" s="31"/>
      <c r="G32" s="31">
        <v>0.5</v>
      </c>
      <c r="H32" s="31">
        <v>3</v>
      </c>
      <c r="I32" s="31"/>
      <c r="J32" s="31"/>
      <c r="K32" s="31"/>
      <c r="L32" s="2"/>
      <c r="M32" s="2"/>
      <c r="N32" s="2"/>
      <c r="O32" s="2"/>
      <c r="P32" s="56">
        <v>27</v>
      </c>
      <c r="Q32" s="2">
        <v>0</v>
      </c>
      <c r="R32" s="2">
        <v>1</v>
      </c>
      <c r="S32" s="2">
        <v>0.2</v>
      </c>
      <c r="T32" s="2" t="s">
        <v>119</v>
      </c>
      <c r="U32" s="2" t="s">
        <v>119</v>
      </c>
      <c r="V32" s="60">
        <v>14</v>
      </c>
      <c r="W32" s="2" t="s">
        <v>302</v>
      </c>
      <c r="X32" s="2" t="s">
        <v>303</v>
      </c>
    </row>
    <row r="33" spans="1:24" x14ac:dyDescent="0.3">
      <c r="A33" s="31">
        <f t="shared" si="0"/>
        <v>27</v>
      </c>
      <c r="B33" s="2" t="s">
        <v>300</v>
      </c>
      <c r="C33" s="2" t="s">
        <v>301</v>
      </c>
      <c r="D33" s="31">
        <v>5</v>
      </c>
      <c r="E33" s="31">
        <v>0.43</v>
      </c>
      <c r="F33" s="31"/>
      <c r="G33" s="31">
        <v>0.5</v>
      </c>
      <c r="H33" s="31">
        <v>3</v>
      </c>
      <c r="I33" s="31"/>
      <c r="J33" s="31"/>
      <c r="K33" s="31"/>
      <c r="L33" s="2"/>
      <c r="M33" s="2"/>
      <c r="N33" s="2"/>
      <c r="O33" s="2"/>
      <c r="P33" s="56">
        <v>26</v>
      </c>
      <c r="Q33" s="2">
        <v>0</v>
      </c>
      <c r="R33" s="2">
        <v>1</v>
      </c>
      <c r="S33" s="2">
        <v>0.2</v>
      </c>
      <c r="T33" s="2" t="s">
        <v>119</v>
      </c>
      <c r="U33" s="2" t="s">
        <v>119</v>
      </c>
      <c r="V33" s="60">
        <v>15</v>
      </c>
      <c r="W33" s="2" t="s">
        <v>302</v>
      </c>
      <c r="X33" s="2" t="s">
        <v>303</v>
      </c>
    </row>
    <row r="34" spans="1:24" x14ac:dyDescent="0.3">
      <c r="A34" s="31">
        <f t="shared" si="0"/>
        <v>28</v>
      </c>
      <c r="B34" s="2" t="s">
        <v>300</v>
      </c>
      <c r="C34" s="2" t="s">
        <v>301</v>
      </c>
      <c r="D34" s="31">
        <v>5</v>
      </c>
      <c r="E34" s="31">
        <v>0.43</v>
      </c>
      <c r="F34" s="31"/>
      <c r="G34" s="31">
        <v>0.5</v>
      </c>
      <c r="H34" s="31">
        <v>3</v>
      </c>
      <c r="I34" s="31"/>
      <c r="J34" s="31"/>
      <c r="K34" s="31"/>
      <c r="L34" s="2"/>
      <c r="M34" s="2"/>
      <c r="N34" s="2"/>
      <c r="O34" s="2"/>
      <c r="P34" s="56">
        <v>13</v>
      </c>
      <c r="Q34" s="2">
        <v>0</v>
      </c>
      <c r="R34" s="2">
        <v>1</v>
      </c>
      <c r="S34" s="2">
        <v>0.2</v>
      </c>
      <c r="T34" s="2" t="s">
        <v>119</v>
      </c>
      <c r="U34" s="2" t="s">
        <v>119</v>
      </c>
      <c r="V34" s="60">
        <v>16</v>
      </c>
      <c r="W34" s="2" t="s">
        <v>302</v>
      </c>
      <c r="X34" s="2" t="s">
        <v>303</v>
      </c>
    </row>
    <row r="35" spans="1:24" x14ac:dyDescent="0.3">
      <c r="A35" s="31">
        <f t="shared" si="0"/>
        <v>29</v>
      </c>
      <c r="B35" s="2" t="s">
        <v>300</v>
      </c>
      <c r="C35" s="2" t="s">
        <v>301</v>
      </c>
      <c r="D35" s="31">
        <v>5</v>
      </c>
      <c r="E35" s="31">
        <v>0.43</v>
      </c>
      <c r="F35" s="31"/>
      <c r="G35" s="31">
        <v>0.5</v>
      </c>
      <c r="H35" s="31">
        <v>3</v>
      </c>
      <c r="I35" s="31"/>
      <c r="J35" s="31"/>
      <c r="K35" s="31"/>
      <c r="L35" s="2"/>
      <c r="M35" s="2"/>
      <c r="N35" s="2"/>
      <c r="O35" s="2"/>
      <c r="P35" s="56">
        <v>21</v>
      </c>
      <c r="Q35" s="2">
        <v>0</v>
      </c>
      <c r="R35" s="2">
        <v>1</v>
      </c>
      <c r="S35" s="2">
        <v>0.2</v>
      </c>
      <c r="T35" s="2" t="s">
        <v>119</v>
      </c>
      <c r="U35" s="2" t="s">
        <v>119</v>
      </c>
      <c r="V35" s="60">
        <v>17</v>
      </c>
      <c r="W35" s="2" t="s">
        <v>302</v>
      </c>
      <c r="X35" s="2" t="s">
        <v>303</v>
      </c>
    </row>
    <row r="36" spans="1:24" x14ac:dyDescent="0.3">
      <c r="A36" s="31">
        <f t="shared" si="0"/>
        <v>30</v>
      </c>
      <c r="B36" s="2" t="s">
        <v>300</v>
      </c>
      <c r="C36" s="2" t="s">
        <v>301</v>
      </c>
      <c r="D36" s="31">
        <v>5</v>
      </c>
      <c r="E36" s="31">
        <v>0.43</v>
      </c>
      <c r="F36" s="31"/>
      <c r="G36" s="31">
        <v>0.5</v>
      </c>
      <c r="H36" s="31">
        <v>3</v>
      </c>
      <c r="I36" s="31"/>
      <c r="J36" s="31"/>
      <c r="K36" s="31"/>
      <c r="L36" s="2"/>
      <c r="M36" s="2"/>
      <c r="N36" s="2"/>
      <c r="O36" s="2"/>
      <c r="P36" s="56">
        <v>20</v>
      </c>
      <c r="Q36" s="2">
        <v>0</v>
      </c>
      <c r="R36" s="2">
        <v>1</v>
      </c>
      <c r="S36" s="2">
        <v>0.2</v>
      </c>
      <c r="T36" s="2" t="s">
        <v>119</v>
      </c>
      <c r="U36" s="2" t="s">
        <v>119</v>
      </c>
      <c r="V36" s="60">
        <v>18</v>
      </c>
      <c r="W36" s="2" t="s">
        <v>302</v>
      </c>
      <c r="X36" s="2" t="s">
        <v>303</v>
      </c>
    </row>
    <row r="37" spans="1:24" x14ac:dyDescent="0.3">
      <c r="A37" s="31">
        <f t="shared" si="0"/>
        <v>31</v>
      </c>
      <c r="B37" s="2" t="s">
        <v>300</v>
      </c>
      <c r="C37" s="2" t="s">
        <v>301</v>
      </c>
      <c r="D37" s="31">
        <v>5</v>
      </c>
      <c r="E37" s="31">
        <v>0.43</v>
      </c>
      <c r="F37" s="31"/>
      <c r="G37" s="31">
        <v>0.5</v>
      </c>
      <c r="H37" s="31">
        <v>3</v>
      </c>
      <c r="I37" s="31"/>
      <c r="J37" s="31"/>
      <c r="K37" s="31"/>
      <c r="L37" s="2"/>
      <c r="M37" s="2"/>
      <c r="N37" s="2"/>
      <c r="O37" s="2"/>
      <c r="P37" s="56">
        <v>7</v>
      </c>
      <c r="Q37" s="2">
        <v>0</v>
      </c>
      <c r="R37" s="2">
        <v>1</v>
      </c>
      <c r="S37" s="2">
        <v>0.2</v>
      </c>
      <c r="T37" s="2" t="s">
        <v>119</v>
      </c>
      <c r="U37" s="2" t="s">
        <v>119</v>
      </c>
      <c r="V37" s="60">
        <v>13</v>
      </c>
      <c r="W37" s="2" t="s">
        <v>302</v>
      </c>
      <c r="X37" s="2" t="s">
        <v>303</v>
      </c>
    </row>
    <row r="38" spans="1:24" x14ac:dyDescent="0.3">
      <c r="A38" s="31">
        <f t="shared" si="0"/>
        <v>32</v>
      </c>
      <c r="B38" s="2" t="s">
        <v>300</v>
      </c>
      <c r="C38" s="2" t="s">
        <v>301</v>
      </c>
      <c r="D38" s="31">
        <v>5</v>
      </c>
      <c r="E38" s="31">
        <v>0.43</v>
      </c>
      <c r="F38" s="31"/>
      <c r="G38" s="31">
        <v>0.5</v>
      </c>
      <c r="H38" s="31">
        <v>3</v>
      </c>
      <c r="I38" s="31"/>
      <c r="J38" s="31"/>
      <c r="K38" s="31"/>
      <c r="L38" s="2"/>
      <c r="M38" s="2"/>
      <c r="N38" s="2"/>
      <c r="O38" s="2"/>
      <c r="P38" s="56">
        <v>9</v>
      </c>
      <c r="Q38" s="2">
        <v>0</v>
      </c>
      <c r="R38" s="2">
        <v>1</v>
      </c>
      <c r="S38" s="2">
        <v>0.2</v>
      </c>
      <c r="T38" s="2" t="s">
        <v>119</v>
      </c>
      <c r="U38" s="2" t="s">
        <v>119</v>
      </c>
      <c r="V38" s="60">
        <v>14</v>
      </c>
      <c r="W38" s="2" t="s">
        <v>302</v>
      </c>
      <c r="X38" s="2" t="s">
        <v>303</v>
      </c>
    </row>
    <row r="39" spans="1:24" x14ac:dyDescent="0.3">
      <c r="A39" s="31">
        <f t="shared" si="0"/>
        <v>33</v>
      </c>
      <c r="B39" s="2" t="s">
        <v>300</v>
      </c>
      <c r="C39" s="2" t="s">
        <v>301</v>
      </c>
      <c r="D39" s="31">
        <v>5</v>
      </c>
      <c r="E39" s="31">
        <v>0.43</v>
      </c>
      <c r="F39" s="31"/>
      <c r="G39" s="31">
        <v>0.5</v>
      </c>
      <c r="H39" s="31">
        <v>3</v>
      </c>
      <c r="I39" s="31"/>
      <c r="J39" s="31"/>
      <c r="K39" s="31"/>
      <c r="L39" s="2"/>
      <c r="M39" s="2"/>
      <c r="N39" s="2"/>
      <c r="O39" s="2"/>
      <c r="P39" s="56">
        <v>8</v>
      </c>
      <c r="Q39" s="2">
        <v>0</v>
      </c>
      <c r="R39" s="2">
        <v>1</v>
      </c>
      <c r="S39" s="2">
        <v>0.2</v>
      </c>
      <c r="T39" s="2" t="s">
        <v>119</v>
      </c>
      <c r="U39" s="2" t="s">
        <v>119</v>
      </c>
      <c r="V39" s="60">
        <v>15</v>
      </c>
      <c r="W39" s="2" t="s">
        <v>302</v>
      </c>
      <c r="X39" s="2" t="s">
        <v>303</v>
      </c>
    </row>
    <row r="40" spans="1:24" x14ac:dyDescent="0.3">
      <c r="A40" s="31">
        <f t="shared" si="0"/>
        <v>34</v>
      </c>
      <c r="B40" s="2" t="s">
        <v>300</v>
      </c>
      <c r="C40" s="2" t="s">
        <v>301</v>
      </c>
      <c r="D40" s="31">
        <v>5</v>
      </c>
      <c r="E40" s="31">
        <v>0.43</v>
      </c>
      <c r="F40" s="31"/>
      <c r="G40" s="31">
        <v>0.5</v>
      </c>
      <c r="H40" s="31">
        <v>3</v>
      </c>
      <c r="I40" s="31"/>
      <c r="J40" s="31"/>
      <c r="K40" s="31"/>
      <c r="L40" s="2"/>
      <c r="M40" s="2"/>
      <c r="N40" s="2"/>
      <c r="O40" s="2"/>
      <c r="P40" s="56">
        <v>1</v>
      </c>
      <c r="Q40" s="2">
        <v>0</v>
      </c>
      <c r="R40" s="2">
        <v>1</v>
      </c>
      <c r="S40" s="2">
        <v>0.2</v>
      </c>
      <c r="T40" s="2" t="s">
        <v>119</v>
      </c>
      <c r="U40" s="2" t="s">
        <v>119</v>
      </c>
      <c r="V40" s="60">
        <v>16</v>
      </c>
      <c r="W40" s="2" t="s">
        <v>302</v>
      </c>
      <c r="X40" s="2" t="s">
        <v>303</v>
      </c>
    </row>
    <row r="41" spans="1:24" x14ac:dyDescent="0.3">
      <c r="A41" s="31">
        <f t="shared" si="0"/>
        <v>35</v>
      </c>
      <c r="B41" s="2" t="s">
        <v>300</v>
      </c>
      <c r="C41" s="2" t="s">
        <v>301</v>
      </c>
      <c r="D41" s="31">
        <v>5</v>
      </c>
      <c r="E41" s="31">
        <v>0.43</v>
      </c>
      <c r="F41" s="31"/>
      <c r="G41" s="31">
        <v>0.5</v>
      </c>
      <c r="H41" s="31">
        <v>3</v>
      </c>
      <c r="I41" s="31"/>
      <c r="J41" s="31"/>
      <c r="K41" s="31"/>
      <c r="L41" s="2"/>
      <c r="M41" s="2"/>
      <c r="N41" s="2"/>
      <c r="O41" s="2"/>
      <c r="P41" s="56">
        <v>3</v>
      </c>
      <c r="Q41" s="2">
        <v>0</v>
      </c>
      <c r="R41" s="2">
        <v>1</v>
      </c>
      <c r="S41" s="2">
        <v>0.2</v>
      </c>
      <c r="T41" s="2" t="s">
        <v>119</v>
      </c>
      <c r="U41" s="2" t="s">
        <v>119</v>
      </c>
      <c r="V41" s="60">
        <v>17</v>
      </c>
      <c r="W41" s="2" t="s">
        <v>302</v>
      </c>
      <c r="X41" s="2" t="s">
        <v>303</v>
      </c>
    </row>
    <row r="42" spans="1:24" x14ac:dyDescent="0.3">
      <c r="A42" s="31">
        <f t="shared" si="0"/>
        <v>36</v>
      </c>
      <c r="B42" s="2" t="s">
        <v>300</v>
      </c>
      <c r="C42" s="2" t="s">
        <v>301</v>
      </c>
      <c r="D42" s="31">
        <v>5</v>
      </c>
      <c r="E42" s="31">
        <v>0.43</v>
      </c>
      <c r="F42" s="31"/>
      <c r="G42" s="31">
        <v>0.5</v>
      </c>
      <c r="H42" s="31">
        <v>3</v>
      </c>
      <c r="I42" s="31"/>
      <c r="J42" s="31"/>
      <c r="K42" s="31"/>
      <c r="L42" s="2"/>
      <c r="M42" s="2"/>
      <c r="N42" s="2"/>
      <c r="O42" s="2"/>
      <c r="P42" s="56">
        <v>2</v>
      </c>
      <c r="Q42" s="2">
        <v>0</v>
      </c>
      <c r="R42" s="2">
        <v>1</v>
      </c>
      <c r="S42" s="2">
        <v>0.2</v>
      </c>
      <c r="T42" s="2" t="s">
        <v>119</v>
      </c>
      <c r="U42" s="2" t="s">
        <v>119</v>
      </c>
      <c r="V42" s="60">
        <v>18</v>
      </c>
      <c r="W42" s="2" t="s">
        <v>302</v>
      </c>
      <c r="X42" s="2" t="s">
        <v>303</v>
      </c>
    </row>
    <row r="43" spans="1:24" x14ac:dyDescent="0.3">
      <c r="A43" s="31">
        <f t="shared" si="0"/>
        <v>37</v>
      </c>
      <c r="B43" s="2" t="s">
        <v>300</v>
      </c>
      <c r="C43" s="2" t="s">
        <v>301</v>
      </c>
      <c r="D43" s="31">
        <v>5</v>
      </c>
      <c r="E43" s="31">
        <v>0.43</v>
      </c>
      <c r="F43" s="31"/>
      <c r="G43" s="31">
        <v>0.5</v>
      </c>
      <c r="H43" s="31">
        <v>3</v>
      </c>
      <c r="I43" s="31"/>
      <c r="J43" s="31"/>
      <c r="K43" s="31"/>
      <c r="L43" s="2"/>
      <c r="M43" s="2"/>
      <c r="N43" s="2"/>
      <c r="O43" s="2"/>
      <c r="P43" s="56">
        <v>28</v>
      </c>
      <c r="Q43" s="2">
        <v>0</v>
      </c>
      <c r="R43" s="2">
        <v>1</v>
      </c>
      <c r="S43" s="2">
        <v>0.2</v>
      </c>
      <c r="T43" s="2" t="s">
        <v>119</v>
      </c>
      <c r="U43" s="2" t="s">
        <v>119</v>
      </c>
      <c r="V43" s="60">
        <v>19</v>
      </c>
      <c r="W43" s="2" t="s">
        <v>302</v>
      </c>
      <c r="X43" s="2" t="s">
        <v>303</v>
      </c>
    </row>
    <row r="44" spans="1:24" x14ac:dyDescent="0.3">
      <c r="A44" s="31">
        <f t="shared" si="0"/>
        <v>38</v>
      </c>
      <c r="B44" s="2" t="s">
        <v>300</v>
      </c>
      <c r="C44" s="2" t="s">
        <v>301</v>
      </c>
      <c r="D44" s="31">
        <v>5</v>
      </c>
      <c r="E44" s="31">
        <v>0.43</v>
      </c>
      <c r="F44" s="31"/>
      <c r="G44" s="31">
        <v>0.5</v>
      </c>
      <c r="H44" s="31">
        <v>3</v>
      </c>
      <c r="I44" s="31"/>
      <c r="J44" s="31"/>
      <c r="K44" s="31"/>
      <c r="L44" s="2"/>
      <c r="M44" s="2"/>
      <c r="N44" s="2"/>
      <c r="O44" s="2"/>
      <c r="P44" s="56">
        <v>30</v>
      </c>
      <c r="Q44" s="2">
        <v>0</v>
      </c>
      <c r="R44" s="2">
        <v>1</v>
      </c>
      <c r="S44" s="2">
        <v>0.2</v>
      </c>
      <c r="T44" s="2" t="s">
        <v>119</v>
      </c>
      <c r="U44" s="2" t="s">
        <v>119</v>
      </c>
      <c r="V44" s="60">
        <v>20</v>
      </c>
      <c r="W44" s="2" t="s">
        <v>302</v>
      </c>
      <c r="X44" s="2" t="s">
        <v>303</v>
      </c>
    </row>
    <row r="45" spans="1:24" x14ac:dyDescent="0.3">
      <c r="A45" s="31">
        <f t="shared" si="0"/>
        <v>39</v>
      </c>
      <c r="B45" s="2" t="s">
        <v>300</v>
      </c>
      <c r="C45" s="2" t="s">
        <v>301</v>
      </c>
      <c r="D45" s="31">
        <v>5</v>
      </c>
      <c r="E45" s="31">
        <v>0.43</v>
      </c>
      <c r="F45" s="31"/>
      <c r="G45" s="31">
        <v>0.5</v>
      </c>
      <c r="H45" s="31">
        <v>3</v>
      </c>
      <c r="I45" s="31"/>
      <c r="J45" s="31"/>
      <c r="K45" s="31"/>
      <c r="L45" s="2"/>
      <c r="M45" s="2"/>
      <c r="N45" s="2"/>
      <c r="O45" s="2"/>
      <c r="P45" s="56">
        <v>29</v>
      </c>
      <c r="Q45" s="2">
        <v>0</v>
      </c>
      <c r="R45" s="2">
        <v>1</v>
      </c>
      <c r="S45" s="2">
        <v>0.2</v>
      </c>
      <c r="T45" s="2" t="s">
        <v>119</v>
      </c>
      <c r="U45" s="2" t="s">
        <v>119</v>
      </c>
      <c r="V45" s="60">
        <v>21</v>
      </c>
      <c r="W45" s="2" t="s">
        <v>302</v>
      </c>
      <c r="X45" s="2" t="s">
        <v>303</v>
      </c>
    </row>
    <row r="46" spans="1:24" x14ac:dyDescent="0.3">
      <c r="A46" s="31">
        <f t="shared" si="0"/>
        <v>40</v>
      </c>
      <c r="B46" s="2" t="s">
        <v>300</v>
      </c>
      <c r="C46" s="2" t="s">
        <v>301</v>
      </c>
      <c r="D46" s="31">
        <v>5</v>
      </c>
      <c r="E46" s="31">
        <v>0.43</v>
      </c>
      <c r="F46" s="31"/>
      <c r="G46" s="31">
        <v>0.5</v>
      </c>
      <c r="H46" s="31">
        <v>3</v>
      </c>
      <c r="I46" s="31"/>
      <c r="J46" s="31"/>
      <c r="K46" s="31"/>
      <c r="L46" s="2"/>
      <c r="M46" s="2"/>
      <c r="N46" s="2"/>
      <c r="O46" s="2"/>
      <c r="P46" s="56">
        <v>16</v>
      </c>
      <c r="Q46" s="2">
        <v>0</v>
      </c>
      <c r="R46" s="2">
        <v>1</v>
      </c>
      <c r="S46" s="2">
        <v>0.2</v>
      </c>
      <c r="T46" s="2" t="s">
        <v>119</v>
      </c>
      <c r="U46" s="2" t="s">
        <v>119</v>
      </c>
      <c r="V46" s="60">
        <v>22</v>
      </c>
      <c r="W46" s="2" t="s">
        <v>302</v>
      </c>
      <c r="X46" s="2" t="s">
        <v>303</v>
      </c>
    </row>
    <row r="47" spans="1:24" x14ac:dyDescent="0.3">
      <c r="A47" s="31">
        <f t="shared" si="0"/>
        <v>41</v>
      </c>
      <c r="B47" s="2" t="s">
        <v>300</v>
      </c>
      <c r="C47" s="2" t="s">
        <v>301</v>
      </c>
      <c r="D47" s="31">
        <v>5</v>
      </c>
      <c r="E47" s="31">
        <v>0.43</v>
      </c>
      <c r="F47" s="31"/>
      <c r="G47" s="31">
        <v>0.5</v>
      </c>
      <c r="H47" s="31">
        <v>3</v>
      </c>
      <c r="I47" s="31"/>
      <c r="J47" s="31"/>
      <c r="K47" s="31"/>
      <c r="L47" s="2"/>
      <c r="M47" s="2"/>
      <c r="N47" s="2"/>
      <c r="O47" s="2"/>
      <c r="P47" s="56">
        <v>24</v>
      </c>
      <c r="Q47" s="2">
        <v>0</v>
      </c>
      <c r="R47" s="2">
        <v>1</v>
      </c>
      <c r="S47" s="2">
        <v>0.2</v>
      </c>
      <c r="T47" s="2" t="s">
        <v>119</v>
      </c>
      <c r="U47" s="2" t="s">
        <v>119</v>
      </c>
      <c r="V47" s="60">
        <v>23</v>
      </c>
      <c r="W47" s="2" t="s">
        <v>302</v>
      </c>
      <c r="X47" s="2" t="s">
        <v>303</v>
      </c>
    </row>
    <row r="48" spans="1:24" x14ac:dyDescent="0.3">
      <c r="A48" s="31">
        <f t="shared" si="0"/>
        <v>42</v>
      </c>
      <c r="B48" s="2" t="s">
        <v>300</v>
      </c>
      <c r="C48" s="2" t="s">
        <v>301</v>
      </c>
      <c r="D48" s="31">
        <v>5</v>
      </c>
      <c r="E48" s="31">
        <v>0.43</v>
      </c>
      <c r="F48" s="31"/>
      <c r="G48" s="31">
        <v>0.5</v>
      </c>
      <c r="H48" s="31">
        <v>3</v>
      </c>
      <c r="I48" s="31"/>
      <c r="J48" s="31"/>
      <c r="K48" s="31"/>
      <c r="L48" s="2"/>
      <c r="M48" s="2"/>
      <c r="N48" s="2"/>
      <c r="O48" s="2"/>
      <c r="P48" s="56">
        <v>23</v>
      </c>
      <c r="Q48" s="2">
        <v>0</v>
      </c>
      <c r="R48" s="2">
        <v>1</v>
      </c>
      <c r="S48" s="2">
        <v>0.2</v>
      </c>
      <c r="T48" s="2" t="s">
        <v>119</v>
      </c>
      <c r="U48" s="2" t="s">
        <v>119</v>
      </c>
      <c r="V48" s="60">
        <v>24</v>
      </c>
      <c r="W48" s="2" t="s">
        <v>302</v>
      </c>
      <c r="X48" s="2" t="s">
        <v>303</v>
      </c>
    </row>
    <row r="49" spans="1:24" x14ac:dyDescent="0.3">
      <c r="A49" s="31">
        <f t="shared" si="0"/>
        <v>43</v>
      </c>
      <c r="B49" s="2" t="s">
        <v>300</v>
      </c>
      <c r="C49" s="2" t="s">
        <v>301</v>
      </c>
      <c r="D49" s="31">
        <v>5</v>
      </c>
      <c r="E49" s="31">
        <v>0.43</v>
      </c>
      <c r="F49" s="31"/>
      <c r="G49" s="31">
        <v>0.5</v>
      </c>
      <c r="H49" s="31">
        <v>3</v>
      </c>
      <c r="I49" s="31"/>
      <c r="J49" s="31"/>
      <c r="K49" s="31"/>
      <c r="L49" s="2"/>
      <c r="M49" s="2"/>
      <c r="N49" s="2"/>
      <c r="O49" s="2"/>
      <c r="P49" s="56">
        <v>10</v>
      </c>
      <c r="Q49" s="2">
        <v>0</v>
      </c>
      <c r="R49" s="2">
        <v>1</v>
      </c>
      <c r="S49" s="2">
        <v>0.2</v>
      </c>
      <c r="T49" s="2" t="s">
        <v>119</v>
      </c>
      <c r="U49" s="2" t="s">
        <v>119</v>
      </c>
      <c r="V49" s="60">
        <v>19</v>
      </c>
      <c r="W49" s="2" t="s">
        <v>302</v>
      </c>
      <c r="X49" s="2" t="s">
        <v>303</v>
      </c>
    </row>
    <row r="50" spans="1:24" x14ac:dyDescent="0.3">
      <c r="A50" s="31">
        <f t="shared" si="0"/>
        <v>44</v>
      </c>
      <c r="B50" s="2" t="s">
        <v>300</v>
      </c>
      <c r="C50" s="2" t="s">
        <v>301</v>
      </c>
      <c r="D50" s="31">
        <v>5</v>
      </c>
      <c r="E50" s="31">
        <v>0.43</v>
      </c>
      <c r="F50" s="31"/>
      <c r="G50" s="31">
        <v>0.5</v>
      </c>
      <c r="H50" s="31">
        <v>3</v>
      </c>
      <c r="I50" s="31"/>
      <c r="J50" s="31"/>
      <c r="K50" s="31"/>
      <c r="L50" s="2"/>
      <c r="M50" s="2"/>
      <c r="N50" s="2"/>
      <c r="O50" s="2"/>
      <c r="P50" s="56">
        <v>12</v>
      </c>
      <c r="Q50" s="2">
        <v>0</v>
      </c>
      <c r="R50" s="2">
        <v>1</v>
      </c>
      <c r="S50" s="2">
        <v>0.2</v>
      </c>
      <c r="T50" s="2" t="s">
        <v>119</v>
      </c>
      <c r="U50" s="2" t="s">
        <v>119</v>
      </c>
      <c r="V50" s="60">
        <v>20</v>
      </c>
      <c r="W50" s="2" t="s">
        <v>302</v>
      </c>
      <c r="X50" s="2" t="s">
        <v>303</v>
      </c>
    </row>
    <row r="51" spans="1:24" x14ac:dyDescent="0.3">
      <c r="A51" s="31">
        <f t="shared" si="0"/>
        <v>45</v>
      </c>
      <c r="B51" s="2" t="s">
        <v>300</v>
      </c>
      <c r="C51" s="2" t="s">
        <v>301</v>
      </c>
      <c r="D51" s="31">
        <v>5</v>
      </c>
      <c r="E51" s="31">
        <v>0.43</v>
      </c>
      <c r="F51" s="31"/>
      <c r="G51" s="31">
        <v>0.5</v>
      </c>
      <c r="H51" s="31">
        <v>3</v>
      </c>
      <c r="I51" s="31"/>
      <c r="J51" s="31"/>
      <c r="K51" s="31"/>
      <c r="L51" s="2"/>
      <c r="M51" s="2"/>
      <c r="N51" s="2"/>
      <c r="O51" s="2"/>
      <c r="P51" s="56">
        <v>11</v>
      </c>
      <c r="Q51" s="2">
        <v>0</v>
      </c>
      <c r="R51" s="2">
        <v>1</v>
      </c>
      <c r="S51" s="2">
        <v>0.2</v>
      </c>
      <c r="T51" s="2" t="s">
        <v>119</v>
      </c>
      <c r="U51" s="2" t="s">
        <v>119</v>
      </c>
      <c r="V51" s="60">
        <v>21</v>
      </c>
      <c r="W51" s="2" t="s">
        <v>302</v>
      </c>
      <c r="X51" s="2" t="s">
        <v>303</v>
      </c>
    </row>
    <row r="52" spans="1:24" x14ac:dyDescent="0.3">
      <c r="A52" s="31">
        <f t="shared" si="0"/>
        <v>46</v>
      </c>
      <c r="B52" s="2" t="s">
        <v>300</v>
      </c>
      <c r="C52" s="2" t="s">
        <v>301</v>
      </c>
      <c r="D52" s="31">
        <v>5</v>
      </c>
      <c r="E52" s="31">
        <v>0.43</v>
      </c>
      <c r="F52" s="31"/>
      <c r="G52" s="31">
        <v>0.5</v>
      </c>
      <c r="H52" s="31">
        <v>3</v>
      </c>
      <c r="I52" s="31"/>
      <c r="J52" s="31"/>
      <c r="K52" s="31"/>
      <c r="L52" s="2"/>
      <c r="M52" s="2"/>
      <c r="N52" s="2"/>
      <c r="O52" s="2"/>
      <c r="P52" s="56">
        <v>4</v>
      </c>
      <c r="Q52" s="2">
        <v>0</v>
      </c>
      <c r="R52" s="2">
        <v>1</v>
      </c>
      <c r="S52" s="2">
        <v>0.2</v>
      </c>
      <c r="T52" s="2" t="s">
        <v>119</v>
      </c>
      <c r="U52" s="2" t="s">
        <v>119</v>
      </c>
      <c r="V52" s="60">
        <v>22</v>
      </c>
      <c r="W52" s="2" t="s">
        <v>302</v>
      </c>
      <c r="X52" s="2" t="s">
        <v>303</v>
      </c>
    </row>
    <row r="53" spans="1:24" x14ac:dyDescent="0.3">
      <c r="A53" s="31">
        <f t="shared" si="0"/>
        <v>47</v>
      </c>
      <c r="B53" s="2" t="s">
        <v>300</v>
      </c>
      <c r="C53" s="2" t="s">
        <v>301</v>
      </c>
      <c r="D53" s="31">
        <v>5</v>
      </c>
      <c r="E53" s="31">
        <v>0.43</v>
      </c>
      <c r="F53" s="31"/>
      <c r="G53" s="31">
        <v>0.5</v>
      </c>
      <c r="H53" s="31">
        <v>3</v>
      </c>
      <c r="I53" s="31"/>
      <c r="J53" s="31"/>
      <c r="K53" s="31"/>
      <c r="L53" s="2"/>
      <c r="M53" s="2"/>
      <c r="N53" s="2"/>
      <c r="O53" s="2"/>
      <c r="P53" s="56">
        <v>6</v>
      </c>
      <c r="Q53" s="2">
        <v>0</v>
      </c>
      <c r="R53" s="2">
        <v>1</v>
      </c>
      <c r="S53" s="2">
        <v>0.2</v>
      </c>
      <c r="T53" s="2" t="s">
        <v>119</v>
      </c>
      <c r="U53" s="2" t="s">
        <v>119</v>
      </c>
      <c r="V53" s="60">
        <v>23</v>
      </c>
      <c r="W53" s="2" t="s">
        <v>302</v>
      </c>
      <c r="X53" s="2" t="s">
        <v>303</v>
      </c>
    </row>
    <row r="54" spans="1:24" x14ac:dyDescent="0.3">
      <c r="A54" s="31">
        <f t="shared" si="0"/>
        <v>48</v>
      </c>
      <c r="B54" s="2" t="s">
        <v>300</v>
      </c>
      <c r="C54" s="2" t="s">
        <v>301</v>
      </c>
      <c r="D54" s="31">
        <v>5</v>
      </c>
      <c r="E54" s="31">
        <v>0.43</v>
      </c>
      <c r="F54" s="31"/>
      <c r="G54" s="31">
        <v>0.5</v>
      </c>
      <c r="H54" s="31">
        <v>3</v>
      </c>
      <c r="I54" s="31"/>
      <c r="J54" s="31"/>
      <c r="K54" s="31"/>
      <c r="L54" s="2"/>
      <c r="M54" s="2"/>
      <c r="N54" s="2"/>
      <c r="O54" s="2"/>
      <c r="P54" s="56">
        <v>5</v>
      </c>
      <c r="Q54" s="2">
        <v>0</v>
      </c>
      <c r="R54" s="2">
        <v>1</v>
      </c>
      <c r="S54" s="2">
        <v>0.2</v>
      </c>
      <c r="T54" s="2" t="s">
        <v>119</v>
      </c>
      <c r="U54" s="2" t="s">
        <v>119</v>
      </c>
      <c r="V54" s="60">
        <v>24</v>
      </c>
      <c r="W54" s="2" t="s">
        <v>302</v>
      </c>
      <c r="X54" s="2" t="s">
        <v>303</v>
      </c>
    </row>
    <row r="55" spans="1:24" x14ac:dyDescent="0.3">
      <c r="A55" s="31">
        <f t="shared" si="0"/>
        <v>49</v>
      </c>
      <c r="B55" s="2" t="s">
        <v>300</v>
      </c>
      <c r="C55" s="2" t="s">
        <v>301</v>
      </c>
      <c r="D55" s="31">
        <v>5</v>
      </c>
      <c r="E55" s="31">
        <v>0.43</v>
      </c>
      <c r="F55" s="31"/>
      <c r="G55" s="31">
        <v>0.7</v>
      </c>
      <c r="H55" s="31">
        <v>3</v>
      </c>
      <c r="I55" s="31"/>
      <c r="J55" s="31"/>
      <c r="K55" s="31"/>
      <c r="L55" s="2"/>
      <c r="M55" s="2"/>
      <c r="N55" s="2"/>
      <c r="O55" s="2"/>
      <c r="P55" s="56">
        <v>25</v>
      </c>
      <c r="Q55" s="2">
        <v>0</v>
      </c>
      <c r="R55" s="2">
        <v>1</v>
      </c>
      <c r="S55" s="2">
        <v>0.2</v>
      </c>
      <c r="T55" s="2" t="s">
        <v>119</v>
      </c>
      <c r="U55" s="2" t="s">
        <v>119</v>
      </c>
      <c r="V55" s="60">
        <v>25</v>
      </c>
      <c r="W55" s="2" t="s">
        <v>302</v>
      </c>
      <c r="X55" s="2" t="s">
        <v>303</v>
      </c>
    </row>
    <row r="56" spans="1:24" x14ac:dyDescent="0.3">
      <c r="A56" s="31">
        <f t="shared" si="0"/>
        <v>50</v>
      </c>
      <c r="B56" s="2" t="s">
        <v>300</v>
      </c>
      <c r="C56" s="2" t="s">
        <v>301</v>
      </c>
      <c r="D56" s="31">
        <v>5</v>
      </c>
      <c r="E56" s="31">
        <v>0.43</v>
      </c>
      <c r="F56" s="31"/>
      <c r="G56" s="31">
        <v>0.7</v>
      </c>
      <c r="H56" s="31">
        <v>3</v>
      </c>
      <c r="I56" s="31"/>
      <c r="J56" s="31"/>
      <c r="K56" s="31"/>
      <c r="L56" s="2"/>
      <c r="M56" s="2"/>
      <c r="N56" s="2"/>
      <c r="O56" s="2"/>
      <c r="P56" s="56">
        <v>27</v>
      </c>
      <c r="Q56" s="2">
        <v>0</v>
      </c>
      <c r="R56" s="2">
        <v>1</v>
      </c>
      <c r="S56" s="2">
        <v>0.2</v>
      </c>
      <c r="T56" s="2" t="s">
        <v>119</v>
      </c>
      <c r="U56" s="2" t="s">
        <v>119</v>
      </c>
      <c r="V56" s="60">
        <v>26</v>
      </c>
      <c r="W56" s="2" t="s">
        <v>302</v>
      </c>
      <c r="X56" s="2" t="s">
        <v>303</v>
      </c>
    </row>
    <row r="57" spans="1:24" x14ac:dyDescent="0.3">
      <c r="A57" s="31">
        <f t="shared" si="0"/>
        <v>51</v>
      </c>
      <c r="B57" s="2" t="s">
        <v>300</v>
      </c>
      <c r="C57" s="2" t="s">
        <v>301</v>
      </c>
      <c r="D57" s="31">
        <v>5</v>
      </c>
      <c r="E57" s="31">
        <v>0.43</v>
      </c>
      <c r="F57" s="31"/>
      <c r="G57" s="31">
        <v>0.7</v>
      </c>
      <c r="H57" s="31">
        <v>3</v>
      </c>
      <c r="I57" s="31"/>
      <c r="J57" s="31"/>
      <c r="K57" s="31"/>
      <c r="L57" s="2"/>
      <c r="M57" s="2"/>
      <c r="N57" s="2"/>
      <c r="O57" s="2"/>
      <c r="P57" s="56">
        <v>26</v>
      </c>
      <c r="Q57" s="2">
        <v>0</v>
      </c>
      <c r="R57" s="2">
        <v>1</v>
      </c>
      <c r="S57" s="2">
        <v>0.2</v>
      </c>
      <c r="T57" s="2" t="s">
        <v>119</v>
      </c>
      <c r="U57" s="2" t="s">
        <v>119</v>
      </c>
      <c r="V57" s="60">
        <v>27</v>
      </c>
      <c r="W57" s="2" t="s">
        <v>302</v>
      </c>
      <c r="X57" s="2" t="s">
        <v>303</v>
      </c>
    </row>
    <row r="58" spans="1:24" x14ac:dyDescent="0.3">
      <c r="A58" s="31">
        <f t="shared" si="0"/>
        <v>52</v>
      </c>
      <c r="B58" s="2" t="s">
        <v>300</v>
      </c>
      <c r="C58" s="2" t="s">
        <v>301</v>
      </c>
      <c r="D58" s="31">
        <v>5</v>
      </c>
      <c r="E58" s="31">
        <v>0.43</v>
      </c>
      <c r="F58" s="31"/>
      <c r="G58" s="31">
        <v>0.7</v>
      </c>
      <c r="H58" s="31">
        <v>3</v>
      </c>
      <c r="I58" s="31"/>
      <c r="J58" s="31"/>
      <c r="K58" s="31"/>
      <c r="L58" s="2"/>
      <c r="M58" s="2"/>
      <c r="N58" s="2"/>
      <c r="O58" s="2"/>
      <c r="P58" s="56">
        <v>13</v>
      </c>
      <c r="Q58" s="2">
        <v>0</v>
      </c>
      <c r="R58" s="2">
        <v>1</v>
      </c>
      <c r="S58" s="2">
        <v>0.2</v>
      </c>
      <c r="T58" s="2" t="s">
        <v>119</v>
      </c>
      <c r="U58" s="2" t="s">
        <v>119</v>
      </c>
      <c r="V58" s="60">
        <v>28</v>
      </c>
      <c r="W58" s="2" t="s">
        <v>302</v>
      </c>
      <c r="X58" s="2" t="s">
        <v>303</v>
      </c>
    </row>
    <row r="59" spans="1:24" x14ac:dyDescent="0.3">
      <c r="A59" s="31">
        <f t="shared" si="0"/>
        <v>53</v>
      </c>
      <c r="B59" s="2" t="s">
        <v>300</v>
      </c>
      <c r="C59" s="2" t="s">
        <v>301</v>
      </c>
      <c r="D59" s="31">
        <v>5</v>
      </c>
      <c r="E59" s="31">
        <v>0.43</v>
      </c>
      <c r="F59" s="31"/>
      <c r="G59" s="31">
        <v>0.7</v>
      </c>
      <c r="H59" s="31">
        <v>3</v>
      </c>
      <c r="I59" s="31"/>
      <c r="J59" s="31"/>
      <c r="K59" s="31"/>
      <c r="L59" s="2"/>
      <c r="M59" s="2"/>
      <c r="N59" s="2"/>
      <c r="O59" s="2"/>
      <c r="P59" s="56">
        <v>21</v>
      </c>
      <c r="Q59" s="2">
        <v>0</v>
      </c>
      <c r="R59" s="2">
        <v>1</v>
      </c>
      <c r="S59" s="2">
        <v>0.2</v>
      </c>
      <c r="T59" s="2" t="s">
        <v>119</v>
      </c>
      <c r="U59" s="2" t="s">
        <v>119</v>
      </c>
      <c r="V59" s="60">
        <v>29</v>
      </c>
      <c r="W59" s="2" t="s">
        <v>302</v>
      </c>
      <c r="X59" s="2" t="s">
        <v>303</v>
      </c>
    </row>
    <row r="60" spans="1:24" x14ac:dyDescent="0.3">
      <c r="A60" s="31">
        <f t="shared" si="0"/>
        <v>54</v>
      </c>
      <c r="B60" s="2" t="s">
        <v>300</v>
      </c>
      <c r="C60" s="2" t="s">
        <v>301</v>
      </c>
      <c r="D60" s="31">
        <v>5</v>
      </c>
      <c r="E60" s="31">
        <v>0.43</v>
      </c>
      <c r="F60" s="31"/>
      <c r="G60" s="31">
        <v>0.7</v>
      </c>
      <c r="H60" s="31">
        <v>3</v>
      </c>
      <c r="I60" s="31"/>
      <c r="J60" s="31"/>
      <c r="K60" s="31"/>
      <c r="L60" s="2"/>
      <c r="M60" s="2"/>
      <c r="N60" s="2"/>
      <c r="O60" s="2"/>
      <c r="P60" s="56">
        <v>20</v>
      </c>
      <c r="Q60" s="2">
        <v>0</v>
      </c>
      <c r="R60" s="2">
        <v>1</v>
      </c>
      <c r="S60" s="2">
        <v>0.2</v>
      </c>
      <c r="T60" s="2" t="s">
        <v>119</v>
      </c>
      <c r="U60" s="2" t="s">
        <v>119</v>
      </c>
      <c r="V60" s="60">
        <v>30</v>
      </c>
      <c r="W60" s="2" t="s">
        <v>302</v>
      </c>
      <c r="X60" s="2" t="s">
        <v>303</v>
      </c>
    </row>
    <row r="61" spans="1:24" x14ac:dyDescent="0.3">
      <c r="A61" s="31">
        <f t="shared" si="0"/>
        <v>55</v>
      </c>
      <c r="B61" s="2" t="s">
        <v>300</v>
      </c>
      <c r="C61" s="2" t="s">
        <v>301</v>
      </c>
      <c r="D61" s="31">
        <v>5</v>
      </c>
      <c r="E61" s="31">
        <v>0.43</v>
      </c>
      <c r="F61" s="31"/>
      <c r="G61" s="31">
        <v>0.7</v>
      </c>
      <c r="H61" s="31">
        <v>3</v>
      </c>
      <c r="I61" s="31"/>
      <c r="J61" s="31"/>
      <c r="K61" s="31"/>
      <c r="L61" s="2"/>
      <c r="M61" s="2"/>
      <c r="N61" s="2"/>
      <c r="O61" s="2"/>
      <c r="P61" s="56">
        <v>7</v>
      </c>
      <c r="Q61" s="2">
        <v>0</v>
      </c>
      <c r="R61" s="2">
        <v>1</v>
      </c>
      <c r="S61" s="2">
        <v>0.2</v>
      </c>
      <c r="T61" s="2" t="s">
        <v>119</v>
      </c>
      <c r="U61" s="2" t="s">
        <v>119</v>
      </c>
      <c r="V61" s="60">
        <v>25</v>
      </c>
      <c r="W61" s="2" t="s">
        <v>302</v>
      </c>
      <c r="X61" s="2" t="s">
        <v>303</v>
      </c>
    </row>
    <row r="62" spans="1:24" x14ac:dyDescent="0.3">
      <c r="A62" s="31">
        <f t="shared" si="0"/>
        <v>56</v>
      </c>
      <c r="B62" s="2" t="s">
        <v>300</v>
      </c>
      <c r="C62" s="2" t="s">
        <v>301</v>
      </c>
      <c r="D62" s="31">
        <v>5</v>
      </c>
      <c r="E62" s="31">
        <v>0.43</v>
      </c>
      <c r="F62" s="31"/>
      <c r="G62" s="31">
        <v>0.7</v>
      </c>
      <c r="H62" s="31">
        <v>3</v>
      </c>
      <c r="I62" s="31"/>
      <c r="J62" s="31"/>
      <c r="K62" s="31"/>
      <c r="L62" s="2"/>
      <c r="M62" s="2"/>
      <c r="N62" s="2"/>
      <c r="O62" s="2"/>
      <c r="P62" s="56">
        <v>9</v>
      </c>
      <c r="Q62" s="2">
        <v>0</v>
      </c>
      <c r="R62" s="2">
        <v>1</v>
      </c>
      <c r="S62" s="2">
        <v>0.2</v>
      </c>
      <c r="T62" s="2" t="s">
        <v>119</v>
      </c>
      <c r="U62" s="2" t="s">
        <v>119</v>
      </c>
      <c r="V62" s="60">
        <v>26</v>
      </c>
      <c r="W62" s="2" t="s">
        <v>302</v>
      </c>
      <c r="X62" s="2" t="s">
        <v>303</v>
      </c>
    </row>
    <row r="63" spans="1:24" x14ac:dyDescent="0.3">
      <c r="A63" s="31">
        <f t="shared" si="0"/>
        <v>57</v>
      </c>
      <c r="B63" s="2" t="s">
        <v>300</v>
      </c>
      <c r="C63" s="2" t="s">
        <v>301</v>
      </c>
      <c r="D63" s="31">
        <v>5</v>
      </c>
      <c r="E63" s="31">
        <v>0.43</v>
      </c>
      <c r="F63" s="31"/>
      <c r="G63" s="31">
        <v>0.7</v>
      </c>
      <c r="H63" s="31">
        <v>3</v>
      </c>
      <c r="I63" s="31"/>
      <c r="J63" s="31"/>
      <c r="K63" s="31"/>
      <c r="L63" s="2"/>
      <c r="M63" s="2"/>
      <c r="N63" s="2"/>
      <c r="O63" s="2"/>
      <c r="P63" s="56">
        <v>8</v>
      </c>
      <c r="Q63" s="2">
        <v>0</v>
      </c>
      <c r="R63" s="2">
        <v>1</v>
      </c>
      <c r="S63" s="2">
        <v>0.2</v>
      </c>
      <c r="T63" s="2" t="s">
        <v>119</v>
      </c>
      <c r="U63" s="2" t="s">
        <v>119</v>
      </c>
      <c r="V63" s="60">
        <v>27</v>
      </c>
      <c r="W63" s="2" t="s">
        <v>302</v>
      </c>
      <c r="X63" s="2" t="s">
        <v>303</v>
      </c>
    </row>
    <row r="64" spans="1:24" x14ac:dyDescent="0.3">
      <c r="A64" s="31">
        <f t="shared" si="0"/>
        <v>58</v>
      </c>
      <c r="B64" s="2" t="s">
        <v>300</v>
      </c>
      <c r="C64" s="2" t="s">
        <v>301</v>
      </c>
      <c r="D64" s="31">
        <v>5</v>
      </c>
      <c r="E64" s="31">
        <v>0.43</v>
      </c>
      <c r="F64" s="31"/>
      <c r="G64" s="31">
        <v>0.7</v>
      </c>
      <c r="H64" s="31">
        <v>3</v>
      </c>
      <c r="I64" s="31"/>
      <c r="J64" s="31"/>
      <c r="K64" s="31"/>
      <c r="L64" s="2"/>
      <c r="M64" s="2"/>
      <c r="N64" s="2"/>
      <c r="O64" s="2"/>
      <c r="P64" s="56">
        <v>1</v>
      </c>
      <c r="Q64" s="2">
        <v>0</v>
      </c>
      <c r="R64" s="2">
        <v>1</v>
      </c>
      <c r="S64" s="2">
        <v>0.2</v>
      </c>
      <c r="T64" s="2" t="s">
        <v>119</v>
      </c>
      <c r="U64" s="2" t="s">
        <v>119</v>
      </c>
      <c r="V64" s="60">
        <v>28</v>
      </c>
      <c r="W64" s="2" t="s">
        <v>302</v>
      </c>
      <c r="X64" s="2" t="s">
        <v>303</v>
      </c>
    </row>
    <row r="65" spans="1:24" x14ac:dyDescent="0.3">
      <c r="A65" s="31">
        <f t="shared" si="0"/>
        <v>59</v>
      </c>
      <c r="B65" s="2" t="s">
        <v>300</v>
      </c>
      <c r="C65" s="2" t="s">
        <v>301</v>
      </c>
      <c r="D65" s="31">
        <v>5</v>
      </c>
      <c r="E65" s="31">
        <v>0.43</v>
      </c>
      <c r="F65" s="31"/>
      <c r="G65" s="31">
        <v>0.7</v>
      </c>
      <c r="H65" s="31">
        <v>3</v>
      </c>
      <c r="I65" s="31"/>
      <c r="J65" s="31"/>
      <c r="K65" s="31"/>
      <c r="L65" s="2"/>
      <c r="M65" s="2"/>
      <c r="N65" s="2"/>
      <c r="O65" s="2"/>
      <c r="P65" s="56">
        <v>3</v>
      </c>
      <c r="Q65" s="2">
        <v>0</v>
      </c>
      <c r="R65" s="2">
        <v>1</v>
      </c>
      <c r="S65" s="2">
        <v>0.2</v>
      </c>
      <c r="T65" s="2" t="s">
        <v>119</v>
      </c>
      <c r="U65" s="2" t="s">
        <v>119</v>
      </c>
      <c r="V65" s="60">
        <v>29</v>
      </c>
      <c r="W65" s="2" t="s">
        <v>302</v>
      </c>
      <c r="X65" s="2" t="s">
        <v>303</v>
      </c>
    </row>
    <row r="66" spans="1:24" x14ac:dyDescent="0.3">
      <c r="A66" s="31">
        <f t="shared" si="0"/>
        <v>60</v>
      </c>
      <c r="B66" s="2" t="s">
        <v>300</v>
      </c>
      <c r="C66" s="2" t="s">
        <v>301</v>
      </c>
      <c r="D66" s="31">
        <v>5</v>
      </c>
      <c r="E66" s="31">
        <v>0.43</v>
      </c>
      <c r="F66" s="31"/>
      <c r="G66" s="31">
        <v>0.7</v>
      </c>
      <c r="H66" s="31">
        <v>3</v>
      </c>
      <c r="I66" s="31"/>
      <c r="J66" s="31"/>
      <c r="K66" s="31"/>
      <c r="L66" s="2"/>
      <c r="M66" s="2"/>
      <c r="N66" s="2"/>
      <c r="O66" s="2"/>
      <c r="P66" s="56">
        <v>2</v>
      </c>
      <c r="Q66" s="2">
        <v>0</v>
      </c>
      <c r="R66" s="2">
        <v>1</v>
      </c>
      <c r="S66" s="2">
        <v>0.2</v>
      </c>
      <c r="T66" s="2" t="s">
        <v>119</v>
      </c>
      <c r="U66" s="2" t="s">
        <v>119</v>
      </c>
      <c r="V66" s="60">
        <v>30</v>
      </c>
      <c r="W66" s="2" t="s">
        <v>302</v>
      </c>
      <c r="X66" s="2" t="s">
        <v>303</v>
      </c>
    </row>
    <row r="67" spans="1:24" x14ac:dyDescent="0.3">
      <c r="A67" s="31">
        <f t="shared" si="0"/>
        <v>61</v>
      </c>
      <c r="B67" s="2" t="s">
        <v>300</v>
      </c>
      <c r="C67" s="2" t="s">
        <v>301</v>
      </c>
      <c r="D67" s="31">
        <v>5</v>
      </c>
      <c r="E67" s="31">
        <v>0.43</v>
      </c>
      <c r="F67" s="31"/>
      <c r="G67" s="31">
        <v>0.7</v>
      </c>
      <c r="H67" s="31">
        <v>3</v>
      </c>
      <c r="I67" s="31"/>
      <c r="J67" s="31"/>
      <c r="K67" s="31"/>
      <c r="L67" s="2"/>
      <c r="M67" s="2"/>
      <c r="N67" s="2"/>
      <c r="O67" s="2"/>
      <c r="P67" s="56">
        <v>28</v>
      </c>
      <c r="Q67" s="2">
        <v>0</v>
      </c>
      <c r="R67" s="2">
        <v>1</v>
      </c>
      <c r="S67" s="2">
        <v>0.2</v>
      </c>
      <c r="T67" s="2" t="s">
        <v>119</v>
      </c>
      <c r="U67" s="2" t="s">
        <v>119</v>
      </c>
      <c r="V67" s="60">
        <v>31</v>
      </c>
      <c r="W67" s="2" t="s">
        <v>302</v>
      </c>
      <c r="X67" s="2" t="s">
        <v>303</v>
      </c>
    </row>
    <row r="68" spans="1:24" x14ac:dyDescent="0.3">
      <c r="A68" s="31">
        <f t="shared" si="0"/>
        <v>62</v>
      </c>
      <c r="B68" s="2" t="s">
        <v>300</v>
      </c>
      <c r="C68" s="2" t="s">
        <v>301</v>
      </c>
      <c r="D68" s="31">
        <v>5</v>
      </c>
      <c r="E68" s="31">
        <v>0.43</v>
      </c>
      <c r="F68" s="31"/>
      <c r="G68" s="31">
        <v>0.7</v>
      </c>
      <c r="H68" s="31">
        <v>3</v>
      </c>
      <c r="I68" s="31"/>
      <c r="J68" s="31"/>
      <c r="K68" s="31"/>
      <c r="L68" s="2"/>
      <c r="M68" s="2"/>
      <c r="N68" s="2"/>
      <c r="O68" s="2"/>
      <c r="P68" s="56">
        <v>30</v>
      </c>
      <c r="Q68" s="2">
        <v>0</v>
      </c>
      <c r="R68" s="2">
        <v>1</v>
      </c>
      <c r="S68" s="2">
        <v>0.2</v>
      </c>
      <c r="T68" s="2" t="s">
        <v>119</v>
      </c>
      <c r="U68" s="2" t="s">
        <v>119</v>
      </c>
      <c r="V68" s="60">
        <v>32</v>
      </c>
      <c r="W68" s="2" t="s">
        <v>302</v>
      </c>
      <c r="X68" s="2" t="s">
        <v>303</v>
      </c>
    </row>
    <row r="69" spans="1:24" x14ac:dyDescent="0.3">
      <c r="A69" s="31">
        <f t="shared" si="0"/>
        <v>63</v>
      </c>
      <c r="B69" s="2" t="s">
        <v>300</v>
      </c>
      <c r="C69" s="2" t="s">
        <v>301</v>
      </c>
      <c r="D69" s="31">
        <v>5</v>
      </c>
      <c r="E69" s="31">
        <v>0.43</v>
      </c>
      <c r="F69" s="31"/>
      <c r="G69" s="31">
        <v>0.7</v>
      </c>
      <c r="H69" s="31">
        <v>3</v>
      </c>
      <c r="I69" s="31"/>
      <c r="J69" s="31"/>
      <c r="K69" s="31"/>
      <c r="L69" s="2"/>
      <c r="M69" s="2"/>
      <c r="N69" s="2"/>
      <c r="O69" s="2"/>
      <c r="P69" s="56">
        <v>29</v>
      </c>
      <c r="Q69" s="2">
        <v>0</v>
      </c>
      <c r="R69" s="2">
        <v>1</v>
      </c>
      <c r="S69" s="2">
        <v>0.2</v>
      </c>
      <c r="T69" s="2" t="s">
        <v>119</v>
      </c>
      <c r="U69" s="2" t="s">
        <v>119</v>
      </c>
      <c r="V69" s="60">
        <v>33</v>
      </c>
      <c r="W69" s="2" t="s">
        <v>302</v>
      </c>
      <c r="X69" s="2" t="s">
        <v>303</v>
      </c>
    </row>
    <row r="70" spans="1:24" x14ac:dyDescent="0.3">
      <c r="A70" s="31">
        <f t="shared" si="0"/>
        <v>64</v>
      </c>
      <c r="B70" s="2" t="s">
        <v>300</v>
      </c>
      <c r="C70" s="2" t="s">
        <v>301</v>
      </c>
      <c r="D70" s="31">
        <v>5</v>
      </c>
      <c r="E70" s="31">
        <v>0.43</v>
      </c>
      <c r="F70" s="31"/>
      <c r="G70" s="31">
        <v>0.7</v>
      </c>
      <c r="H70" s="31">
        <v>3</v>
      </c>
      <c r="I70" s="31"/>
      <c r="J70" s="31"/>
      <c r="K70" s="31"/>
      <c r="L70" s="2"/>
      <c r="M70" s="2"/>
      <c r="N70" s="2"/>
      <c r="O70" s="2"/>
      <c r="P70" s="56">
        <v>16</v>
      </c>
      <c r="Q70" s="2">
        <v>0</v>
      </c>
      <c r="R70" s="2">
        <v>1</v>
      </c>
      <c r="S70" s="2">
        <v>0.2</v>
      </c>
      <c r="T70" s="2" t="s">
        <v>119</v>
      </c>
      <c r="U70" s="2" t="s">
        <v>119</v>
      </c>
      <c r="V70" s="60">
        <v>34</v>
      </c>
      <c r="W70" s="2" t="s">
        <v>302</v>
      </c>
      <c r="X70" s="2" t="s">
        <v>303</v>
      </c>
    </row>
    <row r="71" spans="1:24" x14ac:dyDescent="0.3">
      <c r="A71" s="31">
        <f t="shared" si="0"/>
        <v>65</v>
      </c>
      <c r="B71" s="2" t="s">
        <v>300</v>
      </c>
      <c r="C71" s="2" t="s">
        <v>301</v>
      </c>
      <c r="D71" s="31">
        <v>5</v>
      </c>
      <c r="E71" s="31">
        <v>0.43</v>
      </c>
      <c r="F71" s="31"/>
      <c r="G71" s="31">
        <v>0.7</v>
      </c>
      <c r="H71" s="31">
        <v>3</v>
      </c>
      <c r="I71" s="31"/>
      <c r="J71" s="31"/>
      <c r="K71" s="31"/>
      <c r="L71" s="2"/>
      <c r="M71" s="2"/>
      <c r="N71" s="2"/>
      <c r="O71" s="2"/>
      <c r="P71" s="56">
        <v>24</v>
      </c>
      <c r="Q71" s="2">
        <v>0</v>
      </c>
      <c r="R71" s="2">
        <v>1</v>
      </c>
      <c r="S71" s="2">
        <v>0.2</v>
      </c>
      <c r="T71" s="2" t="s">
        <v>119</v>
      </c>
      <c r="U71" s="2" t="s">
        <v>119</v>
      </c>
      <c r="V71" s="60">
        <v>35</v>
      </c>
      <c r="W71" s="2" t="s">
        <v>302</v>
      </c>
      <c r="X71" s="2" t="s">
        <v>303</v>
      </c>
    </row>
    <row r="72" spans="1:24" x14ac:dyDescent="0.3">
      <c r="A72" s="31">
        <f t="shared" si="0"/>
        <v>66</v>
      </c>
      <c r="B72" s="2" t="s">
        <v>300</v>
      </c>
      <c r="C72" s="2" t="s">
        <v>301</v>
      </c>
      <c r="D72" s="31">
        <v>5</v>
      </c>
      <c r="E72" s="31">
        <v>0.43</v>
      </c>
      <c r="F72" s="31"/>
      <c r="G72" s="31">
        <v>0.7</v>
      </c>
      <c r="H72" s="31">
        <v>3</v>
      </c>
      <c r="I72" s="31"/>
      <c r="J72" s="31"/>
      <c r="K72" s="31"/>
      <c r="L72" s="2"/>
      <c r="M72" s="2"/>
      <c r="N72" s="2"/>
      <c r="O72" s="2"/>
      <c r="P72" s="56">
        <v>23</v>
      </c>
      <c r="Q72" s="2">
        <v>0</v>
      </c>
      <c r="R72" s="2">
        <v>1</v>
      </c>
      <c r="S72" s="2">
        <v>0.2</v>
      </c>
      <c r="T72" s="2" t="s">
        <v>119</v>
      </c>
      <c r="U72" s="2" t="s">
        <v>119</v>
      </c>
      <c r="V72" s="60">
        <v>36</v>
      </c>
      <c r="W72" s="2" t="s">
        <v>302</v>
      </c>
      <c r="X72" s="2" t="s">
        <v>303</v>
      </c>
    </row>
    <row r="73" spans="1:24" x14ac:dyDescent="0.3">
      <c r="A73" s="31">
        <f t="shared" ref="A73:A136" si="1">A72+1</f>
        <v>67</v>
      </c>
      <c r="B73" s="2" t="s">
        <v>300</v>
      </c>
      <c r="C73" s="2" t="s">
        <v>301</v>
      </c>
      <c r="D73" s="31">
        <v>5</v>
      </c>
      <c r="E73" s="31">
        <v>0.43</v>
      </c>
      <c r="F73" s="31"/>
      <c r="G73" s="31">
        <v>0.7</v>
      </c>
      <c r="H73" s="31">
        <v>3</v>
      </c>
      <c r="I73" s="31"/>
      <c r="J73" s="31"/>
      <c r="K73" s="31"/>
      <c r="L73" s="2"/>
      <c r="M73" s="2"/>
      <c r="N73" s="2"/>
      <c r="O73" s="2"/>
      <c r="P73" s="56">
        <v>10</v>
      </c>
      <c r="Q73" s="2">
        <v>0</v>
      </c>
      <c r="R73" s="2">
        <v>1</v>
      </c>
      <c r="S73" s="2">
        <v>0.2</v>
      </c>
      <c r="T73" s="2" t="s">
        <v>119</v>
      </c>
      <c r="U73" s="2" t="s">
        <v>119</v>
      </c>
      <c r="V73" s="60">
        <v>31</v>
      </c>
      <c r="W73" s="2" t="s">
        <v>302</v>
      </c>
      <c r="X73" s="2" t="s">
        <v>303</v>
      </c>
    </row>
    <row r="74" spans="1:24" x14ac:dyDescent="0.3">
      <c r="A74" s="31">
        <f t="shared" si="1"/>
        <v>68</v>
      </c>
      <c r="B74" s="2" t="s">
        <v>300</v>
      </c>
      <c r="C74" s="2" t="s">
        <v>301</v>
      </c>
      <c r="D74" s="31">
        <v>5</v>
      </c>
      <c r="E74" s="31">
        <v>0.43</v>
      </c>
      <c r="F74" s="31"/>
      <c r="G74" s="31">
        <v>0.7</v>
      </c>
      <c r="H74" s="31">
        <v>3</v>
      </c>
      <c r="I74" s="31"/>
      <c r="J74" s="31"/>
      <c r="K74" s="31"/>
      <c r="L74" s="2"/>
      <c r="M74" s="2"/>
      <c r="N74" s="2"/>
      <c r="O74" s="2"/>
      <c r="P74" s="56">
        <v>12</v>
      </c>
      <c r="Q74" s="2">
        <v>0</v>
      </c>
      <c r="R74" s="2">
        <v>1</v>
      </c>
      <c r="S74" s="2">
        <v>0.2</v>
      </c>
      <c r="T74" s="2" t="s">
        <v>119</v>
      </c>
      <c r="U74" s="2" t="s">
        <v>119</v>
      </c>
      <c r="V74" s="60">
        <v>32</v>
      </c>
      <c r="W74" s="2" t="s">
        <v>302</v>
      </c>
      <c r="X74" s="2" t="s">
        <v>303</v>
      </c>
    </row>
    <row r="75" spans="1:24" x14ac:dyDescent="0.3">
      <c r="A75" s="31">
        <f t="shared" si="1"/>
        <v>69</v>
      </c>
      <c r="B75" s="2" t="s">
        <v>300</v>
      </c>
      <c r="C75" s="2" t="s">
        <v>301</v>
      </c>
      <c r="D75" s="31">
        <v>5</v>
      </c>
      <c r="E75" s="31">
        <v>0.43</v>
      </c>
      <c r="F75" s="31"/>
      <c r="G75" s="31">
        <v>0.7</v>
      </c>
      <c r="H75" s="31">
        <v>3</v>
      </c>
      <c r="I75" s="31"/>
      <c r="J75" s="31"/>
      <c r="K75" s="31"/>
      <c r="L75" s="2"/>
      <c r="M75" s="2"/>
      <c r="N75" s="2"/>
      <c r="O75" s="2"/>
      <c r="P75" s="56">
        <v>11</v>
      </c>
      <c r="Q75" s="2">
        <v>0</v>
      </c>
      <c r="R75" s="2">
        <v>1</v>
      </c>
      <c r="S75" s="2">
        <v>0.2</v>
      </c>
      <c r="T75" s="2" t="s">
        <v>119</v>
      </c>
      <c r="U75" s="2" t="s">
        <v>119</v>
      </c>
      <c r="V75" s="60">
        <v>33</v>
      </c>
      <c r="W75" s="2" t="s">
        <v>302</v>
      </c>
      <c r="X75" s="2" t="s">
        <v>303</v>
      </c>
    </row>
    <row r="76" spans="1:24" x14ac:dyDescent="0.3">
      <c r="A76" s="31">
        <f t="shared" si="1"/>
        <v>70</v>
      </c>
      <c r="B76" s="2" t="s">
        <v>300</v>
      </c>
      <c r="C76" s="2" t="s">
        <v>301</v>
      </c>
      <c r="D76" s="31">
        <v>5</v>
      </c>
      <c r="E76" s="31">
        <v>0.43</v>
      </c>
      <c r="F76" s="31"/>
      <c r="G76" s="31">
        <v>0.7</v>
      </c>
      <c r="H76" s="31">
        <v>3</v>
      </c>
      <c r="I76" s="31"/>
      <c r="J76" s="31"/>
      <c r="K76" s="31"/>
      <c r="L76" s="2"/>
      <c r="M76" s="2"/>
      <c r="N76" s="2"/>
      <c r="O76" s="2"/>
      <c r="P76" s="56">
        <v>4</v>
      </c>
      <c r="Q76" s="2">
        <v>0</v>
      </c>
      <c r="R76" s="2">
        <v>1</v>
      </c>
      <c r="S76" s="2">
        <v>0.2</v>
      </c>
      <c r="T76" s="2" t="s">
        <v>119</v>
      </c>
      <c r="U76" s="2" t="s">
        <v>119</v>
      </c>
      <c r="V76" s="60">
        <v>34</v>
      </c>
      <c r="W76" s="2" t="s">
        <v>302</v>
      </c>
      <c r="X76" s="2" t="s">
        <v>303</v>
      </c>
    </row>
    <row r="77" spans="1:24" x14ac:dyDescent="0.3">
      <c r="A77" s="31">
        <f t="shared" si="1"/>
        <v>71</v>
      </c>
      <c r="B77" s="2" t="s">
        <v>300</v>
      </c>
      <c r="C77" s="2" t="s">
        <v>301</v>
      </c>
      <c r="D77" s="31">
        <v>5</v>
      </c>
      <c r="E77" s="31">
        <v>0.43</v>
      </c>
      <c r="F77" s="31"/>
      <c r="G77" s="31">
        <v>0.7</v>
      </c>
      <c r="H77" s="31">
        <v>3</v>
      </c>
      <c r="I77" s="31"/>
      <c r="J77" s="31"/>
      <c r="K77" s="31"/>
      <c r="L77" s="2"/>
      <c r="M77" s="2"/>
      <c r="N77" s="2"/>
      <c r="O77" s="2"/>
      <c r="P77" s="56">
        <v>6</v>
      </c>
      <c r="Q77" s="2">
        <v>0</v>
      </c>
      <c r="R77" s="2">
        <v>1</v>
      </c>
      <c r="S77" s="2">
        <v>0.2</v>
      </c>
      <c r="T77" s="2" t="s">
        <v>119</v>
      </c>
      <c r="U77" s="2" t="s">
        <v>119</v>
      </c>
      <c r="V77" s="60">
        <v>35</v>
      </c>
      <c r="W77" s="2" t="s">
        <v>302</v>
      </c>
      <c r="X77" s="2" t="s">
        <v>303</v>
      </c>
    </row>
    <row r="78" spans="1:24" ht="15" thickBot="1" x14ac:dyDescent="0.35">
      <c r="A78" s="40">
        <f t="shared" si="1"/>
        <v>72</v>
      </c>
      <c r="B78" s="34" t="s">
        <v>300</v>
      </c>
      <c r="C78" s="34" t="s">
        <v>301</v>
      </c>
      <c r="D78" s="40">
        <v>5</v>
      </c>
      <c r="E78" s="40">
        <v>0.43</v>
      </c>
      <c r="F78" s="40"/>
      <c r="G78" s="40">
        <v>0.7</v>
      </c>
      <c r="H78" s="40">
        <v>3</v>
      </c>
      <c r="I78" s="40"/>
      <c r="J78" s="40"/>
      <c r="K78" s="40"/>
      <c r="L78" s="34"/>
      <c r="M78" s="34"/>
      <c r="N78" s="34"/>
      <c r="O78" s="34"/>
      <c r="P78" s="56">
        <v>5</v>
      </c>
      <c r="Q78" s="2">
        <v>0</v>
      </c>
      <c r="R78" s="2">
        <v>1</v>
      </c>
      <c r="S78" s="34">
        <v>0.2</v>
      </c>
      <c r="T78" s="2" t="s">
        <v>119</v>
      </c>
      <c r="U78" s="2" t="s">
        <v>119</v>
      </c>
      <c r="V78" s="60">
        <v>36</v>
      </c>
      <c r="W78" s="34" t="s">
        <v>302</v>
      </c>
      <c r="X78" s="34" t="s">
        <v>303</v>
      </c>
    </row>
    <row r="79" spans="1:24" s="138" customFormat="1" x14ac:dyDescent="0.3">
      <c r="A79" s="134">
        <f t="shared" si="1"/>
        <v>73</v>
      </c>
      <c r="B79" s="135" t="s">
        <v>300</v>
      </c>
      <c r="C79" s="135" t="s">
        <v>304</v>
      </c>
      <c r="D79" s="134">
        <v>5</v>
      </c>
      <c r="E79" s="134">
        <v>0.43</v>
      </c>
      <c r="F79" s="134"/>
      <c r="G79" s="134">
        <v>0</v>
      </c>
      <c r="H79" s="134">
        <v>3</v>
      </c>
      <c r="I79" s="134"/>
      <c r="J79" s="134"/>
      <c r="K79" s="134"/>
      <c r="L79" s="135"/>
      <c r="M79" s="135"/>
      <c r="N79" s="135"/>
      <c r="O79" s="135"/>
      <c r="P79" s="254">
        <v>36</v>
      </c>
      <c r="Q79" s="136">
        <v>0</v>
      </c>
      <c r="R79" s="136">
        <v>1</v>
      </c>
      <c r="S79" s="135">
        <v>0.2</v>
      </c>
      <c r="T79" s="2" t="s">
        <v>305</v>
      </c>
      <c r="U79" s="2" t="s">
        <v>119</v>
      </c>
      <c r="V79" s="137">
        <v>37</v>
      </c>
      <c r="W79" s="134" t="s">
        <v>306</v>
      </c>
      <c r="X79" s="135" t="s">
        <v>307</v>
      </c>
    </row>
    <row r="80" spans="1:24" s="138" customFormat="1" x14ac:dyDescent="0.3">
      <c r="A80" s="139">
        <f t="shared" si="1"/>
        <v>74</v>
      </c>
      <c r="B80" s="135" t="s">
        <v>300</v>
      </c>
      <c r="C80" s="135" t="s">
        <v>304</v>
      </c>
      <c r="D80" s="134">
        <v>5</v>
      </c>
      <c r="E80" s="134">
        <v>0.43</v>
      </c>
      <c r="F80" s="134"/>
      <c r="G80" s="134">
        <v>0</v>
      </c>
      <c r="H80" s="134">
        <v>3</v>
      </c>
      <c r="I80" s="139"/>
      <c r="J80" s="139"/>
      <c r="K80" s="139"/>
      <c r="L80" s="136"/>
      <c r="M80" s="136"/>
      <c r="N80" s="136"/>
      <c r="O80" s="136"/>
      <c r="P80" s="136">
        <v>27</v>
      </c>
      <c r="Q80" s="136">
        <v>0</v>
      </c>
      <c r="R80" s="136">
        <v>1</v>
      </c>
      <c r="S80" s="136">
        <v>0.2</v>
      </c>
      <c r="T80" s="2" t="s">
        <v>119</v>
      </c>
      <c r="U80" s="2" t="s">
        <v>119</v>
      </c>
      <c r="V80" s="137">
        <v>38</v>
      </c>
      <c r="W80" s="136" t="s">
        <v>306</v>
      </c>
      <c r="X80" s="136" t="s">
        <v>303</v>
      </c>
    </row>
    <row r="81" spans="1:24" s="138" customFormat="1" x14ac:dyDescent="0.3">
      <c r="A81" s="139">
        <f t="shared" si="1"/>
        <v>75</v>
      </c>
      <c r="B81" s="135" t="s">
        <v>300</v>
      </c>
      <c r="C81" s="135" t="s">
        <v>304</v>
      </c>
      <c r="D81" s="134">
        <v>5</v>
      </c>
      <c r="E81" s="134">
        <v>0.43</v>
      </c>
      <c r="F81" s="134"/>
      <c r="G81" s="134">
        <v>0</v>
      </c>
      <c r="H81" s="134">
        <v>3</v>
      </c>
      <c r="I81" s="139"/>
      <c r="J81" s="139"/>
      <c r="K81" s="139"/>
      <c r="L81" s="136"/>
      <c r="M81" s="136"/>
      <c r="N81" s="136"/>
      <c r="O81" s="136"/>
      <c r="P81" s="136">
        <v>26</v>
      </c>
      <c r="Q81" s="136">
        <v>0</v>
      </c>
      <c r="R81" s="136">
        <v>1</v>
      </c>
      <c r="S81" s="136">
        <v>0.2</v>
      </c>
      <c r="T81" s="2" t="s">
        <v>119</v>
      </c>
      <c r="U81" s="2" t="s">
        <v>119</v>
      </c>
      <c r="V81" s="137">
        <f>V80+1</f>
        <v>39</v>
      </c>
      <c r="W81" s="136" t="s">
        <v>306</v>
      </c>
      <c r="X81" s="136" t="s">
        <v>303</v>
      </c>
    </row>
    <row r="82" spans="1:24" s="138" customFormat="1" x14ac:dyDescent="0.3">
      <c r="A82" s="139">
        <f t="shared" si="1"/>
        <v>76</v>
      </c>
      <c r="B82" s="135" t="s">
        <v>300</v>
      </c>
      <c r="C82" s="135" t="s">
        <v>304</v>
      </c>
      <c r="D82" s="134">
        <v>5</v>
      </c>
      <c r="E82" s="134">
        <v>0.43</v>
      </c>
      <c r="F82" s="134"/>
      <c r="G82" s="134">
        <v>0</v>
      </c>
      <c r="H82" s="134">
        <v>3</v>
      </c>
      <c r="I82" s="139"/>
      <c r="J82" s="139"/>
      <c r="K82" s="139"/>
      <c r="L82" s="136"/>
      <c r="M82" s="136"/>
      <c r="N82" s="136"/>
      <c r="O82" s="136"/>
      <c r="P82" s="136">
        <v>13</v>
      </c>
      <c r="Q82" s="136">
        <v>0</v>
      </c>
      <c r="R82" s="136">
        <v>1</v>
      </c>
      <c r="S82" s="136">
        <v>0.2</v>
      </c>
      <c r="T82" s="2" t="s">
        <v>119</v>
      </c>
      <c r="U82" s="2" t="s">
        <v>119</v>
      </c>
      <c r="V82" s="137">
        <f>V81+1</f>
        <v>40</v>
      </c>
      <c r="W82" s="136" t="s">
        <v>306</v>
      </c>
      <c r="X82" s="136" t="s">
        <v>303</v>
      </c>
    </row>
    <row r="83" spans="1:24" s="138" customFormat="1" x14ac:dyDescent="0.3">
      <c r="A83" s="139">
        <f t="shared" si="1"/>
        <v>77</v>
      </c>
      <c r="B83" s="135" t="s">
        <v>300</v>
      </c>
      <c r="C83" s="135" t="s">
        <v>304</v>
      </c>
      <c r="D83" s="134">
        <v>5</v>
      </c>
      <c r="E83" s="134">
        <v>0.43</v>
      </c>
      <c r="F83" s="134"/>
      <c r="G83" s="134">
        <v>0</v>
      </c>
      <c r="H83" s="134">
        <v>3</v>
      </c>
      <c r="I83" s="139"/>
      <c r="J83" s="139"/>
      <c r="K83" s="139"/>
      <c r="L83" s="136"/>
      <c r="M83" s="136"/>
      <c r="N83" s="136"/>
      <c r="O83" s="136"/>
      <c r="P83" s="136">
        <v>21</v>
      </c>
      <c r="Q83" s="136">
        <v>0</v>
      </c>
      <c r="R83" s="136">
        <v>1</v>
      </c>
      <c r="S83" s="136">
        <v>0.2</v>
      </c>
      <c r="T83" s="2" t="s">
        <v>119</v>
      </c>
      <c r="U83" s="2" t="s">
        <v>119</v>
      </c>
      <c r="V83" s="137">
        <f>V82+1</f>
        <v>41</v>
      </c>
      <c r="W83" s="136" t="s">
        <v>306</v>
      </c>
      <c r="X83" s="136" t="s">
        <v>303</v>
      </c>
    </row>
    <row r="84" spans="1:24" s="138" customFormat="1" x14ac:dyDescent="0.3">
      <c r="A84" s="139">
        <f t="shared" si="1"/>
        <v>78</v>
      </c>
      <c r="B84" s="135" t="s">
        <v>300</v>
      </c>
      <c r="C84" s="135" t="s">
        <v>304</v>
      </c>
      <c r="D84" s="134">
        <v>5</v>
      </c>
      <c r="E84" s="134">
        <v>0.43</v>
      </c>
      <c r="F84" s="134"/>
      <c r="G84" s="134">
        <v>0</v>
      </c>
      <c r="H84" s="134">
        <v>3</v>
      </c>
      <c r="I84" s="139"/>
      <c r="J84" s="139"/>
      <c r="K84" s="139"/>
      <c r="L84" s="136"/>
      <c r="M84" s="136"/>
      <c r="N84" s="136"/>
      <c r="O84" s="136"/>
      <c r="P84" s="136">
        <v>20</v>
      </c>
      <c r="Q84" s="136">
        <v>0</v>
      </c>
      <c r="R84" s="136">
        <v>1</v>
      </c>
      <c r="S84" s="136">
        <v>0.2</v>
      </c>
      <c r="T84" s="2" t="s">
        <v>119</v>
      </c>
      <c r="U84" s="2" t="s">
        <v>119</v>
      </c>
      <c r="V84" s="137">
        <f>V83+1</f>
        <v>42</v>
      </c>
      <c r="W84" s="136" t="s">
        <v>306</v>
      </c>
      <c r="X84" s="136" t="s">
        <v>303</v>
      </c>
    </row>
    <row r="85" spans="1:24" s="138" customFormat="1" x14ac:dyDescent="0.3">
      <c r="A85" s="197">
        <f t="shared" si="1"/>
        <v>79</v>
      </c>
      <c r="B85" s="135" t="s">
        <v>300</v>
      </c>
      <c r="C85" s="135" t="s">
        <v>304</v>
      </c>
      <c r="D85" s="134">
        <v>5</v>
      </c>
      <c r="E85" s="134">
        <v>0.43</v>
      </c>
      <c r="F85" s="134"/>
      <c r="G85" s="134">
        <v>0</v>
      </c>
      <c r="H85" s="134">
        <v>3</v>
      </c>
      <c r="I85" s="139"/>
      <c r="J85" s="139"/>
      <c r="K85" s="139"/>
      <c r="L85" s="136"/>
      <c r="M85" s="136"/>
      <c r="N85" s="136"/>
      <c r="O85" s="136"/>
      <c r="P85" s="2">
        <v>66</v>
      </c>
      <c r="Q85" s="136">
        <v>0</v>
      </c>
      <c r="R85" s="136">
        <v>1</v>
      </c>
      <c r="S85" s="136">
        <v>0.2</v>
      </c>
      <c r="T85" s="2" t="s">
        <v>119</v>
      </c>
      <c r="U85" s="2" t="s">
        <v>119</v>
      </c>
      <c r="V85" s="137">
        <f>37</f>
        <v>37</v>
      </c>
      <c r="W85" s="136" t="s">
        <v>306</v>
      </c>
      <c r="X85" s="136" t="s">
        <v>308</v>
      </c>
    </row>
    <row r="86" spans="1:24" s="138" customFormat="1" x14ac:dyDescent="0.3">
      <c r="A86" s="139">
        <f t="shared" si="1"/>
        <v>80</v>
      </c>
      <c r="B86" s="135" t="s">
        <v>300</v>
      </c>
      <c r="C86" s="135" t="s">
        <v>304</v>
      </c>
      <c r="D86" s="134">
        <v>5</v>
      </c>
      <c r="E86" s="134">
        <v>0.43</v>
      </c>
      <c r="F86" s="134"/>
      <c r="G86" s="134">
        <v>0</v>
      </c>
      <c r="H86" s="134">
        <v>3</v>
      </c>
      <c r="I86" s="139"/>
      <c r="J86" s="139"/>
      <c r="K86" s="139"/>
      <c r="L86" s="136"/>
      <c r="M86" s="136"/>
      <c r="N86" s="136"/>
      <c r="O86" s="136"/>
      <c r="P86" s="136">
        <v>9</v>
      </c>
      <c r="Q86" s="136">
        <v>0</v>
      </c>
      <c r="R86" s="136">
        <v>1</v>
      </c>
      <c r="S86" s="136">
        <v>0.2</v>
      </c>
      <c r="T86" s="2" t="s">
        <v>119</v>
      </c>
      <c r="U86" s="2" t="s">
        <v>119</v>
      </c>
      <c r="V86" s="137">
        <f>V80</f>
        <v>38</v>
      </c>
      <c r="W86" s="136" t="s">
        <v>306</v>
      </c>
      <c r="X86" s="136" t="s">
        <v>303</v>
      </c>
    </row>
    <row r="87" spans="1:24" s="138" customFormat="1" x14ac:dyDescent="0.3">
      <c r="A87" s="139">
        <f t="shared" si="1"/>
        <v>81</v>
      </c>
      <c r="B87" s="135" t="s">
        <v>300</v>
      </c>
      <c r="C87" s="135" t="s">
        <v>304</v>
      </c>
      <c r="D87" s="134">
        <v>5</v>
      </c>
      <c r="E87" s="134">
        <v>0.43</v>
      </c>
      <c r="F87" s="134"/>
      <c r="G87" s="134">
        <v>0</v>
      </c>
      <c r="H87" s="134">
        <v>3</v>
      </c>
      <c r="I87" s="139"/>
      <c r="J87" s="139"/>
      <c r="K87" s="139"/>
      <c r="L87" s="136"/>
      <c r="M87" s="136"/>
      <c r="N87" s="136"/>
      <c r="O87" s="136"/>
      <c r="P87" s="136">
        <v>8</v>
      </c>
      <c r="Q87" s="136">
        <v>0</v>
      </c>
      <c r="R87" s="136">
        <v>1</v>
      </c>
      <c r="S87" s="136">
        <v>0.2</v>
      </c>
      <c r="T87" s="2" t="s">
        <v>119</v>
      </c>
      <c r="U87" s="2" t="s">
        <v>119</v>
      </c>
      <c r="V87" s="137">
        <f>V81</f>
        <v>39</v>
      </c>
      <c r="W87" s="136" t="s">
        <v>306</v>
      </c>
      <c r="X87" s="136" t="s">
        <v>303</v>
      </c>
    </row>
    <row r="88" spans="1:24" s="138" customFormat="1" x14ac:dyDescent="0.3">
      <c r="A88" s="139">
        <f t="shared" si="1"/>
        <v>82</v>
      </c>
      <c r="B88" s="135" t="s">
        <v>300</v>
      </c>
      <c r="C88" s="135" t="s">
        <v>304</v>
      </c>
      <c r="D88" s="134">
        <v>5</v>
      </c>
      <c r="E88" s="134">
        <v>0.43</v>
      </c>
      <c r="F88" s="134"/>
      <c r="G88" s="134">
        <v>0</v>
      </c>
      <c r="H88" s="134">
        <v>3</v>
      </c>
      <c r="I88" s="139"/>
      <c r="J88" s="139"/>
      <c r="K88" s="139"/>
      <c r="L88" s="136"/>
      <c r="M88" s="136"/>
      <c r="N88" s="136"/>
      <c r="O88" s="136"/>
      <c r="P88" s="136">
        <v>1</v>
      </c>
      <c r="Q88" s="136">
        <v>0</v>
      </c>
      <c r="R88" s="136">
        <v>1</v>
      </c>
      <c r="S88" s="136">
        <v>0.2</v>
      </c>
      <c r="T88" s="2" t="s">
        <v>119</v>
      </c>
      <c r="U88" s="2" t="s">
        <v>119</v>
      </c>
      <c r="V88" s="137">
        <f>V82</f>
        <v>40</v>
      </c>
      <c r="W88" s="136" t="s">
        <v>306</v>
      </c>
      <c r="X88" s="136" t="s">
        <v>303</v>
      </c>
    </row>
    <row r="89" spans="1:24" s="138" customFormat="1" x14ac:dyDescent="0.3">
      <c r="A89" s="139">
        <f t="shared" si="1"/>
        <v>83</v>
      </c>
      <c r="B89" s="135" t="s">
        <v>300</v>
      </c>
      <c r="C89" s="135" t="s">
        <v>304</v>
      </c>
      <c r="D89" s="134">
        <v>5</v>
      </c>
      <c r="E89" s="134">
        <v>0.43</v>
      </c>
      <c r="F89" s="134"/>
      <c r="G89" s="134">
        <v>0</v>
      </c>
      <c r="H89" s="134">
        <v>3</v>
      </c>
      <c r="I89" s="139"/>
      <c r="J89" s="139"/>
      <c r="K89" s="139"/>
      <c r="L89" s="136"/>
      <c r="M89" s="136"/>
      <c r="N89" s="136"/>
      <c r="O89" s="136"/>
      <c r="P89" s="136">
        <v>3</v>
      </c>
      <c r="Q89" s="136">
        <v>0</v>
      </c>
      <c r="R89" s="136">
        <v>1</v>
      </c>
      <c r="S89" s="136">
        <v>0.2</v>
      </c>
      <c r="T89" s="2" t="s">
        <v>119</v>
      </c>
      <c r="U89" s="2" t="s">
        <v>119</v>
      </c>
      <c r="V89" s="137">
        <f>V83</f>
        <v>41</v>
      </c>
      <c r="W89" s="136" t="s">
        <v>306</v>
      </c>
      <c r="X89" s="136" t="s">
        <v>303</v>
      </c>
    </row>
    <row r="90" spans="1:24" s="138" customFormat="1" x14ac:dyDescent="0.3">
      <c r="A90" s="139">
        <f t="shared" si="1"/>
        <v>84</v>
      </c>
      <c r="B90" s="135" t="s">
        <v>300</v>
      </c>
      <c r="C90" s="135" t="s">
        <v>304</v>
      </c>
      <c r="D90" s="134">
        <v>5</v>
      </c>
      <c r="E90" s="134">
        <v>0.43</v>
      </c>
      <c r="F90" s="134"/>
      <c r="G90" s="134">
        <v>0</v>
      </c>
      <c r="H90" s="134">
        <v>3</v>
      </c>
      <c r="I90" s="139"/>
      <c r="J90" s="139"/>
      <c r="K90" s="139"/>
      <c r="L90" s="136"/>
      <c r="M90" s="136"/>
      <c r="N90" s="136"/>
      <c r="O90" s="136"/>
      <c r="P90" s="136">
        <v>2</v>
      </c>
      <c r="Q90" s="136">
        <v>0</v>
      </c>
      <c r="R90" s="136">
        <v>1</v>
      </c>
      <c r="S90" s="136">
        <v>0.2</v>
      </c>
      <c r="T90" s="2" t="s">
        <v>119</v>
      </c>
      <c r="U90" s="2" t="s">
        <v>119</v>
      </c>
      <c r="V90" s="137">
        <f>V84</f>
        <v>42</v>
      </c>
      <c r="W90" s="136" t="s">
        <v>306</v>
      </c>
      <c r="X90" s="136" t="s">
        <v>303</v>
      </c>
    </row>
    <row r="91" spans="1:24" s="138" customFormat="1" x14ac:dyDescent="0.3">
      <c r="A91" s="139">
        <f t="shared" si="1"/>
        <v>85</v>
      </c>
      <c r="B91" s="135" t="s">
        <v>300</v>
      </c>
      <c r="C91" s="135" t="s">
        <v>304</v>
      </c>
      <c r="D91" s="134">
        <v>5</v>
      </c>
      <c r="E91" s="134">
        <v>0.43</v>
      </c>
      <c r="F91" s="134"/>
      <c r="G91" s="134">
        <v>0</v>
      </c>
      <c r="H91" s="134">
        <v>3</v>
      </c>
      <c r="I91" s="139"/>
      <c r="J91" s="139"/>
      <c r="K91" s="139"/>
      <c r="L91" s="136"/>
      <c r="M91" s="136"/>
      <c r="N91" s="136"/>
      <c r="O91" s="136"/>
      <c r="P91" s="254">
        <v>41</v>
      </c>
      <c r="Q91" s="136">
        <v>0</v>
      </c>
      <c r="R91" s="136">
        <v>1</v>
      </c>
      <c r="S91" s="136">
        <v>0.2</v>
      </c>
      <c r="T91" s="2" t="s">
        <v>305</v>
      </c>
      <c r="U91" s="2" t="s">
        <v>119</v>
      </c>
      <c r="V91" s="137">
        <f>V85+6</f>
        <v>43</v>
      </c>
      <c r="W91" s="136" t="s">
        <v>306</v>
      </c>
      <c r="X91" s="135" t="s">
        <v>307</v>
      </c>
    </row>
    <row r="92" spans="1:24" s="138" customFormat="1" x14ac:dyDescent="0.3">
      <c r="A92" s="139">
        <f t="shared" si="1"/>
        <v>86</v>
      </c>
      <c r="B92" s="135" t="s">
        <v>300</v>
      </c>
      <c r="C92" s="135" t="s">
        <v>304</v>
      </c>
      <c r="D92" s="134">
        <v>5</v>
      </c>
      <c r="E92" s="134">
        <v>0.43</v>
      </c>
      <c r="F92" s="134"/>
      <c r="G92" s="134">
        <v>0</v>
      </c>
      <c r="H92" s="134">
        <v>3</v>
      </c>
      <c r="I92" s="139"/>
      <c r="J92" s="139"/>
      <c r="K92" s="139"/>
      <c r="L92" s="136"/>
      <c r="M92" s="136"/>
      <c r="N92" s="136"/>
      <c r="O92" s="136"/>
      <c r="P92" s="136">
        <v>30</v>
      </c>
      <c r="Q92" s="136">
        <v>0</v>
      </c>
      <c r="R92" s="136">
        <v>1</v>
      </c>
      <c r="S92" s="136">
        <v>0.2</v>
      </c>
      <c r="T92" s="2" t="s">
        <v>119</v>
      </c>
      <c r="U92" s="2" t="s">
        <v>119</v>
      </c>
      <c r="V92" s="137">
        <f t="shared" ref="V92:V108" si="2">V86+6</f>
        <v>44</v>
      </c>
      <c r="W92" s="136" t="s">
        <v>306</v>
      </c>
      <c r="X92" s="136" t="s">
        <v>303</v>
      </c>
    </row>
    <row r="93" spans="1:24" s="138" customFormat="1" x14ac:dyDescent="0.3">
      <c r="A93" s="139">
        <f t="shared" si="1"/>
        <v>87</v>
      </c>
      <c r="B93" s="135" t="s">
        <v>300</v>
      </c>
      <c r="C93" s="135" t="s">
        <v>304</v>
      </c>
      <c r="D93" s="134">
        <v>5</v>
      </c>
      <c r="E93" s="134">
        <v>0.43</v>
      </c>
      <c r="F93" s="134"/>
      <c r="G93" s="134">
        <v>0</v>
      </c>
      <c r="H93" s="134">
        <v>3</v>
      </c>
      <c r="I93" s="139"/>
      <c r="J93" s="139"/>
      <c r="K93" s="139"/>
      <c r="L93" s="136"/>
      <c r="M93" s="136"/>
      <c r="N93" s="136"/>
      <c r="O93" s="136"/>
      <c r="P93" s="136">
        <v>29</v>
      </c>
      <c r="Q93" s="136">
        <v>0</v>
      </c>
      <c r="R93" s="136">
        <v>1</v>
      </c>
      <c r="S93" s="136">
        <v>0.2</v>
      </c>
      <c r="T93" s="2" t="s">
        <v>119</v>
      </c>
      <c r="U93" s="2" t="s">
        <v>119</v>
      </c>
      <c r="V93" s="137">
        <f t="shared" si="2"/>
        <v>45</v>
      </c>
      <c r="W93" s="136" t="s">
        <v>306</v>
      </c>
      <c r="X93" s="136" t="s">
        <v>303</v>
      </c>
    </row>
    <row r="94" spans="1:24" s="138" customFormat="1" x14ac:dyDescent="0.3">
      <c r="A94" s="139">
        <f t="shared" si="1"/>
        <v>88</v>
      </c>
      <c r="B94" s="135" t="s">
        <v>300</v>
      </c>
      <c r="C94" s="135" t="s">
        <v>304</v>
      </c>
      <c r="D94" s="134">
        <v>5</v>
      </c>
      <c r="E94" s="134">
        <v>0.43</v>
      </c>
      <c r="F94" s="134"/>
      <c r="G94" s="134">
        <v>0</v>
      </c>
      <c r="H94" s="134">
        <v>3</v>
      </c>
      <c r="I94" s="139"/>
      <c r="J94" s="139"/>
      <c r="K94" s="139"/>
      <c r="L94" s="136"/>
      <c r="M94" s="136"/>
      <c r="N94" s="136"/>
      <c r="O94" s="136"/>
      <c r="P94" s="136">
        <v>16</v>
      </c>
      <c r="Q94" s="136">
        <v>0</v>
      </c>
      <c r="R94" s="136">
        <v>1</v>
      </c>
      <c r="S94" s="136">
        <v>0.2</v>
      </c>
      <c r="T94" s="2" t="s">
        <v>119</v>
      </c>
      <c r="U94" s="2" t="s">
        <v>119</v>
      </c>
      <c r="V94" s="137">
        <f t="shared" si="2"/>
        <v>46</v>
      </c>
      <c r="W94" s="136" t="s">
        <v>306</v>
      </c>
      <c r="X94" s="136" t="s">
        <v>303</v>
      </c>
    </row>
    <row r="95" spans="1:24" s="138" customFormat="1" x14ac:dyDescent="0.3">
      <c r="A95" s="139">
        <f t="shared" si="1"/>
        <v>89</v>
      </c>
      <c r="B95" s="135" t="s">
        <v>300</v>
      </c>
      <c r="C95" s="135" t="s">
        <v>304</v>
      </c>
      <c r="D95" s="134">
        <v>5</v>
      </c>
      <c r="E95" s="134">
        <v>0.43</v>
      </c>
      <c r="F95" s="134"/>
      <c r="G95" s="134">
        <v>0</v>
      </c>
      <c r="H95" s="134">
        <v>3</v>
      </c>
      <c r="I95" s="139"/>
      <c r="J95" s="139"/>
      <c r="K95" s="139"/>
      <c r="L95" s="136"/>
      <c r="M95" s="136"/>
      <c r="N95" s="136"/>
      <c r="O95" s="136"/>
      <c r="P95" s="136">
        <v>24</v>
      </c>
      <c r="Q95" s="136">
        <v>0</v>
      </c>
      <c r="R95" s="136">
        <v>1</v>
      </c>
      <c r="S95" s="136">
        <v>0.2</v>
      </c>
      <c r="T95" s="2" t="s">
        <v>119</v>
      </c>
      <c r="U95" s="2" t="s">
        <v>119</v>
      </c>
      <c r="V95" s="137">
        <f t="shared" si="2"/>
        <v>47</v>
      </c>
      <c r="W95" s="136" t="s">
        <v>306</v>
      </c>
      <c r="X95" s="136" t="s">
        <v>303</v>
      </c>
    </row>
    <row r="96" spans="1:24" s="138" customFormat="1" x14ac:dyDescent="0.3">
      <c r="A96" s="139">
        <f t="shared" si="1"/>
        <v>90</v>
      </c>
      <c r="B96" s="135" t="s">
        <v>300</v>
      </c>
      <c r="C96" s="135" t="s">
        <v>304</v>
      </c>
      <c r="D96" s="134">
        <v>5</v>
      </c>
      <c r="E96" s="134">
        <v>0.43</v>
      </c>
      <c r="F96" s="134"/>
      <c r="G96" s="134">
        <v>0</v>
      </c>
      <c r="H96" s="134">
        <v>3</v>
      </c>
      <c r="I96" s="139"/>
      <c r="J96" s="139"/>
      <c r="K96" s="139"/>
      <c r="L96" s="136"/>
      <c r="M96" s="136"/>
      <c r="N96" s="136"/>
      <c r="O96" s="136"/>
      <c r="P96" s="136">
        <v>23</v>
      </c>
      <c r="Q96" s="136">
        <v>0</v>
      </c>
      <c r="R96" s="136">
        <v>1</v>
      </c>
      <c r="S96" s="136">
        <v>0.2</v>
      </c>
      <c r="T96" s="2" t="s">
        <v>119</v>
      </c>
      <c r="U96" s="2" t="s">
        <v>119</v>
      </c>
      <c r="V96" s="137">
        <f t="shared" si="2"/>
        <v>48</v>
      </c>
      <c r="W96" s="136" t="s">
        <v>306</v>
      </c>
      <c r="X96" s="136" t="s">
        <v>303</v>
      </c>
    </row>
    <row r="97" spans="1:24" s="138" customFormat="1" x14ac:dyDescent="0.3">
      <c r="A97" s="197">
        <f t="shared" si="1"/>
        <v>91</v>
      </c>
      <c r="B97" s="135" t="s">
        <v>300</v>
      </c>
      <c r="C97" s="135" t="s">
        <v>304</v>
      </c>
      <c r="D97" s="134">
        <v>5</v>
      </c>
      <c r="E97" s="134">
        <v>0.43</v>
      </c>
      <c r="F97" s="134"/>
      <c r="G97" s="134">
        <v>0</v>
      </c>
      <c r="H97" s="134">
        <v>3</v>
      </c>
      <c r="I97" s="139"/>
      <c r="J97" s="139"/>
      <c r="K97" s="139"/>
      <c r="L97" s="136"/>
      <c r="M97" s="136"/>
      <c r="N97" s="136"/>
      <c r="O97" s="136"/>
      <c r="P97" s="2">
        <v>71</v>
      </c>
      <c r="Q97" s="136">
        <v>0</v>
      </c>
      <c r="R97" s="136">
        <v>1</v>
      </c>
      <c r="S97" s="136">
        <v>0.2</v>
      </c>
      <c r="T97" s="2" t="s">
        <v>119</v>
      </c>
      <c r="U97" s="2" t="s">
        <v>119</v>
      </c>
      <c r="V97" s="137">
        <f t="shared" ref="V97:V102" si="3">V91</f>
        <v>43</v>
      </c>
      <c r="W97" s="136" t="s">
        <v>306</v>
      </c>
      <c r="X97" s="136" t="s">
        <v>308</v>
      </c>
    </row>
    <row r="98" spans="1:24" s="138" customFormat="1" x14ac:dyDescent="0.3">
      <c r="A98" s="134">
        <f t="shared" si="1"/>
        <v>92</v>
      </c>
      <c r="B98" s="135" t="s">
        <v>300</v>
      </c>
      <c r="C98" s="135" t="s">
        <v>304</v>
      </c>
      <c r="D98" s="134">
        <v>5</v>
      </c>
      <c r="E98" s="134">
        <v>0.43</v>
      </c>
      <c r="F98" s="134"/>
      <c r="G98" s="134">
        <v>0</v>
      </c>
      <c r="H98" s="134">
        <v>3</v>
      </c>
      <c r="I98" s="134"/>
      <c r="J98" s="134"/>
      <c r="K98" s="134"/>
      <c r="L98" s="135"/>
      <c r="M98" s="135"/>
      <c r="N98" s="135"/>
      <c r="O98" s="135"/>
      <c r="P98" s="136">
        <v>12</v>
      </c>
      <c r="Q98" s="136">
        <v>0</v>
      </c>
      <c r="R98" s="136">
        <v>1</v>
      </c>
      <c r="S98" s="136">
        <v>0.2</v>
      </c>
      <c r="T98" s="2" t="s">
        <v>119</v>
      </c>
      <c r="U98" s="2" t="s">
        <v>119</v>
      </c>
      <c r="V98" s="137">
        <f t="shared" si="3"/>
        <v>44</v>
      </c>
      <c r="W98" s="136" t="s">
        <v>306</v>
      </c>
      <c r="X98" s="136" t="s">
        <v>303</v>
      </c>
    </row>
    <row r="99" spans="1:24" s="138" customFormat="1" x14ac:dyDescent="0.3">
      <c r="A99" s="134">
        <f t="shared" si="1"/>
        <v>93</v>
      </c>
      <c r="B99" s="135" t="s">
        <v>300</v>
      </c>
      <c r="C99" s="135" t="s">
        <v>304</v>
      </c>
      <c r="D99" s="134">
        <v>5</v>
      </c>
      <c r="E99" s="134">
        <v>0.43</v>
      </c>
      <c r="F99" s="134"/>
      <c r="G99" s="134">
        <v>0</v>
      </c>
      <c r="H99" s="134">
        <v>3</v>
      </c>
      <c r="I99" s="139"/>
      <c r="J99" s="139"/>
      <c r="K99" s="139"/>
      <c r="L99" s="136"/>
      <c r="M99" s="136"/>
      <c r="N99" s="136"/>
      <c r="O99" s="136"/>
      <c r="P99" s="136">
        <v>11</v>
      </c>
      <c r="Q99" s="136">
        <v>0</v>
      </c>
      <c r="R99" s="136">
        <v>1</v>
      </c>
      <c r="S99" s="136">
        <v>0.2</v>
      </c>
      <c r="T99" s="2" t="s">
        <v>119</v>
      </c>
      <c r="U99" s="2" t="s">
        <v>119</v>
      </c>
      <c r="V99" s="137">
        <f t="shared" si="3"/>
        <v>45</v>
      </c>
      <c r="W99" s="136" t="s">
        <v>306</v>
      </c>
      <c r="X99" s="136" t="s">
        <v>303</v>
      </c>
    </row>
    <row r="100" spans="1:24" s="138" customFormat="1" x14ac:dyDescent="0.3">
      <c r="A100" s="134">
        <f t="shared" si="1"/>
        <v>94</v>
      </c>
      <c r="B100" s="135" t="s">
        <v>300</v>
      </c>
      <c r="C100" s="135" t="s">
        <v>304</v>
      </c>
      <c r="D100" s="134">
        <v>5</v>
      </c>
      <c r="E100" s="134">
        <v>0.43</v>
      </c>
      <c r="F100" s="134"/>
      <c r="G100" s="134">
        <v>0</v>
      </c>
      <c r="H100" s="134">
        <v>3</v>
      </c>
      <c r="I100" s="134"/>
      <c r="J100" s="134"/>
      <c r="K100" s="134"/>
      <c r="L100" s="135"/>
      <c r="M100" s="135"/>
      <c r="N100" s="135"/>
      <c r="O100" s="135"/>
      <c r="P100" s="136">
        <v>4</v>
      </c>
      <c r="Q100" s="136">
        <v>0</v>
      </c>
      <c r="R100" s="136">
        <v>1</v>
      </c>
      <c r="S100" s="136">
        <v>0.2</v>
      </c>
      <c r="T100" s="2" t="s">
        <v>119</v>
      </c>
      <c r="U100" s="2" t="s">
        <v>119</v>
      </c>
      <c r="V100" s="137">
        <f t="shared" si="3"/>
        <v>46</v>
      </c>
      <c r="W100" s="136" t="s">
        <v>306</v>
      </c>
      <c r="X100" s="136" t="s">
        <v>303</v>
      </c>
    </row>
    <row r="101" spans="1:24" s="138" customFormat="1" x14ac:dyDescent="0.3">
      <c r="A101" s="134">
        <f t="shared" si="1"/>
        <v>95</v>
      </c>
      <c r="B101" s="135" t="s">
        <v>300</v>
      </c>
      <c r="C101" s="135" t="s">
        <v>304</v>
      </c>
      <c r="D101" s="134">
        <v>5</v>
      </c>
      <c r="E101" s="134">
        <v>0.43</v>
      </c>
      <c r="F101" s="134"/>
      <c r="G101" s="134">
        <v>0</v>
      </c>
      <c r="H101" s="134">
        <v>3</v>
      </c>
      <c r="I101" s="140"/>
      <c r="J101" s="140"/>
      <c r="K101" s="140"/>
      <c r="L101" s="141"/>
      <c r="M101" s="141"/>
      <c r="N101" s="141"/>
      <c r="O101" s="141"/>
      <c r="P101" s="136">
        <v>6</v>
      </c>
      <c r="Q101" s="136">
        <v>0</v>
      </c>
      <c r="R101" s="136">
        <v>1</v>
      </c>
      <c r="S101" s="136">
        <v>0.2</v>
      </c>
      <c r="T101" s="2" t="s">
        <v>119</v>
      </c>
      <c r="U101" s="2" t="s">
        <v>119</v>
      </c>
      <c r="V101" s="137">
        <f t="shared" si="3"/>
        <v>47</v>
      </c>
      <c r="W101" s="136" t="s">
        <v>306</v>
      </c>
      <c r="X101" s="136" t="s">
        <v>303</v>
      </c>
    </row>
    <row r="102" spans="1:24" s="138" customFormat="1" x14ac:dyDescent="0.3">
      <c r="A102" s="134">
        <f t="shared" si="1"/>
        <v>96</v>
      </c>
      <c r="B102" s="135" t="s">
        <v>300</v>
      </c>
      <c r="C102" s="135" t="s">
        <v>304</v>
      </c>
      <c r="D102" s="134">
        <v>5</v>
      </c>
      <c r="E102" s="134">
        <v>0.43</v>
      </c>
      <c r="F102" s="134"/>
      <c r="G102" s="134">
        <v>0</v>
      </c>
      <c r="H102" s="134">
        <v>3</v>
      </c>
      <c r="I102" s="140"/>
      <c r="J102" s="140"/>
      <c r="K102" s="140"/>
      <c r="L102" s="141"/>
      <c r="M102" s="141"/>
      <c r="N102" s="141"/>
      <c r="O102" s="141"/>
      <c r="P102" s="136">
        <v>5</v>
      </c>
      <c r="Q102" s="136">
        <v>0</v>
      </c>
      <c r="R102" s="136">
        <v>1</v>
      </c>
      <c r="S102" s="136">
        <v>0.2</v>
      </c>
      <c r="T102" s="2" t="s">
        <v>119</v>
      </c>
      <c r="U102" s="2" t="s">
        <v>119</v>
      </c>
      <c r="V102" s="137">
        <f t="shared" si="3"/>
        <v>48</v>
      </c>
      <c r="W102" s="136" t="s">
        <v>306</v>
      </c>
      <c r="X102" s="136" t="s">
        <v>303</v>
      </c>
    </row>
    <row r="103" spans="1:24" s="138" customFormat="1" x14ac:dyDescent="0.3">
      <c r="A103" s="134">
        <f t="shared" si="1"/>
        <v>97</v>
      </c>
      <c r="B103" s="135" t="s">
        <v>300</v>
      </c>
      <c r="C103" s="135" t="s">
        <v>304</v>
      </c>
      <c r="D103" s="134">
        <v>5</v>
      </c>
      <c r="E103" s="134">
        <v>0.43</v>
      </c>
      <c r="F103" s="134"/>
      <c r="G103" s="134">
        <v>0.5</v>
      </c>
      <c r="H103" s="134">
        <v>3</v>
      </c>
      <c r="I103" s="140"/>
      <c r="J103" s="140"/>
      <c r="K103" s="140"/>
      <c r="L103" s="141"/>
      <c r="M103" s="141"/>
      <c r="N103" s="141"/>
      <c r="O103" s="141"/>
      <c r="P103" s="254">
        <v>36</v>
      </c>
      <c r="Q103" s="136">
        <v>0</v>
      </c>
      <c r="R103" s="136">
        <v>1</v>
      </c>
      <c r="S103" s="136">
        <v>0.2</v>
      </c>
      <c r="T103" s="2" t="s">
        <v>305</v>
      </c>
      <c r="U103" s="2" t="s">
        <v>119</v>
      </c>
      <c r="V103" s="137">
        <f>V97+6</f>
        <v>49</v>
      </c>
      <c r="W103" s="136" t="s">
        <v>306</v>
      </c>
      <c r="X103" s="135" t="s">
        <v>307</v>
      </c>
    </row>
    <row r="104" spans="1:24" s="138" customFormat="1" x14ac:dyDescent="0.3">
      <c r="A104" s="134">
        <f t="shared" si="1"/>
        <v>98</v>
      </c>
      <c r="B104" s="135" t="s">
        <v>300</v>
      </c>
      <c r="C104" s="135" t="s">
        <v>304</v>
      </c>
      <c r="D104" s="134">
        <v>5</v>
      </c>
      <c r="E104" s="134">
        <v>0.43</v>
      </c>
      <c r="F104" s="134"/>
      <c r="G104" s="134">
        <v>0.5</v>
      </c>
      <c r="H104" s="134">
        <v>3</v>
      </c>
      <c r="I104" s="140"/>
      <c r="J104" s="140"/>
      <c r="K104" s="140"/>
      <c r="L104" s="141"/>
      <c r="M104" s="141"/>
      <c r="N104" s="141"/>
      <c r="O104" s="141"/>
      <c r="P104" s="136">
        <v>27</v>
      </c>
      <c r="Q104" s="136">
        <v>0</v>
      </c>
      <c r="R104" s="136">
        <v>1</v>
      </c>
      <c r="S104" s="136">
        <v>0.2</v>
      </c>
      <c r="T104" s="2" t="s">
        <v>119</v>
      </c>
      <c r="U104" s="2" t="s">
        <v>119</v>
      </c>
      <c r="V104" s="137">
        <f t="shared" si="2"/>
        <v>50</v>
      </c>
      <c r="W104" s="136" t="s">
        <v>306</v>
      </c>
      <c r="X104" s="136" t="s">
        <v>303</v>
      </c>
    </row>
    <row r="105" spans="1:24" s="138" customFormat="1" x14ac:dyDescent="0.3">
      <c r="A105" s="134">
        <f t="shared" si="1"/>
        <v>99</v>
      </c>
      <c r="B105" s="135" t="s">
        <v>300</v>
      </c>
      <c r="C105" s="135" t="s">
        <v>304</v>
      </c>
      <c r="D105" s="134">
        <v>5</v>
      </c>
      <c r="E105" s="134">
        <v>0.43</v>
      </c>
      <c r="F105" s="134"/>
      <c r="G105" s="134">
        <v>0.5</v>
      </c>
      <c r="H105" s="134">
        <v>3</v>
      </c>
      <c r="I105" s="140"/>
      <c r="J105" s="140"/>
      <c r="K105" s="140"/>
      <c r="L105" s="141"/>
      <c r="M105" s="141"/>
      <c r="N105" s="141"/>
      <c r="O105" s="141"/>
      <c r="P105" s="136">
        <v>26</v>
      </c>
      <c r="Q105" s="136">
        <v>0</v>
      </c>
      <c r="R105" s="136">
        <v>1</v>
      </c>
      <c r="S105" s="136">
        <v>0.2</v>
      </c>
      <c r="T105" s="2" t="s">
        <v>119</v>
      </c>
      <c r="U105" s="2" t="s">
        <v>119</v>
      </c>
      <c r="V105" s="137">
        <f t="shared" si="2"/>
        <v>51</v>
      </c>
      <c r="W105" s="136" t="s">
        <v>306</v>
      </c>
      <c r="X105" s="136" t="s">
        <v>303</v>
      </c>
    </row>
    <row r="106" spans="1:24" s="138" customFormat="1" x14ac:dyDescent="0.3">
      <c r="A106" s="134">
        <f t="shared" si="1"/>
        <v>100</v>
      </c>
      <c r="B106" s="135" t="s">
        <v>300</v>
      </c>
      <c r="C106" s="135" t="s">
        <v>304</v>
      </c>
      <c r="D106" s="134">
        <v>5</v>
      </c>
      <c r="E106" s="134">
        <v>0.43</v>
      </c>
      <c r="F106" s="134"/>
      <c r="G106" s="134">
        <v>0.5</v>
      </c>
      <c r="H106" s="134">
        <v>3</v>
      </c>
      <c r="I106" s="140"/>
      <c r="J106" s="140"/>
      <c r="K106" s="140"/>
      <c r="L106" s="141"/>
      <c r="M106" s="141"/>
      <c r="N106" s="141"/>
      <c r="O106" s="141"/>
      <c r="P106" s="136">
        <v>13</v>
      </c>
      <c r="Q106" s="136">
        <v>0</v>
      </c>
      <c r="R106" s="136">
        <v>1</v>
      </c>
      <c r="S106" s="136">
        <v>0.2</v>
      </c>
      <c r="T106" s="2" t="s">
        <v>119</v>
      </c>
      <c r="U106" s="2" t="s">
        <v>119</v>
      </c>
      <c r="V106" s="137">
        <f t="shared" si="2"/>
        <v>52</v>
      </c>
      <c r="W106" s="136" t="s">
        <v>306</v>
      </c>
      <c r="X106" s="136" t="s">
        <v>303</v>
      </c>
    </row>
    <row r="107" spans="1:24" s="138" customFormat="1" x14ac:dyDescent="0.3">
      <c r="A107" s="134">
        <f t="shared" si="1"/>
        <v>101</v>
      </c>
      <c r="B107" s="135" t="s">
        <v>300</v>
      </c>
      <c r="C107" s="135" t="s">
        <v>304</v>
      </c>
      <c r="D107" s="134">
        <v>5</v>
      </c>
      <c r="E107" s="134">
        <v>0.43</v>
      </c>
      <c r="F107" s="134"/>
      <c r="G107" s="134">
        <v>0.5</v>
      </c>
      <c r="H107" s="134">
        <v>3</v>
      </c>
      <c r="I107" s="140"/>
      <c r="J107" s="140"/>
      <c r="K107" s="140"/>
      <c r="L107" s="141"/>
      <c r="M107" s="141"/>
      <c r="N107" s="141"/>
      <c r="O107" s="141"/>
      <c r="P107" s="136">
        <v>21</v>
      </c>
      <c r="Q107" s="136">
        <v>0</v>
      </c>
      <c r="R107" s="136">
        <v>1</v>
      </c>
      <c r="S107" s="136">
        <v>0.2</v>
      </c>
      <c r="T107" s="2" t="s">
        <v>119</v>
      </c>
      <c r="U107" s="2" t="s">
        <v>119</v>
      </c>
      <c r="V107" s="137">
        <f t="shared" si="2"/>
        <v>53</v>
      </c>
      <c r="W107" s="136" t="s">
        <v>306</v>
      </c>
      <c r="X107" s="136" t="s">
        <v>303</v>
      </c>
    </row>
    <row r="108" spans="1:24" s="138" customFormat="1" x14ac:dyDescent="0.3">
      <c r="A108" s="134">
        <f t="shared" si="1"/>
        <v>102</v>
      </c>
      <c r="B108" s="135" t="s">
        <v>300</v>
      </c>
      <c r="C108" s="135" t="s">
        <v>304</v>
      </c>
      <c r="D108" s="134">
        <v>5</v>
      </c>
      <c r="E108" s="134">
        <v>0.43</v>
      </c>
      <c r="F108" s="134"/>
      <c r="G108" s="134">
        <v>0.5</v>
      </c>
      <c r="H108" s="134">
        <v>3</v>
      </c>
      <c r="I108" s="140"/>
      <c r="J108" s="140"/>
      <c r="K108" s="140"/>
      <c r="L108" s="141"/>
      <c r="M108" s="141"/>
      <c r="N108" s="141"/>
      <c r="O108" s="141"/>
      <c r="P108" s="136">
        <v>20</v>
      </c>
      <c r="Q108" s="136">
        <v>0</v>
      </c>
      <c r="R108" s="136">
        <v>1</v>
      </c>
      <c r="S108" s="136">
        <v>0.2</v>
      </c>
      <c r="T108" s="2" t="s">
        <v>119</v>
      </c>
      <c r="U108" s="2" t="s">
        <v>119</v>
      </c>
      <c r="V108" s="137">
        <f t="shared" si="2"/>
        <v>54</v>
      </c>
      <c r="W108" s="136" t="s">
        <v>306</v>
      </c>
      <c r="X108" s="136" t="s">
        <v>303</v>
      </c>
    </row>
    <row r="109" spans="1:24" s="138" customFormat="1" x14ac:dyDescent="0.3">
      <c r="A109" s="195">
        <f t="shared" si="1"/>
        <v>103</v>
      </c>
      <c r="B109" s="135" t="s">
        <v>300</v>
      </c>
      <c r="C109" s="135" t="s">
        <v>304</v>
      </c>
      <c r="D109" s="134">
        <v>5</v>
      </c>
      <c r="E109" s="134">
        <v>0.43</v>
      </c>
      <c r="F109" s="134"/>
      <c r="G109" s="134">
        <v>0.5</v>
      </c>
      <c r="H109" s="134">
        <v>3</v>
      </c>
      <c r="I109" s="140"/>
      <c r="J109" s="140"/>
      <c r="K109" s="140"/>
      <c r="L109" s="141"/>
      <c r="M109" s="141"/>
      <c r="N109" s="141"/>
      <c r="O109" s="141"/>
      <c r="P109" s="2">
        <v>66</v>
      </c>
      <c r="Q109" s="136">
        <v>0</v>
      </c>
      <c r="R109" s="136">
        <v>1</v>
      </c>
      <c r="S109" s="136">
        <v>0.2</v>
      </c>
      <c r="T109" s="2" t="s">
        <v>119</v>
      </c>
      <c r="U109" s="2" t="s">
        <v>119</v>
      </c>
      <c r="V109" s="137">
        <f t="shared" ref="V109:V114" si="4">V103</f>
        <v>49</v>
      </c>
      <c r="W109" s="136" t="s">
        <v>306</v>
      </c>
      <c r="X109" s="136" t="s">
        <v>308</v>
      </c>
    </row>
    <row r="110" spans="1:24" s="138" customFormat="1" x14ac:dyDescent="0.3">
      <c r="A110" s="134">
        <f t="shared" si="1"/>
        <v>104</v>
      </c>
      <c r="B110" s="135" t="s">
        <v>300</v>
      </c>
      <c r="C110" s="135" t="s">
        <v>304</v>
      </c>
      <c r="D110" s="134">
        <v>5</v>
      </c>
      <c r="E110" s="134">
        <v>0.43</v>
      </c>
      <c r="F110" s="134"/>
      <c r="G110" s="134">
        <v>0.5</v>
      </c>
      <c r="H110" s="134">
        <v>3</v>
      </c>
      <c r="I110" s="140"/>
      <c r="J110" s="140"/>
      <c r="K110" s="140"/>
      <c r="L110" s="141"/>
      <c r="M110" s="141"/>
      <c r="N110" s="141"/>
      <c r="O110" s="141"/>
      <c r="P110" s="136">
        <v>9</v>
      </c>
      <c r="Q110" s="136">
        <v>0</v>
      </c>
      <c r="R110" s="136">
        <v>1</v>
      </c>
      <c r="S110" s="136">
        <v>0.2</v>
      </c>
      <c r="T110" s="2" t="s">
        <v>119</v>
      </c>
      <c r="U110" s="2" t="s">
        <v>119</v>
      </c>
      <c r="V110" s="137">
        <f t="shared" si="4"/>
        <v>50</v>
      </c>
      <c r="W110" s="136" t="s">
        <v>306</v>
      </c>
      <c r="X110" s="136" t="s">
        <v>303</v>
      </c>
    </row>
    <row r="111" spans="1:24" s="138" customFormat="1" x14ac:dyDescent="0.3">
      <c r="A111" s="134">
        <f t="shared" si="1"/>
        <v>105</v>
      </c>
      <c r="B111" s="135" t="s">
        <v>300</v>
      </c>
      <c r="C111" s="135" t="s">
        <v>304</v>
      </c>
      <c r="D111" s="134">
        <v>5</v>
      </c>
      <c r="E111" s="134">
        <v>0.43</v>
      </c>
      <c r="F111" s="134"/>
      <c r="G111" s="134">
        <v>0.5</v>
      </c>
      <c r="H111" s="134">
        <v>3</v>
      </c>
      <c r="I111" s="140"/>
      <c r="J111" s="140"/>
      <c r="K111" s="140"/>
      <c r="L111" s="141"/>
      <c r="M111" s="141"/>
      <c r="N111" s="141"/>
      <c r="O111" s="141"/>
      <c r="P111" s="136">
        <v>8</v>
      </c>
      <c r="Q111" s="136">
        <v>0</v>
      </c>
      <c r="R111" s="136">
        <v>1</v>
      </c>
      <c r="S111" s="136">
        <v>0.2</v>
      </c>
      <c r="T111" s="2" t="s">
        <v>119</v>
      </c>
      <c r="U111" s="2" t="s">
        <v>119</v>
      </c>
      <c r="V111" s="137">
        <f t="shared" si="4"/>
        <v>51</v>
      </c>
      <c r="W111" s="136" t="s">
        <v>306</v>
      </c>
      <c r="X111" s="136" t="s">
        <v>303</v>
      </c>
    </row>
    <row r="112" spans="1:24" s="138" customFormat="1" x14ac:dyDescent="0.3">
      <c r="A112" s="134">
        <f t="shared" si="1"/>
        <v>106</v>
      </c>
      <c r="B112" s="135" t="s">
        <v>300</v>
      </c>
      <c r="C112" s="135" t="s">
        <v>304</v>
      </c>
      <c r="D112" s="134">
        <v>5</v>
      </c>
      <c r="E112" s="134">
        <v>0.43</v>
      </c>
      <c r="F112" s="134"/>
      <c r="G112" s="134">
        <v>0.5</v>
      </c>
      <c r="H112" s="134">
        <v>3</v>
      </c>
      <c r="I112" s="140"/>
      <c r="J112" s="140"/>
      <c r="K112" s="140"/>
      <c r="L112" s="141"/>
      <c r="M112" s="141"/>
      <c r="N112" s="141"/>
      <c r="O112" s="141"/>
      <c r="P112" s="136">
        <v>1</v>
      </c>
      <c r="Q112" s="136">
        <v>0</v>
      </c>
      <c r="R112" s="136">
        <v>1</v>
      </c>
      <c r="S112" s="136">
        <v>0.2</v>
      </c>
      <c r="T112" s="2" t="s">
        <v>119</v>
      </c>
      <c r="U112" s="2" t="s">
        <v>119</v>
      </c>
      <c r="V112" s="137">
        <f t="shared" si="4"/>
        <v>52</v>
      </c>
      <c r="W112" s="136" t="s">
        <v>306</v>
      </c>
      <c r="X112" s="136" t="s">
        <v>303</v>
      </c>
    </row>
    <row r="113" spans="1:24" s="138" customFormat="1" x14ac:dyDescent="0.3">
      <c r="A113" s="134">
        <f t="shared" si="1"/>
        <v>107</v>
      </c>
      <c r="B113" s="135" t="s">
        <v>300</v>
      </c>
      <c r="C113" s="135" t="s">
        <v>304</v>
      </c>
      <c r="D113" s="134">
        <v>5</v>
      </c>
      <c r="E113" s="134">
        <v>0.43</v>
      </c>
      <c r="F113" s="134"/>
      <c r="G113" s="134">
        <v>0.5</v>
      </c>
      <c r="H113" s="134">
        <v>3</v>
      </c>
      <c r="I113" s="140"/>
      <c r="J113" s="140"/>
      <c r="K113" s="140"/>
      <c r="L113" s="141"/>
      <c r="M113" s="141"/>
      <c r="N113" s="141"/>
      <c r="O113" s="141"/>
      <c r="P113" s="136">
        <v>3</v>
      </c>
      <c r="Q113" s="136">
        <v>0</v>
      </c>
      <c r="R113" s="136">
        <v>1</v>
      </c>
      <c r="S113" s="136">
        <v>0.2</v>
      </c>
      <c r="T113" s="2" t="s">
        <v>119</v>
      </c>
      <c r="U113" s="2" t="s">
        <v>119</v>
      </c>
      <c r="V113" s="137">
        <f t="shared" si="4"/>
        <v>53</v>
      </c>
      <c r="W113" s="136" t="s">
        <v>306</v>
      </c>
      <c r="X113" s="136" t="s">
        <v>303</v>
      </c>
    </row>
    <row r="114" spans="1:24" s="138" customFormat="1" x14ac:dyDescent="0.3">
      <c r="A114" s="134">
        <f t="shared" si="1"/>
        <v>108</v>
      </c>
      <c r="B114" s="135" t="s">
        <v>300</v>
      </c>
      <c r="C114" s="135" t="s">
        <v>304</v>
      </c>
      <c r="D114" s="134">
        <v>5</v>
      </c>
      <c r="E114" s="134">
        <v>0.43</v>
      </c>
      <c r="F114" s="134"/>
      <c r="G114" s="134">
        <v>0.5</v>
      </c>
      <c r="H114" s="134">
        <v>3</v>
      </c>
      <c r="I114" s="140"/>
      <c r="J114" s="140"/>
      <c r="K114" s="140"/>
      <c r="L114" s="141"/>
      <c r="M114" s="141"/>
      <c r="N114" s="141"/>
      <c r="O114" s="141"/>
      <c r="P114" s="136">
        <v>2</v>
      </c>
      <c r="Q114" s="136">
        <v>0</v>
      </c>
      <c r="R114" s="136">
        <v>1</v>
      </c>
      <c r="S114" s="136">
        <v>0.2</v>
      </c>
      <c r="T114" s="2" t="s">
        <v>119</v>
      </c>
      <c r="U114" s="2" t="s">
        <v>119</v>
      </c>
      <c r="V114" s="137">
        <f t="shared" si="4"/>
        <v>54</v>
      </c>
      <c r="W114" s="136" t="s">
        <v>306</v>
      </c>
      <c r="X114" s="136" t="s">
        <v>303</v>
      </c>
    </row>
    <row r="115" spans="1:24" s="138" customFormat="1" x14ac:dyDescent="0.3">
      <c r="A115" s="134">
        <f t="shared" si="1"/>
        <v>109</v>
      </c>
      <c r="B115" s="135" t="s">
        <v>300</v>
      </c>
      <c r="C115" s="135" t="s">
        <v>304</v>
      </c>
      <c r="D115" s="134">
        <v>5</v>
      </c>
      <c r="E115" s="134">
        <v>0.43</v>
      </c>
      <c r="F115" s="134"/>
      <c r="G115" s="134">
        <v>0.5</v>
      </c>
      <c r="H115" s="134">
        <v>3</v>
      </c>
      <c r="I115" s="140"/>
      <c r="J115" s="140"/>
      <c r="K115" s="140"/>
      <c r="L115" s="141"/>
      <c r="M115" s="141"/>
      <c r="N115" s="141"/>
      <c r="O115" s="141"/>
      <c r="P115" s="254">
        <v>41</v>
      </c>
      <c r="Q115" s="136">
        <v>0</v>
      </c>
      <c r="R115" s="136">
        <v>1</v>
      </c>
      <c r="S115" s="136">
        <v>0.2</v>
      </c>
      <c r="T115" s="2" t="s">
        <v>305</v>
      </c>
      <c r="U115" s="2" t="s">
        <v>119</v>
      </c>
      <c r="V115" s="137">
        <f t="shared" ref="V115:V120" si="5">V109+6</f>
        <v>55</v>
      </c>
      <c r="W115" s="136" t="s">
        <v>306</v>
      </c>
      <c r="X115" s="136" t="s">
        <v>307</v>
      </c>
    </row>
    <row r="116" spans="1:24" s="138" customFormat="1" x14ac:dyDescent="0.3">
      <c r="A116" s="134">
        <f t="shared" si="1"/>
        <v>110</v>
      </c>
      <c r="B116" s="135" t="s">
        <v>300</v>
      </c>
      <c r="C116" s="135" t="s">
        <v>304</v>
      </c>
      <c r="D116" s="134">
        <v>5</v>
      </c>
      <c r="E116" s="134">
        <v>0.43</v>
      </c>
      <c r="F116" s="134"/>
      <c r="G116" s="134">
        <v>0.5</v>
      </c>
      <c r="H116" s="134">
        <v>3</v>
      </c>
      <c r="I116" s="140"/>
      <c r="J116" s="140"/>
      <c r="K116" s="140"/>
      <c r="L116" s="141"/>
      <c r="M116" s="141"/>
      <c r="N116" s="141"/>
      <c r="O116" s="141"/>
      <c r="P116" s="136">
        <v>30</v>
      </c>
      <c r="Q116" s="136">
        <v>0</v>
      </c>
      <c r="R116" s="136">
        <v>1</v>
      </c>
      <c r="S116" s="136">
        <v>0.2</v>
      </c>
      <c r="T116" s="2" t="s">
        <v>119</v>
      </c>
      <c r="U116" s="2" t="s">
        <v>119</v>
      </c>
      <c r="V116" s="137">
        <f t="shared" si="5"/>
        <v>56</v>
      </c>
      <c r="W116" s="136" t="s">
        <v>306</v>
      </c>
      <c r="X116" s="136" t="s">
        <v>303</v>
      </c>
    </row>
    <row r="117" spans="1:24" s="138" customFormat="1" ht="16.2" customHeight="1" x14ac:dyDescent="0.3">
      <c r="A117" s="134">
        <f t="shared" si="1"/>
        <v>111</v>
      </c>
      <c r="B117" s="135" t="s">
        <v>300</v>
      </c>
      <c r="C117" s="135" t="s">
        <v>304</v>
      </c>
      <c r="D117" s="134">
        <v>5</v>
      </c>
      <c r="E117" s="134">
        <v>0.43</v>
      </c>
      <c r="F117" s="134"/>
      <c r="G117" s="134">
        <v>0.5</v>
      </c>
      <c r="H117" s="134">
        <v>3</v>
      </c>
      <c r="I117" s="140"/>
      <c r="J117" s="140"/>
      <c r="K117" s="140"/>
      <c r="L117" s="141"/>
      <c r="M117" s="141"/>
      <c r="N117" s="141"/>
      <c r="O117" s="141"/>
      <c r="P117" s="136">
        <v>29</v>
      </c>
      <c r="Q117" s="136">
        <v>0</v>
      </c>
      <c r="R117" s="136">
        <v>1</v>
      </c>
      <c r="S117" s="136">
        <v>0.2</v>
      </c>
      <c r="T117" s="2" t="s">
        <v>119</v>
      </c>
      <c r="U117" s="2" t="s">
        <v>119</v>
      </c>
      <c r="V117" s="137">
        <f t="shared" si="5"/>
        <v>57</v>
      </c>
      <c r="W117" s="136" t="s">
        <v>306</v>
      </c>
      <c r="X117" s="136" t="s">
        <v>303</v>
      </c>
    </row>
    <row r="118" spans="1:24" s="138" customFormat="1" x14ac:dyDescent="0.3">
      <c r="A118" s="134">
        <f t="shared" si="1"/>
        <v>112</v>
      </c>
      <c r="B118" s="135" t="s">
        <v>300</v>
      </c>
      <c r="C118" s="135" t="s">
        <v>304</v>
      </c>
      <c r="D118" s="134">
        <v>5</v>
      </c>
      <c r="E118" s="134">
        <v>0.43</v>
      </c>
      <c r="F118" s="134"/>
      <c r="G118" s="134">
        <v>0.5</v>
      </c>
      <c r="H118" s="134">
        <v>3</v>
      </c>
      <c r="I118" s="140"/>
      <c r="J118" s="140"/>
      <c r="K118" s="140"/>
      <c r="L118" s="141"/>
      <c r="M118" s="141"/>
      <c r="N118" s="141"/>
      <c r="O118" s="141"/>
      <c r="P118" s="136">
        <v>16</v>
      </c>
      <c r="Q118" s="136">
        <v>0</v>
      </c>
      <c r="R118" s="136">
        <v>1</v>
      </c>
      <c r="S118" s="136">
        <v>0.2</v>
      </c>
      <c r="T118" s="2" t="s">
        <v>119</v>
      </c>
      <c r="U118" s="2" t="s">
        <v>119</v>
      </c>
      <c r="V118" s="137">
        <f t="shared" si="5"/>
        <v>58</v>
      </c>
      <c r="W118" s="136" t="s">
        <v>306</v>
      </c>
      <c r="X118" s="136" t="s">
        <v>303</v>
      </c>
    </row>
    <row r="119" spans="1:24" s="138" customFormat="1" x14ac:dyDescent="0.3">
      <c r="A119" s="134">
        <f t="shared" si="1"/>
        <v>113</v>
      </c>
      <c r="B119" s="135" t="s">
        <v>300</v>
      </c>
      <c r="C119" s="135" t="s">
        <v>304</v>
      </c>
      <c r="D119" s="134">
        <v>5</v>
      </c>
      <c r="E119" s="134">
        <v>0.43</v>
      </c>
      <c r="F119" s="134"/>
      <c r="G119" s="134">
        <v>0.5</v>
      </c>
      <c r="H119" s="134">
        <v>3</v>
      </c>
      <c r="I119" s="140"/>
      <c r="J119" s="140"/>
      <c r="K119" s="140"/>
      <c r="L119" s="141"/>
      <c r="M119" s="141"/>
      <c r="N119" s="141"/>
      <c r="O119" s="141"/>
      <c r="P119" s="136">
        <v>24</v>
      </c>
      <c r="Q119" s="136">
        <v>0</v>
      </c>
      <c r="R119" s="136">
        <v>1</v>
      </c>
      <c r="S119" s="136">
        <v>0.2</v>
      </c>
      <c r="T119" s="2" t="s">
        <v>119</v>
      </c>
      <c r="U119" s="2" t="s">
        <v>119</v>
      </c>
      <c r="V119" s="137">
        <f t="shared" si="5"/>
        <v>59</v>
      </c>
      <c r="W119" s="136" t="s">
        <v>306</v>
      </c>
      <c r="X119" s="136" t="s">
        <v>303</v>
      </c>
    </row>
    <row r="120" spans="1:24" s="138" customFormat="1" x14ac:dyDescent="0.3">
      <c r="A120" s="134">
        <f t="shared" si="1"/>
        <v>114</v>
      </c>
      <c r="B120" s="135" t="s">
        <v>300</v>
      </c>
      <c r="C120" s="135" t="s">
        <v>304</v>
      </c>
      <c r="D120" s="134">
        <v>5</v>
      </c>
      <c r="E120" s="134">
        <v>0.43</v>
      </c>
      <c r="F120" s="134"/>
      <c r="G120" s="134">
        <v>0.5</v>
      </c>
      <c r="H120" s="134">
        <v>3</v>
      </c>
      <c r="I120" s="140"/>
      <c r="J120" s="140"/>
      <c r="K120" s="140"/>
      <c r="L120" s="141"/>
      <c r="M120" s="141"/>
      <c r="N120" s="141"/>
      <c r="O120" s="141"/>
      <c r="P120" s="136">
        <v>23</v>
      </c>
      <c r="Q120" s="136">
        <v>0</v>
      </c>
      <c r="R120" s="136">
        <v>1</v>
      </c>
      <c r="S120" s="136">
        <v>0.2</v>
      </c>
      <c r="T120" s="2" t="s">
        <v>119</v>
      </c>
      <c r="U120" s="2" t="s">
        <v>119</v>
      </c>
      <c r="V120" s="137">
        <f t="shared" si="5"/>
        <v>60</v>
      </c>
      <c r="W120" s="136" t="s">
        <v>306</v>
      </c>
      <c r="X120" s="136" t="s">
        <v>303</v>
      </c>
    </row>
    <row r="121" spans="1:24" s="138" customFormat="1" x14ac:dyDescent="0.3">
      <c r="A121" s="195">
        <f t="shared" si="1"/>
        <v>115</v>
      </c>
      <c r="B121" s="135" t="s">
        <v>300</v>
      </c>
      <c r="C121" s="135" t="s">
        <v>304</v>
      </c>
      <c r="D121" s="134">
        <v>5</v>
      </c>
      <c r="E121" s="134">
        <v>0.43</v>
      </c>
      <c r="F121" s="134"/>
      <c r="G121" s="134">
        <v>0.5</v>
      </c>
      <c r="H121" s="134">
        <v>3</v>
      </c>
      <c r="I121" s="140"/>
      <c r="J121" s="140"/>
      <c r="K121" s="140"/>
      <c r="L121" s="141"/>
      <c r="M121" s="141"/>
      <c r="N121" s="141"/>
      <c r="O121" s="141"/>
      <c r="P121" s="2">
        <v>71</v>
      </c>
      <c r="Q121" s="136">
        <v>0</v>
      </c>
      <c r="R121" s="136">
        <v>1</v>
      </c>
      <c r="S121" s="136">
        <v>0.2</v>
      </c>
      <c r="T121" s="2" t="s">
        <v>119</v>
      </c>
      <c r="U121" s="2" t="s">
        <v>119</v>
      </c>
      <c r="V121" s="137">
        <f t="shared" ref="V121:V126" si="6">V115</f>
        <v>55</v>
      </c>
      <c r="W121" s="136" t="s">
        <v>306</v>
      </c>
      <c r="X121" s="136" t="s">
        <v>308</v>
      </c>
    </row>
    <row r="122" spans="1:24" s="138" customFormat="1" x14ac:dyDescent="0.3">
      <c r="A122" s="134">
        <f t="shared" si="1"/>
        <v>116</v>
      </c>
      <c r="B122" s="135" t="s">
        <v>300</v>
      </c>
      <c r="C122" s="135" t="s">
        <v>304</v>
      </c>
      <c r="D122" s="134">
        <v>5</v>
      </c>
      <c r="E122" s="134">
        <v>0.43</v>
      </c>
      <c r="F122" s="134"/>
      <c r="G122" s="134">
        <v>0.5</v>
      </c>
      <c r="H122" s="134">
        <v>3</v>
      </c>
      <c r="I122" s="140"/>
      <c r="J122" s="140"/>
      <c r="K122" s="140"/>
      <c r="L122" s="141"/>
      <c r="M122" s="141"/>
      <c r="N122" s="141"/>
      <c r="O122" s="141"/>
      <c r="P122" s="136">
        <v>12</v>
      </c>
      <c r="Q122" s="136">
        <v>0</v>
      </c>
      <c r="R122" s="136">
        <v>1</v>
      </c>
      <c r="S122" s="136">
        <v>0.2</v>
      </c>
      <c r="T122" s="2" t="s">
        <v>119</v>
      </c>
      <c r="U122" s="2" t="s">
        <v>119</v>
      </c>
      <c r="V122" s="137">
        <f t="shared" si="6"/>
        <v>56</v>
      </c>
      <c r="W122" s="136" t="s">
        <v>306</v>
      </c>
      <c r="X122" s="136" t="s">
        <v>303</v>
      </c>
    </row>
    <row r="123" spans="1:24" s="138" customFormat="1" x14ac:dyDescent="0.3">
      <c r="A123" s="134">
        <f t="shared" si="1"/>
        <v>117</v>
      </c>
      <c r="B123" s="135" t="s">
        <v>300</v>
      </c>
      <c r="C123" s="135" t="s">
        <v>304</v>
      </c>
      <c r="D123" s="134">
        <v>5</v>
      </c>
      <c r="E123" s="134">
        <v>0.43</v>
      </c>
      <c r="F123" s="134"/>
      <c r="G123" s="134">
        <v>0.5</v>
      </c>
      <c r="H123" s="134">
        <v>3</v>
      </c>
      <c r="I123" s="140"/>
      <c r="J123" s="140"/>
      <c r="K123" s="140"/>
      <c r="L123" s="141"/>
      <c r="M123" s="141"/>
      <c r="N123" s="141"/>
      <c r="O123" s="141"/>
      <c r="P123" s="136">
        <v>11</v>
      </c>
      <c r="Q123" s="136">
        <v>0</v>
      </c>
      <c r="R123" s="136">
        <v>1</v>
      </c>
      <c r="S123" s="136">
        <v>0.2</v>
      </c>
      <c r="T123" s="2" t="s">
        <v>119</v>
      </c>
      <c r="U123" s="2" t="s">
        <v>119</v>
      </c>
      <c r="V123" s="137">
        <f t="shared" si="6"/>
        <v>57</v>
      </c>
      <c r="W123" s="136" t="s">
        <v>306</v>
      </c>
      <c r="X123" s="136" t="s">
        <v>303</v>
      </c>
    </row>
    <row r="124" spans="1:24" s="138" customFormat="1" x14ac:dyDescent="0.3">
      <c r="A124" s="134">
        <f t="shared" si="1"/>
        <v>118</v>
      </c>
      <c r="B124" s="135" t="s">
        <v>300</v>
      </c>
      <c r="C124" s="135" t="s">
        <v>304</v>
      </c>
      <c r="D124" s="134">
        <v>5</v>
      </c>
      <c r="E124" s="134">
        <v>0.43</v>
      </c>
      <c r="F124" s="134"/>
      <c r="G124" s="134">
        <v>0.5</v>
      </c>
      <c r="H124" s="134">
        <v>3</v>
      </c>
      <c r="I124" s="140"/>
      <c r="J124" s="140"/>
      <c r="K124" s="140"/>
      <c r="L124" s="141"/>
      <c r="M124" s="141"/>
      <c r="N124" s="141"/>
      <c r="O124" s="141"/>
      <c r="P124" s="136">
        <v>4</v>
      </c>
      <c r="Q124" s="136">
        <v>0</v>
      </c>
      <c r="R124" s="136">
        <v>1</v>
      </c>
      <c r="S124" s="136">
        <v>0.2</v>
      </c>
      <c r="T124" s="2" t="s">
        <v>119</v>
      </c>
      <c r="U124" s="2" t="s">
        <v>119</v>
      </c>
      <c r="V124" s="137">
        <f t="shared" si="6"/>
        <v>58</v>
      </c>
      <c r="W124" s="136" t="s">
        <v>306</v>
      </c>
      <c r="X124" s="136" t="s">
        <v>303</v>
      </c>
    </row>
    <row r="125" spans="1:24" s="138" customFormat="1" x14ac:dyDescent="0.3">
      <c r="A125" s="134">
        <f t="shared" si="1"/>
        <v>119</v>
      </c>
      <c r="B125" s="135" t="s">
        <v>300</v>
      </c>
      <c r="C125" s="135" t="s">
        <v>304</v>
      </c>
      <c r="D125" s="134">
        <v>5</v>
      </c>
      <c r="E125" s="134">
        <v>0.43</v>
      </c>
      <c r="F125" s="134"/>
      <c r="G125" s="134">
        <v>0.5</v>
      </c>
      <c r="H125" s="134">
        <v>3</v>
      </c>
      <c r="I125" s="140"/>
      <c r="J125" s="140"/>
      <c r="K125" s="140"/>
      <c r="L125" s="141"/>
      <c r="M125" s="141"/>
      <c r="N125" s="141"/>
      <c r="O125" s="141"/>
      <c r="P125" s="136">
        <v>6</v>
      </c>
      <c r="Q125" s="136">
        <v>0</v>
      </c>
      <c r="R125" s="136">
        <v>1</v>
      </c>
      <c r="S125" s="136">
        <v>0.2</v>
      </c>
      <c r="T125" s="2" t="s">
        <v>119</v>
      </c>
      <c r="U125" s="2" t="s">
        <v>119</v>
      </c>
      <c r="V125" s="137">
        <f t="shared" si="6"/>
        <v>59</v>
      </c>
      <c r="W125" s="136" t="s">
        <v>306</v>
      </c>
      <c r="X125" s="136" t="s">
        <v>303</v>
      </c>
    </row>
    <row r="126" spans="1:24" s="138" customFormat="1" x14ac:dyDescent="0.3">
      <c r="A126" s="134">
        <f t="shared" si="1"/>
        <v>120</v>
      </c>
      <c r="B126" s="135" t="s">
        <v>300</v>
      </c>
      <c r="C126" s="135" t="s">
        <v>304</v>
      </c>
      <c r="D126" s="134">
        <v>5</v>
      </c>
      <c r="E126" s="134">
        <v>0.43</v>
      </c>
      <c r="F126" s="134"/>
      <c r="G126" s="134">
        <v>0.5</v>
      </c>
      <c r="H126" s="134">
        <v>3</v>
      </c>
      <c r="I126" s="140"/>
      <c r="J126" s="140"/>
      <c r="K126" s="140"/>
      <c r="L126" s="141"/>
      <c r="M126" s="141"/>
      <c r="N126" s="141"/>
      <c r="O126" s="141"/>
      <c r="P126" s="136">
        <v>5</v>
      </c>
      <c r="Q126" s="136">
        <v>0</v>
      </c>
      <c r="R126" s="136">
        <v>1</v>
      </c>
      <c r="S126" s="136">
        <v>0.2</v>
      </c>
      <c r="T126" s="2" t="s">
        <v>119</v>
      </c>
      <c r="U126" s="2" t="s">
        <v>119</v>
      </c>
      <c r="V126" s="137">
        <f t="shared" si="6"/>
        <v>60</v>
      </c>
      <c r="W126" s="136" t="s">
        <v>306</v>
      </c>
      <c r="X126" s="136" t="s">
        <v>303</v>
      </c>
    </row>
    <row r="127" spans="1:24" s="138" customFormat="1" x14ac:dyDescent="0.3">
      <c r="A127" s="134">
        <f t="shared" si="1"/>
        <v>121</v>
      </c>
      <c r="B127" s="135" t="s">
        <v>300</v>
      </c>
      <c r="C127" s="135" t="s">
        <v>309</v>
      </c>
      <c r="D127" s="134">
        <v>5</v>
      </c>
      <c r="E127" s="134">
        <v>0.43</v>
      </c>
      <c r="F127" s="134"/>
      <c r="G127" s="134">
        <v>0</v>
      </c>
      <c r="H127" s="134">
        <v>3</v>
      </c>
      <c r="I127" s="140"/>
      <c r="J127" s="140"/>
      <c r="K127" s="140"/>
      <c r="L127" s="141"/>
      <c r="M127" s="141"/>
      <c r="N127" s="141"/>
      <c r="O127" s="141"/>
      <c r="P127" s="254">
        <v>36</v>
      </c>
      <c r="Q127" s="136">
        <v>0</v>
      </c>
      <c r="R127" s="136">
        <v>1</v>
      </c>
      <c r="S127" s="136">
        <v>0.2</v>
      </c>
      <c r="T127" s="2" t="s">
        <v>305</v>
      </c>
      <c r="U127" s="2" t="s">
        <v>119</v>
      </c>
      <c r="V127" s="137">
        <f t="shared" ref="V127:V132" si="7">V121+6</f>
        <v>61</v>
      </c>
      <c r="W127" s="136" t="s">
        <v>306</v>
      </c>
      <c r="X127" s="136" t="s">
        <v>307</v>
      </c>
    </row>
    <row r="128" spans="1:24" s="138" customFormat="1" x14ac:dyDescent="0.3">
      <c r="A128" s="134">
        <f t="shared" si="1"/>
        <v>122</v>
      </c>
      <c r="B128" s="135" t="s">
        <v>300</v>
      </c>
      <c r="C128" s="135" t="s">
        <v>309</v>
      </c>
      <c r="D128" s="134">
        <v>5</v>
      </c>
      <c r="E128" s="134">
        <v>0.43</v>
      </c>
      <c r="F128" s="134"/>
      <c r="G128" s="134">
        <v>0</v>
      </c>
      <c r="H128" s="134">
        <v>3</v>
      </c>
      <c r="I128" s="140"/>
      <c r="J128" s="140"/>
      <c r="K128" s="140"/>
      <c r="L128" s="141"/>
      <c r="M128" s="141"/>
      <c r="N128" s="141"/>
      <c r="O128" s="141"/>
      <c r="P128" s="136">
        <v>27</v>
      </c>
      <c r="Q128" s="136">
        <v>0</v>
      </c>
      <c r="R128" s="136">
        <v>1</v>
      </c>
      <c r="S128" s="136">
        <v>0.2</v>
      </c>
      <c r="T128" s="2" t="s">
        <v>119</v>
      </c>
      <c r="U128" s="2" t="s">
        <v>119</v>
      </c>
      <c r="V128" s="137">
        <f t="shared" si="7"/>
        <v>62</v>
      </c>
      <c r="W128" s="136" t="s">
        <v>306</v>
      </c>
      <c r="X128" s="136" t="s">
        <v>303</v>
      </c>
    </row>
    <row r="129" spans="1:24" s="138" customFormat="1" x14ac:dyDescent="0.3">
      <c r="A129" s="134">
        <f t="shared" si="1"/>
        <v>123</v>
      </c>
      <c r="B129" s="135" t="s">
        <v>300</v>
      </c>
      <c r="C129" s="135" t="s">
        <v>309</v>
      </c>
      <c r="D129" s="134">
        <v>5</v>
      </c>
      <c r="E129" s="134">
        <v>0.43</v>
      </c>
      <c r="F129" s="134"/>
      <c r="G129" s="134">
        <v>0</v>
      </c>
      <c r="H129" s="134">
        <v>3</v>
      </c>
      <c r="I129" s="140"/>
      <c r="J129" s="140"/>
      <c r="K129" s="140"/>
      <c r="L129" s="141"/>
      <c r="M129" s="141"/>
      <c r="N129" s="141"/>
      <c r="O129" s="141"/>
      <c r="P129" s="136">
        <v>26</v>
      </c>
      <c r="Q129" s="136">
        <v>0</v>
      </c>
      <c r="R129" s="136">
        <v>1</v>
      </c>
      <c r="S129" s="136">
        <v>0.2</v>
      </c>
      <c r="T129" s="2" t="s">
        <v>119</v>
      </c>
      <c r="U129" s="2" t="s">
        <v>119</v>
      </c>
      <c r="V129" s="137">
        <f t="shared" si="7"/>
        <v>63</v>
      </c>
      <c r="W129" s="136" t="s">
        <v>306</v>
      </c>
      <c r="X129" s="136" t="s">
        <v>303</v>
      </c>
    </row>
    <row r="130" spans="1:24" s="138" customFormat="1" x14ac:dyDescent="0.3">
      <c r="A130" s="134">
        <f t="shared" si="1"/>
        <v>124</v>
      </c>
      <c r="B130" s="135" t="s">
        <v>300</v>
      </c>
      <c r="C130" s="135" t="s">
        <v>309</v>
      </c>
      <c r="D130" s="134">
        <v>5</v>
      </c>
      <c r="E130" s="134">
        <v>0.43</v>
      </c>
      <c r="F130" s="134"/>
      <c r="G130" s="134">
        <v>0</v>
      </c>
      <c r="H130" s="134">
        <v>3</v>
      </c>
      <c r="I130" s="140"/>
      <c r="J130" s="140"/>
      <c r="K130" s="140"/>
      <c r="L130" s="141"/>
      <c r="M130" s="141"/>
      <c r="N130" s="141"/>
      <c r="O130" s="141"/>
      <c r="P130" s="136">
        <v>13</v>
      </c>
      <c r="Q130" s="136">
        <v>0</v>
      </c>
      <c r="R130" s="136">
        <v>1</v>
      </c>
      <c r="S130" s="136">
        <v>0.2</v>
      </c>
      <c r="T130" s="2" t="s">
        <v>119</v>
      </c>
      <c r="U130" s="2" t="s">
        <v>119</v>
      </c>
      <c r="V130" s="137">
        <f t="shared" si="7"/>
        <v>64</v>
      </c>
      <c r="W130" s="136" t="s">
        <v>306</v>
      </c>
      <c r="X130" s="136" t="s">
        <v>303</v>
      </c>
    </row>
    <row r="131" spans="1:24" s="138" customFormat="1" x14ac:dyDescent="0.3">
      <c r="A131" s="134">
        <f t="shared" si="1"/>
        <v>125</v>
      </c>
      <c r="B131" s="135" t="s">
        <v>300</v>
      </c>
      <c r="C131" s="135" t="s">
        <v>309</v>
      </c>
      <c r="D131" s="134">
        <v>5</v>
      </c>
      <c r="E131" s="134">
        <v>0.43</v>
      </c>
      <c r="F131" s="134"/>
      <c r="G131" s="134">
        <v>0</v>
      </c>
      <c r="H131" s="134">
        <v>3</v>
      </c>
      <c r="I131" s="140"/>
      <c r="J131" s="140"/>
      <c r="K131" s="140"/>
      <c r="L131" s="141"/>
      <c r="M131" s="141"/>
      <c r="N131" s="141"/>
      <c r="O131" s="141"/>
      <c r="P131" s="136">
        <v>21</v>
      </c>
      <c r="Q131" s="136">
        <v>0</v>
      </c>
      <c r="R131" s="136">
        <v>1</v>
      </c>
      <c r="S131" s="136">
        <v>0.2</v>
      </c>
      <c r="T131" s="2" t="s">
        <v>119</v>
      </c>
      <c r="U131" s="2" t="s">
        <v>119</v>
      </c>
      <c r="V131" s="137">
        <f t="shared" si="7"/>
        <v>65</v>
      </c>
      <c r="W131" s="136" t="s">
        <v>306</v>
      </c>
      <c r="X131" s="136" t="s">
        <v>303</v>
      </c>
    </row>
    <row r="132" spans="1:24" s="138" customFormat="1" x14ac:dyDescent="0.3">
      <c r="A132" s="134">
        <f t="shared" si="1"/>
        <v>126</v>
      </c>
      <c r="B132" s="135" t="s">
        <v>300</v>
      </c>
      <c r="C132" s="135" t="s">
        <v>309</v>
      </c>
      <c r="D132" s="134">
        <v>5</v>
      </c>
      <c r="E132" s="134">
        <v>0.43</v>
      </c>
      <c r="F132" s="134"/>
      <c r="G132" s="134">
        <v>0</v>
      </c>
      <c r="H132" s="134">
        <v>3</v>
      </c>
      <c r="I132" s="140"/>
      <c r="J132" s="140"/>
      <c r="K132" s="140"/>
      <c r="L132" s="141"/>
      <c r="M132" s="141"/>
      <c r="N132" s="141"/>
      <c r="O132" s="141"/>
      <c r="P132" s="136">
        <v>20</v>
      </c>
      <c r="Q132" s="136">
        <v>0</v>
      </c>
      <c r="R132" s="136">
        <v>1</v>
      </c>
      <c r="S132" s="136">
        <v>0.2</v>
      </c>
      <c r="T132" s="2" t="s">
        <v>119</v>
      </c>
      <c r="U132" s="2" t="s">
        <v>119</v>
      </c>
      <c r="V132" s="137">
        <f t="shared" si="7"/>
        <v>66</v>
      </c>
      <c r="W132" s="136" t="s">
        <v>306</v>
      </c>
      <c r="X132" s="136" t="s">
        <v>303</v>
      </c>
    </row>
    <row r="133" spans="1:24" s="138" customFormat="1" x14ac:dyDescent="0.3">
      <c r="A133" s="195">
        <f t="shared" si="1"/>
        <v>127</v>
      </c>
      <c r="B133" s="135" t="s">
        <v>300</v>
      </c>
      <c r="C133" s="135" t="s">
        <v>309</v>
      </c>
      <c r="D133" s="134">
        <v>5</v>
      </c>
      <c r="E133" s="134">
        <v>0.43</v>
      </c>
      <c r="F133" s="134"/>
      <c r="G133" s="134">
        <v>0</v>
      </c>
      <c r="H133" s="134">
        <v>3</v>
      </c>
      <c r="I133" s="140"/>
      <c r="J133" s="140"/>
      <c r="K133" s="140"/>
      <c r="L133" s="141"/>
      <c r="M133" s="141"/>
      <c r="N133" s="141"/>
      <c r="O133" s="141"/>
      <c r="P133" s="2">
        <v>66</v>
      </c>
      <c r="Q133" s="136">
        <v>0</v>
      </c>
      <c r="R133" s="136">
        <v>1</v>
      </c>
      <c r="S133" s="136">
        <v>0.2</v>
      </c>
      <c r="T133" s="2" t="s">
        <v>119</v>
      </c>
      <c r="U133" s="2" t="s">
        <v>119</v>
      </c>
      <c r="V133" s="137">
        <f t="shared" ref="V133:V138" si="8">V127</f>
        <v>61</v>
      </c>
      <c r="W133" s="136" t="s">
        <v>306</v>
      </c>
      <c r="X133" s="136" t="s">
        <v>308</v>
      </c>
    </row>
    <row r="134" spans="1:24" s="138" customFormat="1" x14ac:dyDescent="0.3">
      <c r="A134" s="134">
        <f t="shared" si="1"/>
        <v>128</v>
      </c>
      <c r="B134" s="135" t="s">
        <v>300</v>
      </c>
      <c r="C134" s="135" t="s">
        <v>309</v>
      </c>
      <c r="D134" s="134">
        <v>5</v>
      </c>
      <c r="E134" s="134">
        <v>0.43</v>
      </c>
      <c r="F134" s="134"/>
      <c r="G134" s="134">
        <v>0</v>
      </c>
      <c r="H134" s="134">
        <v>3</v>
      </c>
      <c r="I134" s="140"/>
      <c r="J134" s="140"/>
      <c r="K134" s="140"/>
      <c r="L134" s="141"/>
      <c r="M134" s="141"/>
      <c r="N134" s="141"/>
      <c r="O134" s="141"/>
      <c r="P134" s="136">
        <v>9</v>
      </c>
      <c r="Q134" s="136">
        <v>0</v>
      </c>
      <c r="R134" s="136">
        <v>1</v>
      </c>
      <c r="S134" s="136">
        <v>0.2</v>
      </c>
      <c r="T134" s="2" t="s">
        <v>119</v>
      </c>
      <c r="U134" s="2" t="s">
        <v>119</v>
      </c>
      <c r="V134" s="137">
        <f t="shared" si="8"/>
        <v>62</v>
      </c>
      <c r="W134" s="136" t="s">
        <v>306</v>
      </c>
      <c r="X134" s="136" t="s">
        <v>303</v>
      </c>
    </row>
    <row r="135" spans="1:24" s="138" customFormat="1" x14ac:dyDescent="0.3">
      <c r="A135" s="134">
        <f t="shared" si="1"/>
        <v>129</v>
      </c>
      <c r="B135" s="135" t="s">
        <v>300</v>
      </c>
      <c r="C135" s="135" t="s">
        <v>309</v>
      </c>
      <c r="D135" s="134">
        <v>5</v>
      </c>
      <c r="E135" s="134">
        <v>0.43</v>
      </c>
      <c r="F135" s="134"/>
      <c r="G135" s="134">
        <v>0</v>
      </c>
      <c r="H135" s="134">
        <v>3</v>
      </c>
      <c r="I135" s="140"/>
      <c r="J135" s="140"/>
      <c r="K135" s="140"/>
      <c r="L135" s="141"/>
      <c r="M135" s="141"/>
      <c r="N135" s="141"/>
      <c r="O135" s="141"/>
      <c r="P135" s="136">
        <v>8</v>
      </c>
      <c r="Q135" s="136">
        <v>0</v>
      </c>
      <c r="R135" s="136">
        <v>1</v>
      </c>
      <c r="S135" s="136">
        <v>0.2</v>
      </c>
      <c r="T135" s="2" t="s">
        <v>119</v>
      </c>
      <c r="U135" s="2" t="s">
        <v>119</v>
      </c>
      <c r="V135" s="137">
        <f t="shared" si="8"/>
        <v>63</v>
      </c>
      <c r="W135" s="136" t="s">
        <v>306</v>
      </c>
      <c r="X135" s="136" t="s">
        <v>303</v>
      </c>
    </row>
    <row r="136" spans="1:24" s="138" customFormat="1" x14ac:dyDescent="0.3">
      <c r="A136" s="134">
        <f t="shared" si="1"/>
        <v>130</v>
      </c>
      <c r="B136" s="135" t="s">
        <v>300</v>
      </c>
      <c r="C136" s="135" t="s">
        <v>309</v>
      </c>
      <c r="D136" s="134">
        <v>5</v>
      </c>
      <c r="E136" s="134">
        <v>0.43</v>
      </c>
      <c r="F136" s="134"/>
      <c r="G136" s="134">
        <v>0</v>
      </c>
      <c r="H136" s="134">
        <v>3</v>
      </c>
      <c r="I136" s="140"/>
      <c r="J136" s="140"/>
      <c r="K136" s="140"/>
      <c r="L136" s="141"/>
      <c r="M136" s="141"/>
      <c r="N136" s="141"/>
      <c r="O136" s="141"/>
      <c r="P136" s="136">
        <v>1</v>
      </c>
      <c r="Q136" s="136">
        <v>0</v>
      </c>
      <c r="R136" s="136">
        <v>1</v>
      </c>
      <c r="S136" s="136">
        <v>0.2</v>
      </c>
      <c r="T136" s="2" t="s">
        <v>119</v>
      </c>
      <c r="U136" s="2" t="s">
        <v>119</v>
      </c>
      <c r="V136" s="137">
        <f t="shared" si="8"/>
        <v>64</v>
      </c>
      <c r="W136" s="136" t="s">
        <v>306</v>
      </c>
      <c r="X136" s="136" t="s">
        <v>303</v>
      </c>
    </row>
    <row r="137" spans="1:24" s="138" customFormat="1" x14ac:dyDescent="0.3">
      <c r="A137" s="134">
        <f t="shared" ref="A137:A200" si="9">A136+1</f>
        <v>131</v>
      </c>
      <c r="B137" s="135" t="s">
        <v>300</v>
      </c>
      <c r="C137" s="135" t="s">
        <v>309</v>
      </c>
      <c r="D137" s="134">
        <v>5</v>
      </c>
      <c r="E137" s="134">
        <v>0.43</v>
      </c>
      <c r="F137" s="134"/>
      <c r="G137" s="134">
        <v>0</v>
      </c>
      <c r="H137" s="134">
        <v>3</v>
      </c>
      <c r="I137" s="140"/>
      <c r="J137" s="140"/>
      <c r="K137" s="140"/>
      <c r="L137" s="141"/>
      <c r="M137" s="141"/>
      <c r="N137" s="141"/>
      <c r="O137" s="141"/>
      <c r="P137" s="136">
        <v>3</v>
      </c>
      <c r="Q137" s="136">
        <v>0</v>
      </c>
      <c r="R137" s="136">
        <v>1</v>
      </c>
      <c r="S137" s="136">
        <v>0.2</v>
      </c>
      <c r="T137" s="2" t="s">
        <v>119</v>
      </c>
      <c r="U137" s="2" t="s">
        <v>119</v>
      </c>
      <c r="V137" s="137">
        <f t="shared" si="8"/>
        <v>65</v>
      </c>
      <c r="W137" s="136" t="s">
        <v>306</v>
      </c>
      <c r="X137" s="136" t="s">
        <v>303</v>
      </c>
    </row>
    <row r="138" spans="1:24" s="138" customFormat="1" x14ac:dyDescent="0.3">
      <c r="A138" s="134">
        <f t="shared" si="9"/>
        <v>132</v>
      </c>
      <c r="B138" s="135" t="s">
        <v>300</v>
      </c>
      <c r="C138" s="135" t="s">
        <v>309</v>
      </c>
      <c r="D138" s="134">
        <v>5</v>
      </c>
      <c r="E138" s="134">
        <v>0.43</v>
      </c>
      <c r="F138" s="134"/>
      <c r="G138" s="134">
        <v>0</v>
      </c>
      <c r="H138" s="134">
        <v>3</v>
      </c>
      <c r="I138" s="140"/>
      <c r="J138" s="140"/>
      <c r="K138" s="140"/>
      <c r="L138" s="141"/>
      <c r="M138" s="141"/>
      <c r="N138" s="141"/>
      <c r="O138" s="141"/>
      <c r="P138" s="136">
        <v>2</v>
      </c>
      <c r="Q138" s="136">
        <v>0</v>
      </c>
      <c r="R138" s="136">
        <v>1</v>
      </c>
      <c r="S138" s="136">
        <v>0.2</v>
      </c>
      <c r="T138" s="2" t="s">
        <v>119</v>
      </c>
      <c r="U138" s="2" t="s">
        <v>119</v>
      </c>
      <c r="V138" s="137">
        <f t="shared" si="8"/>
        <v>66</v>
      </c>
      <c r="W138" s="136" t="s">
        <v>306</v>
      </c>
      <c r="X138" s="136" t="s">
        <v>303</v>
      </c>
    </row>
    <row r="139" spans="1:24" s="138" customFormat="1" x14ac:dyDescent="0.3">
      <c r="A139" s="134">
        <f t="shared" si="9"/>
        <v>133</v>
      </c>
      <c r="B139" s="135" t="s">
        <v>300</v>
      </c>
      <c r="C139" s="135" t="s">
        <v>309</v>
      </c>
      <c r="D139" s="134">
        <v>5</v>
      </c>
      <c r="E139" s="134">
        <v>0.43</v>
      </c>
      <c r="F139" s="134"/>
      <c r="G139" s="134">
        <v>0</v>
      </c>
      <c r="H139" s="134">
        <v>3</v>
      </c>
      <c r="I139" s="140"/>
      <c r="J139" s="140"/>
      <c r="K139" s="140"/>
      <c r="L139" s="141"/>
      <c r="M139" s="141"/>
      <c r="N139" s="141"/>
      <c r="O139" s="141"/>
      <c r="P139" s="254">
        <v>41</v>
      </c>
      <c r="Q139" s="136">
        <v>0</v>
      </c>
      <c r="R139" s="136">
        <v>1</v>
      </c>
      <c r="S139" s="136">
        <v>0.2</v>
      </c>
      <c r="T139" s="2" t="s">
        <v>305</v>
      </c>
      <c r="U139" s="2" t="s">
        <v>119</v>
      </c>
      <c r="V139" s="137">
        <f t="shared" ref="V139:V144" si="10">V133+6</f>
        <v>67</v>
      </c>
      <c r="W139" s="136" t="s">
        <v>306</v>
      </c>
      <c r="X139" s="136" t="s">
        <v>307</v>
      </c>
    </row>
    <row r="140" spans="1:24" s="138" customFormat="1" x14ac:dyDescent="0.3">
      <c r="A140" s="134">
        <f t="shared" si="9"/>
        <v>134</v>
      </c>
      <c r="B140" s="135" t="s">
        <v>300</v>
      </c>
      <c r="C140" s="135" t="s">
        <v>309</v>
      </c>
      <c r="D140" s="134">
        <v>5</v>
      </c>
      <c r="E140" s="134">
        <v>0.43</v>
      </c>
      <c r="F140" s="134"/>
      <c r="G140" s="134">
        <v>0</v>
      </c>
      <c r="H140" s="134">
        <v>3</v>
      </c>
      <c r="I140" s="140"/>
      <c r="J140" s="140"/>
      <c r="K140" s="140"/>
      <c r="L140" s="141"/>
      <c r="M140" s="141"/>
      <c r="N140" s="141"/>
      <c r="O140" s="141"/>
      <c r="P140" s="136">
        <v>30</v>
      </c>
      <c r="Q140" s="136">
        <v>0</v>
      </c>
      <c r="R140" s="136">
        <v>1</v>
      </c>
      <c r="S140" s="136">
        <v>0.2</v>
      </c>
      <c r="T140" s="2" t="s">
        <v>119</v>
      </c>
      <c r="U140" s="2" t="s">
        <v>119</v>
      </c>
      <c r="V140" s="137">
        <f t="shared" si="10"/>
        <v>68</v>
      </c>
      <c r="W140" s="136" t="s">
        <v>306</v>
      </c>
      <c r="X140" s="136" t="s">
        <v>303</v>
      </c>
    </row>
    <row r="141" spans="1:24" s="138" customFormat="1" ht="16.2" customHeight="1" x14ac:dyDescent="0.3">
      <c r="A141" s="134">
        <f t="shared" si="9"/>
        <v>135</v>
      </c>
      <c r="B141" s="135" t="s">
        <v>300</v>
      </c>
      <c r="C141" s="135" t="s">
        <v>309</v>
      </c>
      <c r="D141" s="134">
        <v>5</v>
      </c>
      <c r="E141" s="134">
        <v>0.43</v>
      </c>
      <c r="F141" s="134"/>
      <c r="G141" s="134">
        <v>0</v>
      </c>
      <c r="H141" s="134">
        <v>3</v>
      </c>
      <c r="I141" s="140"/>
      <c r="J141" s="140"/>
      <c r="K141" s="140"/>
      <c r="L141" s="141"/>
      <c r="M141" s="141"/>
      <c r="N141" s="141"/>
      <c r="O141" s="141"/>
      <c r="P141" s="136">
        <v>29</v>
      </c>
      <c r="Q141" s="136">
        <v>0</v>
      </c>
      <c r="R141" s="136">
        <v>1</v>
      </c>
      <c r="S141" s="136">
        <v>0.2</v>
      </c>
      <c r="T141" s="2" t="s">
        <v>119</v>
      </c>
      <c r="U141" s="2" t="s">
        <v>119</v>
      </c>
      <c r="V141" s="137">
        <f t="shared" si="10"/>
        <v>69</v>
      </c>
      <c r="W141" s="136" t="s">
        <v>306</v>
      </c>
      <c r="X141" s="136" t="s">
        <v>303</v>
      </c>
    </row>
    <row r="142" spans="1:24" s="138" customFormat="1" x14ac:dyDescent="0.3">
      <c r="A142" s="134">
        <f t="shared" si="9"/>
        <v>136</v>
      </c>
      <c r="B142" s="135" t="s">
        <v>300</v>
      </c>
      <c r="C142" s="135" t="s">
        <v>309</v>
      </c>
      <c r="D142" s="134">
        <v>5</v>
      </c>
      <c r="E142" s="134">
        <v>0.43</v>
      </c>
      <c r="F142" s="134"/>
      <c r="G142" s="134">
        <v>0</v>
      </c>
      <c r="H142" s="134">
        <v>3</v>
      </c>
      <c r="I142" s="140"/>
      <c r="J142" s="140"/>
      <c r="K142" s="140"/>
      <c r="L142" s="141"/>
      <c r="M142" s="141"/>
      <c r="N142" s="141"/>
      <c r="O142" s="141"/>
      <c r="P142" s="136">
        <v>16</v>
      </c>
      <c r="Q142" s="136">
        <v>0</v>
      </c>
      <c r="R142" s="136">
        <v>1</v>
      </c>
      <c r="S142" s="136">
        <v>0.2</v>
      </c>
      <c r="T142" s="2" t="s">
        <v>119</v>
      </c>
      <c r="U142" s="2" t="s">
        <v>119</v>
      </c>
      <c r="V142" s="137">
        <f t="shared" si="10"/>
        <v>70</v>
      </c>
      <c r="W142" s="136" t="s">
        <v>306</v>
      </c>
      <c r="X142" s="136" t="s">
        <v>303</v>
      </c>
    </row>
    <row r="143" spans="1:24" s="138" customFormat="1" x14ac:dyDescent="0.3">
      <c r="A143" s="134">
        <f t="shared" si="9"/>
        <v>137</v>
      </c>
      <c r="B143" s="135" t="s">
        <v>300</v>
      </c>
      <c r="C143" s="135" t="s">
        <v>309</v>
      </c>
      <c r="D143" s="134">
        <v>5</v>
      </c>
      <c r="E143" s="134">
        <v>0.43</v>
      </c>
      <c r="F143" s="134"/>
      <c r="G143" s="134">
        <v>0</v>
      </c>
      <c r="H143" s="134">
        <v>3</v>
      </c>
      <c r="I143" s="140"/>
      <c r="J143" s="140"/>
      <c r="K143" s="140"/>
      <c r="L143" s="141"/>
      <c r="M143" s="141"/>
      <c r="N143" s="141"/>
      <c r="O143" s="141"/>
      <c r="P143" s="136">
        <v>24</v>
      </c>
      <c r="Q143" s="136">
        <v>0</v>
      </c>
      <c r="R143" s="136">
        <v>1</v>
      </c>
      <c r="S143" s="136">
        <v>0.2</v>
      </c>
      <c r="T143" s="2" t="s">
        <v>119</v>
      </c>
      <c r="U143" s="2" t="s">
        <v>119</v>
      </c>
      <c r="V143" s="137">
        <f t="shared" si="10"/>
        <v>71</v>
      </c>
      <c r="W143" s="136" t="s">
        <v>306</v>
      </c>
      <c r="X143" s="136" t="s">
        <v>303</v>
      </c>
    </row>
    <row r="144" spans="1:24" s="138" customFormat="1" x14ac:dyDescent="0.3">
      <c r="A144" s="134">
        <f t="shared" si="9"/>
        <v>138</v>
      </c>
      <c r="B144" s="135" t="s">
        <v>300</v>
      </c>
      <c r="C144" s="135" t="s">
        <v>309</v>
      </c>
      <c r="D144" s="134">
        <v>5</v>
      </c>
      <c r="E144" s="134">
        <v>0.43</v>
      </c>
      <c r="F144" s="134"/>
      <c r="G144" s="134">
        <v>0</v>
      </c>
      <c r="H144" s="134">
        <v>3</v>
      </c>
      <c r="I144" s="140"/>
      <c r="J144" s="140"/>
      <c r="K144" s="140"/>
      <c r="L144" s="141"/>
      <c r="M144" s="141"/>
      <c r="N144" s="141"/>
      <c r="O144" s="141"/>
      <c r="P144" s="136">
        <v>23</v>
      </c>
      <c r="Q144" s="136">
        <v>0</v>
      </c>
      <c r="R144" s="136">
        <v>1</v>
      </c>
      <c r="S144" s="136">
        <v>0.2</v>
      </c>
      <c r="T144" s="2" t="s">
        <v>119</v>
      </c>
      <c r="U144" s="2" t="s">
        <v>119</v>
      </c>
      <c r="V144" s="137">
        <f t="shared" si="10"/>
        <v>72</v>
      </c>
      <c r="W144" s="136" t="s">
        <v>306</v>
      </c>
      <c r="X144" s="136" t="s">
        <v>303</v>
      </c>
    </row>
    <row r="145" spans="1:24" s="138" customFormat="1" x14ac:dyDescent="0.3">
      <c r="A145" s="195">
        <f t="shared" si="9"/>
        <v>139</v>
      </c>
      <c r="B145" s="135" t="s">
        <v>300</v>
      </c>
      <c r="C145" s="135" t="s">
        <v>309</v>
      </c>
      <c r="D145" s="134">
        <v>5</v>
      </c>
      <c r="E145" s="134">
        <v>0.43</v>
      </c>
      <c r="F145" s="134"/>
      <c r="G145" s="134">
        <v>0</v>
      </c>
      <c r="H145" s="134">
        <v>3</v>
      </c>
      <c r="I145" s="140"/>
      <c r="J145" s="140"/>
      <c r="K145" s="140"/>
      <c r="L145" s="141"/>
      <c r="M145" s="141"/>
      <c r="N145" s="141"/>
      <c r="O145" s="141"/>
      <c r="P145" s="2">
        <v>71</v>
      </c>
      <c r="Q145" s="136">
        <v>0</v>
      </c>
      <c r="R145" s="136">
        <v>1</v>
      </c>
      <c r="S145" s="136">
        <v>0.2</v>
      </c>
      <c r="T145" s="2" t="s">
        <v>119</v>
      </c>
      <c r="U145" s="2" t="s">
        <v>119</v>
      </c>
      <c r="V145" s="137">
        <f t="shared" ref="V145:V150" si="11">V139</f>
        <v>67</v>
      </c>
      <c r="W145" s="136" t="s">
        <v>306</v>
      </c>
      <c r="X145" s="136" t="s">
        <v>308</v>
      </c>
    </row>
    <row r="146" spans="1:24" s="138" customFormat="1" x14ac:dyDescent="0.3">
      <c r="A146" s="134">
        <f t="shared" si="9"/>
        <v>140</v>
      </c>
      <c r="B146" s="135" t="s">
        <v>300</v>
      </c>
      <c r="C146" s="135" t="s">
        <v>309</v>
      </c>
      <c r="D146" s="134">
        <v>5</v>
      </c>
      <c r="E146" s="134">
        <v>0.43</v>
      </c>
      <c r="F146" s="134"/>
      <c r="G146" s="134">
        <v>0</v>
      </c>
      <c r="H146" s="134">
        <v>3</v>
      </c>
      <c r="I146" s="140"/>
      <c r="J146" s="140"/>
      <c r="K146" s="140"/>
      <c r="L146" s="141"/>
      <c r="M146" s="141"/>
      <c r="N146" s="141"/>
      <c r="O146" s="141"/>
      <c r="P146" s="136">
        <v>12</v>
      </c>
      <c r="Q146" s="136">
        <v>0</v>
      </c>
      <c r="R146" s="136">
        <v>1</v>
      </c>
      <c r="S146" s="136">
        <v>0.2</v>
      </c>
      <c r="T146" s="2" t="s">
        <v>119</v>
      </c>
      <c r="U146" s="2" t="s">
        <v>119</v>
      </c>
      <c r="V146" s="137">
        <f t="shared" si="11"/>
        <v>68</v>
      </c>
      <c r="W146" s="136" t="s">
        <v>306</v>
      </c>
      <c r="X146" s="136" t="s">
        <v>303</v>
      </c>
    </row>
    <row r="147" spans="1:24" s="138" customFormat="1" x14ac:dyDescent="0.3">
      <c r="A147" s="134">
        <f t="shared" si="9"/>
        <v>141</v>
      </c>
      <c r="B147" s="135" t="s">
        <v>300</v>
      </c>
      <c r="C147" s="135" t="s">
        <v>309</v>
      </c>
      <c r="D147" s="134">
        <v>5</v>
      </c>
      <c r="E147" s="134">
        <v>0.43</v>
      </c>
      <c r="F147" s="134"/>
      <c r="G147" s="134">
        <v>0</v>
      </c>
      <c r="H147" s="134">
        <v>3</v>
      </c>
      <c r="I147" s="140"/>
      <c r="J147" s="140"/>
      <c r="K147" s="140"/>
      <c r="L147" s="141"/>
      <c r="M147" s="141"/>
      <c r="N147" s="141"/>
      <c r="O147" s="141"/>
      <c r="P147" s="136">
        <v>11</v>
      </c>
      <c r="Q147" s="136">
        <v>0</v>
      </c>
      <c r="R147" s="136">
        <v>1</v>
      </c>
      <c r="S147" s="136">
        <v>0.2</v>
      </c>
      <c r="T147" s="2" t="s">
        <v>119</v>
      </c>
      <c r="U147" s="2" t="s">
        <v>119</v>
      </c>
      <c r="V147" s="137">
        <f t="shared" si="11"/>
        <v>69</v>
      </c>
      <c r="W147" s="136" t="s">
        <v>306</v>
      </c>
      <c r="X147" s="136" t="s">
        <v>303</v>
      </c>
    </row>
    <row r="148" spans="1:24" s="138" customFormat="1" x14ac:dyDescent="0.3">
      <c r="A148" s="134">
        <f t="shared" si="9"/>
        <v>142</v>
      </c>
      <c r="B148" s="135" t="s">
        <v>300</v>
      </c>
      <c r="C148" s="135" t="s">
        <v>309</v>
      </c>
      <c r="D148" s="134">
        <v>5</v>
      </c>
      <c r="E148" s="134">
        <v>0.43</v>
      </c>
      <c r="F148" s="134"/>
      <c r="G148" s="134">
        <v>0</v>
      </c>
      <c r="H148" s="134">
        <v>3</v>
      </c>
      <c r="I148" s="140"/>
      <c r="J148" s="140"/>
      <c r="K148" s="140"/>
      <c r="L148" s="141"/>
      <c r="M148" s="141"/>
      <c r="N148" s="141"/>
      <c r="O148" s="141"/>
      <c r="P148" s="136">
        <v>4</v>
      </c>
      <c r="Q148" s="136">
        <v>0</v>
      </c>
      <c r="R148" s="136">
        <v>1</v>
      </c>
      <c r="S148" s="136">
        <v>0.2</v>
      </c>
      <c r="T148" s="2" t="s">
        <v>119</v>
      </c>
      <c r="U148" s="2" t="s">
        <v>119</v>
      </c>
      <c r="V148" s="137">
        <f t="shared" si="11"/>
        <v>70</v>
      </c>
      <c r="W148" s="136" t="s">
        <v>306</v>
      </c>
      <c r="X148" s="136" t="s">
        <v>303</v>
      </c>
    </row>
    <row r="149" spans="1:24" s="138" customFormat="1" x14ac:dyDescent="0.3">
      <c r="A149" s="134">
        <f t="shared" si="9"/>
        <v>143</v>
      </c>
      <c r="B149" s="135" t="s">
        <v>300</v>
      </c>
      <c r="C149" s="135" t="s">
        <v>309</v>
      </c>
      <c r="D149" s="134">
        <v>5</v>
      </c>
      <c r="E149" s="134">
        <v>0.43</v>
      </c>
      <c r="F149" s="134"/>
      <c r="G149" s="134">
        <v>0</v>
      </c>
      <c r="H149" s="134">
        <v>3</v>
      </c>
      <c r="I149" s="140"/>
      <c r="J149" s="140"/>
      <c r="K149" s="140"/>
      <c r="L149" s="141"/>
      <c r="M149" s="141"/>
      <c r="N149" s="141"/>
      <c r="O149" s="141"/>
      <c r="P149" s="136">
        <v>6</v>
      </c>
      <c r="Q149" s="136">
        <v>0</v>
      </c>
      <c r="R149" s="136">
        <v>1</v>
      </c>
      <c r="S149" s="136">
        <v>0.2</v>
      </c>
      <c r="T149" s="2" t="s">
        <v>119</v>
      </c>
      <c r="U149" s="2" t="s">
        <v>119</v>
      </c>
      <c r="V149" s="137">
        <f t="shared" si="11"/>
        <v>71</v>
      </c>
      <c r="W149" s="136" t="s">
        <v>306</v>
      </c>
      <c r="X149" s="136" t="s">
        <v>303</v>
      </c>
    </row>
    <row r="150" spans="1:24" s="138" customFormat="1" x14ac:dyDescent="0.3">
      <c r="A150" s="134">
        <f t="shared" si="9"/>
        <v>144</v>
      </c>
      <c r="B150" s="135" t="s">
        <v>300</v>
      </c>
      <c r="C150" s="135" t="s">
        <v>309</v>
      </c>
      <c r="D150" s="134">
        <v>5</v>
      </c>
      <c r="E150" s="134">
        <v>0.43</v>
      </c>
      <c r="F150" s="134"/>
      <c r="G150" s="134">
        <v>0</v>
      </c>
      <c r="H150" s="134">
        <v>3</v>
      </c>
      <c r="I150" s="140"/>
      <c r="J150" s="140"/>
      <c r="K150" s="140"/>
      <c r="L150" s="141"/>
      <c r="M150" s="141"/>
      <c r="N150" s="141"/>
      <c r="O150" s="141"/>
      <c r="P150" s="136">
        <v>5</v>
      </c>
      <c r="Q150" s="136">
        <v>0</v>
      </c>
      <c r="R150" s="136">
        <v>1</v>
      </c>
      <c r="S150" s="136">
        <v>0.2</v>
      </c>
      <c r="T150" s="2" t="s">
        <v>119</v>
      </c>
      <c r="U150" s="2" t="s">
        <v>119</v>
      </c>
      <c r="V150" s="137">
        <f t="shared" si="11"/>
        <v>72</v>
      </c>
      <c r="W150" s="136" t="s">
        <v>306</v>
      </c>
      <c r="X150" s="136" t="s">
        <v>303</v>
      </c>
    </row>
    <row r="151" spans="1:24" s="138" customFormat="1" x14ac:dyDescent="0.3">
      <c r="A151" s="134">
        <f t="shared" si="9"/>
        <v>145</v>
      </c>
      <c r="B151" s="135" t="s">
        <v>300</v>
      </c>
      <c r="C151" s="135" t="s">
        <v>309</v>
      </c>
      <c r="D151" s="134">
        <v>5</v>
      </c>
      <c r="E151" s="134">
        <v>0.43</v>
      </c>
      <c r="F151" s="134"/>
      <c r="G151" s="134">
        <v>0.5</v>
      </c>
      <c r="H151" s="134">
        <v>3</v>
      </c>
      <c r="I151" s="140"/>
      <c r="J151" s="140"/>
      <c r="K151" s="140"/>
      <c r="L151" s="141"/>
      <c r="M151" s="141"/>
      <c r="N151" s="141"/>
      <c r="O151" s="141"/>
      <c r="P151" s="254">
        <v>36</v>
      </c>
      <c r="Q151" s="136">
        <v>0</v>
      </c>
      <c r="R151" s="136">
        <v>1</v>
      </c>
      <c r="S151" s="136">
        <v>0.2</v>
      </c>
      <c r="T151" s="2" t="s">
        <v>305</v>
      </c>
      <c r="U151" s="2" t="s">
        <v>119</v>
      </c>
      <c r="V151" s="137">
        <f t="shared" ref="V151:V156" si="12">V145+6</f>
        <v>73</v>
      </c>
      <c r="W151" s="136" t="s">
        <v>306</v>
      </c>
      <c r="X151" s="136" t="s">
        <v>307</v>
      </c>
    </row>
    <row r="152" spans="1:24" s="138" customFormat="1" x14ac:dyDescent="0.3">
      <c r="A152" s="134">
        <f t="shared" si="9"/>
        <v>146</v>
      </c>
      <c r="B152" s="135" t="s">
        <v>300</v>
      </c>
      <c r="C152" s="135" t="s">
        <v>309</v>
      </c>
      <c r="D152" s="134">
        <v>5</v>
      </c>
      <c r="E152" s="134">
        <v>0.43</v>
      </c>
      <c r="F152" s="134"/>
      <c r="G152" s="134">
        <v>0.5</v>
      </c>
      <c r="H152" s="134">
        <v>3</v>
      </c>
      <c r="I152" s="140"/>
      <c r="J152" s="140"/>
      <c r="K152" s="140"/>
      <c r="L152" s="141"/>
      <c r="M152" s="141"/>
      <c r="N152" s="141"/>
      <c r="O152" s="141"/>
      <c r="P152" s="136">
        <v>27</v>
      </c>
      <c r="Q152" s="136">
        <v>0</v>
      </c>
      <c r="R152" s="136">
        <v>1</v>
      </c>
      <c r="S152" s="136">
        <v>0.2</v>
      </c>
      <c r="T152" s="2" t="s">
        <v>119</v>
      </c>
      <c r="U152" s="2" t="s">
        <v>119</v>
      </c>
      <c r="V152" s="137">
        <f t="shared" si="12"/>
        <v>74</v>
      </c>
      <c r="W152" s="136" t="s">
        <v>306</v>
      </c>
      <c r="X152" s="136" t="s">
        <v>303</v>
      </c>
    </row>
    <row r="153" spans="1:24" s="138" customFormat="1" x14ac:dyDescent="0.3">
      <c r="A153" s="134">
        <f t="shared" si="9"/>
        <v>147</v>
      </c>
      <c r="B153" s="135" t="s">
        <v>300</v>
      </c>
      <c r="C153" s="135" t="s">
        <v>309</v>
      </c>
      <c r="D153" s="134">
        <v>5</v>
      </c>
      <c r="E153" s="134">
        <v>0.43</v>
      </c>
      <c r="F153" s="134"/>
      <c r="G153" s="134">
        <v>0.5</v>
      </c>
      <c r="H153" s="134">
        <v>3</v>
      </c>
      <c r="I153" s="140"/>
      <c r="J153" s="140"/>
      <c r="K153" s="140"/>
      <c r="L153" s="141"/>
      <c r="M153" s="141"/>
      <c r="N153" s="141"/>
      <c r="O153" s="141"/>
      <c r="P153" s="136">
        <v>26</v>
      </c>
      <c r="Q153" s="136">
        <v>0</v>
      </c>
      <c r="R153" s="136">
        <v>1</v>
      </c>
      <c r="S153" s="136">
        <v>0.2</v>
      </c>
      <c r="T153" s="2" t="s">
        <v>119</v>
      </c>
      <c r="U153" s="2" t="s">
        <v>119</v>
      </c>
      <c r="V153" s="137">
        <f t="shared" si="12"/>
        <v>75</v>
      </c>
      <c r="W153" s="136" t="s">
        <v>306</v>
      </c>
      <c r="X153" s="136" t="s">
        <v>303</v>
      </c>
    </row>
    <row r="154" spans="1:24" s="138" customFormat="1" x14ac:dyDescent="0.3">
      <c r="A154" s="134">
        <f t="shared" si="9"/>
        <v>148</v>
      </c>
      <c r="B154" s="135" t="s">
        <v>300</v>
      </c>
      <c r="C154" s="135" t="s">
        <v>309</v>
      </c>
      <c r="D154" s="134">
        <v>5</v>
      </c>
      <c r="E154" s="134">
        <v>0.43</v>
      </c>
      <c r="F154" s="134"/>
      <c r="G154" s="134">
        <v>0.5</v>
      </c>
      <c r="H154" s="134">
        <v>3</v>
      </c>
      <c r="I154" s="140"/>
      <c r="J154" s="140"/>
      <c r="K154" s="140"/>
      <c r="L154" s="141"/>
      <c r="M154" s="141"/>
      <c r="N154" s="141"/>
      <c r="O154" s="141"/>
      <c r="P154" s="136">
        <v>13</v>
      </c>
      <c r="Q154" s="136">
        <v>0</v>
      </c>
      <c r="R154" s="136">
        <v>1</v>
      </c>
      <c r="S154" s="136">
        <v>0.2</v>
      </c>
      <c r="T154" s="2" t="s">
        <v>119</v>
      </c>
      <c r="U154" s="2" t="s">
        <v>119</v>
      </c>
      <c r="V154" s="137">
        <f t="shared" si="12"/>
        <v>76</v>
      </c>
      <c r="W154" s="136" t="s">
        <v>306</v>
      </c>
      <c r="X154" s="136" t="s">
        <v>303</v>
      </c>
    </row>
    <row r="155" spans="1:24" s="138" customFormat="1" x14ac:dyDescent="0.3">
      <c r="A155" s="134">
        <f t="shared" si="9"/>
        <v>149</v>
      </c>
      <c r="B155" s="135" t="s">
        <v>300</v>
      </c>
      <c r="C155" s="135" t="s">
        <v>309</v>
      </c>
      <c r="D155" s="134">
        <v>5</v>
      </c>
      <c r="E155" s="134">
        <v>0.43</v>
      </c>
      <c r="F155" s="134"/>
      <c r="G155" s="134">
        <v>0.5</v>
      </c>
      <c r="H155" s="134">
        <v>3</v>
      </c>
      <c r="I155" s="140"/>
      <c r="J155" s="140"/>
      <c r="K155" s="140"/>
      <c r="L155" s="141"/>
      <c r="M155" s="141"/>
      <c r="N155" s="141"/>
      <c r="O155" s="141"/>
      <c r="P155" s="136">
        <v>21</v>
      </c>
      <c r="Q155" s="136">
        <v>0</v>
      </c>
      <c r="R155" s="136">
        <v>1</v>
      </c>
      <c r="S155" s="136">
        <v>0.2</v>
      </c>
      <c r="T155" s="2" t="s">
        <v>119</v>
      </c>
      <c r="U155" s="2" t="s">
        <v>119</v>
      </c>
      <c r="V155" s="137">
        <f t="shared" si="12"/>
        <v>77</v>
      </c>
      <c r="W155" s="136" t="s">
        <v>306</v>
      </c>
      <c r="X155" s="136" t="s">
        <v>303</v>
      </c>
    </row>
    <row r="156" spans="1:24" s="138" customFormat="1" x14ac:dyDescent="0.3">
      <c r="A156" s="134">
        <f t="shared" si="9"/>
        <v>150</v>
      </c>
      <c r="B156" s="135" t="s">
        <v>300</v>
      </c>
      <c r="C156" s="135" t="s">
        <v>309</v>
      </c>
      <c r="D156" s="134">
        <v>5</v>
      </c>
      <c r="E156" s="134">
        <v>0.43</v>
      </c>
      <c r="F156" s="134"/>
      <c r="G156" s="134">
        <v>0.5</v>
      </c>
      <c r="H156" s="134">
        <v>3</v>
      </c>
      <c r="I156" s="140"/>
      <c r="J156" s="140"/>
      <c r="K156" s="140"/>
      <c r="L156" s="141"/>
      <c r="M156" s="141"/>
      <c r="N156" s="141"/>
      <c r="O156" s="141"/>
      <c r="P156" s="136">
        <v>20</v>
      </c>
      <c r="Q156" s="136">
        <v>0</v>
      </c>
      <c r="R156" s="136">
        <v>1</v>
      </c>
      <c r="S156" s="136">
        <v>0.2</v>
      </c>
      <c r="T156" s="2" t="s">
        <v>119</v>
      </c>
      <c r="U156" s="2" t="s">
        <v>119</v>
      </c>
      <c r="V156" s="137">
        <f t="shared" si="12"/>
        <v>78</v>
      </c>
      <c r="W156" s="136" t="s">
        <v>306</v>
      </c>
      <c r="X156" s="136" t="s">
        <v>303</v>
      </c>
    </row>
    <row r="157" spans="1:24" s="138" customFormat="1" x14ac:dyDescent="0.3">
      <c r="A157" s="195">
        <f t="shared" si="9"/>
        <v>151</v>
      </c>
      <c r="B157" s="135" t="s">
        <v>300</v>
      </c>
      <c r="C157" s="135" t="s">
        <v>309</v>
      </c>
      <c r="D157" s="134">
        <v>5</v>
      </c>
      <c r="E157" s="134">
        <v>0.43</v>
      </c>
      <c r="F157" s="134"/>
      <c r="G157" s="134">
        <v>0.5</v>
      </c>
      <c r="H157" s="134">
        <v>3</v>
      </c>
      <c r="I157" s="140"/>
      <c r="J157" s="140"/>
      <c r="K157" s="140"/>
      <c r="L157" s="141"/>
      <c r="M157" s="141"/>
      <c r="N157" s="141"/>
      <c r="O157" s="141"/>
      <c r="P157" s="2">
        <v>66</v>
      </c>
      <c r="Q157" s="136">
        <v>0</v>
      </c>
      <c r="R157" s="136">
        <v>1</v>
      </c>
      <c r="S157" s="136">
        <v>0.2</v>
      </c>
      <c r="T157" s="2" t="s">
        <v>119</v>
      </c>
      <c r="U157" s="2" t="s">
        <v>119</v>
      </c>
      <c r="V157" s="137">
        <f t="shared" ref="V157:V162" si="13">V151</f>
        <v>73</v>
      </c>
      <c r="W157" s="136" t="s">
        <v>306</v>
      </c>
      <c r="X157" s="136" t="s">
        <v>308</v>
      </c>
    </row>
    <row r="158" spans="1:24" s="138" customFormat="1" x14ac:dyDescent="0.3">
      <c r="A158" s="134">
        <f t="shared" si="9"/>
        <v>152</v>
      </c>
      <c r="B158" s="135" t="s">
        <v>300</v>
      </c>
      <c r="C158" s="135" t="s">
        <v>309</v>
      </c>
      <c r="D158" s="134">
        <v>5</v>
      </c>
      <c r="E158" s="134">
        <v>0.43</v>
      </c>
      <c r="F158" s="134"/>
      <c r="G158" s="134">
        <v>0.5</v>
      </c>
      <c r="H158" s="134">
        <v>3</v>
      </c>
      <c r="I158" s="140"/>
      <c r="J158" s="140"/>
      <c r="K158" s="140"/>
      <c r="L158" s="141"/>
      <c r="M158" s="141"/>
      <c r="N158" s="141"/>
      <c r="O158" s="141"/>
      <c r="P158" s="136">
        <v>9</v>
      </c>
      <c r="Q158" s="136">
        <v>0</v>
      </c>
      <c r="R158" s="136">
        <v>1</v>
      </c>
      <c r="S158" s="136">
        <v>0.2</v>
      </c>
      <c r="T158" s="2" t="s">
        <v>119</v>
      </c>
      <c r="U158" s="2" t="s">
        <v>119</v>
      </c>
      <c r="V158" s="137">
        <f t="shared" si="13"/>
        <v>74</v>
      </c>
      <c r="W158" s="136" t="s">
        <v>306</v>
      </c>
      <c r="X158" s="136" t="s">
        <v>303</v>
      </c>
    </row>
    <row r="159" spans="1:24" s="138" customFormat="1" x14ac:dyDescent="0.3">
      <c r="A159" s="134">
        <f t="shared" si="9"/>
        <v>153</v>
      </c>
      <c r="B159" s="135" t="s">
        <v>300</v>
      </c>
      <c r="C159" s="135" t="s">
        <v>309</v>
      </c>
      <c r="D159" s="134">
        <v>5</v>
      </c>
      <c r="E159" s="134">
        <v>0.43</v>
      </c>
      <c r="F159" s="134"/>
      <c r="G159" s="134">
        <v>0.5</v>
      </c>
      <c r="H159" s="134">
        <v>3</v>
      </c>
      <c r="I159" s="140"/>
      <c r="J159" s="140"/>
      <c r="K159" s="140"/>
      <c r="L159" s="141"/>
      <c r="M159" s="141"/>
      <c r="N159" s="141"/>
      <c r="O159" s="141"/>
      <c r="P159" s="136">
        <v>8</v>
      </c>
      <c r="Q159" s="136">
        <v>0</v>
      </c>
      <c r="R159" s="136">
        <v>1</v>
      </c>
      <c r="S159" s="136">
        <v>0.2</v>
      </c>
      <c r="T159" s="2" t="s">
        <v>119</v>
      </c>
      <c r="U159" s="2" t="s">
        <v>119</v>
      </c>
      <c r="V159" s="137">
        <f t="shared" si="13"/>
        <v>75</v>
      </c>
      <c r="W159" s="136" t="s">
        <v>306</v>
      </c>
      <c r="X159" s="136" t="s">
        <v>303</v>
      </c>
    </row>
    <row r="160" spans="1:24" s="138" customFormat="1" x14ac:dyDescent="0.3">
      <c r="A160" s="134">
        <f t="shared" si="9"/>
        <v>154</v>
      </c>
      <c r="B160" s="135" t="s">
        <v>300</v>
      </c>
      <c r="C160" s="135" t="s">
        <v>309</v>
      </c>
      <c r="D160" s="134">
        <v>5</v>
      </c>
      <c r="E160" s="134">
        <v>0.43</v>
      </c>
      <c r="F160" s="134"/>
      <c r="G160" s="134">
        <v>0.5</v>
      </c>
      <c r="H160" s="134">
        <v>3</v>
      </c>
      <c r="I160" s="140"/>
      <c r="J160" s="140"/>
      <c r="K160" s="140"/>
      <c r="L160" s="141"/>
      <c r="M160" s="141"/>
      <c r="N160" s="141"/>
      <c r="O160" s="141"/>
      <c r="P160" s="136">
        <v>1</v>
      </c>
      <c r="Q160" s="136">
        <v>0</v>
      </c>
      <c r="R160" s="136">
        <v>1</v>
      </c>
      <c r="S160" s="136">
        <v>0.2</v>
      </c>
      <c r="T160" s="2" t="s">
        <v>119</v>
      </c>
      <c r="U160" s="2" t="s">
        <v>119</v>
      </c>
      <c r="V160" s="137">
        <f t="shared" si="13"/>
        <v>76</v>
      </c>
      <c r="W160" s="136" t="s">
        <v>306</v>
      </c>
      <c r="X160" s="136" t="s">
        <v>303</v>
      </c>
    </row>
    <row r="161" spans="1:24" s="138" customFormat="1" x14ac:dyDescent="0.3">
      <c r="A161" s="134">
        <f t="shared" si="9"/>
        <v>155</v>
      </c>
      <c r="B161" s="135" t="s">
        <v>300</v>
      </c>
      <c r="C161" s="135" t="s">
        <v>309</v>
      </c>
      <c r="D161" s="134">
        <v>5</v>
      </c>
      <c r="E161" s="134">
        <v>0.43</v>
      </c>
      <c r="F161" s="134"/>
      <c r="G161" s="134">
        <v>0.5</v>
      </c>
      <c r="H161" s="134">
        <v>3</v>
      </c>
      <c r="I161" s="140"/>
      <c r="J161" s="140"/>
      <c r="K161" s="140"/>
      <c r="L161" s="141"/>
      <c r="M161" s="141"/>
      <c r="N161" s="141"/>
      <c r="O161" s="141"/>
      <c r="P161" s="136">
        <v>3</v>
      </c>
      <c r="Q161" s="136">
        <v>0</v>
      </c>
      <c r="R161" s="136">
        <v>1</v>
      </c>
      <c r="S161" s="136">
        <v>0.2</v>
      </c>
      <c r="T161" s="2" t="s">
        <v>119</v>
      </c>
      <c r="U161" s="2" t="s">
        <v>119</v>
      </c>
      <c r="V161" s="137">
        <f t="shared" si="13"/>
        <v>77</v>
      </c>
      <c r="W161" s="136" t="s">
        <v>306</v>
      </c>
      <c r="X161" s="136" t="s">
        <v>303</v>
      </c>
    </row>
    <row r="162" spans="1:24" s="138" customFormat="1" x14ac:dyDescent="0.3">
      <c r="A162" s="134">
        <f t="shared" si="9"/>
        <v>156</v>
      </c>
      <c r="B162" s="135" t="s">
        <v>300</v>
      </c>
      <c r="C162" s="135" t="s">
        <v>309</v>
      </c>
      <c r="D162" s="134">
        <v>5</v>
      </c>
      <c r="E162" s="134">
        <v>0.43</v>
      </c>
      <c r="F162" s="134"/>
      <c r="G162" s="134">
        <v>0.5</v>
      </c>
      <c r="H162" s="134">
        <v>3</v>
      </c>
      <c r="I162" s="140"/>
      <c r="J162" s="140"/>
      <c r="K162" s="140"/>
      <c r="L162" s="141"/>
      <c r="M162" s="141"/>
      <c r="N162" s="141"/>
      <c r="O162" s="141"/>
      <c r="P162" s="136">
        <v>2</v>
      </c>
      <c r="Q162" s="136">
        <v>0</v>
      </c>
      <c r="R162" s="136">
        <v>1</v>
      </c>
      <c r="S162" s="136">
        <v>0.2</v>
      </c>
      <c r="T162" s="2" t="s">
        <v>119</v>
      </c>
      <c r="U162" s="2" t="s">
        <v>119</v>
      </c>
      <c r="V162" s="137">
        <f t="shared" si="13"/>
        <v>78</v>
      </c>
      <c r="W162" s="136" t="s">
        <v>306</v>
      </c>
      <c r="X162" s="136" t="s">
        <v>303</v>
      </c>
    </row>
    <row r="163" spans="1:24" s="138" customFormat="1" x14ac:dyDescent="0.3">
      <c r="A163" s="134">
        <f t="shared" si="9"/>
        <v>157</v>
      </c>
      <c r="B163" s="135" t="s">
        <v>300</v>
      </c>
      <c r="C163" s="135" t="s">
        <v>309</v>
      </c>
      <c r="D163" s="134">
        <v>5</v>
      </c>
      <c r="E163" s="134">
        <v>0.43</v>
      </c>
      <c r="F163" s="134"/>
      <c r="G163" s="134">
        <v>0.5</v>
      </c>
      <c r="H163" s="134">
        <v>3</v>
      </c>
      <c r="I163" s="140"/>
      <c r="J163" s="140"/>
      <c r="K163" s="140"/>
      <c r="L163" s="141"/>
      <c r="M163" s="141"/>
      <c r="N163" s="141"/>
      <c r="O163" s="141"/>
      <c r="P163" s="254">
        <v>41</v>
      </c>
      <c r="Q163" s="136">
        <v>0</v>
      </c>
      <c r="R163" s="136">
        <v>1</v>
      </c>
      <c r="S163" s="136">
        <v>0.2</v>
      </c>
      <c r="T163" s="2" t="s">
        <v>305</v>
      </c>
      <c r="U163" s="2" t="s">
        <v>119</v>
      </c>
      <c r="V163" s="137">
        <f t="shared" ref="V163:V168" si="14">V157+6</f>
        <v>79</v>
      </c>
      <c r="W163" s="136" t="s">
        <v>306</v>
      </c>
      <c r="X163" s="136" t="s">
        <v>307</v>
      </c>
    </row>
    <row r="164" spans="1:24" s="138" customFormat="1" x14ac:dyDescent="0.3">
      <c r="A164" s="134">
        <f t="shared" si="9"/>
        <v>158</v>
      </c>
      <c r="B164" s="135" t="s">
        <v>300</v>
      </c>
      <c r="C164" s="135" t="s">
        <v>309</v>
      </c>
      <c r="D164" s="134">
        <v>5</v>
      </c>
      <c r="E164" s="134">
        <v>0.43</v>
      </c>
      <c r="F164" s="134"/>
      <c r="G164" s="134">
        <v>0.5</v>
      </c>
      <c r="H164" s="134">
        <v>3</v>
      </c>
      <c r="I164" s="140"/>
      <c r="J164" s="140"/>
      <c r="K164" s="140"/>
      <c r="L164" s="141"/>
      <c r="M164" s="141"/>
      <c r="N164" s="141"/>
      <c r="O164" s="141"/>
      <c r="P164" s="136">
        <v>30</v>
      </c>
      <c r="Q164" s="136">
        <v>0</v>
      </c>
      <c r="R164" s="136">
        <v>1</v>
      </c>
      <c r="S164" s="136">
        <v>0.2</v>
      </c>
      <c r="T164" s="2" t="s">
        <v>119</v>
      </c>
      <c r="U164" s="2" t="s">
        <v>119</v>
      </c>
      <c r="V164" s="137">
        <f t="shared" si="14"/>
        <v>80</v>
      </c>
      <c r="W164" s="136" t="s">
        <v>306</v>
      </c>
      <c r="X164" s="136" t="s">
        <v>303</v>
      </c>
    </row>
    <row r="165" spans="1:24" s="138" customFormat="1" ht="16.2" customHeight="1" x14ac:dyDescent="0.3">
      <c r="A165" s="134">
        <f t="shared" si="9"/>
        <v>159</v>
      </c>
      <c r="B165" s="135" t="s">
        <v>300</v>
      </c>
      <c r="C165" s="135" t="s">
        <v>309</v>
      </c>
      <c r="D165" s="134">
        <v>5</v>
      </c>
      <c r="E165" s="134">
        <v>0.43</v>
      </c>
      <c r="F165" s="134"/>
      <c r="G165" s="134">
        <v>0.5</v>
      </c>
      <c r="H165" s="134">
        <v>3</v>
      </c>
      <c r="I165" s="140"/>
      <c r="J165" s="140"/>
      <c r="K165" s="140"/>
      <c r="L165" s="141"/>
      <c r="M165" s="141"/>
      <c r="N165" s="141"/>
      <c r="O165" s="141"/>
      <c r="P165" s="136">
        <v>29</v>
      </c>
      <c r="Q165" s="136">
        <v>0</v>
      </c>
      <c r="R165" s="136">
        <v>1</v>
      </c>
      <c r="S165" s="136">
        <v>0.2</v>
      </c>
      <c r="T165" s="2" t="s">
        <v>119</v>
      </c>
      <c r="U165" s="2" t="s">
        <v>119</v>
      </c>
      <c r="V165" s="137">
        <f t="shared" si="14"/>
        <v>81</v>
      </c>
      <c r="W165" s="136" t="s">
        <v>306</v>
      </c>
      <c r="X165" s="136" t="s">
        <v>303</v>
      </c>
    </row>
    <row r="166" spans="1:24" s="138" customFormat="1" x14ac:dyDescent="0.3">
      <c r="A166" s="134">
        <f t="shared" si="9"/>
        <v>160</v>
      </c>
      <c r="B166" s="135" t="s">
        <v>300</v>
      </c>
      <c r="C166" s="135" t="s">
        <v>309</v>
      </c>
      <c r="D166" s="134">
        <v>5</v>
      </c>
      <c r="E166" s="134">
        <v>0.43</v>
      </c>
      <c r="F166" s="134"/>
      <c r="G166" s="134">
        <v>0.5</v>
      </c>
      <c r="H166" s="134">
        <v>3</v>
      </c>
      <c r="I166" s="140"/>
      <c r="J166" s="140"/>
      <c r="K166" s="140"/>
      <c r="L166" s="141"/>
      <c r="M166" s="141"/>
      <c r="N166" s="141"/>
      <c r="O166" s="141"/>
      <c r="P166" s="136">
        <v>16</v>
      </c>
      <c r="Q166" s="136">
        <v>0</v>
      </c>
      <c r="R166" s="136">
        <v>1</v>
      </c>
      <c r="S166" s="136">
        <v>0.2</v>
      </c>
      <c r="T166" s="2" t="s">
        <v>119</v>
      </c>
      <c r="U166" s="2" t="s">
        <v>119</v>
      </c>
      <c r="V166" s="137">
        <f t="shared" si="14"/>
        <v>82</v>
      </c>
      <c r="W166" s="136" t="s">
        <v>306</v>
      </c>
      <c r="X166" s="136" t="s">
        <v>303</v>
      </c>
    </row>
    <row r="167" spans="1:24" s="138" customFormat="1" x14ac:dyDescent="0.3">
      <c r="A167" s="134">
        <f t="shared" si="9"/>
        <v>161</v>
      </c>
      <c r="B167" s="135" t="s">
        <v>300</v>
      </c>
      <c r="C167" s="135" t="s">
        <v>309</v>
      </c>
      <c r="D167" s="134">
        <v>5</v>
      </c>
      <c r="E167" s="134">
        <v>0.43</v>
      </c>
      <c r="F167" s="134"/>
      <c r="G167" s="134">
        <v>0.5</v>
      </c>
      <c r="H167" s="134">
        <v>3</v>
      </c>
      <c r="I167" s="140"/>
      <c r="J167" s="140"/>
      <c r="K167" s="140"/>
      <c r="L167" s="141"/>
      <c r="M167" s="141"/>
      <c r="N167" s="141"/>
      <c r="O167" s="141"/>
      <c r="P167" s="136">
        <v>24</v>
      </c>
      <c r="Q167" s="136">
        <v>0</v>
      </c>
      <c r="R167" s="136">
        <v>1</v>
      </c>
      <c r="S167" s="136">
        <v>0.2</v>
      </c>
      <c r="T167" s="2" t="s">
        <v>119</v>
      </c>
      <c r="U167" s="2" t="s">
        <v>119</v>
      </c>
      <c r="V167" s="137">
        <f t="shared" si="14"/>
        <v>83</v>
      </c>
      <c r="W167" s="136" t="s">
        <v>306</v>
      </c>
      <c r="X167" s="136" t="s">
        <v>303</v>
      </c>
    </row>
    <row r="168" spans="1:24" s="138" customFormat="1" x14ac:dyDescent="0.3">
      <c r="A168" s="134">
        <f t="shared" si="9"/>
        <v>162</v>
      </c>
      <c r="B168" s="135" t="s">
        <v>300</v>
      </c>
      <c r="C168" s="135" t="s">
        <v>309</v>
      </c>
      <c r="D168" s="134">
        <v>5</v>
      </c>
      <c r="E168" s="134">
        <v>0.43</v>
      </c>
      <c r="F168" s="134"/>
      <c r="G168" s="134">
        <v>0.5</v>
      </c>
      <c r="H168" s="134">
        <v>3</v>
      </c>
      <c r="I168" s="140"/>
      <c r="J168" s="140"/>
      <c r="K168" s="140"/>
      <c r="L168" s="141"/>
      <c r="M168" s="141"/>
      <c r="N168" s="141"/>
      <c r="O168" s="141"/>
      <c r="P168" s="136">
        <v>23</v>
      </c>
      <c r="Q168" s="136">
        <v>0</v>
      </c>
      <c r="R168" s="136">
        <v>1</v>
      </c>
      <c r="S168" s="136">
        <v>0.2</v>
      </c>
      <c r="T168" s="2" t="s">
        <v>119</v>
      </c>
      <c r="U168" s="2" t="s">
        <v>119</v>
      </c>
      <c r="V168" s="137">
        <f t="shared" si="14"/>
        <v>84</v>
      </c>
      <c r="W168" s="136" t="s">
        <v>306</v>
      </c>
      <c r="X168" s="136" t="s">
        <v>303</v>
      </c>
    </row>
    <row r="169" spans="1:24" s="138" customFormat="1" x14ac:dyDescent="0.3">
      <c r="A169" s="195">
        <f t="shared" si="9"/>
        <v>163</v>
      </c>
      <c r="B169" s="135" t="s">
        <v>300</v>
      </c>
      <c r="C169" s="135" t="s">
        <v>309</v>
      </c>
      <c r="D169" s="134">
        <v>5</v>
      </c>
      <c r="E169" s="134">
        <v>0.43</v>
      </c>
      <c r="F169" s="134"/>
      <c r="G169" s="134">
        <v>0.5</v>
      </c>
      <c r="H169" s="134">
        <v>3</v>
      </c>
      <c r="I169" s="140"/>
      <c r="J169" s="140"/>
      <c r="K169" s="140"/>
      <c r="L169" s="141"/>
      <c r="M169" s="141"/>
      <c r="N169" s="141"/>
      <c r="O169" s="141"/>
      <c r="P169" s="2">
        <v>71</v>
      </c>
      <c r="Q169" s="136">
        <v>0</v>
      </c>
      <c r="R169" s="136">
        <v>1</v>
      </c>
      <c r="S169" s="136">
        <v>0.2</v>
      </c>
      <c r="T169" s="2" t="s">
        <v>119</v>
      </c>
      <c r="U169" s="2" t="s">
        <v>119</v>
      </c>
      <c r="V169" s="137">
        <f t="shared" ref="V169:V174" si="15">V163</f>
        <v>79</v>
      </c>
      <c r="W169" s="136" t="s">
        <v>306</v>
      </c>
      <c r="X169" s="136" t="s">
        <v>308</v>
      </c>
    </row>
    <row r="170" spans="1:24" s="138" customFormat="1" x14ac:dyDescent="0.3">
      <c r="A170" s="134">
        <f t="shared" si="9"/>
        <v>164</v>
      </c>
      <c r="B170" s="135" t="s">
        <v>300</v>
      </c>
      <c r="C170" s="135" t="s">
        <v>309</v>
      </c>
      <c r="D170" s="134">
        <v>5</v>
      </c>
      <c r="E170" s="134">
        <v>0.43</v>
      </c>
      <c r="F170" s="134"/>
      <c r="G170" s="134">
        <v>0.5</v>
      </c>
      <c r="H170" s="134">
        <v>3</v>
      </c>
      <c r="I170" s="140"/>
      <c r="J170" s="140"/>
      <c r="K170" s="140"/>
      <c r="L170" s="141"/>
      <c r="M170" s="141"/>
      <c r="N170" s="141"/>
      <c r="O170" s="141"/>
      <c r="P170" s="136">
        <v>12</v>
      </c>
      <c r="Q170" s="136">
        <v>0</v>
      </c>
      <c r="R170" s="136">
        <v>1</v>
      </c>
      <c r="S170" s="136">
        <v>0.2</v>
      </c>
      <c r="T170" s="2" t="s">
        <v>119</v>
      </c>
      <c r="U170" s="2" t="s">
        <v>119</v>
      </c>
      <c r="V170" s="137">
        <f t="shared" si="15"/>
        <v>80</v>
      </c>
      <c r="W170" s="136" t="s">
        <v>306</v>
      </c>
      <c r="X170" s="136" t="s">
        <v>303</v>
      </c>
    </row>
    <row r="171" spans="1:24" s="138" customFormat="1" x14ac:dyDescent="0.3">
      <c r="A171" s="134">
        <f t="shared" si="9"/>
        <v>165</v>
      </c>
      <c r="B171" s="135" t="s">
        <v>300</v>
      </c>
      <c r="C171" s="135" t="s">
        <v>309</v>
      </c>
      <c r="D171" s="134">
        <v>5</v>
      </c>
      <c r="E171" s="134">
        <v>0.43</v>
      </c>
      <c r="F171" s="134"/>
      <c r="G171" s="134">
        <v>0.5</v>
      </c>
      <c r="H171" s="134">
        <v>3</v>
      </c>
      <c r="I171" s="140"/>
      <c r="J171" s="140"/>
      <c r="K171" s="140"/>
      <c r="L171" s="141"/>
      <c r="M171" s="141"/>
      <c r="N171" s="141"/>
      <c r="O171" s="141"/>
      <c r="P171" s="136">
        <v>11</v>
      </c>
      <c r="Q171" s="136">
        <v>0</v>
      </c>
      <c r="R171" s="136">
        <v>1</v>
      </c>
      <c r="S171" s="136">
        <v>0.2</v>
      </c>
      <c r="T171" s="2" t="s">
        <v>119</v>
      </c>
      <c r="U171" s="2" t="s">
        <v>119</v>
      </c>
      <c r="V171" s="137">
        <f t="shared" si="15"/>
        <v>81</v>
      </c>
      <c r="W171" s="136" t="s">
        <v>306</v>
      </c>
      <c r="X171" s="136" t="s">
        <v>303</v>
      </c>
    </row>
    <row r="172" spans="1:24" s="138" customFormat="1" x14ac:dyDescent="0.3">
      <c r="A172" s="134">
        <f t="shared" si="9"/>
        <v>166</v>
      </c>
      <c r="B172" s="135" t="s">
        <v>300</v>
      </c>
      <c r="C172" s="135" t="s">
        <v>309</v>
      </c>
      <c r="D172" s="134">
        <v>5</v>
      </c>
      <c r="E172" s="134">
        <v>0.43</v>
      </c>
      <c r="F172" s="134"/>
      <c r="G172" s="134">
        <v>0.5</v>
      </c>
      <c r="H172" s="134">
        <v>3</v>
      </c>
      <c r="I172" s="140"/>
      <c r="J172" s="140"/>
      <c r="K172" s="140"/>
      <c r="L172" s="141"/>
      <c r="M172" s="141"/>
      <c r="N172" s="141"/>
      <c r="O172" s="141"/>
      <c r="P172" s="136">
        <v>4</v>
      </c>
      <c r="Q172" s="136">
        <v>0</v>
      </c>
      <c r="R172" s="136">
        <v>1</v>
      </c>
      <c r="S172" s="136">
        <v>0.2</v>
      </c>
      <c r="T172" s="2" t="s">
        <v>119</v>
      </c>
      <c r="U172" s="2" t="s">
        <v>119</v>
      </c>
      <c r="V172" s="137">
        <f t="shared" si="15"/>
        <v>82</v>
      </c>
      <c r="W172" s="136" t="s">
        <v>306</v>
      </c>
      <c r="X172" s="136" t="s">
        <v>303</v>
      </c>
    </row>
    <row r="173" spans="1:24" s="138" customFormat="1" x14ac:dyDescent="0.3">
      <c r="A173" s="134">
        <f t="shared" si="9"/>
        <v>167</v>
      </c>
      <c r="B173" s="135" t="s">
        <v>300</v>
      </c>
      <c r="C173" s="135" t="s">
        <v>309</v>
      </c>
      <c r="D173" s="134">
        <v>5</v>
      </c>
      <c r="E173" s="134">
        <v>0.43</v>
      </c>
      <c r="F173" s="134"/>
      <c r="G173" s="134">
        <v>0.5</v>
      </c>
      <c r="H173" s="134">
        <v>3</v>
      </c>
      <c r="I173" s="140"/>
      <c r="J173" s="140"/>
      <c r="K173" s="140"/>
      <c r="L173" s="141"/>
      <c r="M173" s="141"/>
      <c r="N173" s="141"/>
      <c r="O173" s="141"/>
      <c r="P173" s="136">
        <v>6</v>
      </c>
      <c r="Q173" s="136">
        <v>0</v>
      </c>
      <c r="R173" s="136">
        <v>1</v>
      </c>
      <c r="S173" s="136">
        <v>0.2</v>
      </c>
      <c r="T173" s="2" t="s">
        <v>119</v>
      </c>
      <c r="U173" s="2" t="s">
        <v>119</v>
      </c>
      <c r="V173" s="137">
        <f t="shared" si="15"/>
        <v>83</v>
      </c>
      <c r="W173" s="136" t="s">
        <v>306</v>
      </c>
      <c r="X173" s="136" t="s">
        <v>303</v>
      </c>
    </row>
    <row r="174" spans="1:24" s="138" customFormat="1" x14ac:dyDescent="0.3">
      <c r="A174" s="134">
        <f t="shared" si="9"/>
        <v>168</v>
      </c>
      <c r="B174" s="135" t="s">
        <v>300</v>
      </c>
      <c r="C174" s="135" t="s">
        <v>309</v>
      </c>
      <c r="D174" s="134">
        <v>5</v>
      </c>
      <c r="E174" s="134">
        <v>0.43</v>
      </c>
      <c r="F174" s="134"/>
      <c r="G174" s="134">
        <v>0.5</v>
      </c>
      <c r="H174" s="134">
        <v>3</v>
      </c>
      <c r="I174" s="140"/>
      <c r="J174" s="140"/>
      <c r="K174" s="140"/>
      <c r="L174" s="141"/>
      <c r="M174" s="141"/>
      <c r="N174" s="141"/>
      <c r="O174" s="141"/>
      <c r="P174" s="136">
        <v>5</v>
      </c>
      <c r="Q174" s="136">
        <v>0</v>
      </c>
      <c r="R174" s="136">
        <v>1</v>
      </c>
      <c r="S174" s="136">
        <v>0.2</v>
      </c>
      <c r="T174" s="2" t="s">
        <v>119</v>
      </c>
      <c r="U174" s="2" t="s">
        <v>119</v>
      </c>
      <c r="V174" s="137">
        <f t="shared" si="15"/>
        <v>84</v>
      </c>
      <c r="W174" s="136" t="s">
        <v>306</v>
      </c>
      <c r="X174" s="136" t="s">
        <v>303</v>
      </c>
    </row>
    <row r="175" spans="1:24" s="138" customFormat="1" x14ac:dyDescent="0.3">
      <c r="A175" s="134">
        <f t="shared" si="9"/>
        <v>169</v>
      </c>
      <c r="B175" s="135" t="s">
        <v>300</v>
      </c>
      <c r="C175" s="136" t="s">
        <v>310</v>
      </c>
      <c r="D175" s="136">
        <v>5</v>
      </c>
      <c r="E175" s="136">
        <v>2</v>
      </c>
      <c r="F175" s="136"/>
      <c r="G175" s="136">
        <v>0</v>
      </c>
      <c r="H175" s="136">
        <v>3</v>
      </c>
      <c r="I175" s="136"/>
      <c r="J175" s="136"/>
      <c r="K175" s="136"/>
      <c r="L175" s="136"/>
      <c r="M175" s="136"/>
      <c r="N175" s="136"/>
      <c r="O175" s="136"/>
      <c r="P175" s="254">
        <v>36</v>
      </c>
      <c r="Q175" s="136">
        <v>0</v>
      </c>
      <c r="R175" s="136">
        <v>1</v>
      </c>
      <c r="S175" s="136">
        <v>0.2</v>
      </c>
      <c r="T175" s="2" t="s">
        <v>305</v>
      </c>
      <c r="U175" s="2" t="s">
        <v>119</v>
      </c>
      <c r="V175" s="137">
        <f t="shared" ref="V175:V180" si="16">V169+6</f>
        <v>85</v>
      </c>
      <c r="W175" s="136" t="s">
        <v>306</v>
      </c>
      <c r="X175" s="136" t="s">
        <v>307</v>
      </c>
    </row>
    <row r="176" spans="1:24" s="138" customFormat="1" x14ac:dyDescent="0.3">
      <c r="A176" s="134">
        <f t="shared" si="9"/>
        <v>170</v>
      </c>
      <c r="B176" s="135" t="s">
        <v>300</v>
      </c>
      <c r="C176" s="136" t="s">
        <v>310</v>
      </c>
      <c r="D176" s="136">
        <v>5</v>
      </c>
      <c r="E176" s="136">
        <v>2</v>
      </c>
      <c r="F176" s="136"/>
      <c r="G176" s="136">
        <v>0</v>
      </c>
      <c r="H176" s="136">
        <v>3</v>
      </c>
      <c r="I176" s="136"/>
      <c r="J176" s="136"/>
      <c r="K176" s="136"/>
      <c r="L176" s="136"/>
      <c r="M176" s="136"/>
      <c r="N176" s="136"/>
      <c r="O176" s="136"/>
      <c r="P176" s="136">
        <v>27</v>
      </c>
      <c r="Q176" s="136">
        <v>0</v>
      </c>
      <c r="R176" s="136">
        <v>1</v>
      </c>
      <c r="S176" s="136">
        <v>0.2</v>
      </c>
      <c r="T176" s="2" t="s">
        <v>119</v>
      </c>
      <c r="U176" s="2" t="s">
        <v>119</v>
      </c>
      <c r="V176" s="137">
        <f t="shared" si="16"/>
        <v>86</v>
      </c>
      <c r="W176" s="136" t="s">
        <v>306</v>
      </c>
      <c r="X176" s="136" t="s">
        <v>303</v>
      </c>
    </row>
    <row r="177" spans="1:24" s="138" customFormat="1" x14ac:dyDescent="0.3">
      <c r="A177" s="134">
        <f t="shared" si="9"/>
        <v>171</v>
      </c>
      <c r="B177" s="135" t="s">
        <v>300</v>
      </c>
      <c r="C177" s="136" t="s">
        <v>310</v>
      </c>
      <c r="D177" s="136">
        <v>5</v>
      </c>
      <c r="E177" s="136">
        <v>2</v>
      </c>
      <c r="F177" s="136"/>
      <c r="G177" s="136">
        <v>0</v>
      </c>
      <c r="H177" s="136">
        <v>3</v>
      </c>
      <c r="I177" s="136"/>
      <c r="J177" s="136"/>
      <c r="K177" s="136"/>
      <c r="L177" s="136"/>
      <c r="M177" s="136"/>
      <c r="N177" s="136"/>
      <c r="O177" s="136"/>
      <c r="P177" s="136">
        <v>26</v>
      </c>
      <c r="Q177" s="136">
        <v>0</v>
      </c>
      <c r="R177" s="136">
        <v>1</v>
      </c>
      <c r="S177" s="136">
        <v>0.2</v>
      </c>
      <c r="T177" s="2" t="s">
        <v>119</v>
      </c>
      <c r="U177" s="2" t="s">
        <v>119</v>
      </c>
      <c r="V177" s="137">
        <f t="shared" si="16"/>
        <v>87</v>
      </c>
      <c r="W177" s="136" t="s">
        <v>306</v>
      </c>
      <c r="X177" s="136" t="s">
        <v>303</v>
      </c>
    </row>
    <row r="178" spans="1:24" s="138" customFormat="1" x14ac:dyDescent="0.3">
      <c r="A178" s="134">
        <f t="shared" si="9"/>
        <v>172</v>
      </c>
      <c r="B178" s="135" t="s">
        <v>300</v>
      </c>
      <c r="C178" s="136" t="s">
        <v>310</v>
      </c>
      <c r="D178" s="136">
        <v>5</v>
      </c>
      <c r="E178" s="136">
        <v>2</v>
      </c>
      <c r="F178" s="136"/>
      <c r="G178" s="136">
        <v>0</v>
      </c>
      <c r="H178" s="136">
        <v>3</v>
      </c>
      <c r="I178" s="136"/>
      <c r="J178" s="136"/>
      <c r="K178" s="136"/>
      <c r="L178" s="136"/>
      <c r="M178" s="136"/>
      <c r="N178" s="136"/>
      <c r="O178" s="136"/>
      <c r="P178" s="136">
        <v>13</v>
      </c>
      <c r="Q178" s="136">
        <v>0</v>
      </c>
      <c r="R178" s="136">
        <v>1</v>
      </c>
      <c r="S178" s="136">
        <v>0.2</v>
      </c>
      <c r="T178" s="2" t="s">
        <v>119</v>
      </c>
      <c r="U178" s="2" t="s">
        <v>119</v>
      </c>
      <c r="V178" s="137">
        <f t="shared" si="16"/>
        <v>88</v>
      </c>
      <c r="W178" s="136" t="s">
        <v>306</v>
      </c>
      <c r="X178" s="136" t="s">
        <v>303</v>
      </c>
    </row>
    <row r="179" spans="1:24" s="138" customFormat="1" x14ac:dyDescent="0.3">
      <c r="A179" s="134">
        <f t="shared" si="9"/>
        <v>173</v>
      </c>
      <c r="B179" s="135" t="s">
        <v>300</v>
      </c>
      <c r="C179" s="136" t="s">
        <v>310</v>
      </c>
      <c r="D179" s="136">
        <v>5</v>
      </c>
      <c r="E179" s="136">
        <v>2</v>
      </c>
      <c r="F179" s="136"/>
      <c r="G179" s="136">
        <v>0</v>
      </c>
      <c r="H179" s="136">
        <v>3</v>
      </c>
      <c r="I179" s="136"/>
      <c r="J179" s="136"/>
      <c r="K179" s="136"/>
      <c r="L179" s="136"/>
      <c r="M179" s="136"/>
      <c r="N179" s="136"/>
      <c r="O179" s="136"/>
      <c r="P179" s="136">
        <v>21</v>
      </c>
      <c r="Q179" s="136">
        <v>0</v>
      </c>
      <c r="R179" s="136">
        <v>1</v>
      </c>
      <c r="S179" s="136">
        <v>0.2</v>
      </c>
      <c r="T179" s="2" t="s">
        <v>119</v>
      </c>
      <c r="U179" s="2" t="s">
        <v>119</v>
      </c>
      <c r="V179" s="137">
        <f t="shared" si="16"/>
        <v>89</v>
      </c>
      <c r="W179" s="136" t="s">
        <v>306</v>
      </c>
      <c r="X179" s="136" t="s">
        <v>303</v>
      </c>
    </row>
    <row r="180" spans="1:24" s="138" customFormat="1" x14ac:dyDescent="0.3">
      <c r="A180" s="134">
        <f t="shared" si="9"/>
        <v>174</v>
      </c>
      <c r="B180" s="135" t="s">
        <v>300</v>
      </c>
      <c r="C180" s="136" t="s">
        <v>310</v>
      </c>
      <c r="D180" s="136">
        <v>5</v>
      </c>
      <c r="E180" s="136">
        <v>2</v>
      </c>
      <c r="F180" s="136"/>
      <c r="G180" s="136">
        <v>0</v>
      </c>
      <c r="H180" s="136">
        <v>3</v>
      </c>
      <c r="I180" s="136"/>
      <c r="J180" s="136"/>
      <c r="K180" s="136"/>
      <c r="L180" s="136"/>
      <c r="M180" s="136"/>
      <c r="N180" s="136"/>
      <c r="O180" s="136"/>
      <c r="P180" s="136">
        <v>20</v>
      </c>
      <c r="Q180" s="136">
        <v>0</v>
      </c>
      <c r="R180" s="136">
        <v>1</v>
      </c>
      <c r="S180" s="136">
        <v>0.2</v>
      </c>
      <c r="T180" s="2" t="s">
        <v>119</v>
      </c>
      <c r="U180" s="2" t="s">
        <v>119</v>
      </c>
      <c r="V180" s="137">
        <f t="shared" si="16"/>
        <v>90</v>
      </c>
      <c r="W180" s="136" t="s">
        <v>306</v>
      </c>
      <c r="X180" s="136" t="s">
        <v>303</v>
      </c>
    </row>
    <row r="181" spans="1:24" s="138" customFormat="1" x14ac:dyDescent="0.3">
      <c r="A181" s="195">
        <f t="shared" si="9"/>
        <v>175</v>
      </c>
      <c r="B181" s="135" t="s">
        <v>300</v>
      </c>
      <c r="C181" s="136" t="s">
        <v>310</v>
      </c>
      <c r="D181" s="136">
        <v>5</v>
      </c>
      <c r="E181" s="136">
        <v>2</v>
      </c>
      <c r="F181" s="136"/>
      <c r="G181" s="136">
        <v>0</v>
      </c>
      <c r="H181" s="136">
        <v>3</v>
      </c>
      <c r="I181" s="136"/>
      <c r="J181" s="136"/>
      <c r="K181" s="136"/>
      <c r="L181" s="136"/>
      <c r="M181" s="136"/>
      <c r="N181" s="136"/>
      <c r="O181" s="136"/>
      <c r="P181" s="2">
        <v>66</v>
      </c>
      <c r="Q181" s="136">
        <v>0</v>
      </c>
      <c r="R181" s="136">
        <v>1</v>
      </c>
      <c r="S181" s="136">
        <v>0.2</v>
      </c>
      <c r="T181" s="2" t="s">
        <v>119</v>
      </c>
      <c r="U181" s="2" t="s">
        <v>119</v>
      </c>
      <c r="V181" s="137">
        <f t="shared" ref="V181:V186" si="17">V175</f>
        <v>85</v>
      </c>
      <c r="W181" s="136" t="s">
        <v>306</v>
      </c>
      <c r="X181" s="136" t="s">
        <v>308</v>
      </c>
    </row>
    <row r="182" spans="1:24" s="138" customFormat="1" x14ac:dyDescent="0.3">
      <c r="A182" s="134">
        <f t="shared" si="9"/>
        <v>176</v>
      </c>
      <c r="B182" s="135" t="s">
        <v>300</v>
      </c>
      <c r="C182" s="136" t="s">
        <v>310</v>
      </c>
      <c r="D182" s="136">
        <v>5</v>
      </c>
      <c r="E182" s="136">
        <v>2</v>
      </c>
      <c r="F182" s="136"/>
      <c r="G182" s="136">
        <v>0</v>
      </c>
      <c r="H182" s="136">
        <v>3</v>
      </c>
      <c r="I182" s="136"/>
      <c r="J182" s="136"/>
      <c r="K182" s="136"/>
      <c r="L182" s="136"/>
      <c r="M182" s="136"/>
      <c r="N182" s="136"/>
      <c r="O182" s="136"/>
      <c r="P182" s="136">
        <v>9</v>
      </c>
      <c r="Q182" s="136">
        <v>0</v>
      </c>
      <c r="R182" s="136">
        <v>1</v>
      </c>
      <c r="S182" s="136">
        <v>0.2</v>
      </c>
      <c r="T182" s="2" t="s">
        <v>119</v>
      </c>
      <c r="U182" s="2" t="s">
        <v>119</v>
      </c>
      <c r="V182" s="137">
        <f t="shared" si="17"/>
        <v>86</v>
      </c>
      <c r="W182" s="136" t="s">
        <v>306</v>
      </c>
      <c r="X182" s="136" t="s">
        <v>303</v>
      </c>
    </row>
    <row r="183" spans="1:24" s="138" customFormat="1" x14ac:dyDescent="0.3">
      <c r="A183" s="134">
        <f t="shared" si="9"/>
        <v>177</v>
      </c>
      <c r="B183" s="135" t="s">
        <v>300</v>
      </c>
      <c r="C183" s="136" t="s">
        <v>310</v>
      </c>
      <c r="D183" s="136">
        <v>5</v>
      </c>
      <c r="E183" s="136">
        <v>2</v>
      </c>
      <c r="F183" s="136"/>
      <c r="G183" s="136">
        <v>0</v>
      </c>
      <c r="H183" s="136">
        <v>3</v>
      </c>
      <c r="I183" s="136"/>
      <c r="J183" s="136"/>
      <c r="K183" s="136"/>
      <c r="L183" s="136"/>
      <c r="M183" s="136"/>
      <c r="N183" s="136"/>
      <c r="O183" s="136"/>
      <c r="P183" s="136">
        <v>8</v>
      </c>
      <c r="Q183" s="136">
        <v>0</v>
      </c>
      <c r="R183" s="136">
        <v>1</v>
      </c>
      <c r="S183" s="136">
        <v>0.2</v>
      </c>
      <c r="T183" s="2" t="s">
        <v>119</v>
      </c>
      <c r="U183" s="2" t="s">
        <v>119</v>
      </c>
      <c r="V183" s="137">
        <f t="shared" si="17"/>
        <v>87</v>
      </c>
      <c r="W183" s="136" t="s">
        <v>306</v>
      </c>
      <c r="X183" s="136" t="s">
        <v>303</v>
      </c>
    </row>
    <row r="184" spans="1:24" s="138" customFormat="1" x14ac:dyDescent="0.3">
      <c r="A184" s="134">
        <f t="shared" si="9"/>
        <v>178</v>
      </c>
      <c r="B184" s="135" t="s">
        <v>300</v>
      </c>
      <c r="C184" s="136" t="s">
        <v>310</v>
      </c>
      <c r="D184" s="136">
        <v>5</v>
      </c>
      <c r="E184" s="136">
        <v>2</v>
      </c>
      <c r="F184" s="136"/>
      <c r="G184" s="136">
        <v>0</v>
      </c>
      <c r="H184" s="136">
        <v>3</v>
      </c>
      <c r="I184" s="136"/>
      <c r="J184" s="136"/>
      <c r="K184" s="136"/>
      <c r="L184" s="136"/>
      <c r="M184" s="136"/>
      <c r="N184" s="136"/>
      <c r="O184" s="136"/>
      <c r="P184" s="136">
        <v>1</v>
      </c>
      <c r="Q184" s="136">
        <v>0</v>
      </c>
      <c r="R184" s="136">
        <v>1</v>
      </c>
      <c r="S184" s="136">
        <v>0.2</v>
      </c>
      <c r="T184" s="2" t="s">
        <v>119</v>
      </c>
      <c r="U184" s="2" t="s">
        <v>119</v>
      </c>
      <c r="V184" s="137">
        <f t="shared" si="17"/>
        <v>88</v>
      </c>
      <c r="W184" s="136" t="s">
        <v>306</v>
      </c>
      <c r="X184" s="136" t="s">
        <v>303</v>
      </c>
    </row>
    <row r="185" spans="1:24" s="138" customFormat="1" x14ac:dyDescent="0.3">
      <c r="A185" s="134">
        <f t="shared" si="9"/>
        <v>179</v>
      </c>
      <c r="B185" s="135" t="s">
        <v>300</v>
      </c>
      <c r="C185" s="136" t="s">
        <v>310</v>
      </c>
      <c r="D185" s="136">
        <v>5</v>
      </c>
      <c r="E185" s="136">
        <v>2</v>
      </c>
      <c r="F185" s="136"/>
      <c r="G185" s="136">
        <v>0</v>
      </c>
      <c r="H185" s="136">
        <v>3</v>
      </c>
      <c r="I185" s="136"/>
      <c r="J185" s="136"/>
      <c r="K185" s="136"/>
      <c r="L185" s="136"/>
      <c r="M185" s="136"/>
      <c r="N185" s="136"/>
      <c r="O185" s="136"/>
      <c r="P185" s="136">
        <v>3</v>
      </c>
      <c r="Q185" s="136">
        <v>0</v>
      </c>
      <c r="R185" s="136">
        <v>1</v>
      </c>
      <c r="S185" s="136">
        <v>0.2</v>
      </c>
      <c r="T185" s="2" t="s">
        <v>119</v>
      </c>
      <c r="U185" s="2" t="s">
        <v>119</v>
      </c>
      <c r="V185" s="137">
        <f t="shared" si="17"/>
        <v>89</v>
      </c>
      <c r="W185" s="136" t="s">
        <v>306</v>
      </c>
      <c r="X185" s="136" t="s">
        <v>303</v>
      </c>
    </row>
    <row r="186" spans="1:24" s="138" customFormat="1" x14ac:dyDescent="0.3">
      <c r="A186" s="134">
        <f t="shared" si="9"/>
        <v>180</v>
      </c>
      <c r="B186" s="135" t="s">
        <v>300</v>
      </c>
      <c r="C186" s="136" t="s">
        <v>310</v>
      </c>
      <c r="D186" s="136">
        <v>5</v>
      </c>
      <c r="E186" s="136">
        <v>2</v>
      </c>
      <c r="F186" s="136"/>
      <c r="G186" s="136">
        <v>0</v>
      </c>
      <c r="H186" s="136">
        <v>3</v>
      </c>
      <c r="I186" s="136"/>
      <c r="J186" s="136"/>
      <c r="K186" s="136"/>
      <c r="L186" s="136"/>
      <c r="M186" s="136"/>
      <c r="N186" s="136"/>
      <c r="O186" s="136"/>
      <c r="P186" s="136">
        <v>2</v>
      </c>
      <c r="Q186" s="136">
        <v>0</v>
      </c>
      <c r="R186" s="136">
        <v>1</v>
      </c>
      <c r="S186" s="136">
        <v>0.2</v>
      </c>
      <c r="T186" s="2" t="s">
        <v>119</v>
      </c>
      <c r="U186" s="2" t="s">
        <v>119</v>
      </c>
      <c r="V186" s="137">
        <f t="shared" si="17"/>
        <v>90</v>
      </c>
      <c r="W186" s="136" t="s">
        <v>306</v>
      </c>
      <c r="X186" s="136" t="s">
        <v>303</v>
      </c>
    </row>
    <row r="187" spans="1:24" s="138" customFormat="1" x14ac:dyDescent="0.3">
      <c r="A187" s="134">
        <f t="shared" si="9"/>
        <v>181</v>
      </c>
      <c r="B187" s="135" t="s">
        <v>300</v>
      </c>
      <c r="C187" s="136" t="s">
        <v>310</v>
      </c>
      <c r="D187" s="136">
        <v>5</v>
      </c>
      <c r="E187" s="136">
        <v>2</v>
      </c>
      <c r="F187" s="136"/>
      <c r="G187" s="136">
        <v>0</v>
      </c>
      <c r="H187" s="136">
        <v>3</v>
      </c>
      <c r="I187" s="136"/>
      <c r="J187" s="136"/>
      <c r="K187" s="136"/>
      <c r="L187" s="136"/>
      <c r="M187" s="136"/>
      <c r="N187" s="136"/>
      <c r="O187" s="136"/>
      <c r="P187" s="254">
        <v>41</v>
      </c>
      <c r="Q187" s="136">
        <v>0</v>
      </c>
      <c r="R187" s="136">
        <v>1</v>
      </c>
      <c r="S187" s="136">
        <v>0.2</v>
      </c>
      <c r="T187" s="2" t="s">
        <v>305</v>
      </c>
      <c r="U187" s="2" t="s">
        <v>119</v>
      </c>
      <c r="V187" s="137">
        <f t="shared" ref="V187:V192" si="18">V181+6</f>
        <v>91</v>
      </c>
      <c r="W187" s="136" t="s">
        <v>306</v>
      </c>
      <c r="X187" s="136" t="s">
        <v>307</v>
      </c>
    </row>
    <row r="188" spans="1:24" s="138" customFormat="1" x14ac:dyDescent="0.3">
      <c r="A188" s="134">
        <f t="shared" si="9"/>
        <v>182</v>
      </c>
      <c r="B188" s="135" t="s">
        <v>300</v>
      </c>
      <c r="C188" s="136" t="s">
        <v>310</v>
      </c>
      <c r="D188" s="136">
        <v>5</v>
      </c>
      <c r="E188" s="136">
        <v>2</v>
      </c>
      <c r="F188" s="136"/>
      <c r="G188" s="136">
        <v>0</v>
      </c>
      <c r="H188" s="136">
        <v>3</v>
      </c>
      <c r="I188" s="136"/>
      <c r="J188" s="136"/>
      <c r="K188" s="136"/>
      <c r="L188" s="136"/>
      <c r="M188" s="136"/>
      <c r="N188" s="136"/>
      <c r="O188" s="136"/>
      <c r="P188" s="136">
        <v>30</v>
      </c>
      <c r="Q188" s="136">
        <v>0</v>
      </c>
      <c r="R188" s="136">
        <v>1</v>
      </c>
      <c r="S188" s="136">
        <v>0.2</v>
      </c>
      <c r="T188" s="2" t="s">
        <v>119</v>
      </c>
      <c r="U188" s="2" t="s">
        <v>119</v>
      </c>
      <c r="V188" s="137">
        <f t="shared" si="18"/>
        <v>92</v>
      </c>
      <c r="W188" s="136" t="s">
        <v>306</v>
      </c>
      <c r="X188" s="136" t="s">
        <v>303</v>
      </c>
    </row>
    <row r="189" spans="1:24" s="138" customFormat="1" x14ac:dyDescent="0.3">
      <c r="A189" s="134">
        <f t="shared" si="9"/>
        <v>183</v>
      </c>
      <c r="B189" s="135" t="s">
        <v>300</v>
      </c>
      <c r="C189" s="136" t="s">
        <v>310</v>
      </c>
      <c r="D189" s="136">
        <v>5</v>
      </c>
      <c r="E189" s="136">
        <v>2</v>
      </c>
      <c r="F189" s="136"/>
      <c r="G189" s="136">
        <v>0</v>
      </c>
      <c r="H189" s="136">
        <v>3</v>
      </c>
      <c r="I189" s="136"/>
      <c r="J189" s="136"/>
      <c r="K189" s="136"/>
      <c r="L189" s="136"/>
      <c r="M189" s="136"/>
      <c r="N189" s="136"/>
      <c r="O189" s="136"/>
      <c r="P189" s="136">
        <v>29</v>
      </c>
      <c r="Q189" s="136">
        <v>0</v>
      </c>
      <c r="R189" s="136">
        <v>1</v>
      </c>
      <c r="S189" s="136">
        <v>0.2</v>
      </c>
      <c r="T189" s="2" t="s">
        <v>119</v>
      </c>
      <c r="U189" s="2" t="s">
        <v>119</v>
      </c>
      <c r="V189" s="137">
        <f t="shared" si="18"/>
        <v>93</v>
      </c>
      <c r="W189" s="136" t="s">
        <v>306</v>
      </c>
      <c r="X189" s="136" t="s">
        <v>303</v>
      </c>
    </row>
    <row r="190" spans="1:24" s="138" customFormat="1" x14ac:dyDescent="0.3">
      <c r="A190" s="134">
        <f t="shared" si="9"/>
        <v>184</v>
      </c>
      <c r="B190" s="135" t="s">
        <v>300</v>
      </c>
      <c r="C190" s="136" t="s">
        <v>310</v>
      </c>
      <c r="D190" s="136">
        <v>5</v>
      </c>
      <c r="E190" s="136">
        <v>2</v>
      </c>
      <c r="F190" s="136"/>
      <c r="G190" s="136">
        <v>0</v>
      </c>
      <c r="H190" s="136">
        <v>3</v>
      </c>
      <c r="I190" s="136"/>
      <c r="J190" s="136"/>
      <c r="K190" s="136"/>
      <c r="L190" s="136"/>
      <c r="M190" s="136"/>
      <c r="N190" s="136"/>
      <c r="O190" s="136"/>
      <c r="P190" s="136">
        <v>16</v>
      </c>
      <c r="Q190" s="136">
        <v>0</v>
      </c>
      <c r="R190" s="136">
        <v>1</v>
      </c>
      <c r="S190" s="136">
        <v>0.2</v>
      </c>
      <c r="T190" s="2" t="s">
        <v>119</v>
      </c>
      <c r="U190" s="2" t="s">
        <v>119</v>
      </c>
      <c r="V190" s="137">
        <f t="shared" si="18"/>
        <v>94</v>
      </c>
      <c r="W190" s="136" t="s">
        <v>306</v>
      </c>
      <c r="X190" s="136" t="s">
        <v>303</v>
      </c>
    </row>
    <row r="191" spans="1:24" s="138" customFormat="1" x14ac:dyDescent="0.3">
      <c r="A191" s="134">
        <f t="shared" si="9"/>
        <v>185</v>
      </c>
      <c r="B191" s="135" t="s">
        <v>300</v>
      </c>
      <c r="C191" s="136" t="s">
        <v>310</v>
      </c>
      <c r="D191" s="136">
        <v>5</v>
      </c>
      <c r="E191" s="136">
        <v>2</v>
      </c>
      <c r="F191" s="136"/>
      <c r="G191" s="136">
        <v>0</v>
      </c>
      <c r="H191" s="136">
        <v>3</v>
      </c>
      <c r="I191" s="136"/>
      <c r="J191" s="136"/>
      <c r="K191" s="136"/>
      <c r="L191" s="136"/>
      <c r="M191" s="136"/>
      <c r="N191" s="136"/>
      <c r="O191" s="136"/>
      <c r="P191" s="136">
        <v>24</v>
      </c>
      <c r="Q191" s="136">
        <v>0</v>
      </c>
      <c r="R191" s="136">
        <v>1</v>
      </c>
      <c r="S191" s="136">
        <v>0.2</v>
      </c>
      <c r="T191" s="2" t="s">
        <v>119</v>
      </c>
      <c r="U191" s="2" t="s">
        <v>119</v>
      </c>
      <c r="V191" s="137">
        <f t="shared" si="18"/>
        <v>95</v>
      </c>
      <c r="W191" s="136" t="s">
        <v>306</v>
      </c>
      <c r="X191" s="136" t="s">
        <v>303</v>
      </c>
    </row>
    <row r="192" spans="1:24" s="138" customFormat="1" x14ac:dyDescent="0.3">
      <c r="A192" s="134">
        <f t="shared" si="9"/>
        <v>186</v>
      </c>
      <c r="B192" s="135" t="s">
        <v>300</v>
      </c>
      <c r="C192" s="136" t="s">
        <v>310</v>
      </c>
      <c r="D192" s="136">
        <v>5</v>
      </c>
      <c r="E192" s="136">
        <v>2</v>
      </c>
      <c r="F192" s="136"/>
      <c r="G192" s="136">
        <v>0</v>
      </c>
      <c r="H192" s="136">
        <v>3</v>
      </c>
      <c r="I192" s="136"/>
      <c r="J192" s="136"/>
      <c r="K192" s="136"/>
      <c r="L192" s="136"/>
      <c r="M192" s="136"/>
      <c r="N192" s="136"/>
      <c r="O192" s="136"/>
      <c r="P192" s="136">
        <v>23</v>
      </c>
      <c r="Q192" s="136">
        <v>0</v>
      </c>
      <c r="R192" s="136">
        <v>1</v>
      </c>
      <c r="S192" s="136">
        <v>0.2</v>
      </c>
      <c r="T192" s="2" t="s">
        <v>119</v>
      </c>
      <c r="U192" s="2" t="s">
        <v>119</v>
      </c>
      <c r="V192" s="137">
        <f t="shared" si="18"/>
        <v>96</v>
      </c>
      <c r="W192" s="136" t="s">
        <v>306</v>
      </c>
      <c r="X192" s="136" t="s">
        <v>303</v>
      </c>
    </row>
    <row r="193" spans="1:24" s="138" customFormat="1" x14ac:dyDescent="0.3">
      <c r="A193" s="195">
        <f t="shared" si="9"/>
        <v>187</v>
      </c>
      <c r="B193" s="135" t="s">
        <v>300</v>
      </c>
      <c r="C193" s="136" t="s">
        <v>310</v>
      </c>
      <c r="D193" s="136">
        <v>5</v>
      </c>
      <c r="E193" s="136">
        <v>2</v>
      </c>
      <c r="F193" s="136"/>
      <c r="G193" s="136">
        <v>0</v>
      </c>
      <c r="H193" s="136">
        <v>3</v>
      </c>
      <c r="I193" s="136"/>
      <c r="J193" s="136"/>
      <c r="K193" s="136"/>
      <c r="L193" s="136"/>
      <c r="M193" s="136"/>
      <c r="N193" s="136"/>
      <c r="O193" s="136"/>
      <c r="P193" s="2">
        <v>71</v>
      </c>
      <c r="Q193" s="136">
        <v>0</v>
      </c>
      <c r="R193" s="136">
        <v>1</v>
      </c>
      <c r="S193" s="136">
        <v>0.2</v>
      </c>
      <c r="T193" s="2" t="s">
        <v>119</v>
      </c>
      <c r="U193" s="2" t="s">
        <v>119</v>
      </c>
      <c r="V193" s="137">
        <f t="shared" ref="V193:V198" si="19">V187</f>
        <v>91</v>
      </c>
      <c r="W193" s="136" t="s">
        <v>306</v>
      </c>
      <c r="X193" s="136" t="s">
        <v>308</v>
      </c>
    </row>
    <row r="194" spans="1:24" s="138" customFormat="1" x14ac:dyDescent="0.3">
      <c r="A194" s="134">
        <f t="shared" si="9"/>
        <v>188</v>
      </c>
      <c r="B194" s="135" t="s">
        <v>300</v>
      </c>
      <c r="C194" s="136" t="s">
        <v>310</v>
      </c>
      <c r="D194" s="136">
        <v>5</v>
      </c>
      <c r="E194" s="136">
        <v>2</v>
      </c>
      <c r="F194" s="136"/>
      <c r="G194" s="136">
        <v>0</v>
      </c>
      <c r="H194" s="136">
        <v>3</v>
      </c>
      <c r="I194" s="136"/>
      <c r="J194" s="136"/>
      <c r="K194" s="136"/>
      <c r="L194" s="136"/>
      <c r="M194" s="136"/>
      <c r="N194" s="136"/>
      <c r="O194" s="136"/>
      <c r="P194" s="136">
        <v>12</v>
      </c>
      <c r="Q194" s="136">
        <v>0</v>
      </c>
      <c r="R194" s="136">
        <v>1</v>
      </c>
      <c r="S194" s="136">
        <v>0.2</v>
      </c>
      <c r="T194" s="2" t="s">
        <v>119</v>
      </c>
      <c r="U194" s="2" t="s">
        <v>119</v>
      </c>
      <c r="V194" s="137">
        <f t="shared" si="19"/>
        <v>92</v>
      </c>
      <c r="W194" s="136" t="s">
        <v>306</v>
      </c>
      <c r="X194" s="136" t="s">
        <v>303</v>
      </c>
    </row>
    <row r="195" spans="1:24" s="138" customFormat="1" x14ac:dyDescent="0.3">
      <c r="A195" s="134">
        <f t="shared" si="9"/>
        <v>189</v>
      </c>
      <c r="B195" s="135" t="s">
        <v>300</v>
      </c>
      <c r="C195" s="136" t="s">
        <v>310</v>
      </c>
      <c r="D195" s="136">
        <v>5</v>
      </c>
      <c r="E195" s="136">
        <v>2</v>
      </c>
      <c r="F195" s="136"/>
      <c r="G195" s="136">
        <v>0</v>
      </c>
      <c r="H195" s="136">
        <v>3</v>
      </c>
      <c r="I195" s="136"/>
      <c r="J195" s="136"/>
      <c r="K195" s="136"/>
      <c r="L195" s="136"/>
      <c r="M195" s="136"/>
      <c r="N195" s="136"/>
      <c r="O195" s="136"/>
      <c r="P195" s="136">
        <v>11</v>
      </c>
      <c r="Q195" s="136">
        <v>0</v>
      </c>
      <c r="R195" s="136">
        <v>1</v>
      </c>
      <c r="S195" s="136">
        <v>0.2</v>
      </c>
      <c r="T195" s="2" t="s">
        <v>119</v>
      </c>
      <c r="U195" s="2" t="s">
        <v>119</v>
      </c>
      <c r="V195" s="137">
        <f t="shared" si="19"/>
        <v>93</v>
      </c>
      <c r="W195" s="136" t="s">
        <v>306</v>
      </c>
      <c r="X195" s="136" t="s">
        <v>303</v>
      </c>
    </row>
    <row r="196" spans="1:24" s="138" customFormat="1" x14ac:dyDescent="0.3">
      <c r="A196" s="134">
        <f t="shared" si="9"/>
        <v>190</v>
      </c>
      <c r="B196" s="135" t="s">
        <v>300</v>
      </c>
      <c r="C196" s="136" t="s">
        <v>310</v>
      </c>
      <c r="D196" s="136">
        <v>5</v>
      </c>
      <c r="E196" s="136">
        <v>2</v>
      </c>
      <c r="F196" s="136"/>
      <c r="G196" s="136">
        <v>0</v>
      </c>
      <c r="H196" s="136">
        <v>3</v>
      </c>
      <c r="I196" s="136"/>
      <c r="J196" s="136"/>
      <c r="K196" s="136"/>
      <c r="L196" s="136"/>
      <c r="M196" s="136"/>
      <c r="N196" s="136"/>
      <c r="O196" s="136"/>
      <c r="P196" s="136">
        <v>4</v>
      </c>
      <c r="Q196" s="136">
        <v>0</v>
      </c>
      <c r="R196" s="136">
        <v>1</v>
      </c>
      <c r="S196" s="136">
        <v>0.2</v>
      </c>
      <c r="T196" s="2" t="s">
        <v>119</v>
      </c>
      <c r="U196" s="2" t="s">
        <v>119</v>
      </c>
      <c r="V196" s="137">
        <f t="shared" si="19"/>
        <v>94</v>
      </c>
      <c r="W196" s="136" t="s">
        <v>306</v>
      </c>
      <c r="X196" s="136" t="s">
        <v>303</v>
      </c>
    </row>
    <row r="197" spans="1:24" s="138" customFormat="1" x14ac:dyDescent="0.3">
      <c r="A197" s="134">
        <f t="shared" si="9"/>
        <v>191</v>
      </c>
      <c r="B197" s="135" t="s">
        <v>300</v>
      </c>
      <c r="C197" s="136" t="s">
        <v>310</v>
      </c>
      <c r="D197" s="136">
        <v>5</v>
      </c>
      <c r="E197" s="136">
        <v>2</v>
      </c>
      <c r="F197" s="136"/>
      <c r="G197" s="136">
        <v>0</v>
      </c>
      <c r="H197" s="136">
        <v>3</v>
      </c>
      <c r="I197" s="136"/>
      <c r="J197" s="136"/>
      <c r="K197" s="136"/>
      <c r="L197" s="136"/>
      <c r="M197" s="136"/>
      <c r="N197" s="136"/>
      <c r="O197" s="136"/>
      <c r="P197" s="136">
        <v>6</v>
      </c>
      <c r="Q197" s="136">
        <v>0</v>
      </c>
      <c r="R197" s="136">
        <v>1</v>
      </c>
      <c r="S197" s="136">
        <v>0.2</v>
      </c>
      <c r="T197" s="2" t="s">
        <v>119</v>
      </c>
      <c r="U197" s="2" t="s">
        <v>119</v>
      </c>
      <c r="V197" s="137">
        <f t="shared" si="19"/>
        <v>95</v>
      </c>
      <c r="W197" s="136" t="s">
        <v>306</v>
      </c>
      <c r="X197" s="136" t="s">
        <v>303</v>
      </c>
    </row>
    <row r="198" spans="1:24" s="138" customFormat="1" x14ac:dyDescent="0.3">
      <c r="A198" s="134">
        <f t="shared" si="9"/>
        <v>192</v>
      </c>
      <c r="B198" s="135" t="s">
        <v>300</v>
      </c>
      <c r="C198" s="136" t="s">
        <v>310</v>
      </c>
      <c r="D198" s="136">
        <v>5</v>
      </c>
      <c r="E198" s="136">
        <v>2</v>
      </c>
      <c r="F198" s="136"/>
      <c r="G198" s="136">
        <v>0</v>
      </c>
      <c r="H198" s="136">
        <v>3</v>
      </c>
      <c r="I198" s="136"/>
      <c r="J198" s="136"/>
      <c r="K198" s="136"/>
      <c r="L198" s="136"/>
      <c r="M198" s="136"/>
      <c r="N198" s="136"/>
      <c r="O198" s="136"/>
      <c r="P198" s="136">
        <v>5</v>
      </c>
      <c r="Q198" s="136">
        <v>0</v>
      </c>
      <c r="R198" s="136">
        <v>1</v>
      </c>
      <c r="S198" s="136">
        <v>0.2</v>
      </c>
      <c r="T198" s="2" t="s">
        <v>119</v>
      </c>
      <c r="U198" s="2" t="s">
        <v>119</v>
      </c>
      <c r="V198" s="137">
        <f t="shared" si="19"/>
        <v>96</v>
      </c>
      <c r="W198" s="136" t="s">
        <v>306</v>
      </c>
      <c r="X198" s="136" t="s">
        <v>303</v>
      </c>
    </row>
    <row r="199" spans="1:24" s="138" customFormat="1" x14ac:dyDescent="0.3">
      <c r="A199" s="134">
        <f t="shared" si="9"/>
        <v>193</v>
      </c>
      <c r="B199" s="135" t="s">
        <v>300</v>
      </c>
      <c r="C199" s="136" t="s">
        <v>304</v>
      </c>
      <c r="D199" s="136">
        <v>5</v>
      </c>
      <c r="E199" s="136">
        <v>2</v>
      </c>
      <c r="F199" s="136">
        <f>SQRT(1+1)</f>
        <v>1.4142135623730951</v>
      </c>
      <c r="G199" s="136"/>
      <c r="H199" s="136">
        <v>1</v>
      </c>
      <c r="I199" s="136"/>
      <c r="J199" s="136"/>
      <c r="K199" s="136"/>
      <c r="L199" s="136"/>
      <c r="M199" s="136"/>
      <c r="N199" s="136"/>
      <c r="O199" s="136"/>
      <c r="P199" s="136">
        <v>25</v>
      </c>
      <c r="Q199" s="136">
        <v>0</v>
      </c>
      <c r="R199" s="136">
        <v>1</v>
      </c>
      <c r="S199" s="136">
        <v>0.2</v>
      </c>
      <c r="T199" s="2" t="s">
        <v>119</v>
      </c>
      <c r="U199" s="2" t="s">
        <v>119</v>
      </c>
      <c r="V199" s="137">
        <f t="shared" ref="V199:V204" si="20">V193+6</f>
        <v>97</v>
      </c>
      <c r="W199" s="136" t="s">
        <v>306</v>
      </c>
      <c r="X199" s="136" t="s">
        <v>303</v>
      </c>
    </row>
    <row r="200" spans="1:24" s="138" customFormat="1" x14ac:dyDescent="0.3">
      <c r="A200" s="134">
        <f t="shared" si="9"/>
        <v>194</v>
      </c>
      <c r="B200" s="135" t="s">
        <v>300</v>
      </c>
      <c r="C200" s="136" t="s">
        <v>304</v>
      </c>
      <c r="D200" s="136">
        <v>5</v>
      </c>
      <c r="E200" s="136">
        <v>2</v>
      </c>
      <c r="F200" s="136">
        <f t="shared" ref="F200:F222" si="21">SQRT(1+1)</f>
        <v>1.4142135623730951</v>
      </c>
      <c r="G200" s="136"/>
      <c r="H200" s="136">
        <v>1</v>
      </c>
      <c r="I200" s="136"/>
      <c r="J200" s="136"/>
      <c r="K200" s="136"/>
      <c r="L200" s="136"/>
      <c r="M200" s="136"/>
      <c r="N200" s="136"/>
      <c r="O200" s="136"/>
      <c r="P200" s="136">
        <v>27</v>
      </c>
      <c r="Q200" s="136">
        <v>0</v>
      </c>
      <c r="R200" s="136">
        <v>1</v>
      </c>
      <c r="S200" s="136">
        <v>0.2</v>
      </c>
      <c r="T200" s="2" t="s">
        <v>119</v>
      </c>
      <c r="U200" s="2" t="s">
        <v>119</v>
      </c>
      <c r="V200" s="137">
        <f t="shared" si="20"/>
        <v>98</v>
      </c>
      <c r="W200" s="136" t="s">
        <v>306</v>
      </c>
      <c r="X200" s="136" t="s">
        <v>303</v>
      </c>
    </row>
    <row r="201" spans="1:24" s="138" customFormat="1" x14ac:dyDescent="0.3">
      <c r="A201" s="134">
        <f t="shared" ref="A201:A264" si="22">A200+1</f>
        <v>195</v>
      </c>
      <c r="B201" s="135" t="s">
        <v>300</v>
      </c>
      <c r="C201" s="136" t="s">
        <v>304</v>
      </c>
      <c r="D201" s="136">
        <v>5</v>
      </c>
      <c r="E201" s="136">
        <v>2</v>
      </c>
      <c r="F201" s="136">
        <f t="shared" si="21"/>
        <v>1.4142135623730951</v>
      </c>
      <c r="G201" s="136"/>
      <c r="H201" s="136">
        <v>1</v>
      </c>
      <c r="I201" s="136"/>
      <c r="J201" s="136"/>
      <c r="K201" s="136"/>
      <c r="L201" s="136"/>
      <c r="M201" s="136"/>
      <c r="N201" s="136"/>
      <c r="O201" s="136"/>
      <c r="P201" s="136">
        <v>26</v>
      </c>
      <c r="Q201" s="136">
        <v>0</v>
      </c>
      <c r="R201" s="136">
        <v>1</v>
      </c>
      <c r="S201" s="136">
        <v>0.2</v>
      </c>
      <c r="T201" s="2" t="s">
        <v>119</v>
      </c>
      <c r="U201" s="2" t="s">
        <v>119</v>
      </c>
      <c r="V201" s="137">
        <f t="shared" si="20"/>
        <v>99</v>
      </c>
      <c r="W201" s="136" t="s">
        <v>306</v>
      </c>
      <c r="X201" s="136" t="s">
        <v>303</v>
      </c>
    </row>
    <row r="202" spans="1:24" s="138" customFormat="1" x14ac:dyDescent="0.3">
      <c r="A202" s="134">
        <f t="shared" si="22"/>
        <v>196</v>
      </c>
      <c r="B202" s="135" t="s">
        <v>300</v>
      </c>
      <c r="C202" s="136" t="s">
        <v>304</v>
      </c>
      <c r="D202" s="136">
        <v>5</v>
      </c>
      <c r="E202" s="136">
        <v>2</v>
      </c>
      <c r="F202" s="136">
        <f t="shared" si="21"/>
        <v>1.4142135623730951</v>
      </c>
      <c r="G202" s="136"/>
      <c r="H202" s="136">
        <v>1</v>
      </c>
      <c r="I202" s="136"/>
      <c r="J202" s="136"/>
      <c r="K202" s="136"/>
      <c r="L202" s="136"/>
      <c r="M202" s="136"/>
      <c r="N202" s="136"/>
      <c r="O202" s="136"/>
      <c r="P202" s="136">
        <v>13</v>
      </c>
      <c r="Q202" s="136">
        <v>0</v>
      </c>
      <c r="R202" s="136">
        <v>1</v>
      </c>
      <c r="S202" s="136">
        <v>0.2</v>
      </c>
      <c r="T202" s="2" t="s">
        <v>119</v>
      </c>
      <c r="U202" s="2" t="s">
        <v>119</v>
      </c>
      <c r="V202" s="137">
        <f t="shared" si="20"/>
        <v>100</v>
      </c>
      <c r="W202" s="136" t="s">
        <v>306</v>
      </c>
      <c r="X202" s="136" t="s">
        <v>303</v>
      </c>
    </row>
    <row r="203" spans="1:24" s="138" customFormat="1" x14ac:dyDescent="0.3">
      <c r="A203" s="134">
        <f t="shared" si="22"/>
        <v>197</v>
      </c>
      <c r="B203" s="135" t="s">
        <v>300</v>
      </c>
      <c r="C203" s="136" t="s">
        <v>304</v>
      </c>
      <c r="D203" s="136">
        <v>5</v>
      </c>
      <c r="E203" s="136">
        <v>2</v>
      </c>
      <c r="F203" s="136">
        <f t="shared" si="21"/>
        <v>1.4142135623730951</v>
      </c>
      <c r="G203" s="136"/>
      <c r="H203" s="136">
        <v>1</v>
      </c>
      <c r="I203" s="136"/>
      <c r="J203" s="136"/>
      <c r="K203" s="136"/>
      <c r="L203" s="136"/>
      <c r="M203" s="136"/>
      <c r="N203" s="136"/>
      <c r="O203" s="136"/>
      <c r="P203" s="136">
        <v>21</v>
      </c>
      <c r="Q203" s="136">
        <v>0</v>
      </c>
      <c r="R203" s="136">
        <v>1</v>
      </c>
      <c r="S203" s="136">
        <v>0.2</v>
      </c>
      <c r="T203" s="2" t="s">
        <v>119</v>
      </c>
      <c r="U203" s="2" t="s">
        <v>119</v>
      </c>
      <c r="V203" s="137">
        <f t="shared" si="20"/>
        <v>101</v>
      </c>
      <c r="W203" s="136" t="s">
        <v>306</v>
      </c>
      <c r="X203" s="136" t="s">
        <v>303</v>
      </c>
    </row>
    <row r="204" spans="1:24" s="138" customFormat="1" x14ac:dyDescent="0.3">
      <c r="A204" s="134">
        <f t="shared" si="22"/>
        <v>198</v>
      </c>
      <c r="B204" s="135" t="s">
        <v>300</v>
      </c>
      <c r="C204" s="136" t="s">
        <v>304</v>
      </c>
      <c r="D204" s="136">
        <v>5</v>
      </c>
      <c r="E204" s="136">
        <v>2</v>
      </c>
      <c r="F204" s="136">
        <f t="shared" si="21"/>
        <v>1.4142135623730951</v>
      </c>
      <c r="G204" s="136"/>
      <c r="H204" s="136">
        <v>1</v>
      </c>
      <c r="I204" s="136"/>
      <c r="J204" s="136"/>
      <c r="K204" s="136"/>
      <c r="L204" s="136"/>
      <c r="M204" s="136"/>
      <c r="N204" s="136"/>
      <c r="O204" s="136"/>
      <c r="P204" s="136">
        <v>20</v>
      </c>
      <c r="Q204" s="136">
        <v>0</v>
      </c>
      <c r="R204" s="136">
        <v>1</v>
      </c>
      <c r="S204" s="136">
        <v>0.2</v>
      </c>
      <c r="T204" s="2" t="s">
        <v>119</v>
      </c>
      <c r="U204" s="2" t="s">
        <v>119</v>
      </c>
      <c r="V204" s="137">
        <f t="shared" si="20"/>
        <v>102</v>
      </c>
      <c r="W204" s="136" t="s">
        <v>306</v>
      </c>
      <c r="X204" s="136" t="s">
        <v>303</v>
      </c>
    </row>
    <row r="205" spans="1:24" s="138" customFormat="1" x14ac:dyDescent="0.3">
      <c r="A205" s="134">
        <f t="shared" si="22"/>
        <v>199</v>
      </c>
      <c r="B205" s="135" t="s">
        <v>300</v>
      </c>
      <c r="C205" s="136" t="s">
        <v>304</v>
      </c>
      <c r="D205" s="136">
        <v>5</v>
      </c>
      <c r="E205" s="136">
        <v>2</v>
      </c>
      <c r="F205" s="136">
        <f t="shared" si="21"/>
        <v>1.4142135623730951</v>
      </c>
      <c r="G205" s="136"/>
      <c r="H205" s="136">
        <v>1</v>
      </c>
      <c r="I205" s="136"/>
      <c r="J205" s="136"/>
      <c r="K205" s="136"/>
      <c r="L205" s="136"/>
      <c r="M205" s="136"/>
      <c r="N205" s="136"/>
      <c r="O205" s="136"/>
      <c r="P205" s="136">
        <v>7</v>
      </c>
      <c r="Q205" s="136">
        <v>0</v>
      </c>
      <c r="R205" s="136">
        <v>1</v>
      </c>
      <c r="S205" s="136">
        <v>0.2</v>
      </c>
      <c r="T205" s="2" t="s">
        <v>119</v>
      </c>
      <c r="U205" s="2" t="s">
        <v>119</v>
      </c>
      <c r="V205" s="137">
        <f t="shared" ref="V205:V210" si="23">V199</f>
        <v>97</v>
      </c>
      <c r="W205" s="136" t="s">
        <v>306</v>
      </c>
      <c r="X205" s="136" t="s">
        <v>303</v>
      </c>
    </row>
    <row r="206" spans="1:24" s="138" customFormat="1" x14ac:dyDescent="0.3">
      <c r="A206" s="134">
        <f t="shared" si="22"/>
        <v>200</v>
      </c>
      <c r="B206" s="135" t="s">
        <v>300</v>
      </c>
      <c r="C206" s="136" t="s">
        <v>304</v>
      </c>
      <c r="D206" s="136">
        <v>5</v>
      </c>
      <c r="E206" s="136">
        <v>2</v>
      </c>
      <c r="F206" s="136">
        <f t="shared" si="21"/>
        <v>1.4142135623730951</v>
      </c>
      <c r="G206" s="136"/>
      <c r="H206" s="136">
        <v>1</v>
      </c>
      <c r="I206" s="136"/>
      <c r="J206" s="136"/>
      <c r="K206" s="136"/>
      <c r="L206" s="136"/>
      <c r="M206" s="136"/>
      <c r="N206" s="136"/>
      <c r="O206" s="136"/>
      <c r="P206" s="136">
        <v>9</v>
      </c>
      <c r="Q206" s="136">
        <v>0</v>
      </c>
      <c r="R206" s="136">
        <v>1</v>
      </c>
      <c r="S206" s="136">
        <v>0.2</v>
      </c>
      <c r="T206" s="2" t="s">
        <v>119</v>
      </c>
      <c r="U206" s="2" t="s">
        <v>119</v>
      </c>
      <c r="V206" s="137">
        <f t="shared" si="23"/>
        <v>98</v>
      </c>
      <c r="W206" s="136" t="s">
        <v>306</v>
      </c>
      <c r="X206" s="136" t="s">
        <v>303</v>
      </c>
    </row>
    <row r="207" spans="1:24" s="138" customFormat="1" x14ac:dyDescent="0.3">
      <c r="A207" s="134">
        <f t="shared" si="22"/>
        <v>201</v>
      </c>
      <c r="B207" s="135" t="s">
        <v>300</v>
      </c>
      <c r="C207" s="136" t="s">
        <v>304</v>
      </c>
      <c r="D207" s="136">
        <v>5</v>
      </c>
      <c r="E207" s="136">
        <v>2</v>
      </c>
      <c r="F207" s="136">
        <f t="shared" si="21"/>
        <v>1.4142135623730951</v>
      </c>
      <c r="G207" s="136"/>
      <c r="H207" s="136">
        <v>1</v>
      </c>
      <c r="I207" s="136"/>
      <c r="J207" s="136"/>
      <c r="K207" s="136"/>
      <c r="L207" s="136"/>
      <c r="M207" s="136"/>
      <c r="N207" s="136"/>
      <c r="O207" s="136"/>
      <c r="P207" s="136">
        <v>8</v>
      </c>
      <c r="Q207" s="136">
        <v>0</v>
      </c>
      <c r="R207" s="136">
        <v>1</v>
      </c>
      <c r="S207" s="136">
        <v>0.2</v>
      </c>
      <c r="T207" s="2" t="s">
        <v>119</v>
      </c>
      <c r="U207" s="2" t="s">
        <v>119</v>
      </c>
      <c r="V207" s="137">
        <f t="shared" si="23"/>
        <v>99</v>
      </c>
      <c r="W207" s="136" t="s">
        <v>306</v>
      </c>
      <c r="X207" s="136" t="s">
        <v>303</v>
      </c>
    </row>
    <row r="208" spans="1:24" s="138" customFormat="1" x14ac:dyDescent="0.3">
      <c r="A208" s="134">
        <f t="shared" si="22"/>
        <v>202</v>
      </c>
      <c r="B208" s="135" t="s">
        <v>300</v>
      </c>
      <c r="C208" s="136" t="s">
        <v>304</v>
      </c>
      <c r="D208" s="136">
        <v>5</v>
      </c>
      <c r="E208" s="136">
        <v>2</v>
      </c>
      <c r="F208" s="136">
        <f t="shared" si="21"/>
        <v>1.4142135623730951</v>
      </c>
      <c r="G208" s="136"/>
      <c r="H208" s="136">
        <v>1</v>
      </c>
      <c r="I208" s="136"/>
      <c r="J208" s="136"/>
      <c r="K208" s="136"/>
      <c r="L208" s="136"/>
      <c r="M208" s="136"/>
      <c r="N208" s="136"/>
      <c r="O208" s="136"/>
      <c r="P208" s="136">
        <v>1</v>
      </c>
      <c r="Q208" s="136">
        <v>0</v>
      </c>
      <c r="R208" s="136">
        <v>1</v>
      </c>
      <c r="S208" s="136">
        <v>0.2</v>
      </c>
      <c r="T208" s="2" t="s">
        <v>119</v>
      </c>
      <c r="U208" s="2" t="s">
        <v>119</v>
      </c>
      <c r="V208" s="137">
        <f t="shared" si="23"/>
        <v>100</v>
      </c>
      <c r="W208" s="136" t="s">
        <v>306</v>
      </c>
      <c r="X208" s="136" t="s">
        <v>303</v>
      </c>
    </row>
    <row r="209" spans="1:24" s="138" customFormat="1" x14ac:dyDescent="0.3">
      <c r="A209" s="134">
        <f t="shared" si="22"/>
        <v>203</v>
      </c>
      <c r="B209" s="135" t="s">
        <v>300</v>
      </c>
      <c r="C209" s="136" t="s">
        <v>304</v>
      </c>
      <c r="D209" s="136">
        <v>5</v>
      </c>
      <c r="E209" s="136">
        <v>2</v>
      </c>
      <c r="F209" s="136">
        <f t="shared" si="21"/>
        <v>1.4142135623730951</v>
      </c>
      <c r="G209" s="136"/>
      <c r="H209" s="136">
        <v>1</v>
      </c>
      <c r="I209" s="136"/>
      <c r="J209" s="136"/>
      <c r="K209" s="136"/>
      <c r="L209" s="136"/>
      <c r="M209" s="136"/>
      <c r="N209" s="136"/>
      <c r="O209" s="136"/>
      <c r="P209" s="136">
        <v>3</v>
      </c>
      <c r="Q209" s="136">
        <v>0</v>
      </c>
      <c r="R209" s="136">
        <v>1</v>
      </c>
      <c r="S209" s="136">
        <v>0.2</v>
      </c>
      <c r="T209" s="2" t="s">
        <v>119</v>
      </c>
      <c r="U209" s="2" t="s">
        <v>119</v>
      </c>
      <c r="V209" s="137">
        <f t="shared" si="23"/>
        <v>101</v>
      </c>
      <c r="W209" s="136" t="s">
        <v>306</v>
      </c>
      <c r="X209" s="136" t="s">
        <v>303</v>
      </c>
    </row>
    <row r="210" spans="1:24" s="138" customFormat="1" x14ac:dyDescent="0.3">
      <c r="A210" s="134">
        <f t="shared" si="22"/>
        <v>204</v>
      </c>
      <c r="B210" s="135" t="s">
        <v>300</v>
      </c>
      <c r="C210" s="136" t="s">
        <v>304</v>
      </c>
      <c r="D210" s="136">
        <v>5</v>
      </c>
      <c r="E210" s="136">
        <v>2</v>
      </c>
      <c r="F210" s="136">
        <f t="shared" si="21"/>
        <v>1.4142135623730951</v>
      </c>
      <c r="G210" s="136"/>
      <c r="H210" s="136">
        <v>1</v>
      </c>
      <c r="I210" s="136"/>
      <c r="J210" s="136"/>
      <c r="K210" s="136"/>
      <c r="L210" s="136"/>
      <c r="M210" s="136"/>
      <c r="N210" s="136"/>
      <c r="O210" s="136"/>
      <c r="P210" s="136">
        <v>2</v>
      </c>
      <c r="Q210" s="136">
        <v>0</v>
      </c>
      <c r="R210" s="136">
        <v>1</v>
      </c>
      <c r="S210" s="136">
        <v>0.2</v>
      </c>
      <c r="T210" s="2" t="s">
        <v>119</v>
      </c>
      <c r="U210" s="2" t="s">
        <v>119</v>
      </c>
      <c r="V210" s="137">
        <f t="shared" si="23"/>
        <v>102</v>
      </c>
      <c r="W210" s="136" t="s">
        <v>306</v>
      </c>
      <c r="X210" s="136" t="s">
        <v>303</v>
      </c>
    </row>
    <row r="211" spans="1:24" s="138" customFormat="1" x14ac:dyDescent="0.3">
      <c r="A211" s="134">
        <f t="shared" si="22"/>
        <v>205</v>
      </c>
      <c r="B211" s="135" t="s">
        <v>300</v>
      </c>
      <c r="C211" s="136" t="s">
        <v>304</v>
      </c>
      <c r="D211" s="136">
        <v>5</v>
      </c>
      <c r="E211" s="136">
        <v>2</v>
      </c>
      <c r="F211" s="136">
        <f t="shared" si="21"/>
        <v>1.4142135623730951</v>
      </c>
      <c r="G211" s="136"/>
      <c r="H211" s="136">
        <v>1</v>
      </c>
      <c r="I211" s="136"/>
      <c r="J211" s="136"/>
      <c r="K211" s="136"/>
      <c r="L211" s="136"/>
      <c r="M211" s="136"/>
      <c r="N211" s="136"/>
      <c r="O211" s="136"/>
      <c r="P211" s="136">
        <v>28</v>
      </c>
      <c r="Q211" s="136">
        <v>0</v>
      </c>
      <c r="R211" s="136">
        <v>1</v>
      </c>
      <c r="S211" s="136">
        <v>0.2</v>
      </c>
      <c r="T211" s="2" t="s">
        <v>119</v>
      </c>
      <c r="U211" s="2" t="s">
        <v>119</v>
      </c>
      <c r="V211" s="137">
        <f t="shared" ref="V211:V216" si="24">V205+6</f>
        <v>103</v>
      </c>
      <c r="W211" s="136" t="s">
        <v>306</v>
      </c>
      <c r="X211" s="136" t="s">
        <v>303</v>
      </c>
    </row>
    <row r="212" spans="1:24" s="138" customFormat="1" x14ac:dyDescent="0.3">
      <c r="A212" s="134">
        <f t="shared" si="22"/>
        <v>206</v>
      </c>
      <c r="B212" s="135" t="s">
        <v>300</v>
      </c>
      <c r="C212" s="136" t="s">
        <v>304</v>
      </c>
      <c r="D212" s="136">
        <v>5</v>
      </c>
      <c r="E212" s="136">
        <v>2</v>
      </c>
      <c r="F212" s="136">
        <f t="shared" si="21"/>
        <v>1.4142135623730951</v>
      </c>
      <c r="G212" s="136"/>
      <c r="H212" s="136">
        <v>1</v>
      </c>
      <c r="I212" s="136"/>
      <c r="J212" s="136"/>
      <c r="K212" s="136"/>
      <c r="L212" s="136"/>
      <c r="M212" s="136"/>
      <c r="N212" s="136"/>
      <c r="O212" s="136"/>
      <c r="P212" s="136">
        <v>30</v>
      </c>
      <c r="Q212" s="136">
        <v>0</v>
      </c>
      <c r="R212" s="136">
        <v>1</v>
      </c>
      <c r="S212" s="136">
        <v>0.2</v>
      </c>
      <c r="T212" s="2" t="s">
        <v>119</v>
      </c>
      <c r="U212" s="2" t="s">
        <v>119</v>
      </c>
      <c r="V212" s="137">
        <f t="shared" si="24"/>
        <v>104</v>
      </c>
      <c r="W212" s="136" t="s">
        <v>306</v>
      </c>
      <c r="X212" s="136" t="s">
        <v>303</v>
      </c>
    </row>
    <row r="213" spans="1:24" s="138" customFormat="1" x14ac:dyDescent="0.3">
      <c r="A213" s="134">
        <f t="shared" si="22"/>
        <v>207</v>
      </c>
      <c r="B213" s="135" t="s">
        <v>300</v>
      </c>
      <c r="C213" s="136" t="s">
        <v>304</v>
      </c>
      <c r="D213" s="136">
        <v>5</v>
      </c>
      <c r="E213" s="136">
        <v>2</v>
      </c>
      <c r="F213" s="136">
        <f t="shared" si="21"/>
        <v>1.4142135623730951</v>
      </c>
      <c r="G213" s="136"/>
      <c r="H213" s="136">
        <v>1</v>
      </c>
      <c r="I213" s="136"/>
      <c r="J213" s="136"/>
      <c r="K213" s="136"/>
      <c r="L213" s="136"/>
      <c r="M213" s="136"/>
      <c r="N213" s="136"/>
      <c r="O213" s="136"/>
      <c r="P213" s="136">
        <v>29</v>
      </c>
      <c r="Q213" s="136">
        <v>0</v>
      </c>
      <c r="R213" s="136">
        <v>1</v>
      </c>
      <c r="S213" s="136">
        <v>0.2</v>
      </c>
      <c r="T213" s="2" t="s">
        <v>119</v>
      </c>
      <c r="U213" s="2" t="s">
        <v>119</v>
      </c>
      <c r="V213" s="137">
        <f t="shared" si="24"/>
        <v>105</v>
      </c>
      <c r="W213" s="136" t="s">
        <v>306</v>
      </c>
      <c r="X213" s="136" t="s">
        <v>303</v>
      </c>
    </row>
    <row r="214" spans="1:24" s="138" customFormat="1" x14ac:dyDescent="0.3">
      <c r="A214" s="134">
        <f t="shared" si="22"/>
        <v>208</v>
      </c>
      <c r="B214" s="135" t="s">
        <v>300</v>
      </c>
      <c r="C214" s="136" t="s">
        <v>304</v>
      </c>
      <c r="D214" s="136">
        <v>5</v>
      </c>
      <c r="E214" s="136">
        <v>2</v>
      </c>
      <c r="F214" s="136">
        <f t="shared" si="21"/>
        <v>1.4142135623730951</v>
      </c>
      <c r="G214" s="136"/>
      <c r="H214" s="136">
        <v>1</v>
      </c>
      <c r="I214" s="136"/>
      <c r="J214" s="136"/>
      <c r="K214" s="136"/>
      <c r="L214" s="136"/>
      <c r="M214" s="136"/>
      <c r="N214" s="136"/>
      <c r="O214" s="136"/>
      <c r="P214" s="136">
        <v>16</v>
      </c>
      <c r="Q214" s="136">
        <v>0</v>
      </c>
      <c r="R214" s="136">
        <v>1</v>
      </c>
      <c r="S214" s="136">
        <v>0.2</v>
      </c>
      <c r="T214" s="2" t="s">
        <v>119</v>
      </c>
      <c r="U214" s="2" t="s">
        <v>119</v>
      </c>
      <c r="V214" s="137">
        <f t="shared" si="24"/>
        <v>106</v>
      </c>
      <c r="W214" s="136" t="s">
        <v>306</v>
      </c>
      <c r="X214" s="136" t="s">
        <v>303</v>
      </c>
    </row>
    <row r="215" spans="1:24" s="138" customFormat="1" x14ac:dyDescent="0.3">
      <c r="A215" s="134">
        <f t="shared" si="22"/>
        <v>209</v>
      </c>
      <c r="B215" s="135" t="s">
        <v>300</v>
      </c>
      <c r="C215" s="136" t="s">
        <v>304</v>
      </c>
      <c r="D215" s="136">
        <v>5</v>
      </c>
      <c r="E215" s="136">
        <v>2</v>
      </c>
      <c r="F215" s="136">
        <f t="shared" si="21"/>
        <v>1.4142135623730951</v>
      </c>
      <c r="G215" s="136"/>
      <c r="H215" s="136">
        <v>1</v>
      </c>
      <c r="I215" s="136"/>
      <c r="J215" s="136"/>
      <c r="K215" s="136"/>
      <c r="L215" s="136"/>
      <c r="M215" s="136"/>
      <c r="N215" s="136"/>
      <c r="O215" s="136"/>
      <c r="P215" s="136">
        <v>24</v>
      </c>
      <c r="Q215" s="136">
        <v>0</v>
      </c>
      <c r="R215" s="136">
        <v>1</v>
      </c>
      <c r="S215" s="136">
        <v>0.2</v>
      </c>
      <c r="T215" s="2" t="s">
        <v>119</v>
      </c>
      <c r="U215" s="2" t="s">
        <v>119</v>
      </c>
      <c r="V215" s="137">
        <f t="shared" si="24"/>
        <v>107</v>
      </c>
      <c r="W215" s="136" t="s">
        <v>306</v>
      </c>
      <c r="X215" s="136" t="s">
        <v>303</v>
      </c>
    </row>
    <row r="216" spans="1:24" s="138" customFormat="1" x14ac:dyDescent="0.3">
      <c r="A216" s="134">
        <f t="shared" si="22"/>
        <v>210</v>
      </c>
      <c r="B216" s="135" t="s">
        <v>300</v>
      </c>
      <c r="C216" s="136" t="s">
        <v>304</v>
      </c>
      <c r="D216" s="136">
        <v>5</v>
      </c>
      <c r="E216" s="136">
        <v>2</v>
      </c>
      <c r="F216" s="136">
        <f t="shared" si="21"/>
        <v>1.4142135623730951</v>
      </c>
      <c r="G216" s="136"/>
      <c r="H216" s="136">
        <v>1</v>
      </c>
      <c r="I216" s="136"/>
      <c r="J216" s="136"/>
      <c r="K216" s="136"/>
      <c r="L216" s="136"/>
      <c r="M216" s="136"/>
      <c r="N216" s="136"/>
      <c r="O216" s="136"/>
      <c r="P216" s="136">
        <v>23</v>
      </c>
      <c r="Q216" s="136">
        <v>0</v>
      </c>
      <c r="R216" s="136">
        <v>1</v>
      </c>
      <c r="S216" s="136">
        <v>0.2</v>
      </c>
      <c r="T216" s="2" t="s">
        <v>119</v>
      </c>
      <c r="U216" s="2" t="s">
        <v>119</v>
      </c>
      <c r="V216" s="137">
        <f t="shared" si="24"/>
        <v>108</v>
      </c>
      <c r="W216" s="136" t="s">
        <v>306</v>
      </c>
      <c r="X216" s="136" t="s">
        <v>303</v>
      </c>
    </row>
    <row r="217" spans="1:24" s="138" customFormat="1" x14ac:dyDescent="0.3">
      <c r="A217" s="134">
        <f t="shared" si="22"/>
        <v>211</v>
      </c>
      <c r="B217" s="135" t="s">
        <v>300</v>
      </c>
      <c r="C217" s="136" t="s">
        <v>304</v>
      </c>
      <c r="D217" s="136">
        <v>5</v>
      </c>
      <c r="E217" s="136">
        <v>2</v>
      </c>
      <c r="F217" s="136">
        <f t="shared" si="21"/>
        <v>1.4142135623730951</v>
      </c>
      <c r="G217" s="136"/>
      <c r="H217" s="136">
        <v>1</v>
      </c>
      <c r="I217" s="136"/>
      <c r="J217" s="136"/>
      <c r="K217" s="136"/>
      <c r="L217" s="136"/>
      <c r="M217" s="136"/>
      <c r="N217" s="136"/>
      <c r="O217" s="136"/>
      <c r="P217" s="136">
        <v>10</v>
      </c>
      <c r="Q217" s="136">
        <v>0</v>
      </c>
      <c r="R217" s="136">
        <v>1</v>
      </c>
      <c r="S217" s="136">
        <v>0.2</v>
      </c>
      <c r="T217" s="2" t="s">
        <v>119</v>
      </c>
      <c r="U217" s="2" t="s">
        <v>119</v>
      </c>
      <c r="V217" s="137">
        <f t="shared" ref="V217:V222" si="25">V211</f>
        <v>103</v>
      </c>
      <c r="W217" s="136" t="s">
        <v>306</v>
      </c>
      <c r="X217" s="136" t="s">
        <v>303</v>
      </c>
    </row>
    <row r="218" spans="1:24" s="138" customFormat="1" x14ac:dyDescent="0.3">
      <c r="A218" s="134">
        <f t="shared" si="22"/>
        <v>212</v>
      </c>
      <c r="B218" s="135" t="s">
        <v>300</v>
      </c>
      <c r="C218" s="136" t="s">
        <v>304</v>
      </c>
      <c r="D218" s="136">
        <v>5</v>
      </c>
      <c r="E218" s="136">
        <v>2</v>
      </c>
      <c r="F218" s="136">
        <f t="shared" si="21"/>
        <v>1.4142135623730951</v>
      </c>
      <c r="G218" s="136"/>
      <c r="H218" s="136">
        <v>1</v>
      </c>
      <c r="I218" s="136"/>
      <c r="J218" s="136"/>
      <c r="K218" s="136"/>
      <c r="L218" s="136"/>
      <c r="M218" s="136"/>
      <c r="N218" s="136"/>
      <c r="O218" s="136"/>
      <c r="P218" s="136">
        <v>12</v>
      </c>
      <c r="Q218" s="136">
        <v>0</v>
      </c>
      <c r="R218" s="136">
        <v>1</v>
      </c>
      <c r="S218" s="136">
        <v>0.2</v>
      </c>
      <c r="T218" s="2" t="s">
        <v>119</v>
      </c>
      <c r="U218" s="2" t="s">
        <v>119</v>
      </c>
      <c r="V218" s="137">
        <f t="shared" si="25"/>
        <v>104</v>
      </c>
      <c r="W218" s="136" t="s">
        <v>306</v>
      </c>
      <c r="X218" s="136" t="s">
        <v>303</v>
      </c>
    </row>
    <row r="219" spans="1:24" s="138" customFormat="1" x14ac:dyDescent="0.3">
      <c r="A219" s="134">
        <f t="shared" si="22"/>
        <v>213</v>
      </c>
      <c r="B219" s="135" t="s">
        <v>300</v>
      </c>
      <c r="C219" s="136" t="s">
        <v>304</v>
      </c>
      <c r="D219" s="136">
        <v>5</v>
      </c>
      <c r="E219" s="136">
        <v>2</v>
      </c>
      <c r="F219" s="136">
        <f t="shared" si="21"/>
        <v>1.4142135623730951</v>
      </c>
      <c r="G219" s="136"/>
      <c r="H219" s="136">
        <v>1</v>
      </c>
      <c r="I219" s="136"/>
      <c r="J219" s="136"/>
      <c r="K219" s="136"/>
      <c r="L219" s="136"/>
      <c r="M219" s="136"/>
      <c r="N219" s="136"/>
      <c r="O219" s="136"/>
      <c r="P219" s="136">
        <v>11</v>
      </c>
      <c r="Q219" s="136">
        <v>0</v>
      </c>
      <c r="R219" s="136">
        <v>1</v>
      </c>
      <c r="S219" s="136">
        <v>0.2</v>
      </c>
      <c r="T219" s="2" t="s">
        <v>119</v>
      </c>
      <c r="U219" s="2" t="s">
        <v>119</v>
      </c>
      <c r="V219" s="137">
        <f t="shared" si="25"/>
        <v>105</v>
      </c>
      <c r="W219" s="136" t="s">
        <v>306</v>
      </c>
      <c r="X219" s="136" t="s">
        <v>303</v>
      </c>
    </row>
    <row r="220" spans="1:24" s="138" customFormat="1" x14ac:dyDescent="0.3">
      <c r="A220" s="134">
        <f t="shared" si="22"/>
        <v>214</v>
      </c>
      <c r="B220" s="135" t="s">
        <v>300</v>
      </c>
      <c r="C220" s="136" t="s">
        <v>304</v>
      </c>
      <c r="D220" s="136">
        <v>5</v>
      </c>
      <c r="E220" s="136">
        <v>2</v>
      </c>
      <c r="F220" s="136">
        <f t="shared" si="21"/>
        <v>1.4142135623730951</v>
      </c>
      <c r="G220" s="136"/>
      <c r="H220" s="136">
        <v>1</v>
      </c>
      <c r="I220" s="136"/>
      <c r="J220" s="136"/>
      <c r="K220" s="136"/>
      <c r="L220" s="136"/>
      <c r="M220" s="136"/>
      <c r="N220" s="136"/>
      <c r="O220" s="136"/>
      <c r="P220" s="136">
        <v>4</v>
      </c>
      <c r="Q220" s="136">
        <v>0</v>
      </c>
      <c r="R220" s="136">
        <v>1</v>
      </c>
      <c r="S220" s="136">
        <v>0.2</v>
      </c>
      <c r="T220" s="2" t="s">
        <v>119</v>
      </c>
      <c r="U220" s="2" t="s">
        <v>119</v>
      </c>
      <c r="V220" s="137">
        <f t="shared" si="25"/>
        <v>106</v>
      </c>
      <c r="W220" s="136" t="s">
        <v>306</v>
      </c>
      <c r="X220" s="136" t="s">
        <v>303</v>
      </c>
    </row>
    <row r="221" spans="1:24" s="138" customFormat="1" x14ac:dyDescent="0.3">
      <c r="A221" s="134">
        <f t="shared" si="22"/>
        <v>215</v>
      </c>
      <c r="B221" s="135" t="s">
        <v>300</v>
      </c>
      <c r="C221" s="136" t="s">
        <v>304</v>
      </c>
      <c r="D221" s="136">
        <v>5</v>
      </c>
      <c r="E221" s="136">
        <v>2</v>
      </c>
      <c r="F221" s="136">
        <f t="shared" si="21"/>
        <v>1.4142135623730951</v>
      </c>
      <c r="G221" s="136"/>
      <c r="H221" s="136">
        <v>1</v>
      </c>
      <c r="I221" s="136"/>
      <c r="J221" s="136"/>
      <c r="K221" s="136"/>
      <c r="L221" s="136"/>
      <c r="M221" s="136"/>
      <c r="N221" s="136"/>
      <c r="O221" s="136"/>
      <c r="P221" s="136">
        <v>6</v>
      </c>
      <c r="Q221" s="136">
        <v>0</v>
      </c>
      <c r="R221" s="136">
        <v>1</v>
      </c>
      <c r="S221" s="136">
        <v>0.2</v>
      </c>
      <c r="T221" s="2" t="s">
        <v>119</v>
      </c>
      <c r="U221" s="2" t="s">
        <v>119</v>
      </c>
      <c r="V221" s="137">
        <f t="shared" si="25"/>
        <v>107</v>
      </c>
      <c r="W221" s="136" t="s">
        <v>306</v>
      </c>
      <c r="X221" s="136" t="s">
        <v>303</v>
      </c>
    </row>
    <row r="222" spans="1:24" s="138" customFormat="1" x14ac:dyDescent="0.3">
      <c r="A222" s="134">
        <f t="shared" si="22"/>
        <v>216</v>
      </c>
      <c r="B222" s="135" t="s">
        <v>300</v>
      </c>
      <c r="C222" s="136" t="s">
        <v>304</v>
      </c>
      <c r="D222" s="136">
        <v>5</v>
      </c>
      <c r="E222" s="136">
        <v>2</v>
      </c>
      <c r="F222" s="136">
        <f t="shared" si="21"/>
        <v>1.4142135623730951</v>
      </c>
      <c r="G222" s="136"/>
      <c r="H222" s="136">
        <v>1</v>
      </c>
      <c r="I222" s="136"/>
      <c r="J222" s="136"/>
      <c r="K222" s="136"/>
      <c r="L222" s="136"/>
      <c r="M222" s="136"/>
      <c r="N222" s="136"/>
      <c r="O222" s="136"/>
      <c r="P222" s="136">
        <v>5</v>
      </c>
      <c r="Q222" s="136">
        <v>0</v>
      </c>
      <c r="R222" s="136">
        <v>1</v>
      </c>
      <c r="S222" s="136">
        <v>0.2</v>
      </c>
      <c r="T222" s="2" t="s">
        <v>119</v>
      </c>
      <c r="U222" s="2" t="s">
        <v>119</v>
      </c>
      <c r="V222" s="137">
        <f t="shared" si="25"/>
        <v>108</v>
      </c>
      <c r="W222" s="136" t="s">
        <v>306</v>
      </c>
      <c r="X222" s="136" t="s">
        <v>303</v>
      </c>
    </row>
    <row r="223" spans="1:24" s="138" customFormat="1" x14ac:dyDescent="0.3">
      <c r="A223" s="134">
        <f t="shared" si="22"/>
        <v>217</v>
      </c>
      <c r="B223" s="135" t="s">
        <v>300</v>
      </c>
      <c r="C223" s="136" t="s">
        <v>304</v>
      </c>
      <c r="D223" s="136">
        <v>5</v>
      </c>
      <c r="E223" s="136">
        <v>2</v>
      </c>
      <c r="F223" s="136">
        <f>SQRT(2^2+2^2)</f>
        <v>2.8284271247461903</v>
      </c>
      <c r="G223" s="136"/>
      <c r="H223" s="136">
        <v>1</v>
      </c>
      <c r="I223" s="136"/>
      <c r="J223" s="136"/>
      <c r="K223" s="136"/>
      <c r="L223" s="136"/>
      <c r="M223" s="136"/>
      <c r="N223" s="136"/>
      <c r="O223" s="136"/>
      <c r="P223" s="136">
        <v>25</v>
      </c>
      <c r="Q223" s="136">
        <v>0</v>
      </c>
      <c r="R223" s="136">
        <v>1</v>
      </c>
      <c r="S223" s="136">
        <v>0.2</v>
      </c>
      <c r="T223" s="2" t="s">
        <v>119</v>
      </c>
      <c r="U223" s="2" t="s">
        <v>119</v>
      </c>
      <c r="V223" s="137">
        <f>V199</f>
        <v>97</v>
      </c>
      <c r="W223" s="136" t="s">
        <v>306</v>
      </c>
      <c r="X223" s="136" t="s">
        <v>303</v>
      </c>
    </row>
    <row r="224" spans="1:24" s="138" customFormat="1" x14ac:dyDescent="0.3">
      <c r="A224" s="134">
        <f t="shared" si="22"/>
        <v>218</v>
      </c>
      <c r="B224" s="135" t="s">
        <v>300</v>
      </c>
      <c r="C224" s="136" t="s">
        <v>304</v>
      </c>
      <c r="D224" s="136">
        <v>5</v>
      </c>
      <c r="E224" s="136">
        <v>2</v>
      </c>
      <c r="F224" s="136">
        <f t="shared" ref="F224:F246" si="26">SQRT(2^2+2^2)</f>
        <v>2.8284271247461903</v>
      </c>
      <c r="G224" s="136"/>
      <c r="H224" s="136">
        <v>1</v>
      </c>
      <c r="I224" s="136"/>
      <c r="J224" s="136"/>
      <c r="K224" s="136"/>
      <c r="L224" s="136"/>
      <c r="M224" s="136"/>
      <c r="N224" s="136"/>
      <c r="O224" s="136"/>
      <c r="P224" s="136">
        <v>27</v>
      </c>
      <c r="Q224" s="136">
        <v>0</v>
      </c>
      <c r="R224" s="136">
        <v>1</v>
      </c>
      <c r="S224" s="136">
        <v>0.2</v>
      </c>
      <c r="T224" s="2" t="s">
        <v>119</v>
      </c>
      <c r="U224" s="2" t="s">
        <v>119</v>
      </c>
      <c r="V224" s="137">
        <f t="shared" ref="V224:V270" si="27">V200</f>
        <v>98</v>
      </c>
      <c r="W224" s="136" t="s">
        <v>306</v>
      </c>
      <c r="X224" s="136" t="s">
        <v>303</v>
      </c>
    </row>
    <row r="225" spans="1:24" s="138" customFormat="1" x14ac:dyDescent="0.3">
      <c r="A225" s="134">
        <f t="shared" si="22"/>
        <v>219</v>
      </c>
      <c r="B225" s="135" t="s">
        <v>300</v>
      </c>
      <c r="C225" s="136" t="s">
        <v>304</v>
      </c>
      <c r="D225" s="136">
        <v>5</v>
      </c>
      <c r="E225" s="136">
        <v>2</v>
      </c>
      <c r="F225" s="136">
        <f t="shared" si="26"/>
        <v>2.8284271247461903</v>
      </c>
      <c r="G225" s="136"/>
      <c r="H225" s="136">
        <v>1</v>
      </c>
      <c r="I225" s="136"/>
      <c r="J225" s="136"/>
      <c r="K225" s="136"/>
      <c r="L225" s="136"/>
      <c r="M225" s="136"/>
      <c r="N225" s="136"/>
      <c r="O225" s="136"/>
      <c r="P225" s="136">
        <v>26</v>
      </c>
      <c r="Q225" s="136">
        <v>0</v>
      </c>
      <c r="R225" s="136">
        <v>1</v>
      </c>
      <c r="S225" s="136">
        <v>0.2</v>
      </c>
      <c r="T225" s="2" t="s">
        <v>119</v>
      </c>
      <c r="U225" s="2" t="s">
        <v>119</v>
      </c>
      <c r="V225" s="137">
        <f t="shared" si="27"/>
        <v>99</v>
      </c>
      <c r="W225" s="136" t="s">
        <v>306</v>
      </c>
      <c r="X225" s="136" t="s">
        <v>303</v>
      </c>
    </row>
    <row r="226" spans="1:24" s="138" customFormat="1" x14ac:dyDescent="0.3">
      <c r="A226" s="134">
        <f t="shared" si="22"/>
        <v>220</v>
      </c>
      <c r="B226" s="135" t="s">
        <v>300</v>
      </c>
      <c r="C226" s="136" t="s">
        <v>304</v>
      </c>
      <c r="D226" s="136">
        <v>5</v>
      </c>
      <c r="E226" s="136">
        <v>2</v>
      </c>
      <c r="F226" s="136">
        <f t="shared" si="26"/>
        <v>2.8284271247461903</v>
      </c>
      <c r="G226" s="136"/>
      <c r="H226" s="136">
        <v>1</v>
      </c>
      <c r="I226" s="136"/>
      <c r="J226" s="136"/>
      <c r="K226" s="136"/>
      <c r="L226" s="136"/>
      <c r="M226" s="136"/>
      <c r="N226" s="136"/>
      <c r="O226" s="136"/>
      <c r="P226" s="136">
        <v>13</v>
      </c>
      <c r="Q226" s="136">
        <v>0</v>
      </c>
      <c r="R226" s="136">
        <v>1</v>
      </c>
      <c r="S226" s="136">
        <v>0.2</v>
      </c>
      <c r="T226" s="2" t="s">
        <v>119</v>
      </c>
      <c r="U226" s="2" t="s">
        <v>119</v>
      </c>
      <c r="V226" s="137">
        <f t="shared" si="27"/>
        <v>100</v>
      </c>
      <c r="W226" s="136" t="s">
        <v>306</v>
      </c>
      <c r="X226" s="136" t="s">
        <v>303</v>
      </c>
    </row>
    <row r="227" spans="1:24" s="138" customFormat="1" x14ac:dyDescent="0.3">
      <c r="A227" s="134">
        <f t="shared" si="22"/>
        <v>221</v>
      </c>
      <c r="B227" s="135" t="s">
        <v>300</v>
      </c>
      <c r="C227" s="136" t="s">
        <v>304</v>
      </c>
      <c r="D227" s="136">
        <v>5</v>
      </c>
      <c r="E227" s="136">
        <v>2</v>
      </c>
      <c r="F227" s="136">
        <f t="shared" si="26"/>
        <v>2.8284271247461903</v>
      </c>
      <c r="G227" s="136"/>
      <c r="H227" s="136">
        <v>1</v>
      </c>
      <c r="I227" s="136"/>
      <c r="J227" s="136"/>
      <c r="K227" s="136"/>
      <c r="L227" s="136"/>
      <c r="M227" s="136"/>
      <c r="N227" s="136"/>
      <c r="O227" s="136"/>
      <c r="P227" s="136">
        <v>21</v>
      </c>
      <c r="Q227" s="136">
        <v>0</v>
      </c>
      <c r="R227" s="136">
        <v>1</v>
      </c>
      <c r="S227" s="136">
        <v>0.2</v>
      </c>
      <c r="T227" s="2" t="s">
        <v>119</v>
      </c>
      <c r="U227" s="2" t="s">
        <v>119</v>
      </c>
      <c r="V227" s="137">
        <f t="shared" si="27"/>
        <v>101</v>
      </c>
      <c r="W227" s="136" t="s">
        <v>306</v>
      </c>
      <c r="X227" s="136" t="s">
        <v>303</v>
      </c>
    </row>
    <row r="228" spans="1:24" s="138" customFormat="1" x14ac:dyDescent="0.3">
      <c r="A228" s="134">
        <f t="shared" si="22"/>
        <v>222</v>
      </c>
      <c r="B228" s="135" t="s">
        <v>300</v>
      </c>
      <c r="C228" s="136" t="s">
        <v>304</v>
      </c>
      <c r="D228" s="136">
        <v>5</v>
      </c>
      <c r="E228" s="136">
        <v>2</v>
      </c>
      <c r="F228" s="136">
        <f t="shared" si="26"/>
        <v>2.8284271247461903</v>
      </c>
      <c r="G228" s="136"/>
      <c r="H228" s="136">
        <v>1</v>
      </c>
      <c r="I228" s="136"/>
      <c r="J228" s="136"/>
      <c r="K228" s="136"/>
      <c r="L228" s="136"/>
      <c r="M228" s="136"/>
      <c r="N228" s="136"/>
      <c r="O228" s="136"/>
      <c r="P228" s="136">
        <v>20</v>
      </c>
      <c r="Q228" s="136">
        <v>0</v>
      </c>
      <c r="R228" s="136">
        <v>1</v>
      </c>
      <c r="S228" s="136">
        <v>0.2</v>
      </c>
      <c r="T228" s="2" t="s">
        <v>119</v>
      </c>
      <c r="U228" s="2" t="s">
        <v>119</v>
      </c>
      <c r="V228" s="137">
        <f t="shared" si="27"/>
        <v>102</v>
      </c>
      <c r="W228" s="136" t="s">
        <v>306</v>
      </c>
      <c r="X228" s="136" t="s">
        <v>303</v>
      </c>
    </row>
    <row r="229" spans="1:24" s="138" customFormat="1" x14ac:dyDescent="0.3">
      <c r="A229" s="134">
        <f t="shared" si="22"/>
        <v>223</v>
      </c>
      <c r="B229" s="135" t="s">
        <v>300</v>
      </c>
      <c r="C229" s="136" t="s">
        <v>304</v>
      </c>
      <c r="D229" s="136">
        <v>5</v>
      </c>
      <c r="E229" s="136">
        <v>2</v>
      </c>
      <c r="F229" s="136">
        <f t="shared" si="26"/>
        <v>2.8284271247461903</v>
      </c>
      <c r="G229" s="136"/>
      <c r="H229" s="136">
        <v>1</v>
      </c>
      <c r="I229" s="136"/>
      <c r="J229" s="136"/>
      <c r="K229" s="136"/>
      <c r="L229" s="136"/>
      <c r="M229" s="136"/>
      <c r="N229" s="136"/>
      <c r="O229" s="136"/>
      <c r="P229" s="136">
        <v>7</v>
      </c>
      <c r="Q229" s="136">
        <v>0</v>
      </c>
      <c r="R229" s="136">
        <v>1</v>
      </c>
      <c r="S229" s="136">
        <v>0.2</v>
      </c>
      <c r="T229" s="2" t="s">
        <v>119</v>
      </c>
      <c r="U229" s="2" t="s">
        <v>119</v>
      </c>
      <c r="V229" s="137">
        <f t="shared" si="27"/>
        <v>97</v>
      </c>
      <c r="W229" s="136" t="s">
        <v>306</v>
      </c>
      <c r="X229" s="136" t="s">
        <v>303</v>
      </c>
    </row>
    <row r="230" spans="1:24" s="138" customFormat="1" x14ac:dyDescent="0.3">
      <c r="A230" s="134">
        <f t="shared" si="22"/>
        <v>224</v>
      </c>
      <c r="B230" s="135" t="s">
        <v>300</v>
      </c>
      <c r="C230" s="136" t="s">
        <v>304</v>
      </c>
      <c r="D230" s="136">
        <v>5</v>
      </c>
      <c r="E230" s="136">
        <v>2</v>
      </c>
      <c r="F230" s="136">
        <f t="shared" si="26"/>
        <v>2.8284271247461903</v>
      </c>
      <c r="G230" s="136"/>
      <c r="H230" s="136">
        <v>1</v>
      </c>
      <c r="I230" s="136"/>
      <c r="J230" s="136"/>
      <c r="K230" s="136"/>
      <c r="L230" s="136"/>
      <c r="M230" s="136"/>
      <c r="N230" s="136"/>
      <c r="O230" s="136"/>
      <c r="P230" s="136">
        <v>9</v>
      </c>
      <c r="Q230" s="136">
        <v>0</v>
      </c>
      <c r="R230" s="136">
        <v>1</v>
      </c>
      <c r="S230" s="136">
        <v>0.2</v>
      </c>
      <c r="T230" s="2" t="s">
        <v>119</v>
      </c>
      <c r="U230" s="2" t="s">
        <v>119</v>
      </c>
      <c r="V230" s="137">
        <f t="shared" si="27"/>
        <v>98</v>
      </c>
      <c r="W230" s="136" t="s">
        <v>306</v>
      </c>
      <c r="X230" s="136" t="s">
        <v>303</v>
      </c>
    </row>
    <row r="231" spans="1:24" s="138" customFormat="1" x14ac:dyDescent="0.3">
      <c r="A231" s="134">
        <f t="shared" si="22"/>
        <v>225</v>
      </c>
      <c r="B231" s="135" t="s">
        <v>300</v>
      </c>
      <c r="C231" s="136" t="s">
        <v>304</v>
      </c>
      <c r="D231" s="136">
        <v>5</v>
      </c>
      <c r="E231" s="136">
        <v>2</v>
      </c>
      <c r="F231" s="136">
        <f t="shared" si="26"/>
        <v>2.8284271247461903</v>
      </c>
      <c r="G231" s="136"/>
      <c r="H231" s="136">
        <v>1</v>
      </c>
      <c r="I231" s="136"/>
      <c r="J231" s="136"/>
      <c r="K231" s="136"/>
      <c r="L231" s="136"/>
      <c r="M231" s="136"/>
      <c r="N231" s="136"/>
      <c r="O231" s="136"/>
      <c r="P231" s="136">
        <v>8</v>
      </c>
      <c r="Q231" s="136">
        <v>0</v>
      </c>
      <c r="R231" s="136">
        <v>1</v>
      </c>
      <c r="S231" s="136">
        <v>0.2</v>
      </c>
      <c r="T231" s="2" t="s">
        <v>119</v>
      </c>
      <c r="U231" s="2" t="s">
        <v>119</v>
      </c>
      <c r="V231" s="137">
        <f t="shared" si="27"/>
        <v>99</v>
      </c>
      <c r="W231" s="136" t="s">
        <v>306</v>
      </c>
      <c r="X231" s="136" t="s">
        <v>303</v>
      </c>
    </row>
    <row r="232" spans="1:24" s="138" customFormat="1" x14ac:dyDescent="0.3">
      <c r="A232" s="134">
        <f t="shared" si="22"/>
        <v>226</v>
      </c>
      <c r="B232" s="135" t="s">
        <v>300</v>
      </c>
      <c r="C232" s="136" t="s">
        <v>304</v>
      </c>
      <c r="D232" s="136">
        <v>5</v>
      </c>
      <c r="E232" s="136">
        <v>2</v>
      </c>
      <c r="F232" s="136">
        <f t="shared" si="26"/>
        <v>2.8284271247461903</v>
      </c>
      <c r="G232" s="136"/>
      <c r="H232" s="136">
        <v>1</v>
      </c>
      <c r="I232" s="136"/>
      <c r="J232" s="136"/>
      <c r="K232" s="136"/>
      <c r="L232" s="136"/>
      <c r="M232" s="136"/>
      <c r="N232" s="136"/>
      <c r="O232" s="136"/>
      <c r="P232" s="136">
        <v>1</v>
      </c>
      <c r="Q232" s="136">
        <v>0</v>
      </c>
      <c r="R232" s="136">
        <v>1</v>
      </c>
      <c r="S232" s="136">
        <v>0.2</v>
      </c>
      <c r="T232" s="2" t="s">
        <v>119</v>
      </c>
      <c r="U232" s="2" t="s">
        <v>119</v>
      </c>
      <c r="V232" s="137">
        <f t="shared" si="27"/>
        <v>100</v>
      </c>
      <c r="W232" s="136" t="s">
        <v>306</v>
      </c>
      <c r="X232" s="136" t="s">
        <v>303</v>
      </c>
    </row>
    <row r="233" spans="1:24" s="138" customFormat="1" x14ac:dyDescent="0.3">
      <c r="A233" s="134">
        <f t="shared" si="22"/>
        <v>227</v>
      </c>
      <c r="B233" s="135" t="s">
        <v>300</v>
      </c>
      <c r="C233" s="136" t="s">
        <v>304</v>
      </c>
      <c r="D233" s="136">
        <v>5</v>
      </c>
      <c r="E233" s="136">
        <v>2</v>
      </c>
      <c r="F233" s="136">
        <f t="shared" si="26"/>
        <v>2.8284271247461903</v>
      </c>
      <c r="G233" s="136"/>
      <c r="H233" s="136">
        <v>1</v>
      </c>
      <c r="I233" s="136"/>
      <c r="J233" s="136"/>
      <c r="K233" s="136"/>
      <c r="L233" s="136"/>
      <c r="M233" s="136"/>
      <c r="N233" s="136"/>
      <c r="O233" s="136"/>
      <c r="P233" s="136">
        <v>3</v>
      </c>
      <c r="Q233" s="136">
        <v>0</v>
      </c>
      <c r="R233" s="136">
        <v>1</v>
      </c>
      <c r="S233" s="136">
        <v>0.2</v>
      </c>
      <c r="T233" s="2" t="s">
        <v>119</v>
      </c>
      <c r="U233" s="2" t="s">
        <v>119</v>
      </c>
      <c r="V233" s="137">
        <f t="shared" si="27"/>
        <v>101</v>
      </c>
      <c r="W233" s="136" t="s">
        <v>306</v>
      </c>
      <c r="X233" s="136" t="s">
        <v>303</v>
      </c>
    </row>
    <row r="234" spans="1:24" s="138" customFormat="1" x14ac:dyDescent="0.3">
      <c r="A234" s="134">
        <f t="shared" si="22"/>
        <v>228</v>
      </c>
      <c r="B234" s="135" t="s">
        <v>300</v>
      </c>
      <c r="C234" s="136" t="s">
        <v>304</v>
      </c>
      <c r="D234" s="136">
        <v>5</v>
      </c>
      <c r="E234" s="136">
        <v>2</v>
      </c>
      <c r="F234" s="136">
        <f t="shared" si="26"/>
        <v>2.8284271247461903</v>
      </c>
      <c r="G234" s="136"/>
      <c r="H234" s="136">
        <v>1</v>
      </c>
      <c r="I234" s="136"/>
      <c r="J234" s="136"/>
      <c r="K234" s="136"/>
      <c r="L234" s="136"/>
      <c r="M234" s="136"/>
      <c r="N234" s="136"/>
      <c r="O234" s="136"/>
      <c r="P234" s="136">
        <v>2</v>
      </c>
      <c r="Q234" s="136">
        <v>0</v>
      </c>
      <c r="R234" s="136">
        <v>1</v>
      </c>
      <c r="S234" s="136">
        <v>0.2</v>
      </c>
      <c r="T234" s="2" t="s">
        <v>119</v>
      </c>
      <c r="U234" s="2" t="s">
        <v>119</v>
      </c>
      <c r="V234" s="137">
        <f t="shared" si="27"/>
        <v>102</v>
      </c>
      <c r="W234" s="136" t="s">
        <v>306</v>
      </c>
      <c r="X234" s="136" t="s">
        <v>303</v>
      </c>
    </row>
    <row r="235" spans="1:24" s="138" customFormat="1" x14ac:dyDescent="0.3">
      <c r="A235" s="134">
        <f t="shared" si="22"/>
        <v>229</v>
      </c>
      <c r="B235" s="135" t="s">
        <v>300</v>
      </c>
      <c r="C235" s="136" t="s">
        <v>304</v>
      </c>
      <c r="D235" s="136">
        <v>5</v>
      </c>
      <c r="E235" s="136">
        <v>2</v>
      </c>
      <c r="F235" s="136">
        <f t="shared" si="26"/>
        <v>2.8284271247461903</v>
      </c>
      <c r="G235" s="136"/>
      <c r="H235" s="136">
        <v>1</v>
      </c>
      <c r="I235" s="136"/>
      <c r="J235" s="136"/>
      <c r="K235" s="136"/>
      <c r="L235" s="136"/>
      <c r="M235" s="136"/>
      <c r="N235" s="136"/>
      <c r="O235" s="136"/>
      <c r="P235" s="136">
        <v>28</v>
      </c>
      <c r="Q235" s="136">
        <v>0</v>
      </c>
      <c r="R235" s="136">
        <v>1</v>
      </c>
      <c r="S235" s="136">
        <v>0.2</v>
      </c>
      <c r="T235" s="2" t="s">
        <v>119</v>
      </c>
      <c r="U235" s="2" t="s">
        <v>119</v>
      </c>
      <c r="V235" s="137">
        <f t="shared" si="27"/>
        <v>103</v>
      </c>
      <c r="W235" s="136" t="s">
        <v>306</v>
      </c>
      <c r="X235" s="136" t="s">
        <v>303</v>
      </c>
    </row>
    <row r="236" spans="1:24" s="138" customFormat="1" x14ac:dyDescent="0.3">
      <c r="A236" s="134">
        <f t="shared" si="22"/>
        <v>230</v>
      </c>
      <c r="B236" s="135" t="s">
        <v>300</v>
      </c>
      <c r="C236" s="136" t="s">
        <v>304</v>
      </c>
      <c r="D236" s="136">
        <v>5</v>
      </c>
      <c r="E236" s="136">
        <v>2</v>
      </c>
      <c r="F236" s="136">
        <f t="shared" si="26"/>
        <v>2.8284271247461903</v>
      </c>
      <c r="G236" s="136"/>
      <c r="H236" s="136">
        <v>1</v>
      </c>
      <c r="I236" s="136"/>
      <c r="J236" s="136"/>
      <c r="K236" s="136"/>
      <c r="L236" s="136"/>
      <c r="M236" s="136"/>
      <c r="N236" s="136"/>
      <c r="O236" s="136"/>
      <c r="P236" s="136">
        <v>30</v>
      </c>
      <c r="Q236" s="136">
        <v>0</v>
      </c>
      <c r="R236" s="136">
        <v>1</v>
      </c>
      <c r="S236" s="136">
        <v>0.2</v>
      </c>
      <c r="T236" s="2" t="s">
        <v>119</v>
      </c>
      <c r="U236" s="2" t="s">
        <v>119</v>
      </c>
      <c r="V236" s="137">
        <f t="shared" si="27"/>
        <v>104</v>
      </c>
      <c r="W236" s="136" t="s">
        <v>306</v>
      </c>
      <c r="X236" s="136" t="s">
        <v>303</v>
      </c>
    </row>
    <row r="237" spans="1:24" s="138" customFormat="1" x14ac:dyDescent="0.3">
      <c r="A237" s="134">
        <f t="shared" si="22"/>
        <v>231</v>
      </c>
      <c r="B237" s="135" t="s">
        <v>300</v>
      </c>
      <c r="C237" s="136" t="s">
        <v>304</v>
      </c>
      <c r="D237" s="136">
        <v>5</v>
      </c>
      <c r="E237" s="136">
        <v>2</v>
      </c>
      <c r="F237" s="136">
        <f t="shared" si="26"/>
        <v>2.8284271247461903</v>
      </c>
      <c r="G237" s="136"/>
      <c r="H237" s="136">
        <v>1</v>
      </c>
      <c r="I237" s="136"/>
      <c r="J237" s="136"/>
      <c r="K237" s="136"/>
      <c r="L237" s="136"/>
      <c r="M237" s="136"/>
      <c r="N237" s="136"/>
      <c r="O237" s="136"/>
      <c r="P237" s="136">
        <v>29</v>
      </c>
      <c r="Q237" s="136">
        <v>0</v>
      </c>
      <c r="R237" s="136">
        <v>1</v>
      </c>
      <c r="S237" s="136">
        <v>0.2</v>
      </c>
      <c r="T237" s="2" t="s">
        <v>119</v>
      </c>
      <c r="U237" s="2" t="s">
        <v>119</v>
      </c>
      <c r="V237" s="137">
        <f t="shared" si="27"/>
        <v>105</v>
      </c>
      <c r="W237" s="136" t="s">
        <v>306</v>
      </c>
      <c r="X237" s="136" t="s">
        <v>303</v>
      </c>
    </row>
    <row r="238" spans="1:24" s="138" customFormat="1" x14ac:dyDescent="0.3">
      <c r="A238" s="134">
        <f t="shared" si="22"/>
        <v>232</v>
      </c>
      <c r="B238" s="135" t="s">
        <v>300</v>
      </c>
      <c r="C238" s="136" t="s">
        <v>304</v>
      </c>
      <c r="D238" s="136">
        <v>5</v>
      </c>
      <c r="E238" s="136">
        <v>2</v>
      </c>
      <c r="F238" s="136">
        <f t="shared" si="26"/>
        <v>2.8284271247461903</v>
      </c>
      <c r="G238" s="136"/>
      <c r="H238" s="136">
        <v>1</v>
      </c>
      <c r="I238" s="136"/>
      <c r="J238" s="136"/>
      <c r="K238" s="136"/>
      <c r="L238" s="136"/>
      <c r="M238" s="136"/>
      <c r="N238" s="136"/>
      <c r="O238" s="136"/>
      <c r="P238" s="136">
        <v>16</v>
      </c>
      <c r="Q238" s="136">
        <v>0</v>
      </c>
      <c r="R238" s="136">
        <v>1</v>
      </c>
      <c r="S238" s="136">
        <v>0.2</v>
      </c>
      <c r="T238" s="2" t="s">
        <v>119</v>
      </c>
      <c r="U238" s="2" t="s">
        <v>119</v>
      </c>
      <c r="V238" s="137">
        <f t="shared" si="27"/>
        <v>106</v>
      </c>
      <c r="W238" s="136" t="s">
        <v>306</v>
      </c>
      <c r="X238" s="136" t="s">
        <v>303</v>
      </c>
    </row>
    <row r="239" spans="1:24" s="138" customFormat="1" x14ac:dyDescent="0.3">
      <c r="A239" s="134">
        <f t="shared" si="22"/>
        <v>233</v>
      </c>
      <c r="B239" s="135" t="s">
        <v>300</v>
      </c>
      <c r="C239" s="136" t="s">
        <v>304</v>
      </c>
      <c r="D239" s="136">
        <v>5</v>
      </c>
      <c r="E239" s="136">
        <v>2</v>
      </c>
      <c r="F239" s="136">
        <f t="shared" si="26"/>
        <v>2.8284271247461903</v>
      </c>
      <c r="G239" s="136"/>
      <c r="H239" s="136">
        <v>1</v>
      </c>
      <c r="I239" s="136"/>
      <c r="J239" s="136"/>
      <c r="K239" s="136"/>
      <c r="L239" s="136"/>
      <c r="M239" s="136"/>
      <c r="N239" s="136"/>
      <c r="O239" s="136"/>
      <c r="P239" s="136">
        <v>24</v>
      </c>
      <c r="Q239" s="136">
        <v>0</v>
      </c>
      <c r="R239" s="136">
        <v>1</v>
      </c>
      <c r="S239" s="136">
        <v>0.2</v>
      </c>
      <c r="T239" s="2" t="s">
        <v>119</v>
      </c>
      <c r="U239" s="2" t="s">
        <v>119</v>
      </c>
      <c r="V239" s="137">
        <f t="shared" si="27"/>
        <v>107</v>
      </c>
      <c r="W239" s="136" t="s">
        <v>306</v>
      </c>
      <c r="X239" s="136" t="s">
        <v>303</v>
      </c>
    </row>
    <row r="240" spans="1:24" s="138" customFormat="1" x14ac:dyDescent="0.3">
      <c r="A240" s="134">
        <f t="shared" si="22"/>
        <v>234</v>
      </c>
      <c r="B240" s="135" t="s">
        <v>300</v>
      </c>
      <c r="C240" s="136" t="s">
        <v>304</v>
      </c>
      <c r="D240" s="136">
        <v>5</v>
      </c>
      <c r="E240" s="136">
        <v>2</v>
      </c>
      <c r="F240" s="136">
        <f t="shared" si="26"/>
        <v>2.8284271247461903</v>
      </c>
      <c r="G240" s="136"/>
      <c r="H240" s="136">
        <v>1</v>
      </c>
      <c r="I240" s="136"/>
      <c r="J240" s="136"/>
      <c r="K240" s="136"/>
      <c r="L240" s="136"/>
      <c r="M240" s="136"/>
      <c r="N240" s="136"/>
      <c r="O240" s="136"/>
      <c r="P240" s="136">
        <v>23</v>
      </c>
      <c r="Q240" s="136">
        <v>0</v>
      </c>
      <c r="R240" s="136">
        <v>1</v>
      </c>
      <c r="S240" s="136">
        <v>0.2</v>
      </c>
      <c r="T240" s="2" t="s">
        <v>119</v>
      </c>
      <c r="U240" s="2" t="s">
        <v>119</v>
      </c>
      <c r="V240" s="137">
        <f t="shared" si="27"/>
        <v>108</v>
      </c>
      <c r="W240" s="136" t="s">
        <v>306</v>
      </c>
      <c r="X240" s="136" t="s">
        <v>303</v>
      </c>
    </row>
    <row r="241" spans="1:24" s="138" customFormat="1" x14ac:dyDescent="0.3">
      <c r="A241" s="134">
        <f t="shared" si="22"/>
        <v>235</v>
      </c>
      <c r="B241" s="135" t="s">
        <v>300</v>
      </c>
      <c r="C241" s="136" t="s">
        <v>304</v>
      </c>
      <c r="D241" s="136">
        <v>5</v>
      </c>
      <c r="E241" s="136">
        <v>2</v>
      </c>
      <c r="F241" s="136">
        <f t="shared" si="26"/>
        <v>2.8284271247461903</v>
      </c>
      <c r="G241" s="136"/>
      <c r="H241" s="136">
        <v>1</v>
      </c>
      <c r="I241" s="136"/>
      <c r="J241" s="136"/>
      <c r="K241" s="136"/>
      <c r="L241" s="136"/>
      <c r="M241" s="136"/>
      <c r="N241" s="136"/>
      <c r="O241" s="136"/>
      <c r="P241" s="136">
        <v>10</v>
      </c>
      <c r="Q241" s="136">
        <v>0</v>
      </c>
      <c r="R241" s="136">
        <v>1</v>
      </c>
      <c r="S241" s="136">
        <v>0.2</v>
      </c>
      <c r="T241" s="2" t="s">
        <v>119</v>
      </c>
      <c r="U241" s="2" t="s">
        <v>119</v>
      </c>
      <c r="V241" s="137">
        <f t="shared" si="27"/>
        <v>103</v>
      </c>
      <c r="W241" s="136" t="s">
        <v>306</v>
      </c>
      <c r="X241" s="136" t="s">
        <v>303</v>
      </c>
    </row>
    <row r="242" spans="1:24" s="138" customFormat="1" x14ac:dyDescent="0.3">
      <c r="A242" s="134">
        <f t="shared" si="22"/>
        <v>236</v>
      </c>
      <c r="B242" s="135" t="s">
        <v>300</v>
      </c>
      <c r="C242" s="136" t="s">
        <v>304</v>
      </c>
      <c r="D242" s="136">
        <v>5</v>
      </c>
      <c r="E242" s="136">
        <v>2</v>
      </c>
      <c r="F242" s="136">
        <f t="shared" si="26"/>
        <v>2.8284271247461903</v>
      </c>
      <c r="G242" s="136"/>
      <c r="H242" s="136">
        <v>1</v>
      </c>
      <c r="I242" s="136"/>
      <c r="J242" s="136"/>
      <c r="K242" s="136"/>
      <c r="L242" s="136"/>
      <c r="M242" s="136"/>
      <c r="N242" s="136"/>
      <c r="O242" s="136"/>
      <c r="P242" s="136">
        <v>12</v>
      </c>
      <c r="Q242" s="136">
        <v>0</v>
      </c>
      <c r="R242" s="136">
        <v>1</v>
      </c>
      <c r="S242" s="136">
        <v>0.2</v>
      </c>
      <c r="T242" s="2" t="s">
        <v>119</v>
      </c>
      <c r="U242" s="2" t="s">
        <v>119</v>
      </c>
      <c r="V242" s="137">
        <f t="shared" si="27"/>
        <v>104</v>
      </c>
      <c r="W242" s="136" t="s">
        <v>306</v>
      </c>
      <c r="X242" s="136" t="s">
        <v>303</v>
      </c>
    </row>
    <row r="243" spans="1:24" s="138" customFormat="1" x14ac:dyDescent="0.3">
      <c r="A243" s="134">
        <f t="shared" si="22"/>
        <v>237</v>
      </c>
      <c r="B243" s="135" t="s">
        <v>300</v>
      </c>
      <c r="C243" s="136" t="s">
        <v>304</v>
      </c>
      <c r="D243" s="136">
        <v>5</v>
      </c>
      <c r="E243" s="136">
        <v>2</v>
      </c>
      <c r="F243" s="136">
        <f t="shared" si="26"/>
        <v>2.8284271247461903</v>
      </c>
      <c r="G243" s="136"/>
      <c r="H243" s="136">
        <v>1</v>
      </c>
      <c r="I243" s="136"/>
      <c r="J243" s="136"/>
      <c r="K243" s="136"/>
      <c r="L243" s="136"/>
      <c r="M243" s="136"/>
      <c r="N243" s="136"/>
      <c r="O243" s="136"/>
      <c r="P243" s="136">
        <v>11</v>
      </c>
      <c r="Q243" s="136">
        <v>0</v>
      </c>
      <c r="R243" s="136">
        <v>1</v>
      </c>
      <c r="S243" s="136">
        <v>0.2</v>
      </c>
      <c r="T243" s="2" t="s">
        <v>119</v>
      </c>
      <c r="U243" s="2" t="s">
        <v>119</v>
      </c>
      <c r="V243" s="137">
        <f t="shared" si="27"/>
        <v>105</v>
      </c>
      <c r="W243" s="136" t="s">
        <v>306</v>
      </c>
      <c r="X243" s="136" t="s">
        <v>303</v>
      </c>
    </row>
    <row r="244" spans="1:24" s="138" customFormat="1" x14ac:dyDescent="0.3">
      <c r="A244" s="134">
        <f t="shared" si="22"/>
        <v>238</v>
      </c>
      <c r="B244" s="135" t="s">
        <v>300</v>
      </c>
      <c r="C244" s="136" t="s">
        <v>304</v>
      </c>
      <c r="D244" s="136">
        <v>5</v>
      </c>
      <c r="E244" s="136">
        <v>2</v>
      </c>
      <c r="F244" s="136">
        <f t="shared" si="26"/>
        <v>2.8284271247461903</v>
      </c>
      <c r="G244" s="136"/>
      <c r="H244" s="136">
        <v>1</v>
      </c>
      <c r="I244" s="136"/>
      <c r="J244" s="136"/>
      <c r="K244" s="136"/>
      <c r="L244" s="136"/>
      <c r="M244" s="136"/>
      <c r="N244" s="136"/>
      <c r="O244" s="136"/>
      <c r="P244" s="136">
        <v>4</v>
      </c>
      <c r="Q244" s="136">
        <v>0</v>
      </c>
      <c r="R244" s="136">
        <v>1</v>
      </c>
      <c r="S244" s="136">
        <v>0.2</v>
      </c>
      <c r="T244" s="2" t="s">
        <v>119</v>
      </c>
      <c r="U244" s="2" t="s">
        <v>119</v>
      </c>
      <c r="V244" s="137">
        <f t="shared" si="27"/>
        <v>106</v>
      </c>
      <c r="W244" s="136" t="s">
        <v>306</v>
      </c>
      <c r="X244" s="136" t="s">
        <v>303</v>
      </c>
    </row>
    <row r="245" spans="1:24" s="138" customFormat="1" x14ac:dyDescent="0.3">
      <c r="A245" s="134">
        <f t="shared" si="22"/>
        <v>239</v>
      </c>
      <c r="B245" s="135" t="s">
        <v>300</v>
      </c>
      <c r="C245" s="136" t="s">
        <v>304</v>
      </c>
      <c r="D245" s="136">
        <v>5</v>
      </c>
      <c r="E245" s="136">
        <v>2</v>
      </c>
      <c r="F245" s="136">
        <f t="shared" si="26"/>
        <v>2.8284271247461903</v>
      </c>
      <c r="G245" s="136"/>
      <c r="H245" s="136">
        <v>1</v>
      </c>
      <c r="I245" s="136"/>
      <c r="J245" s="136"/>
      <c r="K245" s="136"/>
      <c r="L245" s="136"/>
      <c r="M245" s="136"/>
      <c r="N245" s="136"/>
      <c r="O245" s="136"/>
      <c r="P245" s="136">
        <v>6</v>
      </c>
      <c r="Q245" s="136">
        <v>0</v>
      </c>
      <c r="R245" s="136">
        <v>1</v>
      </c>
      <c r="S245" s="136">
        <v>0.2</v>
      </c>
      <c r="T245" s="2" t="s">
        <v>119</v>
      </c>
      <c r="U245" s="2" t="s">
        <v>119</v>
      </c>
      <c r="V245" s="137">
        <f t="shared" si="27"/>
        <v>107</v>
      </c>
      <c r="W245" s="136" t="s">
        <v>306</v>
      </c>
      <c r="X245" s="136" t="s">
        <v>303</v>
      </c>
    </row>
    <row r="246" spans="1:24" s="138" customFormat="1" x14ac:dyDescent="0.3">
      <c r="A246" s="134">
        <f t="shared" si="22"/>
        <v>240</v>
      </c>
      <c r="B246" s="135" t="s">
        <v>300</v>
      </c>
      <c r="C246" s="136" t="s">
        <v>304</v>
      </c>
      <c r="D246" s="136">
        <v>5</v>
      </c>
      <c r="E246" s="136">
        <v>2</v>
      </c>
      <c r="F246" s="136">
        <f t="shared" si="26"/>
        <v>2.8284271247461903</v>
      </c>
      <c r="G246" s="136"/>
      <c r="H246" s="136">
        <v>1</v>
      </c>
      <c r="I246" s="136"/>
      <c r="J246" s="136"/>
      <c r="K246" s="136"/>
      <c r="L246" s="136"/>
      <c r="M246" s="136"/>
      <c r="N246" s="136"/>
      <c r="O246" s="136"/>
      <c r="P246" s="136">
        <v>5</v>
      </c>
      <c r="Q246" s="136">
        <v>0</v>
      </c>
      <c r="R246" s="136">
        <v>1</v>
      </c>
      <c r="S246" s="136">
        <v>0.2</v>
      </c>
      <c r="T246" s="2" t="s">
        <v>119</v>
      </c>
      <c r="U246" s="2" t="s">
        <v>119</v>
      </c>
      <c r="V246" s="137">
        <f t="shared" si="27"/>
        <v>108</v>
      </c>
      <c r="W246" s="136" t="s">
        <v>306</v>
      </c>
      <c r="X246" s="136" t="s">
        <v>303</v>
      </c>
    </row>
    <row r="247" spans="1:24" s="138" customFormat="1" x14ac:dyDescent="0.3">
      <c r="A247" s="134">
        <f t="shared" si="22"/>
        <v>241</v>
      </c>
      <c r="B247" s="135" t="s">
        <v>300</v>
      </c>
      <c r="C247" s="136" t="s">
        <v>304</v>
      </c>
      <c r="D247" s="136">
        <v>5</v>
      </c>
      <c r="E247" s="136">
        <v>2</v>
      </c>
      <c r="F247" s="136">
        <f>SQRT(5^2+5^2)</f>
        <v>7.0710678118654755</v>
      </c>
      <c r="G247" s="136"/>
      <c r="H247" s="136">
        <v>1</v>
      </c>
      <c r="I247" s="136"/>
      <c r="J247" s="136"/>
      <c r="K247" s="136"/>
      <c r="L247" s="136"/>
      <c r="M247" s="136"/>
      <c r="N247" s="136"/>
      <c r="O247" s="136"/>
      <c r="P247" s="136">
        <v>25</v>
      </c>
      <c r="Q247" s="136">
        <v>0</v>
      </c>
      <c r="R247" s="136">
        <v>1</v>
      </c>
      <c r="S247" s="136">
        <v>0.2</v>
      </c>
      <c r="T247" s="2" t="s">
        <v>119</v>
      </c>
      <c r="U247" s="2" t="s">
        <v>119</v>
      </c>
      <c r="V247" s="137">
        <f>V223</f>
        <v>97</v>
      </c>
      <c r="W247" s="136" t="s">
        <v>306</v>
      </c>
      <c r="X247" s="136" t="s">
        <v>303</v>
      </c>
    </row>
    <row r="248" spans="1:24" s="138" customFormat="1" x14ac:dyDescent="0.3">
      <c r="A248" s="134">
        <f t="shared" si="22"/>
        <v>242</v>
      </c>
      <c r="B248" s="135" t="s">
        <v>300</v>
      </c>
      <c r="C248" s="136" t="s">
        <v>304</v>
      </c>
      <c r="D248" s="136">
        <v>5</v>
      </c>
      <c r="E248" s="136">
        <v>2</v>
      </c>
      <c r="F248" s="136">
        <f t="shared" ref="F248:F269" si="28">SQRT(5^2+5^2)</f>
        <v>7.0710678118654755</v>
      </c>
      <c r="G248" s="136"/>
      <c r="H248" s="136">
        <v>1</v>
      </c>
      <c r="I248" s="136"/>
      <c r="J248" s="136"/>
      <c r="K248" s="136"/>
      <c r="L248" s="136"/>
      <c r="M248" s="136"/>
      <c r="N248" s="136"/>
      <c r="O248" s="136"/>
      <c r="P248" s="136">
        <v>27</v>
      </c>
      <c r="Q248" s="136">
        <v>0</v>
      </c>
      <c r="R248" s="136">
        <v>1</v>
      </c>
      <c r="S248" s="136">
        <v>0.2</v>
      </c>
      <c r="T248" s="2" t="s">
        <v>119</v>
      </c>
      <c r="U248" s="2" t="s">
        <v>119</v>
      </c>
      <c r="V248" s="137">
        <f t="shared" si="27"/>
        <v>98</v>
      </c>
      <c r="W248" s="136" t="s">
        <v>306</v>
      </c>
      <c r="X248" s="136" t="s">
        <v>303</v>
      </c>
    </row>
    <row r="249" spans="1:24" s="138" customFormat="1" x14ac:dyDescent="0.3">
      <c r="A249" s="134">
        <f t="shared" si="22"/>
        <v>243</v>
      </c>
      <c r="B249" s="135" t="s">
        <v>300</v>
      </c>
      <c r="C249" s="136" t="s">
        <v>304</v>
      </c>
      <c r="D249" s="136">
        <v>5</v>
      </c>
      <c r="E249" s="136">
        <v>2</v>
      </c>
      <c r="F249" s="136">
        <f t="shared" si="28"/>
        <v>7.0710678118654755</v>
      </c>
      <c r="G249" s="136"/>
      <c r="H249" s="136">
        <v>1</v>
      </c>
      <c r="I249" s="136"/>
      <c r="J249" s="136"/>
      <c r="K249" s="136"/>
      <c r="L249" s="136"/>
      <c r="M249" s="136"/>
      <c r="N249" s="136"/>
      <c r="O249" s="136"/>
      <c r="P249" s="136">
        <v>26</v>
      </c>
      <c r="Q249" s="136">
        <v>0</v>
      </c>
      <c r="R249" s="136">
        <v>1</v>
      </c>
      <c r="S249" s="136">
        <v>0.2</v>
      </c>
      <c r="T249" s="2" t="s">
        <v>119</v>
      </c>
      <c r="U249" s="2" t="s">
        <v>119</v>
      </c>
      <c r="V249" s="137">
        <f t="shared" si="27"/>
        <v>99</v>
      </c>
      <c r="W249" s="136" t="s">
        <v>306</v>
      </c>
      <c r="X249" s="136" t="s">
        <v>303</v>
      </c>
    </row>
    <row r="250" spans="1:24" s="138" customFormat="1" x14ac:dyDescent="0.3">
      <c r="A250" s="134">
        <f t="shared" si="22"/>
        <v>244</v>
      </c>
      <c r="B250" s="135" t="s">
        <v>300</v>
      </c>
      <c r="C250" s="136" t="s">
        <v>304</v>
      </c>
      <c r="D250" s="136">
        <v>5</v>
      </c>
      <c r="E250" s="136">
        <v>2</v>
      </c>
      <c r="F250" s="136">
        <f t="shared" si="28"/>
        <v>7.0710678118654755</v>
      </c>
      <c r="G250" s="136"/>
      <c r="H250" s="136">
        <v>1</v>
      </c>
      <c r="I250" s="136"/>
      <c r="J250" s="136"/>
      <c r="K250" s="136"/>
      <c r="L250" s="136"/>
      <c r="M250" s="136"/>
      <c r="N250" s="136"/>
      <c r="O250" s="136"/>
      <c r="P250" s="136">
        <v>13</v>
      </c>
      <c r="Q250" s="136">
        <v>0</v>
      </c>
      <c r="R250" s="136">
        <v>1</v>
      </c>
      <c r="S250" s="136">
        <v>0.2</v>
      </c>
      <c r="T250" s="2" t="s">
        <v>119</v>
      </c>
      <c r="U250" s="2" t="s">
        <v>119</v>
      </c>
      <c r="V250" s="137">
        <f t="shared" si="27"/>
        <v>100</v>
      </c>
      <c r="W250" s="136" t="s">
        <v>306</v>
      </c>
      <c r="X250" s="136" t="s">
        <v>303</v>
      </c>
    </row>
    <row r="251" spans="1:24" s="138" customFormat="1" x14ac:dyDescent="0.3">
      <c r="A251" s="134">
        <f t="shared" si="22"/>
        <v>245</v>
      </c>
      <c r="B251" s="135" t="s">
        <v>300</v>
      </c>
      <c r="C251" s="136" t="s">
        <v>304</v>
      </c>
      <c r="D251" s="136">
        <v>5</v>
      </c>
      <c r="E251" s="136">
        <v>2</v>
      </c>
      <c r="F251" s="136">
        <f t="shared" si="28"/>
        <v>7.0710678118654755</v>
      </c>
      <c r="G251" s="136"/>
      <c r="H251" s="136">
        <v>1</v>
      </c>
      <c r="I251" s="136"/>
      <c r="J251" s="136"/>
      <c r="K251" s="136"/>
      <c r="L251" s="136"/>
      <c r="M251" s="136"/>
      <c r="N251" s="136"/>
      <c r="O251" s="136"/>
      <c r="P251" s="136">
        <v>21</v>
      </c>
      <c r="Q251" s="136">
        <v>0</v>
      </c>
      <c r="R251" s="136">
        <v>1</v>
      </c>
      <c r="S251" s="136">
        <v>0.2</v>
      </c>
      <c r="T251" s="2" t="s">
        <v>119</v>
      </c>
      <c r="U251" s="2" t="s">
        <v>119</v>
      </c>
      <c r="V251" s="137">
        <f t="shared" si="27"/>
        <v>101</v>
      </c>
      <c r="W251" s="136" t="s">
        <v>306</v>
      </c>
      <c r="X251" s="136" t="s">
        <v>303</v>
      </c>
    </row>
    <row r="252" spans="1:24" s="138" customFormat="1" x14ac:dyDescent="0.3">
      <c r="A252" s="134">
        <f t="shared" si="22"/>
        <v>246</v>
      </c>
      <c r="B252" s="135" t="s">
        <v>300</v>
      </c>
      <c r="C252" s="136" t="s">
        <v>304</v>
      </c>
      <c r="D252" s="136">
        <v>5</v>
      </c>
      <c r="E252" s="136">
        <v>2</v>
      </c>
      <c r="F252" s="136">
        <f t="shared" si="28"/>
        <v>7.0710678118654755</v>
      </c>
      <c r="G252" s="136"/>
      <c r="H252" s="136">
        <v>1</v>
      </c>
      <c r="I252" s="136"/>
      <c r="J252" s="136"/>
      <c r="K252" s="136"/>
      <c r="L252" s="136"/>
      <c r="M252" s="136"/>
      <c r="N252" s="136"/>
      <c r="O252" s="136"/>
      <c r="P252" s="136">
        <v>20</v>
      </c>
      <c r="Q252" s="136">
        <v>0</v>
      </c>
      <c r="R252" s="136">
        <v>1</v>
      </c>
      <c r="S252" s="136">
        <v>0.2</v>
      </c>
      <c r="T252" s="2" t="s">
        <v>119</v>
      </c>
      <c r="U252" s="2" t="s">
        <v>119</v>
      </c>
      <c r="V252" s="137">
        <f t="shared" si="27"/>
        <v>102</v>
      </c>
      <c r="W252" s="136" t="s">
        <v>306</v>
      </c>
      <c r="X252" s="136" t="s">
        <v>303</v>
      </c>
    </row>
    <row r="253" spans="1:24" s="138" customFormat="1" x14ac:dyDescent="0.3">
      <c r="A253" s="134">
        <f t="shared" si="22"/>
        <v>247</v>
      </c>
      <c r="B253" s="135" t="s">
        <v>300</v>
      </c>
      <c r="C253" s="136" t="s">
        <v>304</v>
      </c>
      <c r="D253" s="136">
        <v>5</v>
      </c>
      <c r="E253" s="136">
        <v>2</v>
      </c>
      <c r="F253" s="136">
        <f t="shared" si="28"/>
        <v>7.0710678118654755</v>
      </c>
      <c r="G253" s="136"/>
      <c r="H253" s="136">
        <v>1</v>
      </c>
      <c r="I253" s="136"/>
      <c r="J253" s="136"/>
      <c r="K253" s="136"/>
      <c r="L253" s="136"/>
      <c r="M253" s="136"/>
      <c r="N253" s="136"/>
      <c r="O253" s="136"/>
      <c r="P253" s="136">
        <v>7</v>
      </c>
      <c r="Q253" s="136">
        <v>0</v>
      </c>
      <c r="R253" s="136">
        <v>1</v>
      </c>
      <c r="S253" s="136">
        <v>0.2</v>
      </c>
      <c r="T253" s="2" t="s">
        <v>119</v>
      </c>
      <c r="U253" s="2" t="s">
        <v>119</v>
      </c>
      <c r="V253" s="137">
        <f t="shared" si="27"/>
        <v>97</v>
      </c>
      <c r="W253" s="136" t="s">
        <v>306</v>
      </c>
      <c r="X253" s="136" t="s">
        <v>303</v>
      </c>
    </row>
    <row r="254" spans="1:24" s="138" customFormat="1" x14ac:dyDescent="0.3">
      <c r="A254" s="134">
        <f t="shared" si="22"/>
        <v>248</v>
      </c>
      <c r="B254" s="135" t="s">
        <v>300</v>
      </c>
      <c r="C254" s="136" t="s">
        <v>304</v>
      </c>
      <c r="D254" s="136">
        <v>5</v>
      </c>
      <c r="E254" s="136">
        <v>2</v>
      </c>
      <c r="F254" s="136">
        <f t="shared" si="28"/>
        <v>7.0710678118654755</v>
      </c>
      <c r="G254" s="136"/>
      <c r="H254" s="136">
        <v>1</v>
      </c>
      <c r="I254" s="136"/>
      <c r="J254" s="136"/>
      <c r="K254" s="136"/>
      <c r="L254" s="136"/>
      <c r="M254" s="136"/>
      <c r="N254" s="136"/>
      <c r="O254" s="136"/>
      <c r="P254" s="136">
        <v>9</v>
      </c>
      <c r="Q254" s="136">
        <v>0</v>
      </c>
      <c r="R254" s="136">
        <v>1</v>
      </c>
      <c r="S254" s="136">
        <v>0.2</v>
      </c>
      <c r="T254" s="2" t="s">
        <v>119</v>
      </c>
      <c r="U254" s="2" t="s">
        <v>119</v>
      </c>
      <c r="V254" s="137">
        <f t="shared" si="27"/>
        <v>98</v>
      </c>
      <c r="W254" s="136" t="s">
        <v>306</v>
      </c>
      <c r="X254" s="136" t="s">
        <v>303</v>
      </c>
    </row>
    <row r="255" spans="1:24" s="138" customFormat="1" x14ac:dyDescent="0.3">
      <c r="A255" s="134">
        <f t="shared" si="22"/>
        <v>249</v>
      </c>
      <c r="B255" s="135" t="s">
        <v>300</v>
      </c>
      <c r="C255" s="136" t="s">
        <v>304</v>
      </c>
      <c r="D255" s="136">
        <v>5</v>
      </c>
      <c r="E255" s="136">
        <v>2</v>
      </c>
      <c r="F255" s="136">
        <f t="shared" si="28"/>
        <v>7.0710678118654755</v>
      </c>
      <c r="G255" s="136"/>
      <c r="H255" s="136">
        <v>1</v>
      </c>
      <c r="I255" s="136"/>
      <c r="J255" s="136"/>
      <c r="K255" s="136"/>
      <c r="L255" s="136"/>
      <c r="M255" s="136"/>
      <c r="N255" s="136"/>
      <c r="O255" s="136"/>
      <c r="P255" s="136">
        <v>8</v>
      </c>
      <c r="Q255" s="136">
        <v>0</v>
      </c>
      <c r="R255" s="136">
        <v>1</v>
      </c>
      <c r="S255" s="136">
        <v>0.2</v>
      </c>
      <c r="T255" s="2" t="s">
        <v>119</v>
      </c>
      <c r="U255" s="2" t="s">
        <v>119</v>
      </c>
      <c r="V255" s="137">
        <f t="shared" si="27"/>
        <v>99</v>
      </c>
      <c r="W255" s="136" t="s">
        <v>306</v>
      </c>
      <c r="X255" s="136" t="s">
        <v>303</v>
      </c>
    </row>
    <row r="256" spans="1:24" s="138" customFormat="1" x14ac:dyDescent="0.3">
      <c r="A256" s="134">
        <f t="shared" si="22"/>
        <v>250</v>
      </c>
      <c r="B256" s="135" t="s">
        <v>300</v>
      </c>
      <c r="C256" s="136" t="s">
        <v>304</v>
      </c>
      <c r="D256" s="136">
        <v>5</v>
      </c>
      <c r="E256" s="136">
        <v>2</v>
      </c>
      <c r="F256" s="136">
        <f t="shared" si="28"/>
        <v>7.0710678118654755</v>
      </c>
      <c r="G256" s="136"/>
      <c r="H256" s="136">
        <v>1</v>
      </c>
      <c r="I256" s="136"/>
      <c r="J256" s="136"/>
      <c r="K256" s="136"/>
      <c r="L256" s="136"/>
      <c r="M256" s="136"/>
      <c r="N256" s="136"/>
      <c r="O256" s="136"/>
      <c r="P256" s="136">
        <v>1</v>
      </c>
      <c r="Q256" s="136">
        <v>0</v>
      </c>
      <c r="R256" s="136">
        <v>1</v>
      </c>
      <c r="S256" s="136">
        <v>0.2</v>
      </c>
      <c r="T256" s="2" t="s">
        <v>119</v>
      </c>
      <c r="U256" s="2" t="s">
        <v>119</v>
      </c>
      <c r="V256" s="137">
        <f t="shared" si="27"/>
        <v>100</v>
      </c>
      <c r="W256" s="136" t="s">
        <v>306</v>
      </c>
      <c r="X256" s="136" t="s">
        <v>303</v>
      </c>
    </row>
    <row r="257" spans="1:24" s="138" customFormat="1" x14ac:dyDescent="0.3">
      <c r="A257" s="134">
        <f t="shared" si="22"/>
        <v>251</v>
      </c>
      <c r="B257" s="135" t="s">
        <v>300</v>
      </c>
      <c r="C257" s="136" t="s">
        <v>304</v>
      </c>
      <c r="D257" s="136">
        <v>5</v>
      </c>
      <c r="E257" s="136">
        <v>2</v>
      </c>
      <c r="F257" s="136">
        <f t="shared" si="28"/>
        <v>7.0710678118654755</v>
      </c>
      <c r="G257" s="136"/>
      <c r="H257" s="136">
        <v>1</v>
      </c>
      <c r="I257" s="136"/>
      <c r="J257" s="136"/>
      <c r="K257" s="136"/>
      <c r="L257" s="136"/>
      <c r="M257" s="136"/>
      <c r="N257" s="136"/>
      <c r="O257" s="136"/>
      <c r="P257" s="136">
        <v>3</v>
      </c>
      <c r="Q257" s="136">
        <v>0</v>
      </c>
      <c r="R257" s="136">
        <v>1</v>
      </c>
      <c r="S257" s="136">
        <v>0.2</v>
      </c>
      <c r="T257" s="2" t="s">
        <v>119</v>
      </c>
      <c r="U257" s="2" t="s">
        <v>119</v>
      </c>
      <c r="V257" s="137">
        <f t="shared" si="27"/>
        <v>101</v>
      </c>
      <c r="W257" s="136" t="s">
        <v>306</v>
      </c>
      <c r="X257" s="136" t="s">
        <v>303</v>
      </c>
    </row>
    <row r="258" spans="1:24" s="138" customFormat="1" x14ac:dyDescent="0.3">
      <c r="A258" s="134">
        <f t="shared" si="22"/>
        <v>252</v>
      </c>
      <c r="B258" s="135" t="s">
        <v>300</v>
      </c>
      <c r="C258" s="136" t="s">
        <v>304</v>
      </c>
      <c r="D258" s="136">
        <v>5</v>
      </c>
      <c r="E258" s="136">
        <v>2</v>
      </c>
      <c r="F258" s="136">
        <f t="shared" si="28"/>
        <v>7.0710678118654755</v>
      </c>
      <c r="G258" s="136"/>
      <c r="H258" s="136">
        <v>1</v>
      </c>
      <c r="I258" s="136"/>
      <c r="J258" s="136"/>
      <c r="K258" s="136"/>
      <c r="L258" s="136"/>
      <c r="M258" s="136"/>
      <c r="N258" s="136"/>
      <c r="O258" s="136"/>
      <c r="P258" s="136">
        <v>2</v>
      </c>
      <c r="Q258" s="136">
        <v>0</v>
      </c>
      <c r="R258" s="136">
        <v>1</v>
      </c>
      <c r="S258" s="136">
        <v>0.2</v>
      </c>
      <c r="T258" s="2" t="s">
        <v>119</v>
      </c>
      <c r="U258" s="2" t="s">
        <v>119</v>
      </c>
      <c r="V258" s="137">
        <f t="shared" si="27"/>
        <v>102</v>
      </c>
      <c r="W258" s="136" t="s">
        <v>306</v>
      </c>
      <c r="X258" s="136" t="s">
        <v>303</v>
      </c>
    </row>
    <row r="259" spans="1:24" s="138" customFormat="1" x14ac:dyDescent="0.3">
      <c r="A259" s="134">
        <f t="shared" si="22"/>
        <v>253</v>
      </c>
      <c r="B259" s="135" t="s">
        <v>300</v>
      </c>
      <c r="C259" s="136" t="s">
        <v>304</v>
      </c>
      <c r="D259" s="136">
        <v>5</v>
      </c>
      <c r="E259" s="136">
        <v>2</v>
      </c>
      <c r="F259" s="136">
        <f t="shared" si="28"/>
        <v>7.0710678118654755</v>
      </c>
      <c r="G259" s="136"/>
      <c r="H259" s="136">
        <v>1</v>
      </c>
      <c r="I259" s="136"/>
      <c r="J259" s="136"/>
      <c r="K259" s="136"/>
      <c r="L259" s="136"/>
      <c r="M259" s="136"/>
      <c r="N259" s="136"/>
      <c r="O259" s="136"/>
      <c r="P259" s="136">
        <v>28</v>
      </c>
      <c r="Q259" s="136">
        <v>0</v>
      </c>
      <c r="R259" s="136">
        <v>1</v>
      </c>
      <c r="S259" s="136">
        <v>0.2</v>
      </c>
      <c r="T259" s="2" t="s">
        <v>119</v>
      </c>
      <c r="U259" s="2" t="s">
        <v>119</v>
      </c>
      <c r="V259" s="137">
        <f t="shared" si="27"/>
        <v>103</v>
      </c>
      <c r="W259" s="136" t="s">
        <v>306</v>
      </c>
      <c r="X259" s="136" t="s">
        <v>303</v>
      </c>
    </row>
    <row r="260" spans="1:24" s="138" customFormat="1" x14ac:dyDescent="0.3">
      <c r="A260" s="134">
        <f t="shared" si="22"/>
        <v>254</v>
      </c>
      <c r="B260" s="135" t="s">
        <v>300</v>
      </c>
      <c r="C260" s="136" t="s">
        <v>304</v>
      </c>
      <c r="D260" s="136">
        <v>5</v>
      </c>
      <c r="E260" s="136">
        <v>2</v>
      </c>
      <c r="F260" s="136">
        <f t="shared" si="28"/>
        <v>7.0710678118654755</v>
      </c>
      <c r="G260" s="136"/>
      <c r="H260" s="136">
        <v>1</v>
      </c>
      <c r="I260" s="136"/>
      <c r="J260" s="136"/>
      <c r="K260" s="136"/>
      <c r="L260" s="136"/>
      <c r="M260" s="136"/>
      <c r="N260" s="136"/>
      <c r="O260" s="136"/>
      <c r="P260" s="136">
        <v>30</v>
      </c>
      <c r="Q260" s="136">
        <v>0</v>
      </c>
      <c r="R260" s="136">
        <v>1</v>
      </c>
      <c r="S260" s="136">
        <v>0.2</v>
      </c>
      <c r="T260" s="2" t="s">
        <v>119</v>
      </c>
      <c r="U260" s="2" t="s">
        <v>119</v>
      </c>
      <c r="V260" s="137">
        <f t="shared" si="27"/>
        <v>104</v>
      </c>
      <c r="W260" s="136" t="s">
        <v>306</v>
      </c>
      <c r="X260" s="136" t="s">
        <v>303</v>
      </c>
    </row>
    <row r="261" spans="1:24" s="138" customFormat="1" x14ac:dyDescent="0.3">
      <c r="A261" s="134">
        <f t="shared" si="22"/>
        <v>255</v>
      </c>
      <c r="B261" s="135" t="s">
        <v>300</v>
      </c>
      <c r="C261" s="136" t="s">
        <v>304</v>
      </c>
      <c r="D261" s="136">
        <v>5</v>
      </c>
      <c r="E261" s="136">
        <v>2</v>
      </c>
      <c r="F261" s="136">
        <f t="shared" si="28"/>
        <v>7.0710678118654755</v>
      </c>
      <c r="G261" s="136"/>
      <c r="H261" s="136">
        <v>1</v>
      </c>
      <c r="I261" s="136"/>
      <c r="J261" s="136"/>
      <c r="K261" s="136"/>
      <c r="L261" s="136"/>
      <c r="M261" s="136"/>
      <c r="N261" s="136"/>
      <c r="O261" s="136"/>
      <c r="P261" s="136">
        <v>29</v>
      </c>
      <c r="Q261" s="136">
        <v>0</v>
      </c>
      <c r="R261" s="136">
        <v>1</v>
      </c>
      <c r="S261" s="136">
        <v>0.2</v>
      </c>
      <c r="T261" s="2" t="s">
        <v>119</v>
      </c>
      <c r="U261" s="2" t="s">
        <v>119</v>
      </c>
      <c r="V261" s="137">
        <f t="shared" si="27"/>
        <v>105</v>
      </c>
      <c r="W261" s="136" t="s">
        <v>306</v>
      </c>
      <c r="X261" s="136" t="s">
        <v>303</v>
      </c>
    </row>
    <row r="262" spans="1:24" s="138" customFormat="1" x14ac:dyDescent="0.3">
      <c r="A262" s="134">
        <f t="shared" si="22"/>
        <v>256</v>
      </c>
      <c r="B262" s="135" t="s">
        <v>300</v>
      </c>
      <c r="C262" s="136" t="s">
        <v>304</v>
      </c>
      <c r="D262" s="136">
        <v>5</v>
      </c>
      <c r="E262" s="136">
        <v>2</v>
      </c>
      <c r="F262" s="136">
        <f t="shared" si="28"/>
        <v>7.0710678118654755</v>
      </c>
      <c r="G262" s="136"/>
      <c r="H262" s="136">
        <v>1</v>
      </c>
      <c r="I262" s="136"/>
      <c r="J262" s="136"/>
      <c r="K262" s="136"/>
      <c r="L262" s="136"/>
      <c r="M262" s="136"/>
      <c r="N262" s="136"/>
      <c r="O262" s="136"/>
      <c r="P262" s="136">
        <v>16</v>
      </c>
      <c r="Q262" s="136">
        <v>0</v>
      </c>
      <c r="R262" s="136">
        <v>1</v>
      </c>
      <c r="S262" s="136">
        <v>0.2</v>
      </c>
      <c r="T262" s="2" t="s">
        <v>119</v>
      </c>
      <c r="U262" s="2" t="s">
        <v>119</v>
      </c>
      <c r="V262" s="137">
        <f t="shared" si="27"/>
        <v>106</v>
      </c>
      <c r="W262" s="136" t="s">
        <v>306</v>
      </c>
      <c r="X262" s="136" t="s">
        <v>303</v>
      </c>
    </row>
    <row r="263" spans="1:24" s="138" customFormat="1" x14ac:dyDescent="0.3">
      <c r="A263" s="134">
        <f t="shared" si="22"/>
        <v>257</v>
      </c>
      <c r="B263" s="135" t="s">
        <v>300</v>
      </c>
      <c r="C263" s="136" t="s">
        <v>304</v>
      </c>
      <c r="D263" s="136">
        <v>5</v>
      </c>
      <c r="E263" s="136">
        <v>2</v>
      </c>
      <c r="F263" s="136">
        <f t="shared" si="28"/>
        <v>7.0710678118654755</v>
      </c>
      <c r="G263" s="136"/>
      <c r="H263" s="136">
        <v>1</v>
      </c>
      <c r="I263" s="136"/>
      <c r="J263" s="136"/>
      <c r="K263" s="136"/>
      <c r="L263" s="136"/>
      <c r="M263" s="136"/>
      <c r="N263" s="136"/>
      <c r="O263" s="136"/>
      <c r="P263" s="136">
        <v>24</v>
      </c>
      <c r="Q263" s="136">
        <v>0</v>
      </c>
      <c r="R263" s="136">
        <v>1</v>
      </c>
      <c r="S263" s="136">
        <v>0.2</v>
      </c>
      <c r="T263" s="2" t="s">
        <v>119</v>
      </c>
      <c r="U263" s="2" t="s">
        <v>119</v>
      </c>
      <c r="V263" s="137">
        <f t="shared" si="27"/>
        <v>107</v>
      </c>
      <c r="W263" s="136" t="s">
        <v>306</v>
      </c>
      <c r="X263" s="136" t="s">
        <v>303</v>
      </c>
    </row>
    <row r="264" spans="1:24" s="138" customFormat="1" x14ac:dyDescent="0.3">
      <c r="A264" s="134">
        <f t="shared" si="22"/>
        <v>258</v>
      </c>
      <c r="B264" s="135" t="s">
        <v>300</v>
      </c>
      <c r="C264" s="136" t="s">
        <v>304</v>
      </c>
      <c r="D264" s="136">
        <v>5</v>
      </c>
      <c r="E264" s="136">
        <v>2</v>
      </c>
      <c r="F264" s="136">
        <f t="shared" si="28"/>
        <v>7.0710678118654755</v>
      </c>
      <c r="G264" s="136"/>
      <c r="H264" s="136">
        <v>1</v>
      </c>
      <c r="I264" s="136"/>
      <c r="J264" s="136"/>
      <c r="K264" s="136"/>
      <c r="L264" s="136"/>
      <c r="M264" s="136"/>
      <c r="N264" s="136"/>
      <c r="O264" s="136"/>
      <c r="P264" s="136">
        <v>23</v>
      </c>
      <c r="Q264" s="136">
        <v>0</v>
      </c>
      <c r="R264" s="136">
        <v>1</v>
      </c>
      <c r="S264" s="136">
        <v>0.2</v>
      </c>
      <c r="T264" s="2" t="s">
        <v>119</v>
      </c>
      <c r="U264" s="2" t="s">
        <v>119</v>
      </c>
      <c r="V264" s="137">
        <f t="shared" si="27"/>
        <v>108</v>
      </c>
      <c r="W264" s="136" t="s">
        <v>306</v>
      </c>
      <c r="X264" s="136" t="s">
        <v>303</v>
      </c>
    </row>
    <row r="265" spans="1:24" s="138" customFormat="1" x14ac:dyDescent="0.3">
      <c r="A265" s="134">
        <f t="shared" ref="A265:A328" si="29">A264+1</f>
        <v>259</v>
      </c>
      <c r="B265" s="135" t="s">
        <v>300</v>
      </c>
      <c r="C265" s="136" t="s">
        <v>304</v>
      </c>
      <c r="D265" s="136">
        <v>5</v>
      </c>
      <c r="E265" s="136">
        <v>2</v>
      </c>
      <c r="F265" s="136">
        <f t="shared" si="28"/>
        <v>7.0710678118654755</v>
      </c>
      <c r="G265" s="136"/>
      <c r="H265" s="136">
        <v>1</v>
      </c>
      <c r="I265" s="136"/>
      <c r="J265" s="136"/>
      <c r="K265" s="136"/>
      <c r="L265" s="136"/>
      <c r="M265" s="136"/>
      <c r="N265" s="136"/>
      <c r="O265" s="136"/>
      <c r="P265" s="136">
        <v>10</v>
      </c>
      <c r="Q265" s="136">
        <v>0</v>
      </c>
      <c r="R265" s="136">
        <v>1</v>
      </c>
      <c r="S265" s="136">
        <v>0.2</v>
      </c>
      <c r="T265" s="2" t="s">
        <v>119</v>
      </c>
      <c r="U265" s="2" t="s">
        <v>119</v>
      </c>
      <c r="V265" s="137">
        <f t="shared" si="27"/>
        <v>103</v>
      </c>
      <c r="W265" s="136" t="s">
        <v>306</v>
      </c>
      <c r="X265" s="136" t="s">
        <v>303</v>
      </c>
    </row>
    <row r="266" spans="1:24" s="138" customFormat="1" x14ac:dyDescent="0.3">
      <c r="A266" s="134">
        <f t="shared" si="29"/>
        <v>260</v>
      </c>
      <c r="B266" s="135" t="s">
        <v>300</v>
      </c>
      <c r="C266" s="136" t="s">
        <v>304</v>
      </c>
      <c r="D266" s="136">
        <v>5</v>
      </c>
      <c r="E266" s="136">
        <v>2</v>
      </c>
      <c r="F266" s="136">
        <f t="shared" si="28"/>
        <v>7.0710678118654755</v>
      </c>
      <c r="G266" s="136"/>
      <c r="H266" s="136">
        <v>1</v>
      </c>
      <c r="I266" s="136"/>
      <c r="J266" s="136"/>
      <c r="K266" s="136"/>
      <c r="L266" s="136"/>
      <c r="M266" s="136"/>
      <c r="N266" s="136"/>
      <c r="O266" s="136"/>
      <c r="P266" s="136">
        <v>12</v>
      </c>
      <c r="Q266" s="136">
        <v>0</v>
      </c>
      <c r="R266" s="136">
        <v>1</v>
      </c>
      <c r="S266" s="136">
        <v>0.2</v>
      </c>
      <c r="T266" s="2" t="s">
        <v>119</v>
      </c>
      <c r="U266" s="2" t="s">
        <v>119</v>
      </c>
      <c r="V266" s="137">
        <f t="shared" si="27"/>
        <v>104</v>
      </c>
      <c r="W266" s="136" t="s">
        <v>306</v>
      </c>
      <c r="X266" s="136" t="s">
        <v>303</v>
      </c>
    </row>
    <row r="267" spans="1:24" s="138" customFormat="1" x14ac:dyDescent="0.3">
      <c r="A267" s="134">
        <f t="shared" si="29"/>
        <v>261</v>
      </c>
      <c r="B267" s="135" t="s">
        <v>300</v>
      </c>
      <c r="C267" s="136" t="s">
        <v>304</v>
      </c>
      <c r="D267" s="136">
        <v>5</v>
      </c>
      <c r="E267" s="136">
        <v>2</v>
      </c>
      <c r="F267" s="136">
        <f t="shared" si="28"/>
        <v>7.0710678118654755</v>
      </c>
      <c r="G267" s="136"/>
      <c r="H267" s="136">
        <v>1</v>
      </c>
      <c r="I267" s="136"/>
      <c r="J267" s="136"/>
      <c r="K267" s="136"/>
      <c r="L267" s="136"/>
      <c r="M267" s="136"/>
      <c r="N267" s="136"/>
      <c r="O267" s="136"/>
      <c r="P267" s="136">
        <v>11</v>
      </c>
      <c r="Q267" s="136">
        <v>0</v>
      </c>
      <c r="R267" s="136">
        <v>1</v>
      </c>
      <c r="S267" s="136">
        <v>0.2</v>
      </c>
      <c r="T267" s="2" t="s">
        <v>119</v>
      </c>
      <c r="U267" s="2" t="s">
        <v>119</v>
      </c>
      <c r="V267" s="137">
        <f t="shared" si="27"/>
        <v>105</v>
      </c>
      <c r="W267" s="136" t="s">
        <v>306</v>
      </c>
      <c r="X267" s="136" t="s">
        <v>303</v>
      </c>
    </row>
    <row r="268" spans="1:24" s="138" customFormat="1" x14ac:dyDescent="0.3">
      <c r="A268" s="134">
        <f t="shared" si="29"/>
        <v>262</v>
      </c>
      <c r="B268" s="135" t="s">
        <v>300</v>
      </c>
      <c r="C268" s="136" t="s">
        <v>304</v>
      </c>
      <c r="D268" s="136">
        <v>5</v>
      </c>
      <c r="E268" s="136">
        <v>2</v>
      </c>
      <c r="F268" s="136">
        <f t="shared" si="28"/>
        <v>7.0710678118654755</v>
      </c>
      <c r="G268" s="136"/>
      <c r="H268" s="136">
        <v>1</v>
      </c>
      <c r="I268" s="136"/>
      <c r="J268" s="136"/>
      <c r="K268" s="136"/>
      <c r="L268" s="136"/>
      <c r="M268" s="136"/>
      <c r="N268" s="136"/>
      <c r="O268" s="136"/>
      <c r="P268" s="136">
        <v>4</v>
      </c>
      <c r="Q268" s="136">
        <v>0</v>
      </c>
      <c r="R268" s="136">
        <v>1</v>
      </c>
      <c r="S268" s="136">
        <v>0.2</v>
      </c>
      <c r="T268" s="2" t="s">
        <v>119</v>
      </c>
      <c r="U268" s="2" t="s">
        <v>119</v>
      </c>
      <c r="V268" s="137">
        <f t="shared" si="27"/>
        <v>106</v>
      </c>
      <c r="W268" s="136" t="s">
        <v>306</v>
      </c>
      <c r="X268" s="136" t="s">
        <v>303</v>
      </c>
    </row>
    <row r="269" spans="1:24" s="138" customFormat="1" x14ac:dyDescent="0.3">
      <c r="A269" s="134">
        <f t="shared" si="29"/>
        <v>263</v>
      </c>
      <c r="B269" s="135" t="s">
        <v>300</v>
      </c>
      <c r="C269" s="136" t="s">
        <v>304</v>
      </c>
      <c r="D269" s="136">
        <v>5</v>
      </c>
      <c r="E269" s="136">
        <v>2</v>
      </c>
      <c r="F269" s="136">
        <f t="shared" si="28"/>
        <v>7.0710678118654755</v>
      </c>
      <c r="G269" s="136"/>
      <c r="H269" s="136">
        <v>1</v>
      </c>
      <c r="I269" s="136"/>
      <c r="J269" s="136"/>
      <c r="K269" s="136"/>
      <c r="L269" s="136"/>
      <c r="M269" s="136"/>
      <c r="N269" s="136"/>
      <c r="O269" s="136"/>
      <c r="P269" s="136">
        <v>6</v>
      </c>
      <c r="Q269" s="136">
        <v>0</v>
      </c>
      <c r="R269" s="136">
        <v>1</v>
      </c>
      <c r="S269" s="136">
        <v>0.2</v>
      </c>
      <c r="T269" s="2" t="s">
        <v>119</v>
      </c>
      <c r="U269" s="2" t="s">
        <v>119</v>
      </c>
      <c r="V269" s="137">
        <f t="shared" si="27"/>
        <v>107</v>
      </c>
      <c r="W269" s="136" t="s">
        <v>306</v>
      </c>
      <c r="X269" s="136" t="s">
        <v>303</v>
      </c>
    </row>
    <row r="270" spans="1:24" s="138" customFormat="1" x14ac:dyDescent="0.3">
      <c r="A270" s="134">
        <f t="shared" si="29"/>
        <v>264</v>
      </c>
      <c r="B270" s="135" t="s">
        <v>300</v>
      </c>
      <c r="C270" s="136" t="s">
        <v>304</v>
      </c>
      <c r="D270" s="136">
        <v>5</v>
      </c>
      <c r="E270" s="136">
        <v>2</v>
      </c>
      <c r="F270" s="136">
        <f>SQRT(5^2+5^2)</f>
        <v>7.0710678118654755</v>
      </c>
      <c r="G270" s="136"/>
      <c r="H270" s="136">
        <v>1</v>
      </c>
      <c r="I270" s="136"/>
      <c r="J270" s="136"/>
      <c r="K270" s="136"/>
      <c r="L270" s="136"/>
      <c r="M270" s="136"/>
      <c r="N270" s="136"/>
      <c r="O270" s="136"/>
      <c r="P270" s="136">
        <v>5</v>
      </c>
      <c r="Q270" s="136">
        <v>0</v>
      </c>
      <c r="R270" s="136">
        <v>1</v>
      </c>
      <c r="S270" s="136">
        <v>0.2</v>
      </c>
      <c r="T270" s="2" t="s">
        <v>119</v>
      </c>
      <c r="U270" s="2" t="s">
        <v>119</v>
      </c>
      <c r="V270" s="137">
        <f t="shared" si="27"/>
        <v>108</v>
      </c>
      <c r="W270" s="136" t="s">
        <v>306</v>
      </c>
      <c r="X270" s="136" t="s">
        <v>303</v>
      </c>
    </row>
    <row r="271" spans="1:24" s="138" customFormat="1" x14ac:dyDescent="0.3">
      <c r="A271" s="134">
        <f t="shared" si="29"/>
        <v>265</v>
      </c>
      <c r="B271" s="135" t="s">
        <v>300</v>
      </c>
      <c r="C271" s="136" t="s">
        <v>309</v>
      </c>
      <c r="D271" s="136">
        <v>5</v>
      </c>
      <c r="E271" s="136">
        <v>2</v>
      </c>
      <c r="F271" s="136">
        <f>SQRT(1+1)</f>
        <v>1.4142135623730951</v>
      </c>
      <c r="G271" s="136"/>
      <c r="H271" s="136">
        <v>1</v>
      </c>
      <c r="I271" s="136"/>
      <c r="J271" s="136"/>
      <c r="K271" s="136"/>
      <c r="L271" s="136"/>
      <c r="M271" s="136"/>
      <c r="N271" s="136"/>
      <c r="O271" s="136"/>
      <c r="P271" s="136">
        <v>25</v>
      </c>
      <c r="Q271" s="136">
        <v>0</v>
      </c>
      <c r="R271" s="136">
        <v>1</v>
      </c>
      <c r="S271" s="136">
        <v>0.2</v>
      </c>
      <c r="T271" s="2" t="s">
        <v>119</v>
      </c>
      <c r="U271" s="2" t="s">
        <v>119</v>
      </c>
      <c r="V271" s="137">
        <f t="shared" ref="V271:V276" si="30">V265+6</f>
        <v>109</v>
      </c>
      <c r="W271" s="136" t="s">
        <v>306</v>
      </c>
      <c r="X271" s="136" t="s">
        <v>303</v>
      </c>
    </row>
    <row r="272" spans="1:24" s="138" customFormat="1" x14ac:dyDescent="0.3">
      <c r="A272" s="134">
        <f t="shared" si="29"/>
        <v>266</v>
      </c>
      <c r="B272" s="135" t="s">
        <v>300</v>
      </c>
      <c r="C272" s="136" t="s">
        <v>309</v>
      </c>
      <c r="D272" s="136">
        <v>5</v>
      </c>
      <c r="E272" s="136">
        <v>2</v>
      </c>
      <c r="F272" s="136">
        <f t="shared" ref="F272:F294" si="31">SQRT(1+1)</f>
        <v>1.4142135623730951</v>
      </c>
      <c r="G272" s="136"/>
      <c r="H272" s="136">
        <v>1</v>
      </c>
      <c r="I272" s="136"/>
      <c r="J272" s="136"/>
      <c r="K272" s="136"/>
      <c r="L272" s="136"/>
      <c r="M272" s="136"/>
      <c r="N272" s="136"/>
      <c r="O272" s="136"/>
      <c r="P272" s="136">
        <v>27</v>
      </c>
      <c r="Q272" s="136">
        <v>0</v>
      </c>
      <c r="R272" s="136">
        <v>1</v>
      </c>
      <c r="S272" s="136">
        <v>0.2</v>
      </c>
      <c r="T272" s="2" t="s">
        <v>119</v>
      </c>
      <c r="U272" s="2" t="s">
        <v>119</v>
      </c>
      <c r="V272" s="137">
        <f t="shared" si="30"/>
        <v>110</v>
      </c>
      <c r="W272" s="136" t="s">
        <v>306</v>
      </c>
      <c r="X272" s="136" t="s">
        <v>303</v>
      </c>
    </row>
    <row r="273" spans="1:24" s="138" customFormat="1" x14ac:dyDescent="0.3">
      <c r="A273" s="134">
        <f t="shared" si="29"/>
        <v>267</v>
      </c>
      <c r="B273" s="135" t="s">
        <v>300</v>
      </c>
      <c r="C273" s="136" t="s">
        <v>309</v>
      </c>
      <c r="D273" s="136">
        <v>5</v>
      </c>
      <c r="E273" s="136">
        <v>2</v>
      </c>
      <c r="F273" s="136">
        <f t="shared" si="31"/>
        <v>1.4142135623730951</v>
      </c>
      <c r="G273" s="136"/>
      <c r="H273" s="136">
        <v>1</v>
      </c>
      <c r="I273" s="136"/>
      <c r="J273" s="136"/>
      <c r="K273" s="136"/>
      <c r="L273" s="136"/>
      <c r="M273" s="136"/>
      <c r="N273" s="136"/>
      <c r="O273" s="136"/>
      <c r="P273" s="136">
        <v>26</v>
      </c>
      <c r="Q273" s="136">
        <v>0</v>
      </c>
      <c r="R273" s="136">
        <v>1</v>
      </c>
      <c r="S273" s="136">
        <v>0.2</v>
      </c>
      <c r="T273" s="2" t="s">
        <v>119</v>
      </c>
      <c r="U273" s="2" t="s">
        <v>119</v>
      </c>
      <c r="V273" s="137">
        <f t="shared" si="30"/>
        <v>111</v>
      </c>
      <c r="W273" s="136" t="s">
        <v>306</v>
      </c>
      <c r="X273" s="136" t="s">
        <v>303</v>
      </c>
    </row>
    <row r="274" spans="1:24" s="138" customFormat="1" x14ac:dyDescent="0.3">
      <c r="A274" s="134">
        <f t="shared" si="29"/>
        <v>268</v>
      </c>
      <c r="B274" s="135" t="s">
        <v>300</v>
      </c>
      <c r="C274" s="136" t="s">
        <v>309</v>
      </c>
      <c r="D274" s="136">
        <v>5</v>
      </c>
      <c r="E274" s="136">
        <v>2</v>
      </c>
      <c r="F274" s="136">
        <f t="shared" si="31"/>
        <v>1.4142135623730951</v>
      </c>
      <c r="G274" s="136"/>
      <c r="H274" s="136">
        <v>1</v>
      </c>
      <c r="I274" s="136"/>
      <c r="J274" s="136"/>
      <c r="K274" s="136"/>
      <c r="L274" s="136"/>
      <c r="M274" s="136"/>
      <c r="N274" s="136"/>
      <c r="O274" s="136"/>
      <c r="P274" s="136">
        <v>13</v>
      </c>
      <c r="Q274" s="136">
        <v>0</v>
      </c>
      <c r="R274" s="136">
        <v>1</v>
      </c>
      <c r="S274" s="136">
        <v>0.2</v>
      </c>
      <c r="T274" s="2" t="s">
        <v>119</v>
      </c>
      <c r="U274" s="2" t="s">
        <v>119</v>
      </c>
      <c r="V274" s="137">
        <f t="shared" si="30"/>
        <v>112</v>
      </c>
      <c r="W274" s="136" t="s">
        <v>306</v>
      </c>
      <c r="X274" s="136" t="s">
        <v>303</v>
      </c>
    </row>
    <row r="275" spans="1:24" s="138" customFormat="1" x14ac:dyDescent="0.3">
      <c r="A275" s="134">
        <f t="shared" si="29"/>
        <v>269</v>
      </c>
      <c r="B275" s="135" t="s">
        <v>300</v>
      </c>
      <c r="C275" s="136" t="s">
        <v>309</v>
      </c>
      <c r="D275" s="136">
        <v>5</v>
      </c>
      <c r="E275" s="136">
        <v>2</v>
      </c>
      <c r="F275" s="136">
        <f t="shared" si="31"/>
        <v>1.4142135623730951</v>
      </c>
      <c r="G275" s="136"/>
      <c r="H275" s="136">
        <v>1</v>
      </c>
      <c r="I275" s="136"/>
      <c r="J275" s="136"/>
      <c r="K275" s="136"/>
      <c r="L275" s="136"/>
      <c r="M275" s="136"/>
      <c r="N275" s="136"/>
      <c r="O275" s="136"/>
      <c r="P275" s="136">
        <v>21</v>
      </c>
      <c r="Q275" s="136">
        <v>0</v>
      </c>
      <c r="R275" s="136">
        <v>1</v>
      </c>
      <c r="S275" s="136">
        <v>0.2</v>
      </c>
      <c r="T275" s="2" t="s">
        <v>119</v>
      </c>
      <c r="U275" s="2" t="s">
        <v>119</v>
      </c>
      <c r="V275" s="137">
        <f t="shared" si="30"/>
        <v>113</v>
      </c>
      <c r="W275" s="136" t="s">
        <v>306</v>
      </c>
      <c r="X275" s="136" t="s">
        <v>303</v>
      </c>
    </row>
    <row r="276" spans="1:24" s="138" customFormat="1" x14ac:dyDescent="0.3">
      <c r="A276" s="134">
        <f t="shared" si="29"/>
        <v>270</v>
      </c>
      <c r="B276" s="135" t="s">
        <v>300</v>
      </c>
      <c r="C276" s="136" t="s">
        <v>309</v>
      </c>
      <c r="D276" s="136">
        <v>5</v>
      </c>
      <c r="E276" s="136">
        <v>2</v>
      </c>
      <c r="F276" s="136">
        <f t="shared" si="31"/>
        <v>1.4142135623730951</v>
      </c>
      <c r="G276" s="136"/>
      <c r="H276" s="136">
        <v>1</v>
      </c>
      <c r="I276" s="136"/>
      <c r="J276" s="136"/>
      <c r="K276" s="136"/>
      <c r="L276" s="136"/>
      <c r="M276" s="136"/>
      <c r="N276" s="136"/>
      <c r="O276" s="136"/>
      <c r="P276" s="136">
        <v>20</v>
      </c>
      <c r="Q276" s="136">
        <v>0</v>
      </c>
      <c r="R276" s="136">
        <v>1</v>
      </c>
      <c r="S276" s="136">
        <v>0.2</v>
      </c>
      <c r="T276" s="2" t="s">
        <v>119</v>
      </c>
      <c r="U276" s="2" t="s">
        <v>119</v>
      </c>
      <c r="V276" s="137">
        <f t="shared" si="30"/>
        <v>114</v>
      </c>
      <c r="W276" s="136" t="s">
        <v>306</v>
      </c>
      <c r="X276" s="136" t="s">
        <v>303</v>
      </c>
    </row>
    <row r="277" spans="1:24" s="138" customFormat="1" x14ac:dyDescent="0.3">
      <c r="A277" s="134">
        <f t="shared" si="29"/>
        <v>271</v>
      </c>
      <c r="B277" s="135" t="s">
        <v>300</v>
      </c>
      <c r="C277" s="136" t="s">
        <v>309</v>
      </c>
      <c r="D277" s="136">
        <v>5</v>
      </c>
      <c r="E277" s="136">
        <v>2</v>
      </c>
      <c r="F277" s="136">
        <f t="shared" si="31"/>
        <v>1.4142135623730951</v>
      </c>
      <c r="G277" s="136"/>
      <c r="H277" s="136">
        <v>1</v>
      </c>
      <c r="I277" s="136"/>
      <c r="J277" s="136"/>
      <c r="K277" s="136"/>
      <c r="L277" s="136"/>
      <c r="M277" s="136"/>
      <c r="N277" s="136"/>
      <c r="O277" s="136"/>
      <c r="P277" s="136">
        <v>7</v>
      </c>
      <c r="Q277" s="136">
        <v>0</v>
      </c>
      <c r="R277" s="136">
        <v>1</v>
      </c>
      <c r="S277" s="136">
        <v>0.2</v>
      </c>
      <c r="T277" s="2" t="s">
        <v>119</v>
      </c>
      <c r="U277" s="2" t="s">
        <v>119</v>
      </c>
      <c r="V277" s="137">
        <f t="shared" ref="V277:V282" si="32">V271</f>
        <v>109</v>
      </c>
      <c r="W277" s="136" t="s">
        <v>306</v>
      </c>
      <c r="X277" s="136" t="s">
        <v>303</v>
      </c>
    </row>
    <row r="278" spans="1:24" s="138" customFormat="1" x14ac:dyDescent="0.3">
      <c r="A278" s="134">
        <f t="shared" si="29"/>
        <v>272</v>
      </c>
      <c r="B278" s="135" t="s">
        <v>300</v>
      </c>
      <c r="C278" s="136" t="s">
        <v>309</v>
      </c>
      <c r="D278" s="136">
        <v>5</v>
      </c>
      <c r="E278" s="136">
        <v>2</v>
      </c>
      <c r="F278" s="136">
        <f t="shared" si="31"/>
        <v>1.4142135623730951</v>
      </c>
      <c r="G278" s="136"/>
      <c r="H278" s="136">
        <v>1</v>
      </c>
      <c r="I278" s="136"/>
      <c r="J278" s="136"/>
      <c r="K278" s="136"/>
      <c r="L278" s="136"/>
      <c r="M278" s="136"/>
      <c r="N278" s="136"/>
      <c r="O278" s="136"/>
      <c r="P278" s="136">
        <v>9</v>
      </c>
      <c r="Q278" s="136">
        <v>0</v>
      </c>
      <c r="R278" s="136">
        <v>1</v>
      </c>
      <c r="S278" s="136">
        <v>0.2</v>
      </c>
      <c r="T278" s="2" t="s">
        <v>119</v>
      </c>
      <c r="U278" s="2" t="s">
        <v>119</v>
      </c>
      <c r="V278" s="137">
        <f t="shared" si="32"/>
        <v>110</v>
      </c>
      <c r="W278" s="136" t="s">
        <v>306</v>
      </c>
      <c r="X278" s="136" t="s">
        <v>303</v>
      </c>
    </row>
    <row r="279" spans="1:24" s="138" customFormat="1" x14ac:dyDescent="0.3">
      <c r="A279" s="134">
        <f t="shared" si="29"/>
        <v>273</v>
      </c>
      <c r="B279" s="135" t="s">
        <v>300</v>
      </c>
      <c r="C279" s="136" t="s">
        <v>309</v>
      </c>
      <c r="D279" s="136">
        <v>5</v>
      </c>
      <c r="E279" s="136">
        <v>2</v>
      </c>
      <c r="F279" s="136">
        <f t="shared" si="31"/>
        <v>1.4142135623730951</v>
      </c>
      <c r="G279" s="136"/>
      <c r="H279" s="136">
        <v>1</v>
      </c>
      <c r="I279" s="136"/>
      <c r="J279" s="136"/>
      <c r="K279" s="136"/>
      <c r="L279" s="136"/>
      <c r="M279" s="136"/>
      <c r="N279" s="136"/>
      <c r="O279" s="136"/>
      <c r="P279" s="136">
        <v>8</v>
      </c>
      <c r="Q279" s="136">
        <v>0</v>
      </c>
      <c r="R279" s="136">
        <v>1</v>
      </c>
      <c r="S279" s="136">
        <v>0.2</v>
      </c>
      <c r="T279" s="2" t="s">
        <v>119</v>
      </c>
      <c r="U279" s="2" t="s">
        <v>119</v>
      </c>
      <c r="V279" s="137">
        <f t="shared" si="32"/>
        <v>111</v>
      </c>
      <c r="W279" s="136" t="s">
        <v>306</v>
      </c>
      <c r="X279" s="136" t="s">
        <v>303</v>
      </c>
    </row>
    <row r="280" spans="1:24" s="138" customFormat="1" x14ac:dyDescent="0.3">
      <c r="A280" s="134">
        <f t="shared" si="29"/>
        <v>274</v>
      </c>
      <c r="B280" s="135" t="s">
        <v>300</v>
      </c>
      <c r="C280" s="136" t="s">
        <v>309</v>
      </c>
      <c r="D280" s="136">
        <v>5</v>
      </c>
      <c r="E280" s="136">
        <v>2</v>
      </c>
      <c r="F280" s="136">
        <f t="shared" si="31"/>
        <v>1.4142135623730951</v>
      </c>
      <c r="G280" s="136"/>
      <c r="H280" s="136">
        <v>1</v>
      </c>
      <c r="I280" s="136"/>
      <c r="J280" s="136"/>
      <c r="K280" s="136"/>
      <c r="L280" s="136"/>
      <c r="M280" s="136"/>
      <c r="N280" s="136"/>
      <c r="O280" s="136"/>
      <c r="P280" s="136">
        <v>1</v>
      </c>
      <c r="Q280" s="136">
        <v>0</v>
      </c>
      <c r="R280" s="136">
        <v>1</v>
      </c>
      <c r="S280" s="136">
        <v>0.2</v>
      </c>
      <c r="T280" s="2" t="s">
        <v>119</v>
      </c>
      <c r="U280" s="2" t="s">
        <v>119</v>
      </c>
      <c r="V280" s="137">
        <f t="shared" si="32"/>
        <v>112</v>
      </c>
      <c r="W280" s="136" t="s">
        <v>306</v>
      </c>
      <c r="X280" s="136" t="s">
        <v>303</v>
      </c>
    </row>
    <row r="281" spans="1:24" s="138" customFormat="1" x14ac:dyDescent="0.3">
      <c r="A281" s="134">
        <f t="shared" si="29"/>
        <v>275</v>
      </c>
      <c r="B281" s="135" t="s">
        <v>300</v>
      </c>
      <c r="C281" s="136" t="s">
        <v>309</v>
      </c>
      <c r="D281" s="136">
        <v>5</v>
      </c>
      <c r="E281" s="136">
        <v>2</v>
      </c>
      <c r="F281" s="136">
        <f t="shared" si="31"/>
        <v>1.4142135623730951</v>
      </c>
      <c r="G281" s="136"/>
      <c r="H281" s="136">
        <v>1</v>
      </c>
      <c r="I281" s="136"/>
      <c r="J281" s="136"/>
      <c r="K281" s="136"/>
      <c r="L281" s="136"/>
      <c r="M281" s="136"/>
      <c r="N281" s="136"/>
      <c r="O281" s="136"/>
      <c r="P281" s="136">
        <v>3</v>
      </c>
      <c r="Q281" s="136">
        <v>0</v>
      </c>
      <c r="R281" s="136">
        <v>1</v>
      </c>
      <c r="S281" s="136">
        <v>0.2</v>
      </c>
      <c r="T281" s="2" t="s">
        <v>119</v>
      </c>
      <c r="U281" s="2" t="s">
        <v>119</v>
      </c>
      <c r="V281" s="137">
        <f t="shared" si="32"/>
        <v>113</v>
      </c>
      <c r="W281" s="136" t="s">
        <v>306</v>
      </c>
      <c r="X281" s="136" t="s">
        <v>303</v>
      </c>
    </row>
    <row r="282" spans="1:24" s="138" customFormat="1" x14ac:dyDescent="0.3">
      <c r="A282" s="134">
        <f t="shared" si="29"/>
        <v>276</v>
      </c>
      <c r="B282" s="135" t="s">
        <v>300</v>
      </c>
      <c r="C282" s="136" t="s">
        <v>309</v>
      </c>
      <c r="D282" s="136">
        <v>5</v>
      </c>
      <c r="E282" s="136">
        <v>2</v>
      </c>
      <c r="F282" s="136">
        <f t="shared" si="31"/>
        <v>1.4142135623730951</v>
      </c>
      <c r="G282" s="136"/>
      <c r="H282" s="136">
        <v>1</v>
      </c>
      <c r="I282" s="136"/>
      <c r="J282" s="136"/>
      <c r="K282" s="136"/>
      <c r="L282" s="136"/>
      <c r="M282" s="136"/>
      <c r="N282" s="136"/>
      <c r="O282" s="136"/>
      <c r="P282" s="136">
        <v>2</v>
      </c>
      <c r="Q282" s="136">
        <v>0</v>
      </c>
      <c r="R282" s="136">
        <v>1</v>
      </c>
      <c r="S282" s="136">
        <v>0.2</v>
      </c>
      <c r="T282" s="2" t="s">
        <v>119</v>
      </c>
      <c r="U282" s="2" t="s">
        <v>119</v>
      </c>
      <c r="V282" s="137">
        <f t="shared" si="32"/>
        <v>114</v>
      </c>
      <c r="W282" s="136" t="s">
        <v>306</v>
      </c>
      <c r="X282" s="136" t="s">
        <v>303</v>
      </c>
    </row>
    <row r="283" spans="1:24" s="138" customFormat="1" x14ac:dyDescent="0.3">
      <c r="A283" s="134">
        <f t="shared" si="29"/>
        <v>277</v>
      </c>
      <c r="B283" s="135" t="s">
        <v>300</v>
      </c>
      <c r="C283" s="136" t="s">
        <v>309</v>
      </c>
      <c r="D283" s="136">
        <v>5</v>
      </c>
      <c r="E283" s="136">
        <v>2</v>
      </c>
      <c r="F283" s="136">
        <f t="shared" si="31"/>
        <v>1.4142135623730951</v>
      </c>
      <c r="G283" s="136"/>
      <c r="H283" s="136">
        <v>1</v>
      </c>
      <c r="I283" s="136"/>
      <c r="J283" s="136"/>
      <c r="K283" s="136"/>
      <c r="L283" s="136"/>
      <c r="M283" s="136"/>
      <c r="N283" s="136"/>
      <c r="O283" s="136"/>
      <c r="P283" s="136">
        <v>28</v>
      </c>
      <c r="Q283" s="136">
        <v>0</v>
      </c>
      <c r="R283" s="136">
        <v>1</v>
      </c>
      <c r="S283" s="136">
        <v>0.2</v>
      </c>
      <c r="T283" s="2" t="s">
        <v>119</v>
      </c>
      <c r="U283" s="2" t="s">
        <v>119</v>
      </c>
      <c r="V283" s="137">
        <f t="shared" ref="V283:V288" si="33">V277+6</f>
        <v>115</v>
      </c>
      <c r="W283" s="136" t="s">
        <v>306</v>
      </c>
      <c r="X283" s="136" t="s">
        <v>303</v>
      </c>
    </row>
    <row r="284" spans="1:24" s="138" customFormat="1" x14ac:dyDescent="0.3">
      <c r="A284" s="134">
        <f t="shared" si="29"/>
        <v>278</v>
      </c>
      <c r="B284" s="135" t="s">
        <v>300</v>
      </c>
      <c r="C284" s="136" t="s">
        <v>309</v>
      </c>
      <c r="D284" s="136">
        <v>5</v>
      </c>
      <c r="E284" s="136">
        <v>2</v>
      </c>
      <c r="F284" s="136">
        <f t="shared" si="31"/>
        <v>1.4142135623730951</v>
      </c>
      <c r="G284" s="136"/>
      <c r="H284" s="136">
        <v>1</v>
      </c>
      <c r="I284" s="136"/>
      <c r="J284" s="136"/>
      <c r="K284" s="136"/>
      <c r="L284" s="136"/>
      <c r="M284" s="136"/>
      <c r="N284" s="136"/>
      <c r="O284" s="136"/>
      <c r="P284" s="136">
        <v>30</v>
      </c>
      <c r="Q284" s="136">
        <v>0</v>
      </c>
      <c r="R284" s="136">
        <v>1</v>
      </c>
      <c r="S284" s="136">
        <v>0.2</v>
      </c>
      <c r="T284" s="2" t="s">
        <v>119</v>
      </c>
      <c r="U284" s="2" t="s">
        <v>119</v>
      </c>
      <c r="V284" s="137">
        <f t="shared" si="33"/>
        <v>116</v>
      </c>
      <c r="W284" s="136" t="s">
        <v>306</v>
      </c>
      <c r="X284" s="136" t="s">
        <v>303</v>
      </c>
    </row>
    <row r="285" spans="1:24" s="138" customFormat="1" x14ac:dyDescent="0.3">
      <c r="A285" s="134">
        <f t="shared" si="29"/>
        <v>279</v>
      </c>
      <c r="B285" s="135" t="s">
        <v>300</v>
      </c>
      <c r="C285" s="136" t="s">
        <v>309</v>
      </c>
      <c r="D285" s="136">
        <v>5</v>
      </c>
      <c r="E285" s="136">
        <v>2</v>
      </c>
      <c r="F285" s="136">
        <f t="shared" si="31"/>
        <v>1.4142135623730951</v>
      </c>
      <c r="G285" s="136"/>
      <c r="H285" s="136">
        <v>1</v>
      </c>
      <c r="I285" s="136"/>
      <c r="J285" s="136"/>
      <c r="K285" s="136"/>
      <c r="L285" s="136"/>
      <c r="M285" s="136"/>
      <c r="N285" s="136"/>
      <c r="O285" s="136"/>
      <c r="P285" s="136">
        <v>29</v>
      </c>
      <c r="Q285" s="136">
        <v>0</v>
      </c>
      <c r="R285" s="136">
        <v>1</v>
      </c>
      <c r="S285" s="136">
        <v>0.2</v>
      </c>
      <c r="T285" s="2" t="s">
        <v>119</v>
      </c>
      <c r="U285" s="2" t="s">
        <v>119</v>
      </c>
      <c r="V285" s="137">
        <f t="shared" si="33"/>
        <v>117</v>
      </c>
      <c r="W285" s="136" t="s">
        <v>306</v>
      </c>
      <c r="X285" s="136" t="s">
        <v>303</v>
      </c>
    </row>
    <row r="286" spans="1:24" s="138" customFormat="1" x14ac:dyDescent="0.3">
      <c r="A286" s="134">
        <f t="shared" si="29"/>
        <v>280</v>
      </c>
      <c r="B286" s="135" t="s">
        <v>300</v>
      </c>
      <c r="C286" s="136" t="s">
        <v>309</v>
      </c>
      <c r="D286" s="136">
        <v>5</v>
      </c>
      <c r="E286" s="136">
        <v>2</v>
      </c>
      <c r="F286" s="136">
        <f t="shared" si="31"/>
        <v>1.4142135623730951</v>
      </c>
      <c r="G286" s="136"/>
      <c r="H286" s="136">
        <v>1</v>
      </c>
      <c r="I286" s="136"/>
      <c r="J286" s="136"/>
      <c r="K286" s="136"/>
      <c r="L286" s="136"/>
      <c r="M286" s="136"/>
      <c r="N286" s="136"/>
      <c r="O286" s="136"/>
      <c r="P286" s="136">
        <v>16</v>
      </c>
      <c r="Q286" s="136">
        <v>0</v>
      </c>
      <c r="R286" s="136">
        <v>1</v>
      </c>
      <c r="S286" s="136">
        <v>0.2</v>
      </c>
      <c r="T286" s="2" t="s">
        <v>119</v>
      </c>
      <c r="U286" s="2" t="s">
        <v>119</v>
      </c>
      <c r="V286" s="137">
        <f t="shared" si="33"/>
        <v>118</v>
      </c>
      <c r="W286" s="136" t="s">
        <v>306</v>
      </c>
      <c r="X286" s="136" t="s">
        <v>303</v>
      </c>
    </row>
    <row r="287" spans="1:24" s="138" customFormat="1" x14ac:dyDescent="0.3">
      <c r="A287" s="134">
        <f t="shared" si="29"/>
        <v>281</v>
      </c>
      <c r="B287" s="135" t="s">
        <v>300</v>
      </c>
      <c r="C287" s="136" t="s">
        <v>309</v>
      </c>
      <c r="D287" s="136">
        <v>5</v>
      </c>
      <c r="E287" s="136">
        <v>2</v>
      </c>
      <c r="F287" s="136">
        <f t="shared" si="31"/>
        <v>1.4142135623730951</v>
      </c>
      <c r="G287" s="136"/>
      <c r="H287" s="136">
        <v>1</v>
      </c>
      <c r="I287" s="136"/>
      <c r="J287" s="136"/>
      <c r="K287" s="136"/>
      <c r="L287" s="136"/>
      <c r="M287" s="136"/>
      <c r="N287" s="136"/>
      <c r="O287" s="136"/>
      <c r="P287" s="136">
        <v>24</v>
      </c>
      <c r="Q287" s="136">
        <v>0</v>
      </c>
      <c r="R287" s="136">
        <v>1</v>
      </c>
      <c r="S287" s="136">
        <v>0.2</v>
      </c>
      <c r="T287" s="2" t="s">
        <v>119</v>
      </c>
      <c r="U287" s="2" t="s">
        <v>119</v>
      </c>
      <c r="V287" s="137">
        <f t="shared" si="33"/>
        <v>119</v>
      </c>
      <c r="W287" s="136" t="s">
        <v>306</v>
      </c>
      <c r="X287" s="136" t="s">
        <v>303</v>
      </c>
    </row>
    <row r="288" spans="1:24" s="138" customFormat="1" x14ac:dyDescent="0.3">
      <c r="A288" s="134">
        <f t="shared" si="29"/>
        <v>282</v>
      </c>
      <c r="B288" s="135" t="s">
        <v>300</v>
      </c>
      <c r="C288" s="136" t="s">
        <v>309</v>
      </c>
      <c r="D288" s="136">
        <v>5</v>
      </c>
      <c r="E288" s="136">
        <v>2</v>
      </c>
      <c r="F288" s="136">
        <f t="shared" si="31"/>
        <v>1.4142135623730951</v>
      </c>
      <c r="G288" s="136"/>
      <c r="H288" s="136">
        <v>1</v>
      </c>
      <c r="I288" s="136"/>
      <c r="J288" s="136"/>
      <c r="K288" s="136"/>
      <c r="L288" s="136"/>
      <c r="M288" s="136"/>
      <c r="N288" s="136"/>
      <c r="O288" s="136"/>
      <c r="P288" s="136">
        <v>23</v>
      </c>
      <c r="Q288" s="136">
        <v>0</v>
      </c>
      <c r="R288" s="136">
        <v>1</v>
      </c>
      <c r="S288" s="136">
        <v>0.2</v>
      </c>
      <c r="T288" s="2" t="s">
        <v>119</v>
      </c>
      <c r="U288" s="2" t="s">
        <v>119</v>
      </c>
      <c r="V288" s="137">
        <f t="shared" si="33"/>
        <v>120</v>
      </c>
      <c r="W288" s="136" t="s">
        <v>306</v>
      </c>
      <c r="X288" s="136" t="s">
        <v>303</v>
      </c>
    </row>
    <row r="289" spans="1:24" s="138" customFormat="1" x14ac:dyDescent="0.3">
      <c r="A289" s="134">
        <f t="shared" si="29"/>
        <v>283</v>
      </c>
      <c r="B289" s="135" t="s">
        <v>300</v>
      </c>
      <c r="C289" s="136" t="s">
        <v>309</v>
      </c>
      <c r="D289" s="136">
        <v>5</v>
      </c>
      <c r="E289" s="136">
        <v>2</v>
      </c>
      <c r="F289" s="136">
        <f t="shared" si="31"/>
        <v>1.4142135623730951</v>
      </c>
      <c r="G289" s="136"/>
      <c r="H289" s="136">
        <v>1</v>
      </c>
      <c r="I289" s="136"/>
      <c r="J289" s="136"/>
      <c r="K289" s="136"/>
      <c r="L289" s="136"/>
      <c r="M289" s="136"/>
      <c r="N289" s="136"/>
      <c r="O289" s="136"/>
      <c r="P289" s="136">
        <v>10</v>
      </c>
      <c r="Q289" s="136">
        <v>0</v>
      </c>
      <c r="R289" s="136">
        <v>1</v>
      </c>
      <c r="S289" s="136">
        <v>0.2</v>
      </c>
      <c r="T289" s="2" t="s">
        <v>119</v>
      </c>
      <c r="U289" s="2" t="s">
        <v>119</v>
      </c>
      <c r="V289" s="137">
        <f t="shared" ref="V289:V294" si="34">V283</f>
        <v>115</v>
      </c>
      <c r="W289" s="136" t="s">
        <v>306</v>
      </c>
      <c r="X289" s="136" t="s">
        <v>303</v>
      </c>
    </row>
    <row r="290" spans="1:24" s="138" customFormat="1" x14ac:dyDescent="0.3">
      <c r="A290" s="134">
        <f t="shared" si="29"/>
        <v>284</v>
      </c>
      <c r="B290" s="135" t="s">
        <v>300</v>
      </c>
      <c r="C290" s="136" t="s">
        <v>309</v>
      </c>
      <c r="D290" s="136">
        <v>5</v>
      </c>
      <c r="E290" s="136">
        <v>2</v>
      </c>
      <c r="F290" s="136">
        <f t="shared" si="31"/>
        <v>1.4142135623730951</v>
      </c>
      <c r="G290" s="136"/>
      <c r="H290" s="136">
        <v>1</v>
      </c>
      <c r="I290" s="136"/>
      <c r="J290" s="136"/>
      <c r="K290" s="136"/>
      <c r="L290" s="136"/>
      <c r="M290" s="136"/>
      <c r="N290" s="136"/>
      <c r="O290" s="136"/>
      <c r="P290" s="136">
        <v>12</v>
      </c>
      <c r="Q290" s="136">
        <v>0</v>
      </c>
      <c r="R290" s="136">
        <v>1</v>
      </c>
      <c r="S290" s="136">
        <v>0.2</v>
      </c>
      <c r="T290" s="2" t="s">
        <v>119</v>
      </c>
      <c r="U290" s="2" t="s">
        <v>119</v>
      </c>
      <c r="V290" s="137">
        <f t="shared" si="34"/>
        <v>116</v>
      </c>
      <c r="W290" s="136" t="s">
        <v>306</v>
      </c>
      <c r="X290" s="136" t="s">
        <v>303</v>
      </c>
    </row>
    <row r="291" spans="1:24" s="138" customFormat="1" x14ac:dyDescent="0.3">
      <c r="A291" s="134">
        <f t="shared" si="29"/>
        <v>285</v>
      </c>
      <c r="B291" s="135" t="s">
        <v>300</v>
      </c>
      <c r="C291" s="136" t="s">
        <v>309</v>
      </c>
      <c r="D291" s="136">
        <v>5</v>
      </c>
      <c r="E291" s="136">
        <v>2</v>
      </c>
      <c r="F291" s="136">
        <f t="shared" si="31"/>
        <v>1.4142135623730951</v>
      </c>
      <c r="G291" s="136"/>
      <c r="H291" s="136">
        <v>1</v>
      </c>
      <c r="I291" s="136"/>
      <c r="J291" s="136"/>
      <c r="K291" s="136"/>
      <c r="L291" s="136"/>
      <c r="M291" s="136"/>
      <c r="N291" s="136"/>
      <c r="O291" s="136"/>
      <c r="P291" s="136">
        <v>11</v>
      </c>
      <c r="Q291" s="136">
        <v>0</v>
      </c>
      <c r="R291" s="136">
        <v>1</v>
      </c>
      <c r="S291" s="136">
        <v>0.2</v>
      </c>
      <c r="T291" s="2" t="s">
        <v>119</v>
      </c>
      <c r="U291" s="2" t="s">
        <v>119</v>
      </c>
      <c r="V291" s="137">
        <f t="shared" si="34"/>
        <v>117</v>
      </c>
      <c r="W291" s="136" t="s">
        <v>306</v>
      </c>
      <c r="X291" s="136" t="s">
        <v>303</v>
      </c>
    </row>
    <row r="292" spans="1:24" s="138" customFormat="1" x14ac:dyDescent="0.3">
      <c r="A292" s="134">
        <f t="shared" si="29"/>
        <v>286</v>
      </c>
      <c r="B292" s="135" t="s">
        <v>300</v>
      </c>
      <c r="C292" s="136" t="s">
        <v>309</v>
      </c>
      <c r="D292" s="136">
        <v>5</v>
      </c>
      <c r="E292" s="136">
        <v>2</v>
      </c>
      <c r="F292" s="136">
        <f t="shared" si="31"/>
        <v>1.4142135623730951</v>
      </c>
      <c r="G292" s="136"/>
      <c r="H292" s="136">
        <v>1</v>
      </c>
      <c r="I292" s="136"/>
      <c r="J292" s="136"/>
      <c r="K292" s="136"/>
      <c r="L292" s="136"/>
      <c r="M292" s="136"/>
      <c r="N292" s="136"/>
      <c r="O292" s="136"/>
      <c r="P292" s="136">
        <v>4</v>
      </c>
      <c r="Q292" s="136">
        <v>0</v>
      </c>
      <c r="R292" s="136">
        <v>1</v>
      </c>
      <c r="S292" s="136">
        <v>0.2</v>
      </c>
      <c r="T292" s="2" t="s">
        <v>119</v>
      </c>
      <c r="U292" s="2" t="s">
        <v>119</v>
      </c>
      <c r="V292" s="137">
        <f t="shared" si="34"/>
        <v>118</v>
      </c>
      <c r="W292" s="136" t="s">
        <v>306</v>
      </c>
      <c r="X292" s="136" t="s">
        <v>303</v>
      </c>
    </row>
    <row r="293" spans="1:24" s="138" customFormat="1" x14ac:dyDescent="0.3">
      <c r="A293" s="134">
        <f t="shared" si="29"/>
        <v>287</v>
      </c>
      <c r="B293" s="135" t="s">
        <v>300</v>
      </c>
      <c r="C293" s="136" t="s">
        <v>309</v>
      </c>
      <c r="D293" s="136">
        <v>5</v>
      </c>
      <c r="E293" s="136">
        <v>2</v>
      </c>
      <c r="F293" s="136">
        <f t="shared" si="31"/>
        <v>1.4142135623730951</v>
      </c>
      <c r="G293" s="136"/>
      <c r="H293" s="136">
        <v>1</v>
      </c>
      <c r="I293" s="136"/>
      <c r="J293" s="136"/>
      <c r="K293" s="136"/>
      <c r="L293" s="136"/>
      <c r="M293" s="136"/>
      <c r="N293" s="136"/>
      <c r="O293" s="136"/>
      <c r="P293" s="136">
        <v>6</v>
      </c>
      <c r="Q293" s="136">
        <v>0</v>
      </c>
      <c r="R293" s="136">
        <v>1</v>
      </c>
      <c r="S293" s="136">
        <v>0.2</v>
      </c>
      <c r="T293" s="2" t="s">
        <v>119</v>
      </c>
      <c r="U293" s="2" t="s">
        <v>119</v>
      </c>
      <c r="V293" s="137">
        <f t="shared" si="34"/>
        <v>119</v>
      </c>
      <c r="W293" s="136" t="s">
        <v>306</v>
      </c>
      <c r="X293" s="136" t="s">
        <v>303</v>
      </c>
    </row>
    <row r="294" spans="1:24" s="138" customFormat="1" x14ac:dyDescent="0.3">
      <c r="A294" s="134">
        <f t="shared" si="29"/>
        <v>288</v>
      </c>
      <c r="B294" s="135" t="s">
        <v>300</v>
      </c>
      <c r="C294" s="136" t="s">
        <v>309</v>
      </c>
      <c r="D294" s="136">
        <v>5</v>
      </c>
      <c r="E294" s="136">
        <v>2</v>
      </c>
      <c r="F294" s="136">
        <f t="shared" si="31"/>
        <v>1.4142135623730951</v>
      </c>
      <c r="G294" s="136"/>
      <c r="H294" s="136">
        <v>1</v>
      </c>
      <c r="I294" s="136"/>
      <c r="J294" s="136"/>
      <c r="K294" s="136"/>
      <c r="L294" s="136"/>
      <c r="M294" s="136"/>
      <c r="N294" s="136"/>
      <c r="O294" s="136"/>
      <c r="P294" s="136">
        <v>5</v>
      </c>
      <c r="Q294" s="136">
        <v>0</v>
      </c>
      <c r="R294" s="136">
        <v>1</v>
      </c>
      <c r="S294" s="136">
        <v>0.2</v>
      </c>
      <c r="T294" s="2" t="s">
        <v>119</v>
      </c>
      <c r="U294" s="2" t="s">
        <v>119</v>
      </c>
      <c r="V294" s="137">
        <f t="shared" si="34"/>
        <v>120</v>
      </c>
      <c r="W294" s="136" t="s">
        <v>306</v>
      </c>
      <c r="X294" s="136" t="s">
        <v>303</v>
      </c>
    </row>
    <row r="295" spans="1:24" s="138" customFormat="1" x14ac:dyDescent="0.3">
      <c r="A295" s="134">
        <f t="shared" si="29"/>
        <v>289</v>
      </c>
      <c r="B295" s="135" t="s">
        <v>300</v>
      </c>
      <c r="C295" s="136" t="s">
        <v>309</v>
      </c>
      <c r="D295" s="136">
        <v>5</v>
      </c>
      <c r="E295" s="136">
        <v>2</v>
      </c>
      <c r="F295" s="136">
        <f>SQRT(2^2+2^2)</f>
        <v>2.8284271247461903</v>
      </c>
      <c r="G295" s="136"/>
      <c r="H295" s="136">
        <v>1</v>
      </c>
      <c r="I295" s="136"/>
      <c r="J295" s="136"/>
      <c r="K295" s="136"/>
      <c r="L295" s="136"/>
      <c r="M295" s="136"/>
      <c r="N295" s="136"/>
      <c r="O295" s="136"/>
      <c r="P295" s="136">
        <v>25</v>
      </c>
      <c r="Q295" s="136">
        <v>0</v>
      </c>
      <c r="R295" s="136">
        <v>1</v>
      </c>
      <c r="S295" s="136">
        <v>0.2</v>
      </c>
      <c r="T295" s="2" t="s">
        <v>119</v>
      </c>
      <c r="U295" s="2" t="s">
        <v>119</v>
      </c>
      <c r="V295" s="137">
        <f>V271</f>
        <v>109</v>
      </c>
      <c r="W295" s="136" t="s">
        <v>306</v>
      </c>
      <c r="X295" s="136" t="s">
        <v>303</v>
      </c>
    </row>
    <row r="296" spans="1:24" s="138" customFormat="1" x14ac:dyDescent="0.3">
      <c r="A296" s="134">
        <f t="shared" si="29"/>
        <v>290</v>
      </c>
      <c r="B296" s="135" t="s">
        <v>300</v>
      </c>
      <c r="C296" s="136" t="s">
        <v>309</v>
      </c>
      <c r="D296" s="136">
        <v>5</v>
      </c>
      <c r="E296" s="136">
        <v>2</v>
      </c>
      <c r="F296" s="136">
        <f t="shared" ref="F296:F318" si="35">SQRT(2^2+2^2)</f>
        <v>2.8284271247461903</v>
      </c>
      <c r="G296" s="136"/>
      <c r="H296" s="136">
        <v>1</v>
      </c>
      <c r="I296" s="136"/>
      <c r="J296" s="136"/>
      <c r="K296" s="136"/>
      <c r="L296" s="136"/>
      <c r="M296" s="136"/>
      <c r="N296" s="136"/>
      <c r="O296" s="136"/>
      <c r="P296" s="136">
        <v>27</v>
      </c>
      <c r="Q296" s="136">
        <v>0</v>
      </c>
      <c r="R296" s="136">
        <v>1</v>
      </c>
      <c r="S296" s="136">
        <v>0.2</v>
      </c>
      <c r="T296" s="2" t="s">
        <v>119</v>
      </c>
      <c r="U296" s="2" t="s">
        <v>119</v>
      </c>
      <c r="V296" s="137">
        <f t="shared" ref="V296:V342" si="36">V272</f>
        <v>110</v>
      </c>
      <c r="W296" s="136" t="s">
        <v>306</v>
      </c>
      <c r="X296" s="136" t="s">
        <v>303</v>
      </c>
    </row>
    <row r="297" spans="1:24" s="138" customFormat="1" x14ac:dyDescent="0.3">
      <c r="A297" s="134">
        <f t="shared" si="29"/>
        <v>291</v>
      </c>
      <c r="B297" s="135" t="s">
        <v>300</v>
      </c>
      <c r="C297" s="136" t="s">
        <v>309</v>
      </c>
      <c r="D297" s="136">
        <v>5</v>
      </c>
      <c r="E297" s="136">
        <v>2</v>
      </c>
      <c r="F297" s="136">
        <f t="shared" si="35"/>
        <v>2.8284271247461903</v>
      </c>
      <c r="G297" s="136"/>
      <c r="H297" s="136">
        <v>1</v>
      </c>
      <c r="I297" s="136"/>
      <c r="J297" s="136"/>
      <c r="K297" s="136"/>
      <c r="L297" s="136"/>
      <c r="M297" s="136"/>
      <c r="N297" s="136"/>
      <c r="O297" s="136"/>
      <c r="P297" s="136">
        <v>26</v>
      </c>
      <c r="Q297" s="136">
        <v>0</v>
      </c>
      <c r="R297" s="136">
        <v>1</v>
      </c>
      <c r="S297" s="136">
        <v>0.2</v>
      </c>
      <c r="T297" s="2" t="s">
        <v>119</v>
      </c>
      <c r="U297" s="2" t="s">
        <v>119</v>
      </c>
      <c r="V297" s="137">
        <f t="shared" si="36"/>
        <v>111</v>
      </c>
      <c r="W297" s="136" t="s">
        <v>306</v>
      </c>
      <c r="X297" s="136" t="s">
        <v>303</v>
      </c>
    </row>
    <row r="298" spans="1:24" s="138" customFormat="1" x14ac:dyDescent="0.3">
      <c r="A298" s="134">
        <f t="shared" si="29"/>
        <v>292</v>
      </c>
      <c r="B298" s="135" t="s">
        <v>300</v>
      </c>
      <c r="C298" s="136" t="s">
        <v>309</v>
      </c>
      <c r="D298" s="136">
        <v>5</v>
      </c>
      <c r="E298" s="136">
        <v>2</v>
      </c>
      <c r="F298" s="136">
        <f t="shared" si="35"/>
        <v>2.8284271247461903</v>
      </c>
      <c r="G298" s="136"/>
      <c r="H298" s="136">
        <v>1</v>
      </c>
      <c r="I298" s="136"/>
      <c r="J298" s="136"/>
      <c r="K298" s="136"/>
      <c r="L298" s="136"/>
      <c r="M298" s="136"/>
      <c r="N298" s="136"/>
      <c r="O298" s="136"/>
      <c r="P298" s="136">
        <v>13</v>
      </c>
      <c r="Q298" s="136">
        <v>0</v>
      </c>
      <c r="R298" s="136">
        <v>1</v>
      </c>
      <c r="S298" s="136">
        <v>0.2</v>
      </c>
      <c r="T298" s="2" t="s">
        <v>119</v>
      </c>
      <c r="U298" s="2" t="s">
        <v>119</v>
      </c>
      <c r="V298" s="137">
        <f t="shared" si="36"/>
        <v>112</v>
      </c>
      <c r="W298" s="136" t="s">
        <v>306</v>
      </c>
      <c r="X298" s="136" t="s">
        <v>303</v>
      </c>
    </row>
    <row r="299" spans="1:24" s="138" customFormat="1" x14ac:dyDescent="0.3">
      <c r="A299" s="134">
        <f t="shared" si="29"/>
        <v>293</v>
      </c>
      <c r="B299" s="135" t="s">
        <v>300</v>
      </c>
      <c r="C299" s="136" t="s">
        <v>309</v>
      </c>
      <c r="D299" s="136">
        <v>5</v>
      </c>
      <c r="E299" s="136">
        <v>2</v>
      </c>
      <c r="F299" s="136">
        <f t="shared" si="35"/>
        <v>2.8284271247461903</v>
      </c>
      <c r="G299" s="136"/>
      <c r="H299" s="136">
        <v>1</v>
      </c>
      <c r="I299" s="136"/>
      <c r="J299" s="136"/>
      <c r="K299" s="136"/>
      <c r="L299" s="136"/>
      <c r="M299" s="136"/>
      <c r="N299" s="136"/>
      <c r="O299" s="136"/>
      <c r="P299" s="136">
        <v>21</v>
      </c>
      <c r="Q299" s="136">
        <v>0</v>
      </c>
      <c r="R299" s="136">
        <v>1</v>
      </c>
      <c r="S299" s="136">
        <v>0.2</v>
      </c>
      <c r="T299" s="2" t="s">
        <v>119</v>
      </c>
      <c r="U299" s="2" t="s">
        <v>119</v>
      </c>
      <c r="V299" s="137">
        <f t="shared" si="36"/>
        <v>113</v>
      </c>
      <c r="W299" s="136" t="s">
        <v>306</v>
      </c>
      <c r="X299" s="136" t="s">
        <v>303</v>
      </c>
    </row>
    <row r="300" spans="1:24" s="138" customFormat="1" x14ac:dyDescent="0.3">
      <c r="A300" s="134">
        <f t="shared" si="29"/>
        <v>294</v>
      </c>
      <c r="B300" s="135" t="s">
        <v>300</v>
      </c>
      <c r="C300" s="136" t="s">
        <v>309</v>
      </c>
      <c r="D300" s="136">
        <v>5</v>
      </c>
      <c r="E300" s="136">
        <v>2</v>
      </c>
      <c r="F300" s="136">
        <f t="shared" si="35"/>
        <v>2.8284271247461903</v>
      </c>
      <c r="G300" s="136"/>
      <c r="H300" s="136">
        <v>1</v>
      </c>
      <c r="I300" s="136"/>
      <c r="J300" s="136"/>
      <c r="K300" s="136"/>
      <c r="L300" s="136"/>
      <c r="M300" s="136"/>
      <c r="N300" s="136"/>
      <c r="O300" s="136"/>
      <c r="P300" s="136">
        <v>20</v>
      </c>
      <c r="Q300" s="136">
        <v>0</v>
      </c>
      <c r="R300" s="136">
        <v>1</v>
      </c>
      <c r="S300" s="136">
        <v>0.2</v>
      </c>
      <c r="T300" s="2" t="s">
        <v>119</v>
      </c>
      <c r="U300" s="2" t="s">
        <v>119</v>
      </c>
      <c r="V300" s="137">
        <f t="shared" si="36"/>
        <v>114</v>
      </c>
      <c r="W300" s="136" t="s">
        <v>306</v>
      </c>
      <c r="X300" s="136" t="s">
        <v>303</v>
      </c>
    </row>
    <row r="301" spans="1:24" s="138" customFormat="1" x14ac:dyDescent="0.3">
      <c r="A301" s="134">
        <f t="shared" si="29"/>
        <v>295</v>
      </c>
      <c r="B301" s="135" t="s">
        <v>300</v>
      </c>
      <c r="C301" s="136" t="s">
        <v>309</v>
      </c>
      <c r="D301" s="136">
        <v>5</v>
      </c>
      <c r="E301" s="136">
        <v>2</v>
      </c>
      <c r="F301" s="136">
        <f t="shared" si="35"/>
        <v>2.8284271247461903</v>
      </c>
      <c r="G301" s="136"/>
      <c r="H301" s="136">
        <v>1</v>
      </c>
      <c r="I301" s="136"/>
      <c r="J301" s="136"/>
      <c r="K301" s="136"/>
      <c r="L301" s="136"/>
      <c r="M301" s="136"/>
      <c r="N301" s="136"/>
      <c r="O301" s="136"/>
      <c r="P301" s="136">
        <v>7</v>
      </c>
      <c r="Q301" s="136">
        <v>0</v>
      </c>
      <c r="R301" s="136">
        <v>1</v>
      </c>
      <c r="S301" s="136">
        <v>0.2</v>
      </c>
      <c r="T301" s="2" t="s">
        <v>119</v>
      </c>
      <c r="U301" s="2" t="s">
        <v>119</v>
      </c>
      <c r="V301" s="137">
        <f t="shared" si="36"/>
        <v>109</v>
      </c>
      <c r="W301" s="136" t="s">
        <v>306</v>
      </c>
      <c r="X301" s="136" t="s">
        <v>303</v>
      </c>
    </row>
    <row r="302" spans="1:24" s="138" customFormat="1" x14ac:dyDescent="0.3">
      <c r="A302" s="134">
        <f t="shared" si="29"/>
        <v>296</v>
      </c>
      <c r="B302" s="135" t="s">
        <v>300</v>
      </c>
      <c r="C302" s="136" t="s">
        <v>309</v>
      </c>
      <c r="D302" s="136">
        <v>5</v>
      </c>
      <c r="E302" s="136">
        <v>2</v>
      </c>
      <c r="F302" s="136">
        <f t="shared" si="35"/>
        <v>2.8284271247461903</v>
      </c>
      <c r="G302" s="136"/>
      <c r="H302" s="136">
        <v>1</v>
      </c>
      <c r="I302" s="136"/>
      <c r="J302" s="136"/>
      <c r="K302" s="136"/>
      <c r="L302" s="136"/>
      <c r="M302" s="136"/>
      <c r="N302" s="136"/>
      <c r="O302" s="136"/>
      <c r="P302" s="136">
        <v>9</v>
      </c>
      <c r="Q302" s="136">
        <v>0</v>
      </c>
      <c r="R302" s="136">
        <v>1</v>
      </c>
      <c r="S302" s="136">
        <v>0.2</v>
      </c>
      <c r="T302" s="2" t="s">
        <v>119</v>
      </c>
      <c r="U302" s="2" t="s">
        <v>119</v>
      </c>
      <c r="V302" s="137">
        <f t="shared" si="36"/>
        <v>110</v>
      </c>
      <c r="W302" s="136" t="s">
        <v>306</v>
      </c>
      <c r="X302" s="136" t="s">
        <v>303</v>
      </c>
    </row>
    <row r="303" spans="1:24" s="138" customFormat="1" x14ac:dyDescent="0.3">
      <c r="A303" s="134">
        <f t="shared" si="29"/>
        <v>297</v>
      </c>
      <c r="B303" s="135" t="s">
        <v>300</v>
      </c>
      <c r="C303" s="136" t="s">
        <v>309</v>
      </c>
      <c r="D303" s="136">
        <v>5</v>
      </c>
      <c r="E303" s="136">
        <v>2</v>
      </c>
      <c r="F303" s="136">
        <f t="shared" si="35"/>
        <v>2.8284271247461903</v>
      </c>
      <c r="G303" s="136"/>
      <c r="H303" s="136">
        <v>1</v>
      </c>
      <c r="I303" s="136"/>
      <c r="J303" s="136"/>
      <c r="K303" s="136"/>
      <c r="L303" s="136"/>
      <c r="M303" s="136"/>
      <c r="N303" s="136"/>
      <c r="O303" s="136"/>
      <c r="P303" s="136">
        <v>8</v>
      </c>
      <c r="Q303" s="136">
        <v>0</v>
      </c>
      <c r="R303" s="136">
        <v>1</v>
      </c>
      <c r="S303" s="136">
        <v>0.2</v>
      </c>
      <c r="T303" s="2" t="s">
        <v>119</v>
      </c>
      <c r="U303" s="2" t="s">
        <v>119</v>
      </c>
      <c r="V303" s="137">
        <f t="shared" si="36"/>
        <v>111</v>
      </c>
      <c r="W303" s="136" t="s">
        <v>306</v>
      </c>
      <c r="X303" s="136" t="s">
        <v>303</v>
      </c>
    </row>
    <row r="304" spans="1:24" s="138" customFormat="1" x14ac:dyDescent="0.3">
      <c r="A304" s="134">
        <f t="shared" si="29"/>
        <v>298</v>
      </c>
      <c r="B304" s="135" t="s">
        <v>300</v>
      </c>
      <c r="C304" s="136" t="s">
        <v>309</v>
      </c>
      <c r="D304" s="136">
        <v>5</v>
      </c>
      <c r="E304" s="136">
        <v>2</v>
      </c>
      <c r="F304" s="136">
        <f t="shared" si="35"/>
        <v>2.8284271247461903</v>
      </c>
      <c r="G304" s="136"/>
      <c r="H304" s="136">
        <v>1</v>
      </c>
      <c r="I304" s="136"/>
      <c r="J304" s="136"/>
      <c r="K304" s="136"/>
      <c r="L304" s="136"/>
      <c r="M304" s="136"/>
      <c r="N304" s="136"/>
      <c r="O304" s="136"/>
      <c r="P304" s="136">
        <v>1</v>
      </c>
      <c r="Q304" s="136">
        <v>0</v>
      </c>
      <c r="R304" s="136">
        <v>1</v>
      </c>
      <c r="S304" s="136">
        <v>0.2</v>
      </c>
      <c r="T304" s="2" t="s">
        <v>119</v>
      </c>
      <c r="U304" s="2" t="s">
        <v>119</v>
      </c>
      <c r="V304" s="137">
        <f t="shared" si="36"/>
        <v>112</v>
      </c>
      <c r="W304" s="136" t="s">
        <v>306</v>
      </c>
      <c r="X304" s="136" t="s">
        <v>303</v>
      </c>
    </row>
    <row r="305" spans="1:24" s="138" customFormat="1" x14ac:dyDescent="0.3">
      <c r="A305" s="134">
        <f t="shared" si="29"/>
        <v>299</v>
      </c>
      <c r="B305" s="135" t="s">
        <v>300</v>
      </c>
      <c r="C305" s="136" t="s">
        <v>309</v>
      </c>
      <c r="D305" s="136">
        <v>5</v>
      </c>
      <c r="E305" s="136">
        <v>2</v>
      </c>
      <c r="F305" s="136">
        <f t="shared" si="35"/>
        <v>2.8284271247461903</v>
      </c>
      <c r="G305" s="136"/>
      <c r="H305" s="136">
        <v>1</v>
      </c>
      <c r="I305" s="136"/>
      <c r="J305" s="136"/>
      <c r="K305" s="136"/>
      <c r="L305" s="136"/>
      <c r="M305" s="136"/>
      <c r="N305" s="136"/>
      <c r="O305" s="136"/>
      <c r="P305" s="136">
        <v>3</v>
      </c>
      <c r="Q305" s="136">
        <v>0</v>
      </c>
      <c r="R305" s="136">
        <v>1</v>
      </c>
      <c r="S305" s="136">
        <v>0.2</v>
      </c>
      <c r="T305" s="2" t="s">
        <v>119</v>
      </c>
      <c r="U305" s="2" t="s">
        <v>119</v>
      </c>
      <c r="V305" s="137">
        <f t="shared" si="36"/>
        <v>113</v>
      </c>
      <c r="W305" s="136" t="s">
        <v>306</v>
      </c>
      <c r="X305" s="136" t="s">
        <v>303</v>
      </c>
    </row>
    <row r="306" spans="1:24" s="138" customFormat="1" x14ac:dyDescent="0.3">
      <c r="A306" s="134">
        <f t="shared" si="29"/>
        <v>300</v>
      </c>
      <c r="B306" s="135" t="s">
        <v>300</v>
      </c>
      <c r="C306" s="136" t="s">
        <v>309</v>
      </c>
      <c r="D306" s="136">
        <v>5</v>
      </c>
      <c r="E306" s="136">
        <v>2</v>
      </c>
      <c r="F306" s="136">
        <f t="shared" si="35"/>
        <v>2.8284271247461903</v>
      </c>
      <c r="G306" s="136"/>
      <c r="H306" s="136">
        <v>1</v>
      </c>
      <c r="I306" s="136"/>
      <c r="J306" s="136"/>
      <c r="K306" s="136"/>
      <c r="L306" s="136"/>
      <c r="M306" s="136"/>
      <c r="N306" s="136"/>
      <c r="O306" s="136"/>
      <c r="P306" s="136">
        <v>2</v>
      </c>
      <c r="Q306" s="136">
        <v>0</v>
      </c>
      <c r="R306" s="136">
        <v>1</v>
      </c>
      <c r="S306" s="136">
        <v>0.2</v>
      </c>
      <c r="T306" s="2" t="s">
        <v>119</v>
      </c>
      <c r="U306" s="2" t="s">
        <v>119</v>
      </c>
      <c r="V306" s="137">
        <f t="shared" si="36"/>
        <v>114</v>
      </c>
      <c r="W306" s="136" t="s">
        <v>306</v>
      </c>
      <c r="X306" s="136" t="s">
        <v>303</v>
      </c>
    </row>
    <row r="307" spans="1:24" s="138" customFormat="1" x14ac:dyDescent="0.3">
      <c r="A307" s="134">
        <f t="shared" si="29"/>
        <v>301</v>
      </c>
      <c r="B307" s="135" t="s">
        <v>300</v>
      </c>
      <c r="C307" s="136" t="s">
        <v>309</v>
      </c>
      <c r="D307" s="136">
        <v>5</v>
      </c>
      <c r="E307" s="136">
        <v>2</v>
      </c>
      <c r="F307" s="136">
        <f t="shared" si="35"/>
        <v>2.8284271247461903</v>
      </c>
      <c r="G307" s="136"/>
      <c r="H307" s="136">
        <v>1</v>
      </c>
      <c r="I307" s="136"/>
      <c r="J307" s="136"/>
      <c r="K307" s="136"/>
      <c r="L307" s="136"/>
      <c r="M307" s="136"/>
      <c r="N307" s="136"/>
      <c r="O307" s="136"/>
      <c r="P307" s="136">
        <v>28</v>
      </c>
      <c r="Q307" s="136">
        <v>0</v>
      </c>
      <c r="R307" s="136">
        <v>1</v>
      </c>
      <c r="S307" s="136">
        <v>0.2</v>
      </c>
      <c r="T307" s="2" t="s">
        <v>119</v>
      </c>
      <c r="U307" s="2" t="s">
        <v>119</v>
      </c>
      <c r="V307" s="137">
        <f t="shared" si="36"/>
        <v>115</v>
      </c>
      <c r="W307" s="136" t="s">
        <v>306</v>
      </c>
      <c r="X307" s="136" t="s">
        <v>303</v>
      </c>
    </row>
    <row r="308" spans="1:24" s="138" customFormat="1" x14ac:dyDescent="0.3">
      <c r="A308" s="134">
        <f t="shared" si="29"/>
        <v>302</v>
      </c>
      <c r="B308" s="135" t="s">
        <v>300</v>
      </c>
      <c r="C308" s="136" t="s">
        <v>309</v>
      </c>
      <c r="D308" s="136">
        <v>5</v>
      </c>
      <c r="E308" s="136">
        <v>2</v>
      </c>
      <c r="F308" s="136">
        <f t="shared" si="35"/>
        <v>2.8284271247461903</v>
      </c>
      <c r="G308" s="136"/>
      <c r="H308" s="136">
        <v>1</v>
      </c>
      <c r="I308" s="136"/>
      <c r="J308" s="136"/>
      <c r="K308" s="136"/>
      <c r="L308" s="136"/>
      <c r="M308" s="136"/>
      <c r="N308" s="136"/>
      <c r="O308" s="136"/>
      <c r="P308" s="136">
        <v>30</v>
      </c>
      <c r="Q308" s="136">
        <v>0</v>
      </c>
      <c r="R308" s="136">
        <v>1</v>
      </c>
      <c r="S308" s="136">
        <v>0.2</v>
      </c>
      <c r="T308" s="2" t="s">
        <v>119</v>
      </c>
      <c r="U308" s="2" t="s">
        <v>119</v>
      </c>
      <c r="V308" s="137">
        <f t="shared" si="36"/>
        <v>116</v>
      </c>
      <c r="W308" s="136" t="s">
        <v>306</v>
      </c>
      <c r="X308" s="136" t="s">
        <v>303</v>
      </c>
    </row>
    <row r="309" spans="1:24" s="138" customFormat="1" x14ac:dyDescent="0.3">
      <c r="A309" s="134">
        <f t="shared" si="29"/>
        <v>303</v>
      </c>
      <c r="B309" s="135" t="s">
        <v>300</v>
      </c>
      <c r="C309" s="136" t="s">
        <v>309</v>
      </c>
      <c r="D309" s="136">
        <v>5</v>
      </c>
      <c r="E309" s="136">
        <v>2</v>
      </c>
      <c r="F309" s="136">
        <f t="shared" si="35"/>
        <v>2.8284271247461903</v>
      </c>
      <c r="G309" s="136"/>
      <c r="H309" s="136">
        <v>1</v>
      </c>
      <c r="I309" s="136"/>
      <c r="J309" s="136"/>
      <c r="K309" s="136"/>
      <c r="L309" s="136"/>
      <c r="M309" s="136"/>
      <c r="N309" s="136"/>
      <c r="O309" s="136"/>
      <c r="P309" s="136">
        <v>29</v>
      </c>
      <c r="Q309" s="136">
        <v>0</v>
      </c>
      <c r="R309" s="136">
        <v>1</v>
      </c>
      <c r="S309" s="136">
        <v>0.2</v>
      </c>
      <c r="T309" s="2" t="s">
        <v>119</v>
      </c>
      <c r="U309" s="2" t="s">
        <v>119</v>
      </c>
      <c r="V309" s="137">
        <f t="shared" si="36"/>
        <v>117</v>
      </c>
      <c r="W309" s="136" t="s">
        <v>306</v>
      </c>
      <c r="X309" s="136" t="s">
        <v>303</v>
      </c>
    </row>
    <row r="310" spans="1:24" s="138" customFormat="1" x14ac:dyDescent="0.3">
      <c r="A310" s="134">
        <f t="shared" si="29"/>
        <v>304</v>
      </c>
      <c r="B310" s="135" t="s">
        <v>300</v>
      </c>
      <c r="C310" s="136" t="s">
        <v>309</v>
      </c>
      <c r="D310" s="136">
        <v>5</v>
      </c>
      <c r="E310" s="136">
        <v>2</v>
      </c>
      <c r="F310" s="136">
        <f t="shared" si="35"/>
        <v>2.8284271247461903</v>
      </c>
      <c r="G310" s="136"/>
      <c r="H310" s="136">
        <v>1</v>
      </c>
      <c r="I310" s="136"/>
      <c r="J310" s="136"/>
      <c r="K310" s="136"/>
      <c r="L310" s="136"/>
      <c r="M310" s="136"/>
      <c r="N310" s="136"/>
      <c r="O310" s="136"/>
      <c r="P310" s="136">
        <v>16</v>
      </c>
      <c r="Q310" s="136">
        <v>0</v>
      </c>
      <c r="R310" s="136">
        <v>1</v>
      </c>
      <c r="S310" s="136">
        <v>0.2</v>
      </c>
      <c r="T310" s="2" t="s">
        <v>119</v>
      </c>
      <c r="U310" s="2" t="s">
        <v>119</v>
      </c>
      <c r="V310" s="137">
        <f t="shared" si="36"/>
        <v>118</v>
      </c>
      <c r="W310" s="136" t="s">
        <v>306</v>
      </c>
      <c r="X310" s="136" t="s">
        <v>303</v>
      </c>
    </row>
    <row r="311" spans="1:24" s="138" customFormat="1" x14ac:dyDescent="0.3">
      <c r="A311" s="134">
        <f t="shared" si="29"/>
        <v>305</v>
      </c>
      <c r="B311" s="135" t="s">
        <v>300</v>
      </c>
      <c r="C311" s="136" t="s">
        <v>309</v>
      </c>
      <c r="D311" s="136">
        <v>5</v>
      </c>
      <c r="E311" s="136">
        <v>2</v>
      </c>
      <c r="F311" s="136">
        <f t="shared" si="35"/>
        <v>2.8284271247461903</v>
      </c>
      <c r="G311" s="136"/>
      <c r="H311" s="136">
        <v>1</v>
      </c>
      <c r="I311" s="136"/>
      <c r="J311" s="136"/>
      <c r="K311" s="136"/>
      <c r="L311" s="136"/>
      <c r="M311" s="136"/>
      <c r="N311" s="136"/>
      <c r="O311" s="136"/>
      <c r="P311" s="136">
        <v>24</v>
      </c>
      <c r="Q311" s="136">
        <v>0</v>
      </c>
      <c r="R311" s="136">
        <v>1</v>
      </c>
      <c r="S311" s="136">
        <v>0.2</v>
      </c>
      <c r="T311" s="2" t="s">
        <v>119</v>
      </c>
      <c r="U311" s="2" t="s">
        <v>119</v>
      </c>
      <c r="V311" s="137">
        <f t="shared" si="36"/>
        <v>119</v>
      </c>
      <c r="W311" s="136" t="s">
        <v>306</v>
      </c>
      <c r="X311" s="136" t="s">
        <v>303</v>
      </c>
    </row>
    <row r="312" spans="1:24" s="138" customFormat="1" x14ac:dyDescent="0.3">
      <c r="A312" s="134">
        <f t="shared" si="29"/>
        <v>306</v>
      </c>
      <c r="B312" s="135" t="s">
        <v>300</v>
      </c>
      <c r="C312" s="136" t="s">
        <v>309</v>
      </c>
      <c r="D312" s="136">
        <v>5</v>
      </c>
      <c r="E312" s="136">
        <v>2</v>
      </c>
      <c r="F312" s="136">
        <f t="shared" si="35"/>
        <v>2.8284271247461903</v>
      </c>
      <c r="G312" s="136"/>
      <c r="H312" s="136">
        <v>1</v>
      </c>
      <c r="I312" s="136"/>
      <c r="J312" s="136"/>
      <c r="K312" s="136"/>
      <c r="L312" s="136"/>
      <c r="M312" s="136"/>
      <c r="N312" s="136"/>
      <c r="O312" s="136"/>
      <c r="P312" s="136">
        <v>23</v>
      </c>
      <c r="Q312" s="136">
        <v>0</v>
      </c>
      <c r="R312" s="136">
        <v>1</v>
      </c>
      <c r="S312" s="136">
        <v>0.2</v>
      </c>
      <c r="T312" s="2" t="s">
        <v>119</v>
      </c>
      <c r="U312" s="2" t="s">
        <v>119</v>
      </c>
      <c r="V312" s="137">
        <f t="shared" si="36"/>
        <v>120</v>
      </c>
      <c r="W312" s="136" t="s">
        <v>306</v>
      </c>
      <c r="X312" s="136" t="s">
        <v>303</v>
      </c>
    </row>
    <row r="313" spans="1:24" s="138" customFormat="1" x14ac:dyDescent="0.3">
      <c r="A313" s="134">
        <f t="shared" si="29"/>
        <v>307</v>
      </c>
      <c r="B313" s="135" t="s">
        <v>300</v>
      </c>
      <c r="C313" s="136" t="s">
        <v>309</v>
      </c>
      <c r="D313" s="136">
        <v>5</v>
      </c>
      <c r="E313" s="136">
        <v>2</v>
      </c>
      <c r="F313" s="136">
        <f t="shared" si="35"/>
        <v>2.8284271247461903</v>
      </c>
      <c r="G313" s="136"/>
      <c r="H313" s="136">
        <v>1</v>
      </c>
      <c r="I313" s="136"/>
      <c r="J313" s="136"/>
      <c r="K313" s="136"/>
      <c r="L313" s="136"/>
      <c r="M313" s="136"/>
      <c r="N313" s="136"/>
      <c r="O313" s="136"/>
      <c r="P313" s="136">
        <v>10</v>
      </c>
      <c r="Q313" s="136">
        <v>0</v>
      </c>
      <c r="R313" s="136">
        <v>1</v>
      </c>
      <c r="S313" s="136">
        <v>0.2</v>
      </c>
      <c r="T313" s="2" t="s">
        <v>119</v>
      </c>
      <c r="U313" s="2" t="s">
        <v>119</v>
      </c>
      <c r="V313" s="137">
        <f t="shared" si="36"/>
        <v>115</v>
      </c>
      <c r="W313" s="136" t="s">
        <v>306</v>
      </c>
      <c r="X313" s="136" t="s">
        <v>303</v>
      </c>
    </row>
    <row r="314" spans="1:24" s="138" customFormat="1" x14ac:dyDescent="0.3">
      <c r="A314" s="134">
        <f t="shared" si="29"/>
        <v>308</v>
      </c>
      <c r="B314" s="135" t="s">
        <v>300</v>
      </c>
      <c r="C314" s="136" t="s">
        <v>309</v>
      </c>
      <c r="D314" s="136">
        <v>5</v>
      </c>
      <c r="E314" s="136">
        <v>2</v>
      </c>
      <c r="F314" s="136">
        <f t="shared" si="35"/>
        <v>2.8284271247461903</v>
      </c>
      <c r="G314" s="136"/>
      <c r="H314" s="136">
        <v>1</v>
      </c>
      <c r="I314" s="136"/>
      <c r="J314" s="136"/>
      <c r="K314" s="136"/>
      <c r="L314" s="136"/>
      <c r="M314" s="136"/>
      <c r="N314" s="136"/>
      <c r="O314" s="136"/>
      <c r="P314" s="136">
        <v>12</v>
      </c>
      <c r="Q314" s="136">
        <v>0</v>
      </c>
      <c r="R314" s="136">
        <v>1</v>
      </c>
      <c r="S314" s="136">
        <v>0.2</v>
      </c>
      <c r="T314" s="2" t="s">
        <v>119</v>
      </c>
      <c r="U314" s="2" t="s">
        <v>119</v>
      </c>
      <c r="V314" s="137">
        <f t="shared" si="36"/>
        <v>116</v>
      </c>
      <c r="W314" s="136" t="s">
        <v>306</v>
      </c>
      <c r="X314" s="136" t="s">
        <v>303</v>
      </c>
    </row>
    <row r="315" spans="1:24" s="138" customFormat="1" x14ac:dyDescent="0.3">
      <c r="A315" s="134">
        <f t="shared" si="29"/>
        <v>309</v>
      </c>
      <c r="B315" s="135" t="s">
        <v>300</v>
      </c>
      <c r="C315" s="136" t="s">
        <v>309</v>
      </c>
      <c r="D315" s="136">
        <v>5</v>
      </c>
      <c r="E315" s="136">
        <v>2</v>
      </c>
      <c r="F315" s="136">
        <f t="shared" si="35"/>
        <v>2.8284271247461903</v>
      </c>
      <c r="G315" s="136"/>
      <c r="H315" s="136">
        <v>1</v>
      </c>
      <c r="I315" s="136"/>
      <c r="J315" s="136"/>
      <c r="K315" s="136"/>
      <c r="L315" s="136"/>
      <c r="M315" s="136"/>
      <c r="N315" s="136"/>
      <c r="O315" s="136"/>
      <c r="P315" s="136">
        <v>11</v>
      </c>
      <c r="Q315" s="136">
        <v>0</v>
      </c>
      <c r="R315" s="136">
        <v>1</v>
      </c>
      <c r="S315" s="136">
        <v>0.2</v>
      </c>
      <c r="T315" s="2" t="s">
        <v>119</v>
      </c>
      <c r="U315" s="2" t="s">
        <v>119</v>
      </c>
      <c r="V315" s="137">
        <f t="shared" si="36"/>
        <v>117</v>
      </c>
      <c r="W315" s="136" t="s">
        <v>306</v>
      </c>
      <c r="X315" s="136" t="s">
        <v>303</v>
      </c>
    </row>
    <row r="316" spans="1:24" s="138" customFormat="1" x14ac:dyDescent="0.3">
      <c r="A316" s="134">
        <f t="shared" si="29"/>
        <v>310</v>
      </c>
      <c r="B316" s="135" t="s">
        <v>300</v>
      </c>
      <c r="C316" s="136" t="s">
        <v>309</v>
      </c>
      <c r="D316" s="136">
        <v>5</v>
      </c>
      <c r="E316" s="136">
        <v>2</v>
      </c>
      <c r="F316" s="136">
        <f t="shared" si="35"/>
        <v>2.8284271247461903</v>
      </c>
      <c r="G316" s="136"/>
      <c r="H316" s="136">
        <v>1</v>
      </c>
      <c r="I316" s="136"/>
      <c r="J316" s="136"/>
      <c r="K316" s="136"/>
      <c r="L316" s="136"/>
      <c r="M316" s="136"/>
      <c r="N316" s="136"/>
      <c r="O316" s="136"/>
      <c r="P316" s="136">
        <v>4</v>
      </c>
      <c r="Q316" s="136">
        <v>0</v>
      </c>
      <c r="R316" s="136">
        <v>1</v>
      </c>
      <c r="S316" s="136">
        <v>0.2</v>
      </c>
      <c r="T316" s="2" t="s">
        <v>119</v>
      </c>
      <c r="U316" s="2" t="s">
        <v>119</v>
      </c>
      <c r="V316" s="137">
        <f t="shared" si="36"/>
        <v>118</v>
      </c>
      <c r="W316" s="136" t="s">
        <v>306</v>
      </c>
      <c r="X316" s="136" t="s">
        <v>303</v>
      </c>
    </row>
    <row r="317" spans="1:24" s="138" customFormat="1" x14ac:dyDescent="0.3">
      <c r="A317" s="134">
        <f t="shared" si="29"/>
        <v>311</v>
      </c>
      <c r="B317" s="135" t="s">
        <v>300</v>
      </c>
      <c r="C317" s="136" t="s">
        <v>309</v>
      </c>
      <c r="D317" s="136">
        <v>5</v>
      </c>
      <c r="E317" s="136">
        <v>2</v>
      </c>
      <c r="F317" s="136">
        <f t="shared" si="35"/>
        <v>2.8284271247461903</v>
      </c>
      <c r="G317" s="136"/>
      <c r="H317" s="136">
        <v>1</v>
      </c>
      <c r="I317" s="136"/>
      <c r="J317" s="136"/>
      <c r="K317" s="136"/>
      <c r="L317" s="136"/>
      <c r="M317" s="136"/>
      <c r="N317" s="136"/>
      <c r="O317" s="136"/>
      <c r="P317" s="136">
        <v>6</v>
      </c>
      <c r="Q317" s="136">
        <v>0</v>
      </c>
      <c r="R317" s="136">
        <v>1</v>
      </c>
      <c r="S317" s="136">
        <v>0.2</v>
      </c>
      <c r="T317" s="2" t="s">
        <v>119</v>
      </c>
      <c r="U317" s="2" t="s">
        <v>119</v>
      </c>
      <c r="V317" s="137">
        <f t="shared" si="36"/>
        <v>119</v>
      </c>
      <c r="W317" s="136" t="s">
        <v>306</v>
      </c>
      <c r="X317" s="136" t="s">
        <v>303</v>
      </c>
    </row>
    <row r="318" spans="1:24" s="138" customFormat="1" x14ac:dyDescent="0.3">
      <c r="A318" s="134">
        <f t="shared" si="29"/>
        <v>312</v>
      </c>
      <c r="B318" s="135" t="s">
        <v>300</v>
      </c>
      <c r="C318" s="136" t="s">
        <v>309</v>
      </c>
      <c r="D318" s="136">
        <v>5</v>
      </c>
      <c r="E318" s="136">
        <v>2</v>
      </c>
      <c r="F318" s="136">
        <f t="shared" si="35"/>
        <v>2.8284271247461903</v>
      </c>
      <c r="G318" s="136"/>
      <c r="H318" s="136">
        <v>1</v>
      </c>
      <c r="I318" s="136"/>
      <c r="J318" s="136"/>
      <c r="K318" s="136"/>
      <c r="L318" s="136"/>
      <c r="M318" s="136"/>
      <c r="N318" s="136"/>
      <c r="O318" s="136"/>
      <c r="P318" s="136">
        <v>5</v>
      </c>
      <c r="Q318" s="136">
        <v>0</v>
      </c>
      <c r="R318" s="136">
        <v>1</v>
      </c>
      <c r="S318" s="136">
        <v>0.2</v>
      </c>
      <c r="T318" s="2" t="s">
        <v>119</v>
      </c>
      <c r="U318" s="2" t="s">
        <v>119</v>
      </c>
      <c r="V318" s="137">
        <f t="shared" si="36"/>
        <v>120</v>
      </c>
      <c r="W318" s="136" t="s">
        <v>306</v>
      </c>
      <c r="X318" s="136" t="s">
        <v>303</v>
      </c>
    </row>
    <row r="319" spans="1:24" s="138" customFormat="1" x14ac:dyDescent="0.3">
      <c r="A319" s="134">
        <f t="shared" si="29"/>
        <v>313</v>
      </c>
      <c r="B319" s="135" t="s">
        <v>300</v>
      </c>
      <c r="C319" s="136" t="s">
        <v>309</v>
      </c>
      <c r="D319" s="136">
        <v>5</v>
      </c>
      <c r="E319" s="136">
        <v>2</v>
      </c>
      <c r="F319" s="136">
        <f>SQRT(5^2+5^2)</f>
        <v>7.0710678118654755</v>
      </c>
      <c r="G319" s="136"/>
      <c r="H319" s="136">
        <v>1</v>
      </c>
      <c r="I319" s="136"/>
      <c r="J319" s="136"/>
      <c r="K319" s="136"/>
      <c r="L319" s="136"/>
      <c r="M319" s="136"/>
      <c r="N319" s="136"/>
      <c r="O319" s="136"/>
      <c r="P319" s="136">
        <v>25</v>
      </c>
      <c r="Q319" s="136">
        <v>0</v>
      </c>
      <c r="R319" s="136">
        <v>1</v>
      </c>
      <c r="S319" s="136">
        <v>0.2</v>
      </c>
      <c r="T319" s="2" t="s">
        <v>119</v>
      </c>
      <c r="U319" s="2" t="s">
        <v>119</v>
      </c>
      <c r="V319" s="137">
        <f>V295</f>
        <v>109</v>
      </c>
      <c r="W319" s="136" t="s">
        <v>306</v>
      </c>
      <c r="X319" s="136" t="s">
        <v>303</v>
      </c>
    </row>
    <row r="320" spans="1:24" s="138" customFormat="1" x14ac:dyDescent="0.3">
      <c r="A320" s="134">
        <f t="shared" si="29"/>
        <v>314</v>
      </c>
      <c r="B320" s="135" t="s">
        <v>300</v>
      </c>
      <c r="C320" s="136" t="s">
        <v>309</v>
      </c>
      <c r="D320" s="136">
        <v>5</v>
      </c>
      <c r="E320" s="136">
        <v>2</v>
      </c>
      <c r="F320" s="136">
        <f t="shared" ref="F320:F341" si="37">SQRT(5^2+5^2)</f>
        <v>7.0710678118654755</v>
      </c>
      <c r="G320" s="136"/>
      <c r="H320" s="136">
        <v>1</v>
      </c>
      <c r="I320" s="136"/>
      <c r="J320" s="136"/>
      <c r="K320" s="136"/>
      <c r="L320" s="136"/>
      <c r="M320" s="136"/>
      <c r="N320" s="136"/>
      <c r="O320" s="136"/>
      <c r="P320" s="136">
        <v>27</v>
      </c>
      <c r="Q320" s="136">
        <v>0</v>
      </c>
      <c r="R320" s="136">
        <v>1</v>
      </c>
      <c r="S320" s="136">
        <v>0.2</v>
      </c>
      <c r="T320" s="2" t="s">
        <v>119</v>
      </c>
      <c r="U320" s="2" t="s">
        <v>119</v>
      </c>
      <c r="V320" s="137">
        <f t="shared" si="36"/>
        <v>110</v>
      </c>
      <c r="W320" s="136" t="s">
        <v>306</v>
      </c>
      <c r="X320" s="136" t="s">
        <v>303</v>
      </c>
    </row>
    <row r="321" spans="1:24" s="138" customFormat="1" x14ac:dyDescent="0.3">
      <c r="A321" s="134">
        <f t="shared" si="29"/>
        <v>315</v>
      </c>
      <c r="B321" s="135" t="s">
        <v>300</v>
      </c>
      <c r="C321" s="136" t="s">
        <v>309</v>
      </c>
      <c r="D321" s="136">
        <v>5</v>
      </c>
      <c r="E321" s="136">
        <v>2</v>
      </c>
      <c r="F321" s="136">
        <f t="shared" si="37"/>
        <v>7.0710678118654755</v>
      </c>
      <c r="G321" s="136"/>
      <c r="H321" s="136">
        <v>1</v>
      </c>
      <c r="I321" s="136"/>
      <c r="J321" s="136"/>
      <c r="K321" s="136"/>
      <c r="L321" s="136"/>
      <c r="M321" s="136"/>
      <c r="N321" s="136"/>
      <c r="O321" s="136"/>
      <c r="P321" s="136">
        <v>26</v>
      </c>
      <c r="Q321" s="136">
        <v>0</v>
      </c>
      <c r="R321" s="136">
        <v>1</v>
      </c>
      <c r="S321" s="136">
        <v>0.2</v>
      </c>
      <c r="T321" s="2" t="s">
        <v>119</v>
      </c>
      <c r="U321" s="2" t="s">
        <v>119</v>
      </c>
      <c r="V321" s="137">
        <f t="shared" si="36"/>
        <v>111</v>
      </c>
      <c r="W321" s="136" t="s">
        <v>306</v>
      </c>
      <c r="X321" s="136" t="s">
        <v>303</v>
      </c>
    </row>
    <row r="322" spans="1:24" s="138" customFormat="1" x14ac:dyDescent="0.3">
      <c r="A322" s="134">
        <f t="shared" si="29"/>
        <v>316</v>
      </c>
      <c r="B322" s="135" t="s">
        <v>300</v>
      </c>
      <c r="C322" s="136" t="s">
        <v>309</v>
      </c>
      <c r="D322" s="136">
        <v>5</v>
      </c>
      <c r="E322" s="136">
        <v>2</v>
      </c>
      <c r="F322" s="136">
        <f t="shared" si="37"/>
        <v>7.0710678118654755</v>
      </c>
      <c r="G322" s="136"/>
      <c r="H322" s="136">
        <v>1</v>
      </c>
      <c r="I322" s="136"/>
      <c r="J322" s="136"/>
      <c r="K322" s="136"/>
      <c r="L322" s="136"/>
      <c r="M322" s="136"/>
      <c r="N322" s="136"/>
      <c r="O322" s="136"/>
      <c r="P322" s="136">
        <v>13</v>
      </c>
      <c r="Q322" s="136">
        <v>0</v>
      </c>
      <c r="R322" s="136">
        <v>1</v>
      </c>
      <c r="S322" s="136">
        <v>0.2</v>
      </c>
      <c r="T322" s="2" t="s">
        <v>119</v>
      </c>
      <c r="U322" s="2" t="s">
        <v>119</v>
      </c>
      <c r="V322" s="137">
        <f t="shared" si="36"/>
        <v>112</v>
      </c>
      <c r="W322" s="136" t="s">
        <v>306</v>
      </c>
      <c r="X322" s="136" t="s">
        <v>303</v>
      </c>
    </row>
    <row r="323" spans="1:24" s="138" customFormat="1" x14ac:dyDescent="0.3">
      <c r="A323" s="134">
        <f t="shared" si="29"/>
        <v>317</v>
      </c>
      <c r="B323" s="135" t="s">
        <v>300</v>
      </c>
      <c r="C323" s="136" t="s">
        <v>309</v>
      </c>
      <c r="D323" s="136">
        <v>5</v>
      </c>
      <c r="E323" s="136">
        <v>2</v>
      </c>
      <c r="F323" s="136">
        <f t="shared" si="37"/>
        <v>7.0710678118654755</v>
      </c>
      <c r="G323" s="136"/>
      <c r="H323" s="136">
        <v>1</v>
      </c>
      <c r="I323" s="136"/>
      <c r="J323" s="136"/>
      <c r="K323" s="136"/>
      <c r="L323" s="136"/>
      <c r="M323" s="136"/>
      <c r="N323" s="136"/>
      <c r="O323" s="136"/>
      <c r="P323" s="136">
        <v>21</v>
      </c>
      <c r="Q323" s="136">
        <v>0</v>
      </c>
      <c r="R323" s="136">
        <v>1</v>
      </c>
      <c r="S323" s="136">
        <v>0.2</v>
      </c>
      <c r="T323" s="2" t="s">
        <v>119</v>
      </c>
      <c r="U323" s="2" t="s">
        <v>119</v>
      </c>
      <c r="V323" s="137">
        <f t="shared" si="36"/>
        <v>113</v>
      </c>
      <c r="W323" s="136" t="s">
        <v>306</v>
      </c>
      <c r="X323" s="136" t="s">
        <v>303</v>
      </c>
    </row>
    <row r="324" spans="1:24" s="138" customFormat="1" x14ac:dyDescent="0.3">
      <c r="A324" s="134">
        <f t="shared" si="29"/>
        <v>318</v>
      </c>
      <c r="B324" s="135" t="s">
        <v>300</v>
      </c>
      <c r="C324" s="136" t="s">
        <v>309</v>
      </c>
      <c r="D324" s="136">
        <v>5</v>
      </c>
      <c r="E324" s="136">
        <v>2</v>
      </c>
      <c r="F324" s="136">
        <f t="shared" si="37"/>
        <v>7.0710678118654755</v>
      </c>
      <c r="G324" s="136"/>
      <c r="H324" s="136">
        <v>1</v>
      </c>
      <c r="I324" s="136"/>
      <c r="J324" s="136"/>
      <c r="K324" s="136"/>
      <c r="L324" s="136"/>
      <c r="M324" s="136"/>
      <c r="N324" s="136"/>
      <c r="O324" s="136"/>
      <c r="P324" s="136">
        <v>20</v>
      </c>
      <c r="Q324" s="136">
        <v>0</v>
      </c>
      <c r="R324" s="136">
        <v>1</v>
      </c>
      <c r="S324" s="136">
        <v>0.2</v>
      </c>
      <c r="T324" s="2" t="s">
        <v>119</v>
      </c>
      <c r="U324" s="2" t="s">
        <v>119</v>
      </c>
      <c r="V324" s="137">
        <f t="shared" si="36"/>
        <v>114</v>
      </c>
      <c r="W324" s="136" t="s">
        <v>306</v>
      </c>
      <c r="X324" s="136" t="s">
        <v>303</v>
      </c>
    </row>
    <row r="325" spans="1:24" s="138" customFormat="1" x14ac:dyDescent="0.3">
      <c r="A325" s="134">
        <f t="shared" si="29"/>
        <v>319</v>
      </c>
      <c r="B325" s="135" t="s">
        <v>300</v>
      </c>
      <c r="C325" s="136" t="s">
        <v>309</v>
      </c>
      <c r="D325" s="136">
        <v>5</v>
      </c>
      <c r="E325" s="136">
        <v>2</v>
      </c>
      <c r="F325" s="136">
        <f t="shared" si="37"/>
        <v>7.0710678118654755</v>
      </c>
      <c r="G325" s="136"/>
      <c r="H325" s="136">
        <v>1</v>
      </c>
      <c r="I325" s="136"/>
      <c r="J325" s="136"/>
      <c r="K325" s="136"/>
      <c r="L325" s="136"/>
      <c r="M325" s="136"/>
      <c r="N325" s="136"/>
      <c r="O325" s="136"/>
      <c r="P325" s="136">
        <v>7</v>
      </c>
      <c r="Q325" s="136">
        <v>0</v>
      </c>
      <c r="R325" s="136">
        <v>1</v>
      </c>
      <c r="S325" s="136">
        <v>0.2</v>
      </c>
      <c r="T325" s="2" t="s">
        <v>119</v>
      </c>
      <c r="U325" s="2" t="s">
        <v>119</v>
      </c>
      <c r="V325" s="137">
        <f t="shared" si="36"/>
        <v>109</v>
      </c>
      <c r="W325" s="136" t="s">
        <v>306</v>
      </c>
      <c r="X325" s="136" t="s">
        <v>303</v>
      </c>
    </row>
    <row r="326" spans="1:24" s="138" customFormat="1" x14ac:dyDescent="0.3">
      <c r="A326" s="134">
        <f t="shared" si="29"/>
        <v>320</v>
      </c>
      <c r="B326" s="135" t="s">
        <v>300</v>
      </c>
      <c r="C326" s="136" t="s">
        <v>309</v>
      </c>
      <c r="D326" s="136">
        <v>5</v>
      </c>
      <c r="E326" s="136">
        <v>2</v>
      </c>
      <c r="F326" s="136">
        <f t="shared" si="37"/>
        <v>7.0710678118654755</v>
      </c>
      <c r="G326" s="136"/>
      <c r="H326" s="136">
        <v>1</v>
      </c>
      <c r="I326" s="136"/>
      <c r="J326" s="136"/>
      <c r="K326" s="136"/>
      <c r="L326" s="136"/>
      <c r="M326" s="136"/>
      <c r="N326" s="136"/>
      <c r="O326" s="136"/>
      <c r="P326" s="136">
        <v>9</v>
      </c>
      <c r="Q326" s="136">
        <v>0</v>
      </c>
      <c r="R326" s="136">
        <v>1</v>
      </c>
      <c r="S326" s="136">
        <v>0.2</v>
      </c>
      <c r="T326" s="2" t="s">
        <v>119</v>
      </c>
      <c r="U326" s="2" t="s">
        <v>119</v>
      </c>
      <c r="V326" s="137">
        <f t="shared" si="36"/>
        <v>110</v>
      </c>
      <c r="W326" s="136" t="s">
        <v>306</v>
      </c>
      <c r="X326" s="136" t="s">
        <v>303</v>
      </c>
    </row>
    <row r="327" spans="1:24" s="138" customFormat="1" x14ac:dyDescent="0.3">
      <c r="A327" s="134">
        <f t="shared" si="29"/>
        <v>321</v>
      </c>
      <c r="B327" s="135" t="s">
        <v>300</v>
      </c>
      <c r="C327" s="136" t="s">
        <v>309</v>
      </c>
      <c r="D327" s="136">
        <v>5</v>
      </c>
      <c r="E327" s="136">
        <v>2</v>
      </c>
      <c r="F327" s="136">
        <f t="shared" si="37"/>
        <v>7.0710678118654755</v>
      </c>
      <c r="G327" s="136"/>
      <c r="H327" s="136">
        <v>1</v>
      </c>
      <c r="I327" s="136"/>
      <c r="J327" s="136"/>
      <c r="K327" s="136"/>
      <c r="L327" s="136"/>
      <c r="M327" s="136"/>
      <c r="N327" s="136"/>
      <c r="O327" s="136"/>
      <c r="P327" s="136">
        <v>8</v>
      </c>
      <c r="Q327" s="136">
        <v>0</v>
      </c>
      <c r="R327" s="136">
        <v>1</v>
      </c>
      <c r="S327" s="136">
        <v>0.2</v>
      </c>
      <c r="T327" s="2" t="s">
        <v>119</v>
      </c>
      <c r="U327" s="2" t="s">
        <v>119</v>
      </c>
      <c r="V327" s="137">
        <f t="shared" si="36"/>
        <v>111</v>
      </c>
      <c r="W327" s="136" t="s">
        <v>306</v>
      </c>
      <c r="X327" s="136" t="s">
        <v>303</v>
      </c>
    </row>
    <row r="328" spans="1:24" s="138" customFormat="1" x14ac:dyDescent="0.3">
      <c r="A328" s="134">
        <f t="shared" si="29"/>
        <v>322</v>
      </c>
      <c r="B328" s="135" t="s">
        <v>300</v>
      </c>
      <c r="C328" s="136" t="s">
        <v>309</v>
      </c>
      <c r="D328" s="136">
        <v>5</v>
      </c>
      <c r="E328" s="136">
        <v>2</v>
      </c>
      <c r="F328" s="136">
        <f t="shared" si="37"/>
        <v>7.0710678118654755</v>
      </c>
      <c r="G328" s="136"/>
      <c r="H328" s="136">
        <v>1</v>
      </c>
      <c r="I328" s="136"/>
      <c r="J328" s="136"/>
      <c r="K328" s="136"/>
      <c r="L328" s="136"/>
      <c r="M328" s="136"/>
      <c r="N328" s="136"/>
      <c r="O328" s="136"/>
      <c r="P328" s="136">
        <v>1</v>
      </c>
      <c r="Q328" s="136">
        <v>0</v>
      </c>
      <c r="R328" s="136">
        <v>1</v>
      </c>
      <c r="S328" s="136">
        <v>0.2</v>
      </c>
      <c r="T328" s="2" t="s">
        <v>119</v>
      </c>
      <c r="U328" s="2" t="s">
        <v>119</v>
      </c>
      <c r="V328" s="137">
        <f t="shared" si="36"/>
        <v>112</v>
      </c>
      <c r="W328" s="136" t="s">
        <v>306</v>
      </c>
      <c r="X328" s="136" t="s">
        <v>303</v>
      </c>
    </row>
    <row r="329" spans="1:24" s="138" customFormat="1" x14ac:dyDescent="0.3">
      <c r="A329" s="134">
        <f t="shared" ref="A329:A343" si="38">A328+1</f>
        <v>323</v>
      </c>
      <c r="B329" s="135" t="s">
        <v>300</v>
      </c>
      <c r="C329" s="136" t="s">
        <v>309</v>
      </c>
      <c r="D329" s="136">
        <v>5</v>
      </c>
      <c r="E329" s="136">
        <v>2</v>
      </c>
      <c r="F329" s="136">
        <f t="shared" si="37"/>
        <v>7.0710678118654755</v>
      </c>
      <c r="G329" s="136"/>
      <c r="H329" s="136">
        <v>1</v>
      </c>
      <c r="I329" s="136"/>
      <c r="J329" s="136"/>
      <c r="K329" s="136"/>
      <c r="L329" s="136"/>
      <c r="M329" s="136"/>
      <c r="N329" s="136"/>
      <c r="O329" s="136"/>
      <c r="P329" s="136">
        <v>3</v>
      </c>
      <c r="Q329" s="136">
        <v>0</v>
      </c>
      <c r="R329" s="136">
        <v>1</v>
      </c>
      <c r="S329" s="136">
        <v>0.2</v>
      </c>
      <c r="T329" s="2" t="s">
        <v>119</v>
      </c>
      <c r="U329" s="2" t="s">
        <v>119</v>
      </c>
      <c r="V329" s="137">
        <f t="shared" si="36"/>
        <v>113</v>
      </c>
      <c r="W329" s="136" t="s">
        <v>306</v>
      </c>
      <c r="X329" s="136" t="s">
        <v>303</v>
      </c>
    </row>
    <row r="330" spans="1:24" s="138" customFormat="1" x14ac:dyDescent="0.3">
      <c r="A330" s="134">
        <f t="shared" si="38"/>
        <v>324</v>
      </c>
      <c r="B330" s="135" t="s">
        <v>300</v>
      </c>
      <c r="C330" s="136" t="s">
        <v>309</v>
      </c>
      <c r="D330" s="136">
        <v>5</v>
      </c>
      <c r="E330" s="136">
        <v>2</v>
      </c>
      <c r="F330" s="136">
        <f t="shared" si="37"/>
        <v>7.0710678118654755</v>
      </c>
      <c r="G330" s="136"/>
      <c r="H330" s="136">
        <v>1</v>
      </c>
      <c r="I330" s="136"/>
      <c r="J330" s="136"/>
      <c r="K330" s="136"/>
      <c r="L330" s="136"/>
      <c r="M330" s="136"/>
      <c r="N330" s="136"/>
      <c r="O330" s="136"/>
      <c r="P330" s="136">
        <v>2</v>
      </c>
      <c r="Q330" s="136">
        <v>0</v>
      </c>
      <c r="R330" s="136">
        <v>1</v>
      </c>
      <c r="S330" s="136">
        <v>0.2</v>
      </c>
      <c r="T330" s="2" t="s">
        <v>119</v>
      </c>
      <c r="U330" s="2" t="s">
        <v>119</v>
      </c>
      <c r="V330" s="137">
        <f t="shared" si="36"/>
        <v>114</v>
      </c>
      <c r="W330" s="136" t="s">
        <v>306</v>
      </c>
      <c r="X330" s="136" t="s">
        <v>303</v>
      </c>
    </row>
    <row r="331" spans="1:24" s="138" customFormat="1" x14ac:dyDescent="0.3">
      <c r="A331" s="134">
        <f t="shared" si="38"/>
        <v>325</v>
      </c>
      <c r="B331" s="135" t="s">
        <v>300</v>
      </c>
      <c r="C331" s="136" t="s">
        <v>309</v>
      </c>
      <c r="D331" s="136">
        <v>5</v>
      </c>
      <c r="E331" s="136">
        <v>2</v>
      </c>
      <c r="F331" s="136">
        <f t="shared" si="37"/>
        <v>7.0710678118654755</v>
      </c>
      <c r="G331" s="136"/>
      <c r="H331" s="136">
        <v>1</v>
      </c>
      <c r="I331" s="136"/>
      <c r="J331" s="136"/>
      <c r="K331" s="136"/>
      <c r="L331" s="136"/>
      <c r="M331" s="136"/>
      <c r="N331" s="136"/>
      <c r="O331" s="136"/>
      <c r="P331" s="136">
        <v>28</v>
      </c>
      <c r="Q331" s="136">
        <v>0</v>
      </c>
      <c r="R331" s="136">
        <v>1</v>
      </c>
      <c r="S331" s="136">
        <v>0.2</v>
      </c>
      <c r="T331" s="2" t="s">
        <v>119</v>
      </c>
      <c r="U331" s="2" t="s">
        <v>119</v>
      </c>
      <c r="V331" s="137">
        <f t="shared" si="36"/>
        <v>115</v>
      </c>
      <c r="W331" s="136" t="s">
        <v>306</v>
      </c>
      <c r="X331" s="136" t="s">
        <v>303</v>
      </c>
    </row>
    <row r="332" spans="1:24" s="138" customFormat="1" x14ac:dyDescent="0.3">
      <c r="A332" s="134">
        <f t="shared" si="38"/>
        <v>326</v>
      </c>
      <c r="B332" s="135" t="s">
        <v>300</v>
      </c>
      <c r="C332" s="136" t="s">
        <v>309</v>
      </c>
      <c r="D332" s="136">
        <v>5</v>
      </c>
      <c r="E332" s="136">
        <v>2</v>
      </c>
      <c r="F332" s="136">
        <f t="shared" si="37"/>
        <v>7.0710678118654755</v>
      </c>
      <c r="G332" s="136"/>
      <c r="H332" s="136">
        <v>1</v>
      </c>
      <c r="I332" s="136"/>
      <c r="J332" s="136"/>
      <c r="K332" s="136"/>
      <c r="L332" s="136"/>
      <c r="M332" s="136"/>
      <c r="N332" s="136"/>
      <c r="O332" s="136"/>
      <c r="P332" s="136">
        <v>30</v>
      </c>
      <c r="Q332" s="136">
        <v>0</v>
      </c>
      <c r="R332" s="136">
        <v>1</v>
      </c>
      <c r="S332" s="136">
        <v>0.2</v>
      </c>
      <c r="T332" s="2" t="s">
        <v>119</v>
      </c>
      <c r="U332" s="2" t="s">
        <v>119</v>
      </c>
      <c r="V332" s="137">
        <f t="shared" si="36"/>
        <v>116</v>
      </c>
      <c r="W332" s="136" t="s">
        <v>306</v>
      </c>
      <c r="X332" s="136" t="s">
        <v>303</v>
      </c>
    </row>
    <row r="333" spans="1:24" s="138" customFormat="1" x14ac:dyDescent="0.3">
      <c r="A333" s="134">
        <f t="shared" si="38"/>
        <v>327</v>
      </c>
      <c r="B333" s="135" t="s">
        <v>300</v>
      </c>
      <c r="C333" s="136" t="s">
        <v>309</v>
      </c>
      <c r="D333" s="136">
        <v>5</v>
      </c>
      <c r="E333" s="136">
        <v>2</v>
      </c>
      <c r="F333" s="136">
        <f t="shared" si="37"/>
        <v>7.0710678118654755</v>
      </c>
      <c r="G333" s="136"/>
      <c r="H333" s="136">
        <v>1</v>
      </c>
      <c r="I333" s="136"/>
      <c r="J333" s="136"/>
      <c r="K333" s="136"/>
      <c r="L333" s="136"/>
      <c r="M333" s="136"/>
      <c r="N333" s="136"/>
      <c r="O333" s="136"/>
      <c r="P333" s="136">
        <v>29</v>
      </c>
      <c r="Q333" s="136">
        <v>0</v>
      </c>
      <c r="R333" s="136">
        <v>1</v>
      </c>
      <c r="S333" s="136">
        <v>0.2</v>
      </c>
      <c r="T333" s="2" t="s">
        <v>119</v>
      </c>
      <c r="U333" s="2" t="s">
        <v>119</v>
      </c>
      <c r="V333" s="137">
        <f t="shared" si="36"/>
        <v>117</v>
      </c>
      <c r="W333" s="136" t="s">
        <v>306</v>
      </c>
      <c r="X333" s="136" t="s">
        <v>303</v>
      </c>
    </row>
    <row r="334" spans="1:24" s="138" customFormat="1" x14ac:dyDescent="0.3">
      <c r="A334" s="134">
        <f t="shared" si="38"/>
        <v>328</v>
      </c>
      <c r="B334" s="135" t="s">
        <v>300</v>
      </c>
      <c r="C334" s="136" t="s">
        <v>309</v>
      </c>
      <c r="D334" s="136">
        <v>5</v>
      </c>
      <c r="E334" s="136">
        <v>2</v>
      </c>
      <c r="F334" s="136">
        <f t="shared" si="37"/>
        <v>7.0710678118654755</v>
      </c>
      <c r="G334" s="136"/>
      <c r="H334" s="136">
        <v>1</v>
      </c>
      <c r="I334" s="136"/>
      <c r="J334" s="136"/>
      <c r="K334" s="136"/>
      <c r="L334" s="136"/>
      <c r="M334" s="136"/>
      <c r="N334" s="136"/>
      <c r="O334" s="136"/>
      <c r="P334" s="136">
        <v>16</v>
      </c>
      <c r="Q334" s="136">
        <v>0</v>
      </c>
      <c r="R334" s="136">
        <v>1</v>
      </c>
      <c r="S334" s="136">
        <v>0.2</v>
      </c>
      <c r="T334" s="2" t="s">
        <v>119</v>
      </c>
      <c r="U334" s="2" t="s">
        <v>119</v>
      </c>
      <c r="V334" s="137">
        <f t="shared" si="36"/>
        <v>118</v>
      </c>
      <c r="W334" s="136" t="s">
        <v>306</v>
      </c>
      <c r="X334" s="136" t="s">
        <v>303</v>
      </c>
    </row>
    <row r="335" spans="1:24" s="138" customFormat="1" x14ac:dyDescent="0.3">
      <c r="A335" s="134">
        <f t="shared" si="38"/>
        <v>329</v>
      </c>
      <c r="B335" s="135" t="s">
        <v>300</v>
      </c>
      <c r="C335" s="136" t="s">
        <v>309</v>
      </c>
      <c r="D335" s="136">
        <v>5</v>
      </c>
      <c r="E335" s="136">
        <v>2</v>
      </c>
      <c r="F335" s="136">
        <f t="shared" si="37"/>
        <v>7.0710678118654755</v>
      </c>
      <c r="G335" s="136"/>
      <c r="H335" s="136">
        <v>1</v>
      </c>
      <c r="I335" s="136"/>
      <c r="J335" s="136"/>
      <c r="K335" s="136"/>
      <c r="L335" s="136"/>
      <c r="M335" s="136"/>
      <c r="N335" s="136"/>
      <c r="O335" s="136"/>
      <c r="P335" s="136">
        <v>24</v>
      </c>
      <c r="Q335" s="136">
        <v>0</v>
      </c>
      <c r="R335" s="136">
        <v>1</v>
      </c>
      <c r="S335" s="136">
        <v>0.2</v>
      </c>
      <c r="T335" s="2" t="s">
        <v>119</v>
      </c>
      <c r="U335" s="2" t="s">
        <v>119</v>
      </c>
      <c r="V335" s="137">
        <f t="shared" si="36"/>
        <v>119</v>
      </c>
      <c r="W335" s="136" t="s">
        <v>306</v>
      </c>
      <c r="X335" s="136" t="s">
        <v>303</v>
      </c>
    </row>
    <row r="336" spans="1:24" s="138" customFormat="1" x14ac:dyDescent="0.3">
      <c r="A336" s="134">
        <f t="shared" si="38"/>
        <v>330</v>
      </c>
      <c r="B336" s="135" t="s">
        <v>300</v>
      </c>
      <c r="C336" s="136" t="s">
        <v>309</v>
      </c>
      <c r="D336" s="136">
        <v>5</v>
      </c>
      <c r="E336" s="136">
        <v>2</v>
      </c>
      <c r="F336" s="136">
        <f t="shared" si="37"/>
        <v>7.0710678118654755</v>
      </c>
      <c r="G336" s="136"/>
      <c r="H336" s="136">
        <v>1</v>
      </c>
      <c r="I336" s="136"/>
      <c r="J336" s="136"/>
      <c r="K336" s="136"/>
      <c r="L336" s="136"/>
      <c r="M336" s="136"/>
      <c r="N336" s="136"/>
      <c r="O336" s="136"/>
      <c r="P336" s="136">
        <v>23</v>
      </c>
      <c r="Q336" s="136">
        <v>0</v>
      </c>
      <c r="R336" s="136">
        <v>1</v>
      </c>
      <c r="S336" s="136">
        <v>0.2</v>
      </c>
      <c r="T336" s="2" t="s">
        <v>119</v>
      </c>
      <c r="U336" s="2" t="s">
        <v>119</v>
      </c>
      <c r="V336" s="137">
        <f t="shared" si="36"/>
        <v>120</v>
      </c>
      <c r="W336" s="136" t="s">
        <v>306</v>
      </c>
      <c r="X336" s="136" t="s">
        <v>303</v>
      </c>
    </row>
    <row r="337" spans="1:24" s="138" customFormat="1" x14ac:dyDescent="0.3">
      <c r="A337" s="134">
        <f t="shared" si="38"/>
        <v>331</v>
      </c>
      <c r="B337" s="135" t="s">
        <v>300</v>
      </c>
      <c r="C337" s="136" t="s">
        <v>309</v>
      </c>
      <c r="D337" s="136">
        <v>5</v>
      </c>
      <c r="E337" s="136">
        <v>2</v>
      </c>
      <c r="F337" s="136">
        <f t="shared" si="37"/>
        <v>7.0710678118654755</v>
      </c>
      <c r="G337" s="136"/>
      <c r="H337" s="136">
        <v>1</v>
      </c>
      <c r="I337" s="136"/>
      <c r="J337" s="136"/>
      <c r="K337" s="136"/>
      <c r="L337" s="136"/>
      <c r="M337" s="136"/>
      <c r="N337" s="136"/>
      <c r="O337" s="136"/>
      <c r="P337" s="136">
        <v>10</v>
      </c>
      <c r="Q337" s="136">
        <v>0</v>
      </c>
      <c r="R337" s="136">
        <v>1</v>
      </c>
      <c r="S337" s="136">
        <v>0.2</v>
      </c>
      <c r="T337" s="2" t="s">
        <v>119</v>
      </c>
      <c r="U337" s="2" t="s">
        <v>119</v>
      </c>
      <c r="V337" s="137">
        <f t="shared" si="36"/>
        <v>115</v>
      </c>
      <c r="W337" s="136" t="s">
        <v>306</v>
      </c>
      <c r="X337" s="136" t="s">
        <v>303</v>
      </c>
    </row>
    <row r="338" spans="1:24" s="138" customFormat="1" x14ac:dyDescent="0.3">
      <c r="A338" s="134">
        <f t="shared" si="38"/>
        <v>332</v>
      </c>
      <c r="B338" s="135" t="s">
        <v>300</v>
      </c>
      <c r="C338" s="136" t="s">
        <v>309</v>
      </c>
      <c r="D338" s="136">
        <v>5</v>
      </c>
      <c r="E338" s="136">
        <v>2</v>
      </c>
      <c r="F338" s="136">
        <f t="shared" si="37"/>
        <v>7.0710678118654755</v>
      </c>
      <c r="G338" s="136"/>
      <c r="H338" s="136">
        <v>1</v>
      </c>
      <c r="I338" s="136"/>
      <c r="J338" s="136"/>
      <c r="K338" s="136"/>
      <c r="L338" s="136"/>
      <c r="M338" s="136"/>
      <c r="N338" s="136"/>
      <c r="O338" s="136"/>
      <c r="P338" s="136">
        <v>12</v>
      </c>
      <c r="Q338" s="136">
        <v>0</v>
      </c>
      <c r="R338" s="136">
        <v>1</v>
      </c>
      <c r="S338" s="136">
        <v>0.2</v>
      </c>
      <c r="T338" s="2" t="s">
        <v>119</v>
      </c>
      <c r="U338" s="2" t="s">
        <v>119</v>
      </c>
      <c r="V338" s="137">
        <f t="shared" si="36"/>
        <v>116</v>
      </c>
      <c r="W338" s="136" t="s">
        <v>306</v>
      </c>
      <c r="X338" s="136" t="s">
        <v>303</v>
      </c>
    </row>
    <row r="339" spans="1:24" s="138" customFormat="1" x14ac:dyDescent="0.3">
      <c r="A339" s="134">
        <f t="shared" si="38"/>
        <v>333</v>
      </c>
      <c r="B339" s="135" t="s">
        <v>300</v>
      </c>
      <c r="C339" s="136" t="s">
        <v>309</v>
      </c>
      <c r="D339" s="136">
        <v>5</v>
      </c>
      <c r="E339" s="136">
        <v>2</v>
      </c>
      <c r="F339" s="136">
        <f t="shared" si="37"/>
        <v>7.0710678118654755</v>
      </c>
      <c r="G339" s="136"/>
      <c r="H339" s="136">
        <v>1</v>
      </c>
      <c r="I339" s="136"/>
      <c r="J339" s="136"/>
      <c r="K339" s="136"/>
      <c r="L339" s="136"/>
      <c r="M339" s="136"/>
      <c r="N339" s="136"/>
      <c r="O339" s="136"/>
      <c r="P339" s="136">
        <v>11</v>
      </c>
      <c r="Q339" s="136">
        <v>0</v>
      </c>
      <c r="R339" s="136">
        <v>1</v>
      </c>
      <c r="S339" s="136">
        <v>0.2</v>
      </c>
      <c r="T339" s="2" t="s">
        <v>119</v>
      </c>
      <c r="U339" s="2" t="s">
        <v>119</v>
      </c>
      <c r="V339" s="137">
        <f t="shared" si="36"/>
        <v>117</v>
      </c>
      <c r="W339" s="136" t="s">
        <v>306</v>
      </c>
      <c r="X339" s="136" t="s">
        <v>303</v>
      </c>
    </row>
    <row r="340" spans="1:24" s="138" customFormat="1" x14ac:dyDescent="0.3">
      <c r="A340" s="134">
        <f t="shared" si="38"/>
        <v>334</v>
      </c>
      <c r="B340" s="135" t="s">
        <v>300</v>
      </c>
      <c r="C340" s="136" t="s">
        <v>309</v>
      </c>
      <c r="D340" s="136">
        <v>5</v>
      </c>
      <c r="E340" s="136">
        <v>2</v>
      </c>
      <c r="F340" s="136">
        <f t="shared" si="37"/>
        <v>7.0710678118654755</v>
      </c>
      <c r="G340" s="136"/>
      <c r="H340" s="136">
        <v>1</v>
      </c>
      <c r="I340" s="136"/>
      <c r="J340" s="136"/>
      <c r="K340" s="136"/>
      <c r="L340" s="136"/>
      <c r="M340" s="136"/>
      <c r="N340" s="136"/>
      <c r="O340" s="136"/>
      <c r="P340" s="136">
        <v>4</v>
      </c>
      <c r="Q340" s="136">
        <v>0</v>
      </c>
      <c r="R340" s="136">
        <v>1</v>
      </c>
      <c r="S340" s="136">
        <v>0.2</v>
      </c>
      <c r="T340" s="2" t="s">
        <v>119</v>
      </c>
      <c r="U340" s="2" t="s">
        <v>119</v>
      </c>
      <c r="V340" s="137">
        <f t="shared" si="36"/>
        <v>118</v>
      </c>
      <c r="W340" s="136" t="s">
        <v>306</v>
      </c>
      <c r="X340" s="136" t="s">
        <v>303</v>
      </c>
    </row>
    <row r="341" spans="1:24" s="138" customFormat="1" x14ac:dyDescent="0.3">
      <c r="A341" s="134">
        <f t="shared" si="38"/>
        <v>335</v>
      </c>
      <c r="B341" s="135" t="s">
        <v>300</v>
      </c>
      <c r="C341" s="136" t="s">
        <v>309</v>
      </c>
      <c r="D341" s="136">
        <v>5</v>
      </c>
      <c r="E341" s="136">
        <v>2</v>
      </c>
      <c r="F341" s="136">
        <f t="shared" si="37"/>
        <v>7.0710678118654755</v>
      </c>
      <c r="G341" s="136"/>
      <c r="H341" s="136">
        <v>1</v>
      </c>
      <c r="I341" s="136"/>
      <c r="J341" s="136"/>
      <c r="K341" s="136"/>
      <c r="L341" s="136"/>
      <c r="M341" s="136"/>
      <c r="N341" s="136"/>
      <c r="O341" s="136"/>
      <c r="P341" s="136">
        <v>6</v>
      </c>
      <c r="Q341" s="136">
        <v>0</v>
      </c>
      <c r="R341" s="136">
        <v>1</v>
      </c>
      <c r="S341" s="136">
        <v>0.2</v>
      </c>
      <c r="T341" s="2" t="s">
        <v>119</v>
      </c>
      <c r="U341" s="2" t="s">
        <v>119</v>
      </c>
      <c r="V341" s="137">
        <f t="shared" si="36"/>
        <v>119</v>
      </c>
      <c r="W341" s="136" t="s">
        <v>306</v>
      </c>
      <c r="X341" s="136" t="s">
        <v>303</v>
      </c>
    </row>
    <row r="342" spans="1:24" s="138" customFormat="1" ht="15" thickBot="1" x14ac:dyDescent="0.35">
      <c r="A342" s="142">
        <f t="shared" si="38"/>
        <v>336</v>
      </c>
      <c r="B342" s="143" t="s">
        <v>300</v>
      </c>
      <c r="C342" s="143" t="s">
        <v>309</v>
      </c>
      <c r="D342" s="143">
        <v>5</v>
      </c>
      <c r="E342" s="143">
        <v>2</v>
      </c>
      <c r="F342" s="143">
        <f>SQRT(5^2+5^2)</f>
        <v>7.0710678118654755</v>
      </c>
      <c r="G342" s="143"/>
      <c r="H342" s="143">
        <v>1</v>
      </c>
      <c r="I342" s="143"/>
      <c r="J342" s="143"/>
      <c r="K342" s="143"/>
      <c r="L342" s="143"/>
      <c r="M342" s="143"/>
      <c r="N342" s="143"/>
      <c r="O342" s="143"/>
      <c r="P342" s="143">
        <v>5</v>
      </c>
      <c r="Q342" s="143">
        <v>0</v>
      </c>
      <c r="R342" s="143">
        <v>1</v>
      </c>
      <c r="S342" s="143">
        <v>0.2</v>
      </c>
      <c r="T342" s="34" t="s">
        <v>119</v>
      </c>
      <c r="U342" s="34" t="s">
        <v>119</v>
      </c>
      <c r="V342" s="218">
        <f t="shared" si="36"/>
        <v>120</v>
      </c>
      <c r="W342" s="143" t="s">
        <v>306</v>
      </c>
      <c r="X342" s="143" t="s">
        <v>303</v>
      </c>
    </row>
    <row r="343" spans="1:24" s="138" customFormat="1" x14ac:dyDescent="0.3">
      <c r="A343" s="134">
        <f t="shared" si="38"/>
        <v>337</v>
      </c>
      <c r="B343" s="135" t="s">
        <v>311</v>
      </c>
      <c r="C343" s="135" t="s">
        <v>301</v>
      </c>
      <c r="D343" s="135">
        <v>5</v>
      </c>
      <c r="E343" s="135">
        <v>0.1</v>
      </c>
      <c r="F343" s="135"/>
      <c r="G343" s="135">
        <v>0.2</v>
      </c>
      <c r="H343" s="135">
        <v>1.1299999999999999</v>
      </c>
      <c r="I343" s="135"/>
      <c r="J343" s="135"/>
      <c r="K343" s="135"/>
      <c r="L343" s="135"/>
      <c r="M343" s="135"/>
      <c r="N343" s="135"/>
      <c r="O343" s="135"/>
      <c r="P343" s="255">
        <v>36</v>
      </c>
      <c r="Q343" s="135">
        <v>0</v>
      </c>
      <c r="R343" s="135">
        <v>1</v>
      </c>
      <c r="S343" s="135">
        <v>0.2</v>
      </c>
      <c r="T343" s="35" t="s">
        <v>305</v>
      </c>
      <c r="U343" s="35" t="s">
        <v>119</v>
      </c>
      <c r="V343" s="137">
        <v>121</v>
      </c>
      <c r="W343" s="135" t="s">
        <v>312</v>
      </c>
      <c r="X343" s="135" t="s">
        <v>307</v>
      </c>
    </row>
    <row r="344" spans="1:24" s="138" customFormat="1" x14ac:dyDescent="0.3">
      <c r="A344" s="136"/>
      <c r="B344" s="136"/>
      <c r="C344" s="136" t="s">
        <v>301</v>
      </c>
      <c r="D344" s="136">
        <v>5.25</v>
      </c>
      <c r="E344" s="136">
        <v>0.1</v>
      </c>
      <c r="F344" s="136"/>
      <c r="G344" s="136">
        <v>0.2</v>
      </c>
      <c r="H344" s="136">
        <v>1.1299999999999999</v>
      </c>
      <c r="I344" s="136"/>
      <c r="J344" s="136"/>
      <c r="K344" s="136"/>
      <c r="L344" s="136"/>
      <c r="M344" s="136"/>
      <c r="N344" s="136"/>
      <c r="O344" s="136"/>
      <c r="P344" s="136"/>
      <c r="Q344" s="136"/>
      <c r="R344" s="136">
        <v>1</v>
      </c>
      <c r="S344" s="136"/>
      <c r="T344" s="2" t="s">
        <v>305</v>
      </c>
      <c r="U344" s="2" t="s">
        <v>119</v>
      </c>
      <c r="V344" s="137"/>
      <c r="W344" s="136"/>
      <c r="X344" s="135" t="s">
        <v>307</v>
      </c>
    </row>
    <row r="345" spans="1:24" s="138" customFormat="1" x14ac:dyDescent="0.3">
      <c r="A345" s="136"/>
      <c r="B345" s="136"/>
      <c r="C345" s="136" t="s">
        <v>301</v>
      </c>
      <c r="D345" s="136">
        <v>5.5</v>
      </c>
      <c r="E345" s="136">
        <v>0.1</v>
      </c>
      <c r="F345" s="136"/>
      <c r="G345" s="136">
        <v>0.2</v>
      </c>
      <c r="H345" s="136">
        <v>1.1299999999999999</v>
      </c>
      <c r="I345" s="136"/>
      <c r="J345" s="136"/>
      <c r="K345" s="136"/>
      <c r="L345" s="136"/>
      <c r="M345" s="136"/>
      <c r="N345" s="136"/>
      <c r="O345" s="136"/>
      <c r="P345" s="136"/>
      <c r="Q345" s="136"/>
      <c r="R345" s="136">
        <v>1</v>
      </c>
      <c r="S345" s="136"/>
      <c r="T345" s="2" t="s">
        <v>305</v>
      </c>
      <c r="U345" s="2" t="s">
        <v>119</v>
      </c>
      <c r="V345" s="137"/>
      <c r="W345" s="136"/>
      <c r="X345" s="135" t="s">
        <v>307</v>
      </c>
    </row>
    <row r="346" spans="1:24" s="138" customFormat="1" x14ac:dyDescent="0.3">
      <c r="A346" s="136"/>
      <c r="B346" s="136"/>
      <c r="C346" s="136" t="s">
        <v>304</v>
      </c>
      <c r="D346" s="136">
        <v>8</v>
      </c>
      <c r="E346" s="136">
        <v>0.1</v>
      </c>
      <c r="F346" s="136"/>
      <c r="G346" s="136">
        <v>0.2</v>
      </c>
      <c r="H346" s="136">
        <v>1.1299999999999999</v>
      </c>
      <c r="I346" s="136"/>
      <c r="J346" s="136"/>
      <c r="K346" s="136"/>
      <c r="L346" s="136"/>
      <c r="M346" s="136"/>
      <c r="N346" s="136"/>
      <c r="O346" s="136"/>
      <c r="P346" s="136"/>
      <c r="Q346" s="136"/>
      <c r="R346" s="136">
        <v>1</v>
      </c>
      <c r="S346" s="136"/>
      <c r="T346" s="2" t="s">
        <v>305</v>
      </c>
      <c r="U346" s="2" t="s">
        <v>119</v>
      </c>
      <c r="V346" s="137"/>
      <c r="W346" s="136"/>
      <c r="X346" s="135" t="s">
        <v>307</v>
      </c>
    </row>
    <row r="347" spans="1:24" s="138" customFormat="1" x14ac:dyDescent="0.3">
      <c r="A347" s="136"/>
      <c r="B347" s="136"/>
      <c r="C347" s="136" t="s">
        <v>304</v>
      </c>
      <c r="D347" s="136">
        <v>11</v>
      </c>
      <c r="E347" s="136">
        <v>0.1</v>
      </c>
      <c r="F347" s="136"/>
      <c r="G347" s="136">
        <v>0.2</v>
      </c>
      <c r="H347" s="136">
        <v>1.1299999999999999</v>
      </c>
      <c r="I347" s="136"/>
      <c r="J347" s="136"/>
      <c r="K347" s="136"/>
      <c r="L347" s="136"/>
      <c r="M347" s="136"/>
      <c r="N347" s="136"/>
      <c r="O347" s="136"/>
      <c r="P347" s="136"/>
      <c r="Q347" s="136"/>
      <c r="R347" s="136">
        <v>1</v>
      </c>
      <c r="S347" s="136"/>
      <c r="T347" s="2" t="s">
        <v>305</v>
      </c>
      <c r="U347" s="2" t="s">
        <v>119</v>
      </c>
      <c r="V347" s="137"/>
      <c r="W347" s="136"/>
      <c r="X347" s="135" t="s">
        <v>307</v>
      </c>
    </row>
    <row r="348" spans="1:24" s="138" customFormat="1" x14ac:dyDescent="0.3">
      <c r="A348" s="136"/>
      <c r="B348" s="136"/>
      <c r="C348" s="136" t="s">
        <v>304</v>
      </c>
      <c r="D348" s="136">
        <v>13</v>
      </c>
      <c r="E348" s="136">
        <v>0.1</v>
      </c>
      <c r="F348" s="136"/>
      <c r="G348" s="136">
        <v>0.2</v>
      </c>
      <c r="H348" s="136">
        <v>1.1299999999999999</v>
      </c>
      <c r="I348" s="136"/>
      <c r="J348" s="136"/>
      <c r="K348" s="136"/>
      <c r="L348" s="136"/>
      <c r="M348" s="136"/>
      <c r="N348" s="136"/>
      <c r="O348" s="136"/>
      <c r="P348" s="136"/>
      <c r="Q348" s="136"/>
      <c r="R348" s="136">
        <v>1</v>
      </c>
      <c r="S348" s="136"/>
      <c r="T348" s="2" t="s">
        <v>305</v>
      </c>
      <c r="U348" s="2" t="s">
        <v>119</v>
      </c>
      <c r="V348" s="137"/>
      <c r="W348" s="136"/>
      <c r="X348" s="135" t="s">
        <v>307</v>
      </c>
    </row>
    <row r="349" spans="1:24" s="138" customFormat="1" x14ac:dyDescent="0.3">
      <c r="A349" s="27">
        <f>A343+1</f>
        <v>338</v>
      </c>
      <c r="B349" s="27" t="s">
        <v>313</v>
      </c>
      <c r="C349" s="27"/>
      <c r="D349" s="27">
        <v>5</v>
      </c>
      <c r="E349" s="27"/>
      <c r="F349" s="27"/>
      <c r="G349" s="27"/>
      <c r="H349" s="27"/>
      <c r="I349" s="27"/>
      <c r="J349" s="27"/>
      <c r="K349" s="27"/>
      <c r="L349" s="27"/>
      <c r="M349" s="27"/>
      <c r="N349" s="27"/>
      <c r="O349" s="27"/>
      <c r="P349" s="254">
        <v>36</v>
      </c>
      <c r="Q349" s="27">
        <v>0</v>
      </c>
      <c r="R349" s="27">
        <v>1</v>
      </c>
      <c r="S349" s="27">
        <v>0.2</v>
      </c>
      <c r="T349" s="2" t="s">
        <v>305</v>
      </c>
      <c r="U349" s="2" t="s">
        <v>119</v>
      </c>
      <c r="V349" s="154">
        <v>122</v>
      </c>
      <c r="W349" s="27" t="s">
        <v>312</v>
      </c>
      <c r="X349" s="135" t="s">
        <v>307</v>
      </c>
    </row>
    <row r="350" spans="1:24" s="138" customFormat="1" x14ac:dyDescent="0.3">
      <c r="A350" s="195">
        <f>A349+1</f>
        <v>339</v>
      </c>
      <c r="B350" s="135" t="s">
        <v>311</v>
      </c>
      <c r="C350" s="135" t="s">
        <v>301</v>
      </c>
      <c r="D350" s="135">
        <v>5</v>
      </c>
      <c r="E350" s="135">
        <v>0.1</v>
      </c>
      <c r="F350" s="135"/>
      <c r="G350" s="135">
        <v>0.2</v>
      </c>
      <c r="H350" s="135">
        <v>1.1299999999999999</v>
      </c>
      <c r="I350" s="135"/>
      <c r="J350" s="135"/>
      <c r="K350" s="135"/>
      <c r="L350" s="135"/>
      <c r="M350" s="135"/>
      <c r="N350" s="135"/>
      <c r="O350" s="135"/>
      <c r="P350" s="2">
        <v>66</v>
      </c>
      <c r="Q350" s="136">
        <v>0</v>
      </c>
      <c r="R350" s="136">
        <v>1</v>
      </c>
      <c r="S350" s="135">
        <v>0.2</v>
      </c>
      <c r="T350" s="2" t="s">
        <v>119</v>
      </c>
      <c r="U350" s="2" t="s">
        <v>119</v>
      </c>
      <c r="V350" s="137">
        <v>121</v>
      </c>
      <c r="W350" s="135" t="s">
        <v>312</v>
      </c>
      <c r="X350" s="135" t="s">
        <v>308</v>
      </c>
    </row>
    <row r="351" spans="1:24" s="138" customFormat="1" x14ac:dyDescent="0.3">
      <c r="A351" s="196"/>
      <c r="B351" s="136"/>
      <c r="C351" s="136" t="s">
        <v>301</v>
      </c>
      <c r="D351" s="136">
        <v>5.25</v>
      </c>
      <c r="E351" s="136">
        <v>0.1</v>
      </c>
      <c r="F351" s="136"/>
      <c r="G351" s="136">
        <v>0.2</v>
      </c>
      <c r="H351" s="136">
        <v>1.1299999999999999</v>
      </c>
      <c r="I351" s="136"/>
      <c r="J351" s="136"/>
      <c r="K351" s="136"/>
      <c r="L351" s="136"/>
      <c r="M351" s="136"/>
      <c r="N351" s="136"/>
      <c r="O351" s="136"/>
      <c r="P351" s="136"/>
      <c r="Q351" s="136"/>
      <c r="R351" s="136">
        <v>1</v>
      </c>
      <c r="S351" s="136"/>
      <c r="T351" s="2" t="s">
        <v>119</v>
      </c>
      <c r="U351" s="2" t="s">
        <v>119</v>
      </c>
      <c r="V351" s="137"/>
      <c r="W351" s="136"/>
      <c r="X351" s="135" t="s">
        <v>308</v>
      </c>
    </row>
    <row r="352" spans="1:24" s="138" customFormat="1" x14ac:dyDescent="0.3">
      <c r="A352" s="196"/>
      <c r="B352" s="136"/>
      <c r="C352" s="136" t="s">
        <v>301</v>
      </c>
      <c r="D352" s="136">
        <v>5.5</v>
      </c>
      <c r="E352" s="136">
        <v>0.1</v>
      </c>
      <c r="F352" s="136"/>
      <c r="G352" s="136">
        <v>0.2</v>
      </c>
      <c r="H352" s="136">
        <v>1.1299999999999999</v>
      </c>
      <c r="I352" s="136"/>
      <c r="J352" s="136"/>
      <c r="K352" s="136"/>
      <c r="L352" s="136"/>
      <c r="M352" s="136"/>
      <c r="N352" s="136"/>
      <c r="O352" s="136"/>
      <c r="P352" s="136"/>
      <c r="Q352" s="136"/>
      <c r="R352" s="136">
        <v>1</v>
      </c>
      <c r="S352" s="136"/>
      <c r="T352" s="2" t="s">
        <v>119</v>
      </c>
      <c r="U352" s="2" t="s">
        <v>119</v>
      </c>
      <c r="V352" s="137"/>
      <c r="W352" s="136"/>
      <c r="X352" s="135" t="s">
        <v>308</v>
      </c>
    </row>
    <row r="353" spans="1:24" s="138" customFormat="1" x14ac:dyDescent="0.3">
      <c r="A353" s="196"/>
      <c r="B353" s="136"/>
      <c r="C353" s="136" t="s">
        <v>304</v>
      </c>
      <c r="D353" s="136">
        <v>8</v>
      </c>
      <c r="E353" s="136">
        <v>0.1</v>
      </c>
      <c r="F353" s="136"/>
      <c r="G353" s="136">
        <v>0.2</v>
      </c>
      <c r="H353" s="136">
        <v>1.1299999999999999</v>
      </c>
      <c r="I353" s="136"/>
      <c r="J353" s="136"/>
      <c r="K353" s="136"/>
      <c r="L353" s="136"/>
      <c r="M353" s="136"/>
      <c r="N353" s="136"/>
      <c r="O353" s="136"/>
      <c r="P353" s="136"/>
      <c r="Q353" s="136"/>
      <c r="R353" s="136">
        <v>1</v>
      </c>
      <c r="S353" s="136"/>
      <c r="T353" s="2" t="s">
        <v>119</v>
      </c>
      <c r="U353" s="2" t="s">
        <v>119</v>
      </c>
      <c r="V353" s="137"/>
      <c r="W353" s="136"/>
      <c r="X353" s="135" t="s">
        <v>308</v>
      </c>
    </row>
    <row r="354" spans="1:24" s="138" customFormat="1" x14ac:dyDescent="0.3">
      <c r="A354" s="196"/>
      <c r="B354" s="136"/>
      <c r="C354" s="136" t="s">
        <v>304</v>
      </c>
      <c r="D354" s="136">
        <v>11</v>
      </c>
      <c r="E354" s="136">
        <v>0.1</v>
      </c>
      <c r="F354" s="136"/>
      <c r="G354" s="136">
        <v>0.2</v>
      </c>
      <c r="H354" s="136">
        <v>1.1299999999999999</v>
      </c>
      <c r="I354" s="136"/>
      <c r="J354" s="136"/>
      <c r="K354" s="136"/>
      <c r="L354" s="136"/>
      <c r="M354" s="136"/>
      <c r="N354" s="136"/>
      <c r="O354" s="136"/>
      <c r="P354" s="136"/>
      <c r="Q354" s="136"/>
      <c r="R354" s="136">
        <v>1</v>
      </c>
      <c r="S354" s="136"/>
      <c r="T354" s="2" t="s">
        <v>119</v>
      </c>
      <c r="U354" s="2" t="s">
        <v>119</v>
      </c>
      <c r="V354" s="137"/>
      <c r="W354" s="136"/>
      <c r="X354" s="135" t="s">
        <v>308</v>
      </c>
    </row>
    <row r="355" spans="1:24" s="138" customFormat="1" x14ac:dyDescent="0.3">
      <c r="A355" s="196"/>
      <c r="B355" s="136"/>
      <c r="C355" s="136" t="s">
        <v>304</v>
      </c>
      <c r="D355" s="136">
        <v>13</v>
      </c>
      <c r="E355" s="136">
        <v>0.1</v>
      </c>
      <c r="F355" s="136"/>
      <c r="G355" s="136">
        <v>0.2</v>
      </c>
      <c r="H355" s="136">
        <v>1.1299999999999999</v>
      </c>
      <c r="I355" s="136"/>
      <c r="J355" s="136"/>
      <c r="K355" s="136"/>
      <c r="L355" s="136"/>
      <c r="M355" s="136"/>
      <c r="N355" s="136"/>
      <c r="O355" s="136"/>
      <c r="P355" s="136"/>
      <c r="Q355" s="136"/>
      <c r="R355" s="136">
        <v>1</v>
      </c>
      <c r="S355" s="136"/>
      <c r="T355" s="2" t="s">
        <v>119</v>
      </c>
      <c r="U355" s="2" t="s">
        <v>119</v>
      </c>
      <c r="V355" s="137"/>
      <c r="W355" s="136"/>
      <c r="X355" s="135" t="s">
        <v>308</v>
      </c>
    </row>
    <row r="356" spans="1:24" x14ac:dyDescent="0.3">
      <c r="A356" s="196">
        <f>A350+1</f>
        <v>340</v>
      </c>
      <c r="B356" s="27" t="s">
        <v>313</v>
      </c>
      <c r="C356" s="27"/>
      <c r="D356" s="27">
        <v>5</v>
      </c>
      <c r="E356" s="27"/>
      <c r="F356" s="27"/>
      <c r="G356" s="27"/>
      <c r="H356" s="27"/>
      <c r="I356" s="27"/>
      <c r="J356" s="27"/>
      <c r="K356" s="27"/>
      <c r="L356" s="27"/>
      <c r="M356" s="27"/>
      <c r="N356" s="27"/>
      <c r="O356" s="27"/>
      <c r="P356" s="2">
        <v>66</v>
      </c>
      <c r="Q356" s="27">
        <v>0</v>
      </c>
      <c r="R356" s="27">
        <v>1</v>
      </c>
      <c r="S356" s="27">
        <v>0.2</v>
      </c>
      <c r="T356" s="2" t="s">
        <v>119</v>
      </c>
      <c r="U356" s="2" t="s">
        <v>119</v>
      </c>
      <c r="V356" s="154">
        <v>122</v>
      </c>
      <c r="W356" s="27" t="s">
        <v>312</v>
      </c>
      <c r="X356" s="135" t="s">
        <v>308</v>
      </c>
    </row>
    <row r="357" spans="1:24" x14ac:dyDescent="0.3">
      <c r="A357" s="27">
        <f>A356+1</f>
        <v>341</v>
      </c>
      <c r="B357" s="27" t="s">
        <v>313</v>
      </c>
      <c r="C357" s="27"/>
      <c r="D357" s="27">
        <v>5</v>
      </c>
      <c r="E357" s="27"/>
      <c r="F357" s="27"/>
      <c r="G357" s="27"/>
      <c r="H357" s="27"/>
      <c r="I357" s="27"/>
      <c r="J357" s="27"/>
      <c r="K357" s="27"/>
      <c r="L357" s="27"/>
      <c r="M357" s="27"/>
      <c r="N357" s="27"/>
      <c r="O357" s="27"/>
      <c r="P357" s="27">
        <v>1</v>
      </c>
      <c r="Q357" s="27">
        <v>0</v>
      </c>
      <c r="R357" s="27">
        <v>1</v>
      </c>
      <c r="S357" s="27">
        <v>0.2</v>
      </c>
      <c r="T357" s="2" t="s">
        <v>119</v>
      </c>
      <c r="U357" s="2" t="s">
        <v>119</v>
      </c>
      <c r="V357" s="154">
        <f>V356+1</f>
        <v>123</v>
      </c>
      <c r="W357" s="27" t="s">
        <v>312</v>
      </c>
      <c r="X357" s="27" t="s">
        <v>303</v>
      </c>
    </row>
    <row r="358" spans="1:24" x14ac:dyDescent="0.3">
      <c r="A358" s="27">
        <f t="shared" ref="A358:A429" si="39">A357+1</f>
        <v>342</v>
      </c>
      <c r="B358" s="27" t="s">
        <v>313</v>
      </c>
      <c r="C358" s="27"/>
      <c r="D358" s="27">
        <v>5</v>
      </c>
      <c r="E358" s="27"/>
      <c r="F358" s="27"/>
      <c r="G358" s="27"/>
      <c r="H358" s="27"/>
      <c r="I358" s="27"/>
      <c r="J358" s="27"/>
      <c r="K358" s="27"/>
      <c r="L358" s="27"/>
      <c r="M358" s="27"/>
      <c r="N358" s="27"/>
      <c r="O358" s="27"/>
      <c r="P358" s="27">
        <v>1</v>
      </c>
      <c r="Q358" s="27">
        <v>0</v>
      </c>
      <c r="R358" s="27">
        <v>1</v>
      </c>
      <c r="S358" s="27">
        <v>0.2</v>
      </c>
      <c r="T358" s="2" t="s">
        <v>119</v>
      </c>
      <c r="U358" s="2" t="s">
        <v>119</v>
      </c>
      <c r="V358" s="154">
        <f>V357+1</f>
        <v>124</v>
      </c>
      <c r="W358" s="27" t="s">
        <v>312</v>
      </c>
      <c r="X358" s="27" t="s">
        <v>303</v>
      </c>
    </row>
    <row r="359" spans="1:24" ht="15" thickBot="1" x14ac:dyDescent="0.35">
      <c r="A359" s="155">
        <f t="shared" si="39"/>
        <v>343</v>
      </c>
      <c r="B359" s="155" t="s">
        <v>313</v>
      </c>
      <c r="C359" s="155"/>
      <c r="D359" s="155">
        <v>5</v>
      </c>
      <c r="E359" s="155"/>
      <c r="F359" s="155"/>
      <c r="G359" s="155"/>
      <c r="H359" s="155"/>
      <c r="I359" s="155"/>
      <c r="J359" s="155"/>
      <c r="K359" s="155"/>
      <c r="L359" s="155"/>
      <c r="M359" s="155"/>
      <c r="N359" s="155"/>
      <c r="O359" s="155"/>
      <c r="P359" s="27">
        <v>1</v>
      </c>
      <c r="Q359" s="27">
        <v>0</v>
      </c>
      <c r="R359" s="27">
        <v>1</v>
      </c>
      <c r="S359" s="155">
        <v>0.2</v>
      </c>
      <c r="T359" s="2" t="s">
        <v>119</v>
      </c>
      <c r="U359" s="2" t="s">
        <v>119</v>
      </c>
      <c r="V359" s="154">
        <f>V358+1</f>
        <v>125</v>
      </c>
      <c r="W359" s="155" t="s">
        <v>312</v>
      </c>
      <c r="X359" s="155" t="s">
        <v>303</v>
      </c>
    </row>
    <row r="360" spans="1:24" x14ac:dyDescent="0.3">
      <c r="A360" s="156">
        <f t="shared" si="39"/>
        <v>344</v>
      </c>
      <c r="B360" s="156" t="s">
        <v>313</v>
      </c>
      <c r="C360" s="156"/>
      <c r="D360" s="156">
        <v>5</v>
      </c>
      <c r="E360" s="156"/>
      <c r="F360" s="156"/>
      <c r="G360" s="156"/>
      <c r="H360" s="156"/>
      <c r="I360" s="156"/>
      <c r="J360" s="156"/>
      <c r="K360" s="156"/>
      <c r="L360" s="156"/>
      <c r="M360" s="156"/>
      <c r="N360" s="156"/>
      <c r="O360" s="156"/>
      <c r="P360" s="254">
        <v>36</v>
      </c>
      <c r="Q360" s="75">
        <v>0</v>
      </c>
      <c r="R360" s="75">
        <v>1</v>
      </c>
      <c r="S360" s="156">
        <v>0.2</v>
      </c>
      <c r="T360" s="2" t="s">
        <v>119</v>
      </c>
      <c r="U360" s="2" t="s">
        <v>305</v>
      </c>
      <c r="V360" s="157">
        <v>126</v>
      </c>
      <c r="W360" s="156" t="s">
        <v>314</v>
      </c>
      <c r="X360" s="135" t="s">
        <v>307</v>
      </c>
    </row>
    <row r="361" spans="1:24" x14ac:dyDescent="0.3">
      <c r="A361" s="75">
        <f t="shared" si="39"/>
        <v>345</v>
      </c>
      <c r="B361" s="75" t="s">
        <v>313</v>
      </c>
      <c r="C361" s="75"/>
      <c r="D361" s="75">
        <v>5</v>
      </c>
      <c r="E361" s="75"/>
      <c r="F361" s="75"/>
      <c r="G361" s="75"/>
      <c r="H361" s="75"/>
      <c r="I361" s="75"/>
      <c r="J361" s="75"/>
      <c r="K361" s="75"/>
      <c r="L361" s="75"/>
      <c r="M361" s="75"/>
      <c r="N361" s="75"/>
      <c r="O361" s="75"/>
      <c r="P361" s="254">
        <v>36</v>
      </c>
      <c r="Q361" s="75">
        <v>0</v>
      </c>
      <c r="R361" s="75">
        <v>1</v>
      </c>
      <c r="S361" s="75">
        <v>0.2</v>
      </c>
      <c r="T361" s="2" t="s">
        <v>119</v>
      </c>
      <c r="U361" s="2" t="s">
        <v>305</v>
      </c>
      <c r="V361" s="157">
        <v>127</v>
      </c>
      <c r="W361" s="75" t="s">
        <v>314</v>
      </c>
      <c r="X361" s="135" t="s">
        <v>307</v>
      </c>
    </row>
    <row r="362" spans="1:24" x14ac:dyDescent="0.3">
      <c r="A362" s="198">
        <f t="shared" si="39"/>
        <v>346</v>
      </c>
      <c r="B362" s="156" t="s">
        <v>313</v>
      </c>
      <c r="C362" s="156"/>
      <c r="D362" s="156">
        <v>5</v>
      </c>
      <c r="E362" s="156"/>
      <c r="F362" s="156"/>
      <c r="G362" s="156"/>
      <c r="H362" s="156"/>
      <c r="I362" s="156"/>
      <c r="J362" s="156"/>
      <c r="K362" s="156"/>
      <c r="L362" s="156"/>
      <c r="M362" s="156"/>
      <c r="N362" s="156"/>
      <c r="O362" s="156"/>
      <c r="P362" s="2">
        <v>66</v>
      </c>
      <c r="Q362" s="75">
        <v>0</v>
      </c>
      <c r="R362" s="75">
        <v>1</v>
      </c>
      <c r="S362" s="156">
        <v>0.2</v>
      </c>
      <c r="T362" s="2" t="s">
        <v>119</v>
      </c>
      <c r="U362" s="2" t="s">
        <v>119</v>
      </c>
      <c r="V362" s="157">
        <v>126</v>
      </c>
      <c r="W362" s="156" t="s">
        <v>314</v>
      </c>
      <c r="X362" s="135" t="s">
        <v>308</v>
      </c>
    </row>
    <row r="363" spans="1:24" x14ac:dyDescent="0.3">
      <c r="A363" s="196">
        <f t="shared" si="39"/>
        <v>347</v>
      </c>
      <c r="B363" s="75" t="s">
        <v>313</v>
      </c>
      <c r="C363" s="75"/>
      <c r="D363" s="75">
        <v>5</v>
      </c>
      <c r="E363" s="75"/>
      <c r="F363" s="75"/>
      <c r="G363" s="75"/>
      <c r="H363" s="75"/>
      <c r="I363" s="75"/>
      <c r="J363" s="75"/>
      <c r="K363" s="75"/>
      <c r="L363" s="75"/>
      <c r="M363" s="75"/>
      <c r="N363" s="75"/>
      <c r="O363" s="75"/>
      <c r="P363" s="2">
        <v>66</v>
      </c>
      <c r="Q363" s="75">
        <v>0</v>
      </c>
      <c r="R363" s="75">
        <v>1</v>
      </c>
      <c r="S363" s="75">
        <v>0.2</v>
      </c>
      <c r="T363" s="2" t="s">
        <v>119</v>
      </c>
      <c r="U363" s="2" t="s">
        <v>119</v>
      </c>
      <c r="V363" s="157">
        <v>127</v>
      </c>
      <c r="W363" s="75" t="s">
        <v>314</v>
      </c>
      <c r="X363" s="135" t="s">
        <v>308</v>
      </c>
    </row>
    <row r="364" spans="1:24" x14ac:dyDescent="0.3">
      <c r="A364" s="75">
        <f t="shared" si="39"/>
        <v>348</v>
      </c>
      <c r="B364" s="75" t="s">
        <v>313</v>
      </c>
      <c r="C364" s="75"/>
      <c r="D364" s="75">
        <v>5</v>
      </c>
      <c r="E364" s="75"/>
      <c r="F364" s="75"/>
      <c r="G364" s="75"/>
      <c r="H364" s="75"/>
      <c r="I364" s="75"/>
      <c r="J364" s="75"/>
      <c r="K364" s="75"/>
      <c r="L364" s="75"/>
      <c r="M364" s="75"/>
      <c r="N364" s="75"/>
      <c r="O364" s="75"/>
      <c r="P364" s="75">
        <v>1</v>
      </c>
      <c r="Q364" s="75">
        <v>0</v>
      </c>
      <c r="R364" s="75">
        <v>1</v>
      </c>
      <c r="S364" s="75">
        <v>0.2</v>
      </c>
      <c r="T364" s="2" t="s">
        <v>119</v>
      </c>
      <c r="U364" s="2" t="s">
        <v>119</v>
      </c>
      <c r="V364" s="157">
        <f>V363+1</f>
        <v>128</v>
      </c>
      <c r="W364" s="75" t="s">
        <v>314</v>
      </c>
      <c r="X364" s="75" t="s">
        <v>303</v>
      </c>
    </row>
    <row r="365" spans="1:24" x14ac:dyDescent="0.3">
      <c r="A365" s="75">
        <f t="shared" si="39"/>
        <v>349</v>
      </c>
      <c r="B365" s="75" t="s">
        <v>313</v>
      </c>
      <c r="C365" s="75"/>
      <c r="D365" s="75">
        <v>5</v>
      </c>
      <c r="E365" s="75"/>
      <c r="F365" s="75"/>
      <c r="G365" s="75"/>
      <c r="H365" s="75"/>
      <c r="I365" s="75"/>
      <c r="J365" s="75"/>
      <c r="K365" s="75"/>
      <c r="L365" s="75"/>
      <c r="M365" s="75"/>
      <c r="N365" s="75"/>
      <c r="O365" s="75"/>
      <c r="P365" s="75">
        <v>1</v>
      </c>
      <c r="Q365" s="75">
        <v>0</v>
      </c>
      <c r="R365" s="75">
        <v>1</v>
      </c>
      <c r="S365" s="75">
        <v>0.2</v>
      </c>
      <c r="T365" s="2" t="s">
        <v>119</v>
      </c>
      <c r="U365" s="2" t="s">
        <v>119</v>
      </c>
      <c r="V365" s="157">
        <f>V364+1</f>
        <v>129</v>
      </c>
      <c r="W365" s="75" t="s">
        <v>314</v>
      </c>
      <c r="X365" s="75" t="s">
        <v>303</v>
      </c>
    </row>
    <row r="366" spans="1:24" ht="15" thickBot="1" x14ac:dyDescent="0.35">
      <c r="A366" s="158">
        <f t="shared" si="39"/>
        <v>350</v>
      </c>
      <c r="B366" s="158" t="s">
        <v>313</v>
      </c>
      <c r="C366" s="158"/>
      <c r="D366" s="158">
        <v>5</v>
      </c>
      <c r="E366" s="158"/>
      <c r="F366" s="158"/>
      <c r="G366" s="158"/>
      <c r="H366" s="158"/>
      <c r="I366" s="158"/>
      <c r="J366" s="158"/>
      <c r="K366" s="158"/>
      <c r="L366" s="158"/>
      <c r="M366" s="158"/>
      <c r="N366" s="158"/>
      <c r="O366" s="158"/>
      <c r="P366" s="75">
        <v>1</v>
      </c>
      <c r="Q366" s="75">
        <v>0</v>
      </c>
      <c r="R366" s="75">
        <v>1</v>
      </c>
      <c r="S366" s="158">
        <v>0.2</v>
      </c>
      <c r="T366" s="2" t="s">
        <v>119</v>
      </c>
      <c r="U366" s="2" t="s">
        <v>119</v>
      </c>
      <c r="V366" s="157">
        <f>V365+1</f>
        <v>130</v>
      </c>
      <c r="W366" s="158" t="s">
        <v>314</v>
      </c>
      <c r="X366" s="158" t="s">
        <v>303</v>
      </c>
    </row>
    <row r="367" spans="1:24" x14ac:dyDescent="0.3">
      <c r="A367" s="35">
        <f>A366+1</f>
        <v>351</v>
      </c>
      <c r="B367" s="35" t="s">
        <v>300</v>
      </c>
      <c r="C367" s="35" t="s">
        <v>301</v>
      </c>
      <c r="D367" s="35">
        <v>5</v>
      </c>
      <c r="E367" s="35">
        <v>0.43</v>
      </c>
      <c r="F367" s="35"/>
      <c r="G367" s="35">
        <v>0.8</v>
      </c>
      <c r="H367" s="35"/>
      <c r="I367" s="35"/>
      <c r="J367" s="35"/>
      <c r="K367" s="35"/>
      <c r="L367" s="35"/>
      <c r="M367" s="35"/>
      <c r="N367" s="35">
        <v>118.8</v>
      </c>
      <c r="O367" s="35">
        <v>14</v>
      </c>
      <c r="P367" s="254">
        <v>424</v>
      </c>
      <c r="Q367" s="2">
        <v>0</v>
      </c>
      <c r="R367" s="2">
        <v>1</v>
      </c>
      <c r="S367" s="35">
        <v>0.2</v>
      </c>
      <c r="T367" s="2" t="s">
        <v>305</v>
      </c>
      <c r="U367" s="2" t="s">
        <v>305</v>
      </c>
      <c r="V367" s="60">
        <v>200</v>
      </c>
      <c r="W367" s="35" t="s">
        <v>315</v>
      </c>
      <c r="X367" s="135" t="s">
        <v>307</v>
      </c>
    </row>
    <row r="368" spans="1:24" x14ac:dyDescent="0.3">
      <c r="A368" s="35">
        <f t="shared" si="39"/>
        <v>352</v>
      </c>
      <c r="B368" s="35" t="s">
        <v>300</v>
      </c>
      <c r="C368" s="35" t="s">
        <v>301</v>
      </c>
      <c r="D368" s="35">
        <v>5</v>
      </c>
      <c r="E368" s="35">
        <v>0.43</v>
      </c>
      <c r="F368" s="35"/>
      <c r="G368" s="35">
        <v>0.8</v>
      </c>
      <c r="H368" s="35"/>
      <c r="I368" s="35"/>
      <c r="J368" s="35"/>
      <c r="K368" s="35"/>
      <c r="L368" s="35"/>
      <c r="M368" s="35"/>
      <c r="N368" s="35">
        <v>118.8</v>
      </c>
      <c r="O368" s="35">
        <v>3</v>
      </c>
      <c r="P368" s="254">
        <v>426</v>
      </c>
      <c r="Q368" s="2">
        <v>0</v>
      </c>
      <c r="R368" s="2">
        <v>1</v>
      </c>
      <c r="S368" s="35">
        <v>0.2</v>
      </c>
      <c r="T368" s="2" t="s">
        <v>305</v>
      </c>
      <c r="U368" s="2" t="s">
        <v>305</v>
      </c>
      <c r="V368" s="60">
        <v>200</v>
      </c>
      <c r="W368" s="35" t="s">
        <v>315</v>
      </c>
      <c r="X368" s="135" t="s">
        <v>307</v>
      </c>
    </row>
    <row r="369" spans="1:24" x14ac:dyDescent="0.3">
      <c r="A369" s="198">
        <f>A368+1</f>
        <v>353</v>
      </c>
      <c r="B369" s="35" t="s">
        <v>300</v>
      </c>
      <c r="C369" s="35" t="s">
        <v>301</v>
      </c>
      <c r="D369" s="35">
        <v>5</v>
      </c>
      <c r="E369" s="35">
        <v>0.43</v>
      </c>
      <c r="F369" s="35"/>
      <c r="G369" s="35">
        <v>0.8</v>
      </c>
      <c r="H369" s="35"/>
      <c r="I369" s="35"/>
      <c r="J369" s="35"/>
      <c r="K369" s="35"/>
      <c r="L369" s="35"/>
      <c r="M369" s="35"/>
      <c r="N369" s="35">
        <v>118.8</v>
      </c>
      <c r="O369" s="35">
        <v>14</v>
      </c>
      <c r="P369" s="2">
        <v>415</v>
      </c>
      <c r="Q369" s="2">
        <v>0</v>
      </c>
      <c r="R369" s="2">
        <v>1</v>
      </c>
      <c r="S369" s="35">
        <v>0.2</v>
      </c>
      <c r="T369" s="2" t="s">
        <v>119</v>
      </c>
      <c r="U369" s="2" t="s">
        <v>119</v>
      </c>
      <c r="V369" s="60">
        <v>200</v>
      </c>
      <c r="W369" s="35" t="s">
        <v>315</v>
      </c>
      <c r="X369" s="135" t="s">
        <v>308</v>
      </c>
    </row>
    <row r="370" spans="1:24" x14ac:dyDescent="0.3">
      <c r="A370" s="198">
        <f t="shared" si="39"/>
        <v>354</v>
      </c>
      <c r="B370" s="35" t="s">
        <v>300</v>
      </c>
      <c r="C370" s="35" t="s">
        <v>301</v>
      </c>
      <c r="D370" s="35">
        <v>5</v>
      </c>
      <c r="E370" s="35">
        <v>0.43</v>
      </c>
      <c r="F370" s="35"/>
      <c r="G370" s="35">
        <v>0.8</v>
      </c>
      <c r="H370" s="35"/>
      <c r="I370" s="35"/>
      <c r="J370" s="35"/>
      <c r="K370" s="35"/>
      <c r="L370" s="35"/>
      <c r="M370" s="35"/>
      <c r="N370" s="35">
        <v>118.8</v>
      </c>
      <c r="O370" s="35">
        <v>3</v>
      </c>
      <c r="P370" s="2">
        <v>417</v>
      </c>
      <c r="Q370" s="2">
        <v>0</v>
      </c>
      <c r="R370" s="2">
        <v>1</v>
      </c>
      <c r="S370" s="35">
        <v>0.2</v>
      </c>
      <c r="T370" s="2" t="s">
        <v>119</v>
      </c>
      <c r="U370" s="2" t="s">
        <v>119</v>
      </c>
      <c r="V370" s="60">
        <v>200</v>
      </c>
      <c r="W370" s="35" t="s">
        <v>315</v>
      </c>
      <c r="X370" s="135" t="s">
        <v>308</v>
      </c>
    </row>
    <row r="371" spans="1:24" x14ac:dyDescent="0.3">
      <c r="A371" s="35">
        <f t="shared" si="39"/>
        <v>355</v>
      </c>
      <c r="B371" s="35" t="s">
        <v>300</v>
      </c>
      <c r="C371" s="35" t="s">
        <v>301</v>
      </c>
      <c r="D371" s="2">
        <v>5</v>
      </c>
      <c r="E371" s="2">
        <v>0.43</v>
      </c>
      <c r="F371" s="2"/>
      <c r="G371" s="2">
        <v>0.8</v>
      </c>
      <c r="H371" s="2"/>
      <c r="I371" s="2"/>
      <c r="J371" s="2"/>
      <c r="K371" s="2"/>
      <c r="L371" s="2"/>
      <c r="M371" s="2"/>
      <c r="N371" s="2">
        <v>118.8</v>
      </c>
      <c r="O371" s="2">
        <v>14</v>
      </c>
      <c r="P371" s="56">
        <v>69</v>
      </c>
      <c r="Q371" s="2">
        <v>0</v>
      </c>
      <c r="R371" s="2">
        <v>1</v>
      </c>
      <c r="S371" s="2">
        <v>0.2</v>
      </c>
      <c r="T371" s="2" t="s">
        <v>119</v>
      </c>
      <c r="U371" s="2" t="s">
        <v>119</v>
      </c>
      <c r="V371" s="60">
        <v>201</v>
      </c>
      <c r="W371" s="2" t="s">
        <v>315</v>
      </c>
      <c r="X371" s="2" t="s">
        <v>303</v>
      </c>
    </row>
    <row r="372" spans="1:24" x14ac:dyDescent="0.3">
      <c r="A372" s="35">
        <f t="shared" si="39"/>
        <v>356</v>
      </c>
      <c r="B372" s="35" t="s">
        <v>300</v>
      </c>
      <c r="C372" s="35" t="s">
        <v>301</v>
      </c>
      <c r="D372" s="2">
        <v>5</v>
      </c>
      <c r="E372" s="2">
        <v>0.43</v>
      </c>
      <c r="F372" s="2"/>
      <c r="G372" s="2">
        <v>0.8</v>
      </c>
      <c r="H372" s="2"/>
      <c r="I372" s="2"/>
      <c r="J372" s="2"/>
      <c r="K372" s="2"/>
      <c r="L372" s="2"/>
      <c r="M372" s="2"/>
      <c r="N372" s="2">
        <v>118.8</v>
      </c>
      <c r="O372" s="2">
        <v>14</v>
      </c>
      <c r="P372" s="56">
        <v>16</v>
      </c>
      <c r="Q372" s="2">
        <v>0</v>
      </c>
      <c r="R372" s="2">
        <v>1</v>
      </c>
      <c r="S372" s="2">
        <v>0.2</v>
      </c>
      <c r="T372" s="2" t="s">
        <v>119</v>
      </c>
      <c r="U372" s="2" t="s">
        <v>119</v>
      </c>
      <c r="V372" s="60">
        <v>202</v>
      </c>
      <c r="W372" s="2" t="s">
        <v>315</v>
      </c>
      <c r="X372" s="2" t="s">
        <v>303</v>
      </c>
    </row>
    <row r="373" spans="1:24" x14ac:dyDescent="0.3">
      <c r="A373" s="35">
        <f>A372+1</f>
        <v>357</v>
      </c>
      <c r="B373" s="35" t="s">
        <v>300</v>
      </c>
      <c r="C373" s="35" t="s">
        <v>301</v>
      </c>
      <c r="D373" s="2">
        <v>5</v>
      </c>
      <c r="E373" s="2">
        <v>0.43</v>
      </c>
      <c r="F373" s="2"/>
      <c r="G373" s="2">
        <v>0</v>
      </c>
      <c r="H373" s="2"/>
      <c r="I373" s="2"/>
      <c r="J373" s="2"/>
      <c r="K373" s="2"/>
      <c r="L373" s="2"/>
      <c r="M373" s="2"/>
      <c r="N373" s="2">
        <v>118.8</v>
      </c>
      <c r="O373" s="2">
        <v>14</v>
      </c>
      <c r="P373" s="254">
        <v>424</v>
      </c>
      <c r="Q373" s="2">
        <v>0</v>
      </c>
      <c r="R373" s="2">
        <v>1</v>
      </c>
      <c r="S373" s="2">
        <v>0.2</v>
      </c>
      <c r="T373" s="2" t="s">
        <v>305</v>
      </c>
      <c r="U373" s="2" t="s">
        <v>305</v>
      </c>
      <c r="V373" s="60">
        <v>203</v>
      </c>
      <c r="W373" s="2" t="s">
        <v>315</v>
      </c>
      <c r="X373" s="135" t="s">
        <v>307</v>
      </c>
    </row>
    <row r="374" spans="1:24" x14ac:dyDescent="0.3">
      <c r="A374" s="35">
        <f t="shared" si="39"/>
        <v>358</v>
      </c>
      <c r="B374" s="35" t="s">
        <v>300</v>
      </c>
      <c r="C374" s="35" t="s">
        <v>301</v>
      </c>
      <c r="D374" s="2">
        <v>5</v>
      </c>
      <c r="E374" s="2">
        <v>0.43</v>
      </c>
      <c r="F374" s="2"/>
      <c r="G374" s="2">
        <v>0</v>
      </c>
      <c r="H374" s="2"/>
      <c r="I374" s="2"/>
      <c r="J374" s="2"/>
      <c r="K374" s="2"/>
      <c r="L374" s="2"/>
      <c r="M374" s="2"/>
      <c r="N374" s="2">
        <v>118.8</v>
      </c>
      <c r="O374" s="2">
        <v>3</v>
      </c>
      <c r="P374" s="254">
        <v>426</v>
      </c>
      <c r="Q374" s="2">
        <v>0</v>
      </c>
      <c r="R374" s="2">
        <v>1</v>
      </c>
      <c r="S374" s="2">
        <v>0.2</v>
      </c>
      <c r="T374" s="2" t="s">
        <v>305</v>
      </c>
      <c r="U374" s="2" t="s">
        <v>305</v>
      </c>
      <c r="V374" s="60">
        <v>203</v>
      </c>
      <c r="W374" s="2" t="s">
        <v>315</v>
      </c>
      <c r="X374" s="135" t="s">
        <v>307</v>
      </c>
    </row>
    <row r="375" spans="1:24" x14ac:dyDescent="0.3">
      <c r="A375" s="198">
        <f>A372+1</f>
        <v>357</v>
      </c>
      <c r="B375" s="35" t="s">
        <v>300</v>
      </c>
      <c r="C375" s="35" t="s">
        <v>301</v>
      </c>
      <c r="D375" s="2">
        <v>5</v>
      </c>
      <c r="E375" s="2">
        <v>0.43</v>
      </c>
      <c r="F375" s="2"/>
      <c r="G375" s="2">
        <v>0</v>
      </c>
      <c r="H375" s="2"/>
      <c r="I375" s="2"/>
      <c r="J375" s="2"/>
      <c r="K375" s="2"/>
      <c r="L375" s="2"/>
      <c r="M375" s="2"/>
      <c r="N375" s="2">
        <v>118.8</v>
      </c>
      <c r="O375" s="2">
        <v>14</v>
      </c>
      <c r="P375" s="2">
        <v>415</v>
      </c>
      <c r="Q375" s="2">
        <v>0</v>
      </c>
      <c r="R375" s="2">
        <v>1</v>
      </c>
      <c r="S375" s="2">
        <v>0.2</v>
      </c>
      <c r="T375" s="2" t="s">
        <v>119</v>
      </c>
      <c r="U375" s="2" t="s">
        <v>119</v>
      </c>
      <c r="V375" s="60">
        <v>203</v>
      </c>
      <c r="W375" s="2" t="s">
        <v>315</v>
      </c>
      <c r="X375" s="135" t="s">
        <v>308</v>
      </c>
    </row>
    <row r="376" spans="1:24" x14ac:dyDescent="0.3">
      <c r="A376" s="198">
        <f t="shared" si="39"/>
        <v>358</v>
      </c>
      <c r="B376" s="35" t="s">
        <v>300</v>
      </c>
      <c r="C376" s="35" t="s">
        <v>301</v>
      </c>
      <c r="D376" s="2">
        <v>5</v>
      </c>
      <c r="E376" s="2">
        <v>0.43</v>
      </c>
      <c r="F376" s="2"/>
      <c r="G376" s="2">
        <v>0</v>
      </c>
      <c r="H376" s="2"/>
      <c r="I376" s="2"/>
      <c r="J376" s="2"/>
      <c r="K376" s="2"/>
      <c r="L376" s="2"/>
      <c r="M376" s="2"/>
      <c r="N376" s="2">
        <v>118.8</v>
      </c>
      <c r="O376" s="2">
        <v>3</v>
      </c>
      <c r="P376" s="2">
        <v>417</v>
      </c>
      <c r="Q376" s="2">
        <v>0</v>
      </c>
      <c r="R376" s="2">
        <v>1</v>
      </c>
      <c r="S376" s="2">
        <v>0.2</v>
      </c>
      <c r="T376" s="2" t="s">
        <v>119</v>
      </c>
      <c r="U376" s="2" t="s">
        <v>119</v>
      </c>
      <c r="V376" s="60">
        <v>203</v>
      </c>
      <c r="W376" s="2" t="s">
        <v>315</v>
      </c>
      <c r="X376" s="135" t="s">
        <v>308</v>
      </c>
    </row>
    <row r="377" spans="1:24" x14ac:dyDescent="0.3">
      <c r="A377" s="35">
        <f t="shared" si="39"/>
        <v>359</v>
      </c>
      <c r="B377" s="35" t="s">
        <v>300</v>
      </c>
      <c r="C377" s="35" t="s">
        <v>301</v>
      </c>
      <c r="D377" s="2">
        <v>5</v>
      </c>
      <c r="E377" s="2">
        <v>0.43</v>
      </c>
      <c r="F377" s="2"/>
      <c r="G377" s="2">
        <v>0</v>
      </c>
      <c r="H377" s="2"/>
      <c r="I377" s="2"/>
      <c r="J377" s="2"/>
      <c r="K377" s="2"/>
      <c r="L377" s="2"/>
      <c r="M377" s="2"/>
      <c r="N377" s="2">
        <v>118.8</v>
      </c>
      <c r="O377" s="2">
        <v>14</v>
      </c>
      <c r="P377" s="56">
        <v>69</v>
      </c>
      <c r="Q377" s="2">
        <v>0</v>
      </c>
      <c r="R377" s="2">
        <v>1</v>
      </c>
      <c r="S377" s="2">
        <v>0.2</v>
      </c>
      <c r="T377" s="2" t="s">
        <v>119</v>
      </c>
      <c r="U377" s="2" t="s">
        <v>119</v>
      </c>
      <c r="V377" s="60">
        <v>204</v>
      </c>
      <c r="W377" s="2" t="s">
        <v>315</v>
      </c>
      <c r="X377" s="2" t="s">
        <v>303</v>
      </c>
    </row>
    <row r="378" spans="1:24" x14ac:dyDescent="0.3">
      <c r="A378" s="35">
        <f t="shared" si="39"/>
        <v>360</v>
      </c>
      <c r="B378" s="35" t="s">
        <v>300</v>
      </c>
      <c r="C378" s="35" t="s">
        <v>301</v>
      </c>
      <c r="D378" s="2">
        <v>5</v>
      </c>
      <c r="E378" s="2">
        <v>0.43</v>
      </c>
      <c r="F378" s="2"/>
      <c r="G378" s="2">
        <v>0</v>
      </c>
      <c r="H378" s="2"/>
      <c r="I378" s="2"/>
      <c r="J378" s="2"/>
      <c r="K378" s="2"/>
      <c r="L378" s="2"/>
      <c r="M378" s="2"/>
      <c r="N378" s="2">
        <v>118.8</v>
      </c>
      <c r="O378" s="2">
        <v>14</v>
      </c>
      <c r="P378" s="56">
        <v>16</v>
      </c>
      <c r="Q378" s="2">
        <v>0</v>
      </c>
      <c r="R378" s="2">
        <v>1</v>
      </c>
      <c r="S378" s="2">
        <v>0.2</v>
      </c>
      <c r="T378" s="2" t="s">
        <v>119</v>
      </c>
      <c r="U378" s="2" t="s">
        <v>119</v>
      </c>
      <c r="V378" s="60">
        <v>205</v>
      </c>
      <c r="W378" s="2" t="s">
        <v>315</v>
      </c>
      <c r="X378" s="2" t="s">
        <v>303</v>
      </c>
    </row>
    <row r="379" spans="1:24" ht="15.75" customHeight="1" x14ac:dyDescent="0.3">
      <c r="A379" s="35">
        <f>A378+1</f>
        <v>361</v>
      </c>
      <c r="B379" s="35" t="s">
        <v>300</v>
      </c>
      <c r="C379" s="35" t="s">
        <v>301</v>
      </c>
      <c r="D379" s="2">
        <v>5</v>
      </c>
      <c r="E379" s="2">
        <v>0.43</v>
      </c>
      <c r="F379" s="2"/>
      <c r="G379" s="2">
        <v>0.8</v>
      </c>
      <c r="H379" s="2"/>
      <c r="I379" s="2"/>
      <c r="J379" s="2"/>
      <c r="K379" s="2"/>
      <c r="L379" s="2"/>
      <c r="M379" s="2"/>
      <c r="N379" s="2">
        <v>118.8</v>
      </c>
      <c r="O379" s="2">
        <v>3</v>
      </c>
      <c r="P379" s="2">
        <v>414</v>
      </c>
      <c r="Q379" s="2">
        <v>0</v>
      </c>
      <c r="R379" s="2">
        <v>1</v>
      </c>
      <c r="S379" s="2">
        <v>0.2</v>
      </c>
      <c r="T379" s="2" t="s">
        <v>119</v>
      </c>
      <c r="U379" s="2" t="s">
        <v>119</v>
      </c>
      <c r="V379" s="60">
        <v>200</v>
      </c>
      <c r="W379" s="2" t="s">
        <v>315</v>
      </c>
      <c r="X379" s="135" t="s">
        <v>307</v>
      </c>
    </row>
    <row r="380" spans="1:24" ht="15.75" customHeight="1" x14ac:dyDescent="0.3">
      <c r="A380" s="35">
        <f t="shared" si="39"/>
        <v>362</v>
      </c>
      <c r="B380" s="35" t="s">
        <v>300</v>
      </c>
      <c r="C380" s="35" t="s">
        <v>301</v>
      </c>
      <c r="D380" s="2">
        <v>5</v>
      </c>
      <c r="E380" s="2">
        <v>0.43</v>
      </c>
      <c r="F380" s="2"/>
      <c r="G380" s="2">
        <v>0.8</v>
      </c>
      <c r="H380" s="2"/>
      <c r="I380" s="2"/>
      <c r="J380" s="2"/>
      <c r="K380" s="2"/>
      <c r="L380" s="2"/>
      <c r="M380" s="2"/>
      <c r="N380" s="2">
        <v>118.8</v>
      </c>
      <c r="O380" s="2">
        <v>3</v>
      </c>
      <c r="P380" s="2">
        <v>416</v>
      </c>
      <c r="Q380" s="2">
        <v>0</v>
      </c>
      <c r="R380" s="2">
        <v>1</v>
      </c>
      <c r="S380" s="2">
        <v>0.2</v>
      </c>
      <c r="T380" s="2" t="s">
        <v>119</v>
      </c>
      <c r="U380" s="2" t="s">
        <v>119</v>
      </c>
      <c r="V380" s="60">
        <v>200</v>
      </c>
      <c r="W380" s="2" t="s">
        <v>315</v>
      </c>
      <c r="X380" s="135" t="s">
        <v>307</v>
      </c>
    </row>
    <row r="381" spans="1:24" ht="15.75" customHeight="1" x14ac:dyDescent="0.3">
      <c r="A381" s="198">
        <f>A380+1</f>
        <v>363</v>
      </c>
      <c r="B381" s="35" t="s">
        <v>300</v>
      </c>
      <c r="C381" s="35" t="s">
        <v>301</v>
      </c>
      <c r="D381" s="2">
        <v>5</v>
      </c>
      <c r="E381" s="2">
        <v>0.43</v>
      </c>
      <c r="F381" s="2"/>
      <c r="G381" s="2">
        <v>0.8</v>
      </c>
      <c r="H381" s="2"/>
      <c r="I381" s="2"/>
      <c r="J381" s="2"/>
      <c r="K381" s="2"/>
      <c r="L381" s="2"/>
      <c r="M381" s="2"/>
      <c r="N381" s="2">
        <v>118.8</v>
      </c>
      <c r="O381" s="2">
        <v>3</v>
      </c>
      <c r="P381" s="2">
        <v>415</v>
      </c>
      <c r="Q381" s="2">
        <v>0</v>
      </c>
      <c r="R381" s="2">
        <v>1</v>
      </c>
      <c r="S381" s="2">
        <v>0.2</v>
      </c>
      <c r="T381" s="2" t="s">
        <v>119</v>
      </c>
      <c r="U381" s="2" t="s">
        <v>119</v>
      </c>
      <c r="V381" s="60">
        <v>200</v>
      </c>
      <c r="W381" s="2" t="s">
        <v>315</v>
      </c>
      <c r="X381" s="135" t="s">
        <v>308</v>
      </c>
    </row>
    <row r="382" spans="1:24" x14ac:dyDescent="0.3">
      <c r="A382" s="198">
        <f t="shared" si="39"/>
        <v>364</v>
      </c>
      <c r="B382" s="35" t="s">
        <v>300</v>
      </c>
      <c r="C382" s="35" t="s">
        <v>301</v>
      </c>
      <c r="D382" s="2">
        <v>5</v>
      </c>
      <c r="E382" s="2">
        <v>0.43</v>
      </c>
      <c r="F382" s="2"/>
      <c r="G382" s="2">
        <v>0.8</v>
      </c>
      <c r="H382" s="2"/>
      <c r="I382" s="2"/>
      <c r="J382" s="2"/>
      <c r="K382" s="2"/>
      <c r="L382" s="2"/>
      <c r="M382" s="2"/>
      <c r="N382" s="2">
        <v>118.8</v>
      </c>
      <c r="O382" s="2">
        <v>3</v>
      </c>
      <c r="P382" s="2">
        <v>417</v>
      </c>
      <c r="Q382" s="2">
        <v>0</v>
      </c>
      <c r="R382" s="2">
        <v>1</v>
      </c>
      <c r="S382" s="2">
        <v>0.2</v>
      </c>
      <c r="T382" s="2" t="s">
        <v>119</v>
      </c>
      <c r="U382" s="2" t="s">
        <v>119</v>
      </c>
      <c r="V382" s="60">
        <v>200</v>
      </c>
      <c r="W382" s="2" t="s">
        <v>315</v>
      </c>
      <c r="X382" s="135" t="s">
        <v>308</v>
      </c>
    </row>
    <row r="383" spans="1:24" x14ac:dyDescent="0.3">
      <c r="A383" s="35">
        <f t="shared" si="39"/>
        <v>365</v>
      </c>
      <c r="B383" s="35" t="s">
        <v>300</v>
      </c>
      <c r="C383" s="35" t="s">
        <v>301</v>
      </c>
      <c r="D383" s="2">
        <v>5</v>
      </c>
      <c r="E383" s="2">
        <v>0.43</v>
      </c>
      <c r="F383" s="2"/>
      <c r="G383" s="2">
        <v>0.8</v>
      </c>
      <c r="H383" s="2"/>
      <c r="I383" s="2"/>
      <c r="J383" s="2"/>
      <c r="K383" s="2"/>
      <c r="L383" s="2"/>
      <c r="M383" s="2"/>
      <c r="N383" s="2">
        <v>118.8</v>
      </c>
      <c r="O383" s="2">
        <v>3</v>
      </c>
      <c r="P383" s="56">
        <v>70</v>
      </c>
      <c r="Q383" s="2">
        <v>0</v>
      </c>
      <c r="R383" s="2">
        <v>1</v>
      </c>
      <c r="S383" s="2">
        <v>0.2</v>
      </c>
      <c r="T383" s="2" t="s">
        <v>119</v>
      </c>
      <c r="U383" s="2" t="s">
        <v>119</v>
      </c>
      <c r="V383" s="60">
        <v>201</v>
      </c>
      <c r="W383" s="2" t="s">
        <v>315</v>
      </c>
      <c r="X383" s="2" t="s">
        <v>303</v>
      </c>
    </row>
    <row r="384" spans="1:24" x14ac:dyDescent="0.3">
      <c r="A384" s="35">
        <f t="shared" si="39"/>
        <v>366</v>
      </c>
      <c r="B384" s="35" t="s">
        <v>300</v>
      </c>
      <c r="C384" s="35" t="s">
        <v>301</v>
      </c>
      <c r="D384" s="2">
        <v>5</v>
      </c>
      <c r="E384" s="2">
        <v>0.43</v>
      </c>
      <c r="F384" s="2"/>
      <c r="G384" s="2">
        <v>0.8</v>
      </c>
      <c r="H384" s="2"/>
      <c r="I384" s="2"/>
      <c r="J384" s="2"/>
      <c r="K384" s="2"/>
      <c r="L384" s="2"/>
      <c r="M384" s="2"/>
      <c r="N384" s="2">
        <v>118.8</v>
      </c>
      <c r="O384" s="2">
        <v>3</v>
      </c>
      <c r="P384" s="56">
        <v>22</v>
      </c>
      <c r="Q384" s="2">
        <v>0</v>
      </c>
      <c r="R384" s="2">
        <v>1</v>
      </c>
      <c r="S384" s="2">
        <v>0.2</v>
      </c>
      <c r="T384" s="2" t="s">
        <v>119</v>
      </c>
      <c r="U384" s="2" t="s">
        <v>119</v>
      </c>
      <c r="V384" s="60">
        <v>202</v>
      </c>
      <c r="W384" s="2" t="s">
        <v>315</v>
      </c>
      <c r="X384" s="2" t="s">
        <v>303</v>
      </c>
    </row>
    <row r="385" spans="1:25" x14ac:dyDescent="0.3">
      <c r="A385" s="35">
        <f>A382+1</f>
        <v>365</v>
      </c>
      <c r="B385" s="35" t="s">
        <v>300</v>
      </c>
      <c r="C385" s="35" t="s">
        <v>301</v>
      </c>
      <c r="D385" s="2">
        <v>5</v>
      </c>
      <c r="E385" s="2">
        <v>0.43</v>
      </c>
      <c r="F385" s="2"/>
      <c r="G385" s="2">
        <v>0</v>
      </c>
      <c r="H385" s="2"/>
      <c r="I385" s="2"/>
      <c r="J385" s="2"/>
      <c r="K385" s="2"/>
      <c r="L385" s="2"/>
      <c r="M385" s="2"/>
      <c r="N385" s="2">
        <v>118.8</v>
      </c>
      <c r="O385" s="2">
        <v>3</v>
      </c>
      <c r="P385" s="2">
        <v>414</v>
      </c>
      <c r="Q385" s="2">
        <v>0</v>
      </c>
      <c r="R385" s="2">
        <v>1</v>
      </c>
      <c r="S385" s="2">
        <v>0.2</v>
      </c>
      <c r="T385" s="2" t="s">
        <v>119</v>
      </c>
      <c r="U385" s="2" t="s">
        <v>119</v>
      </c>
      <c r="V385" s="60">
        <v>203</v>
      </c>
      <c r="W385" s="2" t="s">
        <v>315</v>
      </c>
      <c r="X385" s="135" t="s">
        <v>307</v>
      </c>
    </row>
    <row r="386" spans="1:25" x14ac:dyDescent="0.3">
      <c r="A386" s="35">
        <f t="shared" si="39"/>
        <v>366</v>
      </c>
      <c r="B386" s="35" t="s">
        <v>300</v>
      </c>
      <c r="C386" s="35" t="s">
        <v>301</v>
      </c>
      <c r="D386" s="2">
        <v>5</v>
      </c>
      <c r="E386" s="2">
        <v>0.43</v>
      </c>
      <c r="F386" s="2"/>
      <c r="G386" s="2">
        <v>0</v>
      </c>
      <c r="H386" s="2"/>
      <c r="I386" s="2"/>
      <c r="J386" s="2"/>
      <c r="K386" s="2"/>
      <c r="L386" s="2"/>
      <c r="M386" s="2"/>
      <c r="N386" s="2">
        <v>118.8</v>
      </c>
      <c r="O386" s="2">
        <v>3</v>
      </c>
      <c r="P386" s="2">
        <v>416</v>
      </c>
      <c r="Q386" s="2">
        <v>0</v>
      </c>
      <c r="R386" s="2">
        <v>1</v>
      </c>
      <c r="S386" s="2">
        <v>0.2</v>
      </c>
      <c r="T386" s="2" t="s">
        <v>119</v>
      </c>
      <c r="U386" s="2" t="s">
        <v>119</v>
      </c>
      <c r="V386" s="60">
        <v>203</v>
      </c>
      <c r="W386" s="2" t="s">
        <v>315</v>
      </c>
      <c r="X386" s="135" t="s">
        <v>307</v>
      </c>
    </row>
    <row r="387" spans="1:25" x14ac:dyDescent="0.3">
      <c r="A387" s="198">
        <f>A384+1</f>
        <v>367</v>
      </c>
      <c r="B387" s="35" t="s">
        <v>300</v>
      </c>
      <c r="C387" s="35" t="s">
        <v>301</v>
      </c>
      <c r="D387" s="2">
        <v>5</v>
      </c>
      <c r="E387" s="2">
        <v>0.43</v>
      </c>
      <c r="F387" s="2"/>
      <c r="G387" s="2">
        <v>0</v>
      </c>
      <c r="H387" s="2"/>
      <c r="I387" s="2"/>
      <c r="J387" s="2"/>
      <c r="K387" s="2"/>
      <c r="L387" s="2"/>
      <c r="M387" s="2"/>
      <c r="N387" s="2">
        <v>118.8</v>
      </c>
      <c r="O387" s="2">
        <v>3</v>
      </c>
      <c r="P387" s="2">
        <v>415</v>
      </c>
      <c r="Q387" s="2">
        <v>0</v>
      </c>
      <c r="R387" s="2">
        <v>1</v>
      </c>
      <c r="S387" s="2">
        <v>0.2</v>
      </c>
      <c r="T387" s="2" t="s">
        <v>119</v>
      </c>
      <c r="U387" s="2" t="s">
        <v>119</v>
      </c>
      <c r="V387" s="60">
        <v>203</v>
      </c>
      <c r="W387" s="2" t="s">
        <v>315</v>
      </c>
      <c r="X387" s="135" t="s">
        <v>308</v>
      </c>
    </row>
    <row r="388" spans="1:25" x14ac:dyDescent="0.3">
      <c r="A388" s="198">
        <f t="shared" si="39"/>
        <v>368</v>
      </c>
      <c r="B388" s="35" t="s">
        <v>300</v>
      </c>
      <c r="C388" s="35" t="s">
        <v>301</v>
      </c>
      <c r="D388" s="2">
        <v>5</v>
      </c>
      <c r="E388" s="2">
        <v>0.43</v>
      </c>
      <c r="F388" s="2"/>
      <c r="G388" s="2">
        <v>0</v>
      </c>
      <c r="H388" s="2"/>
      <c r="I388" s="2"/>
      <c r="J388" s="2"/>
      <c r="K388" s="2"/>
      <c r="L388" s="2"/>
      <c r="M388" s="2"/>
      <c r="N388" s="2">
        <v>118.8</v>
      </c>
      <c r="O388" s="2">
        <v>3</v>
      </c>
      <c r="P388" s="2">
        <v>417</v>
      </c>
      <c r="Q388" s="2">
        <v>0</v>
      </c>
      <c r="R388" s="2">
        <v>1</v>
      </c>
      <c r="S388" s="2">
        <v>0.2</v>
      </c>
      <c r="T388" s="2" t="s">
        <v>119</v>
      </c>
      <c r="U388" s="2" t="s">
        <v>119</v>
      </c>
      <c r="V388" s="60">
        <v>203</v>
      </c>
      <c r="W388" s="2" t="s">
        <v>315</v>
      </c>
      <c r="X388" s="135" t="s">
        <v>308</v>
      </c>
    </row>
    <row r="389" spans="1:25" x14ac:dyDescent="0.3">
      <c r="A389" s="35">
        <f t="shared" si="39"/>
        <v>369</v>
      </c>
      <c r="B389" s="35" t="s">
        <v>300</v>
      </c>
      <c r="C389" s="35" t="s">
        <v>301</v>
      </c>
      <c r="D389" s="2">
        <v>5</v>
      </c>
      <c r="E389" s="2">
        <v>0.43</v>
      </c>
      <c r="F389" s="2"/>
      <c r="G389" s="2">
        <v>0</v>
      </c>
      <c r="H389" s="2"/>
      <c r="I389" s="2"/>
      <c r="J389" s="2"/>
      <c r="K389" s="2"/>
      <c r="L389" s="2"/>
      <c r="M389" s="2"/>
      <c r="N389" s="2">
        <v>118.8</v>
      </c>
      <c r="O389" s="2">
        <v>3</v>
      </c>
      <c r="P389" s="56">
        <v>70</v>
      </c>
      <c r="Q389" s="2">
        <v>0</v>
      </c>
      <c r="R389" s="2">
        <v>1</v>
      </c>
      <c r="S389" s="2">
        <v>0.2</v>
      </c>
      <c r="T389" s="2" t="s">
        <v>119</v>
      </c>
      <c r="U389" s="2" t="s">
        <v>119</v>
      </c>
      <c r="V389" s="60">
        <v>204</v>
      </c>
      <c r="W389" s="2" t="s">
        <v>315</v>
      </c>
      <c r="X389" s="2" t="s">
        <v>303</v>
      </c>
    </row>
    <row r="390" spans="1:25" ht="15" thickBot="1" x14ac:dyDescent="0.35">
      <c r="A390" s="34">
        <f t="shared" si="39"/>
        <v>370</v>
      </c>
      <c r="B390" s="34" t="s">
        <v>300</v>
      </c>
      <c r="C390" s="34" t="s">
        <v>301</v>
      </c>
      <c r="D390" s="34">
        <v>5</v>
      </c>
      <c r="E390" s="34">
        <v>0.43</v>
      </c>
      <c r="F390" s="34"/>
      <c r="G390" s="34">
        <v>0</v>
      </c>
      <c r="H390" s="34"/>
      <c r="I390" s="34"/>
      <c r="J390" s="34"/>
      <c r="K390" s="34"/>
      <c r="L390" s="34"/>
      <c r="M390" s="34"/>
      <c r="N390" s="34">
        <v>118.8</v>
      </c>
      <c r="O390" s="34">
        <v>3</v>
      </c>
      <c r="P390" s="171">
        <v>22</v>
      </c>
      <c r="Q390" s="34">
        <v>0</v>
      </c>
      <c r="R390" s="34">
        <v>1</v>
      </c>
      <c r="S390" s="34">
        <v>0.2</v>
      </c>
      <c r="T390" s="34" t="s">
        <v>119</v>
      </c>
      <c r="U390" s="34" t="s">
        <v>119</v>
      </c>
      <c r="V390" s="172">
        <v>205</v>
      </c>
      <c r="W390" s="34" t="s">
        <v>315</v>
      </c>
      <c r="X390" s="34" t="s">
        <v>303</v>
      </c>
    </row>
    <row r="391" spans="1:25" x14ac:dyDescent="0.3">
      <c r="A391" s="35">
        <f t="shared" si="39"/>
        <v>371</v>
      </c>
      <c r="B391" s="35" t="s">
        <v>300</v>
      </c>
      <c r="C391" s="35" t="s">
        <v>301</v>
      </c>
      <c r="D391" s="35">
        <v>5</v>
      </c>
      <c r="E391" s="35">
        <v>0.43</v>
      </c>
      <c r="F391" s="35"/>
      <c r="G391" s="35">
        <v>0</v>
      </c>
      <c r="H391" s="35"/>
      <c r="I391" s="35"/>
      <c r="J391" s="35"/>
      <c r="K391" s="35"/>
      <c r="L391" s="35"/>
      <c r="M391" s="35"/>
      <c r="N391" s="35"/>
      <c r="O391" s="35"/>
      <c r="P391" s="255">
        <v>36</v>
      </c>
      <c r="Q391" s="35">
        <v>0</v>
      </c>
      <c r="R391" s="35">
        <v>1</v>
      </c>
      <c r="S391" s="35">
        <v>0.2</v>
      </c>
      <c r="T391" s="35" t="s">
        <v>305</v>
      </c>
      <c r="U391" s="35" t="s">
        <v>305</v>
      </c>
      <c r="V391" s="60">
        <v>206</v>
      </c>
      <c r="W391" s="35" t="s">
        <v>316</v>
      </c>
      <c r="X391" s="135" t="s">
        <v>307</v>
      </c>
      <c r="Y391" s="135" t="s">
        <v>317</v>
      </c>
    </row>
    <row r="392" spans="1:25" x14ac:dyDescent="0.3">
      <c r="A392" s="2">
        <f t="shared" si="39"/>
        <v>372</v>
      </c>
      <c r="B392" s="2" t="s">
        <v>300</v>
      </c>
      <c r="C392" s="2" t="s">
        <v>301</v>
      </c>
      <c r="D392" s="2">
        <v>5</v>
      </c>
      <c r="E392" s="2">
        <v>0.43</v>
      </c>
      <c r="F392" s="2"/>
      <c r="G392" s="2">
        <v>0.1</v>
      </c>
      <c r="H392" s="2"/>
      <c r="I392" s="2"/>
      <c r="J392" s="2"/>
      <c r="K392" s="2"/>
      <c r="L392" s="2"/>
      <c r="M392" s="2"/>
      <c r="N392" s="2"/>
      <c r="O392" s="2"/>
      <c r="P392" s="254">
        <v>36</v>
      </c>
      <c r="Q392" s="2">
        <v>0</v>
      </c>
      <c r="R392" s="2">
        <v>1</v>
      </c>
      <c r="S392" s="2">
        <v>0.2</v>
      </c>
      <c r="T392" s="2" t="s">
        <v>305</v>
      </c>
      <c r="U392" s="2" t="s">
        <v>305</v>
      </c>
      <c r="V392" s="60">
        <v>207</v>
      </c>
      <c r="W392" s="2" t="s">
        <v>316</v>
      </c>
      <c r="X392" s="135" t="s">
        <v>307</v>
      </c>
    </row>
    <row r="393" spans="1:25" x14ac:dyDescent="0.3">
      <c r="A393" s="2">
        <f t="shared" si="39"/>
        <v>373</v>
      </c>
      <c r="B393" s="2" t="s">
        <v>300</v>
      </c>
      <c r="C393" s="2" t="s">
        <v>301</v>
      </c>
      <c r="D393" s="2">
        <v>5</v>
      </c>
      <c r="E393" s="2">
        <v>0.43</v>
      </c>
      <c r="F393" s="2"/>
      <c r="G393" s="2">
        <v>0.2</v>
      </c>
      <c r="H393" s="2"/>
      <c r="I393" s="2"/>
      <c r="J393" s="2"/>
      <c r="K393" s="2"/>
      <c r="L393" s="2"/>
      <c r="M393" s="2"/>
      <c r="N393" s="2"/>
      <c r="O393" s="2"/>
      <c r="P393" s="254">
        <v>36</v>
      </c>
      <c r="Q393" s="2">
        <v>0</v>
      </c>
      <c r="R393" s="2">
        <v>1</v>
      </c>
      <c r="S393" s="2">
        <v>0.2</v>
      </c>
      <c r="T393" s="2" t="s">
        <v>305</v>
      </c>
      <c r="U393" s="2" t="s">
        <v>305</v>
      </c>
      <c r="V393" s="60">
        <f>V392+1</f>
        <v>208</v>
      </c>
      <c r="W393" s="2" t="s">
        <v>316</v>
      </c>
      <c r="X393" s="135" t="s">
        <v>307</v>
      </c>
    </row>
    <row r="394" spans="1:25" x14ac:dyDescent="0.3">
      <c r="A394" s="2">
        <f t="shared" si="39"/>
        <v>374</v>
      </c>
      <c r="B394" s="2" t="s">
        <v>300</v>
      </c>
      <c r="C394" s="2" t="s">
        <v>301</v>
      </c>
      <c r="D394" s="2">
        <v>5</v>
      </c>
      <c r="E394" s="2">
        <v>0.43</v>
      </c>
      <c r="F394" s="2"/>
      <c r="G394" s="2">
        <v>0.3</v>
      </c>
      <c r="H394" s="2"/>
      <c r="I394" s="2"/>
      <c r="J394" s="2"/>
      <c r="K394" s="2"/>
      <c r="L394" s="2"/>
      <c r="M394" s="2"/>
      <c r="N394" s="2"/>
      <c r="O394" s="2"/>
      <c r="P394" s="254">
        <v>36</v>
      </c>
      <c r="Q394" s="2">
        <v>0</v>
      </c>
      <c r="R394" s="2">
        <v>1</v>
      </c>
      <c r="S394" s="2">
        <v>0.2</v>
      </c>
      <c r="T394" s="2" t="s">
        <v>305</v>
      </c>
      <c r="U394" s="2" t="s">
        <v>305</v>
      </c>
      <c r="V394" s="60">
        <f t="shared" ref="V394:V410" si="40">V393+1</f>
        <v>209</v>
      </c>
      <c r="W394" s="2" t="s">
        <v>316</v>
      </c>
      <c r="X394" s="135" t="s">
        <v>318</v>
      </c>
    </row>
    <row r="395" spans="1:25" x14ac:dyDescent="0.3">
      <c r="A395" s="2">
        <f t="shared" si="39"/>
        <v>375</v>
      </c>
      <c r="B395" s="2" t="s">
        <v>300</v>
      </c>
      <c r="C395" s="2" t="s">
        <v>301</v>
      </c>
      <c r="D395" s="2">
        <v>5</v>
      </c>
      <c r="E395" s="2">
        <v>0.43</v>
      </c>
      <c r="F395" s="2"/>
      <c r="G395" s="2">
        <v>0.4</v>
      </c>
      <c r="H395" s="2"/>
      <c r="I395" s="2"/>
      <c r="J395" s="2"/>
      <c r="K395" s="2"/>
      <c r="L395" s="2"/>
      <c r="M395" s="2"/>
      <c r="N395" s="2"/>
      <c r="O395" s="2"/>
      <c r="P395" s="254">
        <v>36</v>
      </c>
      <c r="Q395" s="2">
        <v>0</v>
      </c>
      <c r="R395" s="2">
        <v>1</v>
      </c>
      <c r="S395" s="2">
        <v>0.2</v>
      </c>
      <c r="T395" s="2" t="s">
        <v>305</v>
      </c>
      <c r="U395" s="2" t="s">
        <v>305</v>
      </c>
      <c r="V395" s="60">
        <f t="shared" si="40"/>
        <v>210</v>
      </c>
      <c r="W395" s="2" t="s">
        <v>316</v>
      </c>
      <c r="X395" s="135" t="s">
        <v>307</v>
      </c>
    </row>
    <row r="396" spans="1:25" x14ac:dyDescent="0.3">
      <c r="A396" s="2">
        <f t="shared" si="39"/>
        <v>376</v>
      </c>
      <c r="B396" s="2" t="s">
        <v>300</v>
      </c>
      <c r="C396" s="2" t="s">
        <v>301</v>
      </c>
      <c r="D396" s="2">
        <v>5</v>
      </c>
      <c r="E396" s="2">
        <v>0.43</v>
      </c>
      <c r="F396" s="2"/>
      <c r="G396" s="2">
        <v>0.5</v>
      </c>
      <c r="H396" s="2"/>
      <c r="I396" s="2"/>
      <c r="J396" s="2"/>
      <c r="K396" s="2"/>
      <c r="L396" s="2"/>
      <c r="M396" s="2"/>
      <c r="N396" s="2"/>
      <c r="O396" s="2"/>
      <c r="P396" s="254">
        <v>36</v>
      </c>
      <c r="Q396" s="2">
        <v>0</v>
      </c>
      <c r="R396" s="2">
        <v>1</v>
      </c>
      <c r="S396" s="2">
        <v>0.2</v>
      </c>
      <c r="T396" s="2" t="s">
        <v>305</v>
      </c>
      <c r="U396" s="2" t="s">
        <v>305</v>
      </c>
      <c r="V396" s="60">
        <f t="shared" si="40"/>
        <v>211</v>
      </c>
      <c r="W396" s="2" t="s">
        <v>316</v>
      </c>
      <c r="X396" s="135" t="s">
        <v>307</v>
      </c>
    </row>
    <row r="397" spans="1:25" x14ac:dyDescent="0.3">
      <c r="A397" s="2">
        <f t="shared" si="39"/>
        <v>377</v>
      </c>
      <c r="B397" s="2" t="s">
        <v>300</v>
      </c>
      <c r="C397" s="2" t="s">
        <v>301</v>
      </c>
      <c r="D397" s="2">
        <v>5</v>
      </c>
      <c r="E397" s="2">
        <v>0.43</v>
      </c>
      <c r="F397" s="2"/>
      <c r="G397" s="2">
        <v>0.6</v>
      </c>
      <c r="H397" s="2"/>
      <c r="I397" s="2"/>
      <c r="J397" s="2"/>
      <c r="K397" s="2"/>
      <c r="L397" s="2"/>
      <c r="M397" s="2"/>
      <c r="N397" s="2"/>
      <c r="O397" s="2"/>
      <c r="P397" s="254">
        <v>36</v>
      </c>
      <c r="Q397" s="2">
        <v>0</v>
      </c>
      <c r="R397" s="2">
        <v>1</v>
      </c>
      <c r="S397" s="2">
        <v>0.2</v>
      </c>
      <c r="T397" s="2" t="s">
        <v>305</v>
      </c>
      <c r="U397" s="2" t="s">
        <v>305</v>
      </c>
      <c r="V397" s="60">
        <f t="shared" si="40"/>
        <v>212</v>
      </c>
      <c r="W397" s="2" t="s">
        <v>316</v>
      </c>
      <c r="X397" s="135" t="s">
        <v>307</v>
      </c>
    </row>
    <row r="398" spans="1:25" x14ac:dyDescent="0.3">
      <c r="A398" s="2">
        <f t="shared" si="39"/>
        <v>378</v>
      </c>
      <c r="B398" s="2" t="s">
        <v>300</v>
      </c>
      <c r="C398" s="2" t="s">
        <v>301</v>
      </c>
      <c r="D398" s="2">
        <v>5</v>
      </c>
      <c r="E398" s="2">
        <v>0.43</v>
      </c>
      <c r="F398" s="2"/>
      <c r="G398" s="2">
        <v>0.7</v>
      </c>
      <c r="H398" s="2"/>
      <c r="I398" s="2"/>
      <c r="J398" s="2"/>
      <c r="K398" s="2"/>
      <c r="L398" s="2"/>
      <c r="M398" s="2"/>
      <c r="N398" s="2"/>
      <c r="O398" s="2"/>
      <c r="P398" s="254">
        <v>36</v>
      </c>
      <c r="Q398" s="2">
        <v>0</v>
      </c>
      <c r="R398" s="2">
        <v>1</v>
      </c>
      <c r="S398" s="2">
        <v>0.2</v>
      </c>
      <c r="T398" s="2" t="s">
        <v>305</v>
      </c>
      <c r="U398" s="2" t="s">
        <v>305</v>
      </c>
      <c r="V398" s="60">
        <f t="shared" si="40"/>
        <v>213</v>
      </c>
      <c r="W398" s="2" t="s">
        <v>316</v>
      </c>
      <c r="X398" s="135" t="s">
        <v>307</v>
      </c>
    </row>
    <row r="399" spans="1:25" x14ac:dyDescent="0.3">
      <c r="A399" s="2">
        <f t="shared" si="39"/>
        <v>379</v>
      </c>
      <c r="B399" s="2" t="s">
        <v>300</v>
      </c>
      <c r="C399" s="2" t="s">
        <v>301</v>
      </c>
      <c r="D399" s="2">
        <v>5</v>
      </c>
      <c r="E399" s="2">
        <v>0.43</v>
      </c>
      <c r="F399" s="2"/>
      <c r="G399" s="2">
        <v>0.8</v>
      </c>
      <c r="H399" s="2"/>
      <c r="I399" s="2"/>
      <c r="J399" s="2"/>
      <c r="K399" s="2"/>
      <c r="L399" s="2"/>
      <c r="M399" s="2"/>
      <c r="N399" s="2"/>
      <c r="O399" s="2"/>
      <c r="P399" s="254">
        <v>36</v>
      </c>
      <c r="Q399" s="2">
        <v>0</v>
      </c>
      <c r="R399" s="2">
        <v>1</v>
      </c>
      <c r="S399" s="2">
        <v>0.2</v>
      </c>
      <c r="T399" s="2" t="s">
        <v>305</v>
      </c>
      <c r="U399" s="2" t="s">
        <v>305</v>
      </c>
      <c r="V399" s="60">
        <f t="shared" si="40"/>
        <v>214</v>
      </c>
      <c r="W399" s="2" t="s">
        <v>316</v>
      </c>
      <c r="X399" s="135" t="s">
        <v>307</v>
      </c>
    </row>
    <row r="400" spans="1:25" x14ac:dyDescent="0.3">
      <c r="A400" s="2">
        <f t="shared" si="39"/>
        <v>380</v>
      </c>
      <c r="B400" s="2" t="s">
        <v>300</v>
      </c>
      <c r="C400" s="2" t="s">
        <v>301</v>
      </c>
      <c r="D400" s="2">
        <v>5</v>
      </c>
      <c r="E400" s="2">
        <v>0.43</v>
      </c>
      <c r="F400" s="2"/>
      <c r="G400" s="2">
        <v>0.9</v>
      </c>
      <c r="H400" s="2"/>
      <c r="I400" s="2"/>
      <c r="J400" s="2"/>
      <c r="K400" s="2"/>
      <c r="L400" s="2"/>
      <c r="M400" s="2"/>
      <c r="N400" s="2"/>
      <c r="O400" s="2"/>
      <c r="P400" s="254">
        <v>36</v>
      </c>
      <c r="Q400" s="2">
        <v>0</v>
      </c>
      <c r="R400" s="2">
        <v>1</v>
      </c>
      <c r="S400" s="2">
        <v>0.2</v>
      </c>
      <c r="T400" s="2" t="s">
        <v>305</v>
      </c>
      <c r="U400" s="2" t="s">
        <v>305</v>
      </c>
      <c r="V400" s="60">
        <f t="shared" si="40"/>
        <v>215</v>
      </c>
      <c r="W400" s="2" t="s">
        <v>316</v>
      </c>
      <c r="X400" s="135" t="s">
        <v>307</v>
      </c>
    </row>
    <row r="401" spans="1:25" x14ac:dyDescent="0.3">
      <c r="A401" s="2">
        <f t="shared" si="39"/>
        <v>381</v>
      </c>
      <c r="B401" s="2" t="s">
        <v>300</v>
      </c>
      <c r="C401" s="2" t="s">
        <v>301</v>
      </c>
      <c r="D401" s="2">
        <v>5</v>
      </c>
      <c r="E401" s="2">
        <v>0.43</v>
      </c>
      <c r="F401" s="2"/>
      <c r="G401" s="2">
        <v>0</v>
      </c>
      <c r="H401" s="2"/>
      <c r="I401" s="2"/>
      <c r="J401" s="2"/>
      <c r="K401" s="2"/>
      <c r="L401" s="2"/>
      <c r="M401" s="2"/>
      <c r="N401" s="2"/>
      <c r="O401" s="2"/>
      <c r="P401" s="254">
        <v>418</v>
      </c>
      <c r="Q401" s="2">
        <v>0</v>
      </c>
      <c r="R401" s="2">
        <v>1</v>
      </c>
      <c r="S401" s="2">
        <v>0.2</v>
      </c>
      <c r="T401" s="2" t="s">
        <v>305</v>
      </c>
      <c r="U401" s="2" t="s">
        <v>305</v>
      </c>
      <c r="V401" s="60">
        <f t="shared" si="40"/>
        <v>216</v>
      </c>
      <c r="W401" s="2" t="s">
        <v>316</v>
      </c>
      <c r="X401" s="135" t="s">
        <v>307</v>
      </c>
    </row>
    <row r="402" spans="1:25" x14ac:dyDescent="0.3">
      <c r="A402" s="2">
        <f t="shared" si="39"/>
        <v>382</v>
      </c>
      <c r="B402" s="2" t="s">
        <v>300</v>
      </c>
      <c r="C402" s="2" t="s">
        <v>301</v>
      </c>
      <c r="D402" s="2">
        <v>5</v>
      </c>
      <c r="E402" s="2">
        <v>0.43</v>
      </c>
      <c r="F402" s="2"/>
      <c r="G402" s="2">
        <v>0.1</v>
      </c>
      <c r="H402" s="2"/>
      <c r="I402" s="2"/>
      <c r="J402" s="2"/>
      <c r="K402" s="2"/>
      <c r="L402" s="2"/>
      <c r="M402" s="2"/>
      <c r="N402" s="2"/>
      <c r="O402" s="2"/>
      <c r="P402" s="254">
        <v>418</v>
      </c>
      <c r="Q402" s="2">
        <v>0</v>
      </c>
      <c r="R402" s="2">
        <v>1</v>
      </c>
      <c r="S402" s="2">
        <v>0.2</v>
      </c>
      <c r="T402" s="2" t="s">
        <v>305</v>
      </c>
      <c r="U402" s="2" t="s">
        <v>305</v>
      </c>
      <c r="V402" s="60">
        <f t="shared" si="40"/>
        <v>217</v>
      </c>
      <c r="W402" s="2" t="s">
        <v>316</v>
      </c>
      <c r="X402" s="135" t="s">
        <v>307</v>
      </c>
    </row>
    <row r="403" spans="1:25" x14ac:dyDescent="0.3">
      <c r="A403" s="2">
        <f t="shared" si="39"/>
        <v>383</v>
      </c>
      <c r="B403" s="2" t="s">
        <v>300</v>
      </c>
      <c r="C403" s="2" t="s">
        <v>301</v>
      </c>
      <c r="D403" s="2">
        <v>5</v>
      </c>
      <c r="E403" s="2">
        <v>0.43</v>
      </c>
      <c r="F403" s="2"/>
      <c r="G403" s="2">
        <v>0.2</v>
      </c>
      <c r="H403" s="2"/>
      <c r="I403" s="2"/>
      <c r="J403" s="2"/>
      <c r="K403" s="2"/>
      <c r="L403" s="2"/>
      <c r="M403" s="2"/>
      <c r="N403" s="2"/>
      <c r="O403" s="2"/>
      <c r="P403" s="254">
        <v>418</v>
      </c>
      <c r="Q403" s="2">
        <v>0</v>
      </c>
      <c r="R403" s="2">
        <v>1</v>
      </c>
      <c r="S403" s="2">
        <v>0.2</v>
      </c>
      <c r="T403" s="2" t="s">
        <v>305</v>
      </c>
      <c r="U403" s="2" t="s">
        <v>305</v>
      </c>
      <c r="V403" s="60">
        <f t="shared" si="40"/>
        <v>218</v>
      </c>
      <c r="W403" s="2" t="s">
        <v>316</v>
      </c>
      <c r="X403" s="135" t="s">
        <v>307</v>
      </c>
    </row>
    <row r="404" spans="1:25" x14ac:dyDescent="0.3">
      <c r="A404" s="2">
        <f t="shared" si="39"/>
        <v>384</v>
      </c>
      <c r="B404" s="2" t="s">
        <v>300</v>
      </c>
      <c r="C404" s="2" t="s">
        <v>301</v>
      </c>
      <c r="D404" s="2">
        <v>5</v>
      </c>
      <c r="E404" s="2">
        <v>0.43</v>
      </c>
      <c r="F404" s="2"/>
      <c r="G404" s="2">
        <v>0.3</v>
      </c>
      <c r="H404" s="2"/>
      <c r="I404" s="2"/>
      <c r="J404" s="2"/>
      <c r="K404" s="2"/>
      <c r="L404" s="2"/>
      <c r="M404" s="2"/>
      <c r="N404" s="2"/>
      <c r="O404" s="2"/>
      <c r="P404" s="254">
        <v>418</v>
      </c>
      <c r="Q404" s="2">
        <v>0</v>
      </c>
      <c r="R404" s="2">
        <v>1</v>
      </c>
      <c r="S404" s="2">
        <v>0.2</v>
      </c>
      <c r="T404" s="2" t="s">
        <v>305</v>
      </c>
      <c r="U404" s="2" t="s">
        <v>305</v>
      </c>
      <c r="V404" s="60">
        <f t="shared" si="40"/>
        <v>219</v>
      </c>
      <c r="W404" s="2" t="s">
        <v>316</v>
      </c>
      <c r="X404" s="135" t="s">
        <v>307</v>
      </c>
    </row>
    <row r="405" spans="1:25" x14ac:dyDescent="0.3">
      <c r="A405" s="2">
        <f t="shared" si="39"/>
        <v>385</v>
      </c>
      <c r="B405" s="2" t="s">
        <v>300</v>
      </c>
      <c r="C405" s="2" t="s">
        <v>301</v>
      </c>
      <c r="D405" s="2">
        <v>5</v>
      </c>
      <c r="E405" s="2">
        <v>0.43</v>
      </c>
      <c r="F405" s="2"/>
      <c r="G405" s="2">
        <v>0.4</v>
      </c>
      <c r="H405" s="2"/>
      <c r="I405" s="2"/>
      <c r="J405" s="2"/>
      <c r="K405" s="2"/>
      <c r="L405" s="2"/>
      <c r="M405" s="2"/>
      <c r="N405" s="2"/>
      <c r="O405" s="2"/>
      <c r="P405" s="254">
        <v>418</v>
      </c>
      <c r="Q405" s="2">
        <v>0</v>
      </c>
      <c r="R405" s="2">
        <v>1</v>
      </c>
      <c r="S405" s="2">
        <v>0.2</v>
      </c>
      <c r="T405" s="2" t="s">
        <v>305</v>
      </c>
      <c r="U405" s="2" t="s">
        <v>305</v>
      </c>
      <c r="V405" s="60">
        <f t="shared" si="40"/>
        <v>220</v>
      </c>
      <c r="W405" s="2" t="s">
        <v>316</v>
      </c>
      <c r="X405" s="135" t="s">
        <v>307</v>
      </c>
    </row>
    <row r="406" spans="1:25" x14ac:dyDescent="0.3">
      <c r="A406" s="2">
        <f t="shared" si="39"/>
        <v>386</v>
      </c>
      <c r="B406" s="2" t="s">
        <v>300</v>
      </c>
      <c r="C406" s="2" t="s">
        <v>301</v>
      </c>
      <c r="D406" s="2">
        <v>5</v>
      </c>
      <c r="E406" s="2">
        <v>0.43</v>
      </c>
      <c r="F406" s="2"/>
      <c r="G406" s="2">
        <v>0.5</v>
      </c>
      <c r="H406" s="2"/>
      <c r="I406" s="2"/>
      <c r="J406" s="2"/>
      <c r="K406" s="2"/>
      <c r="L406" s="2"/>
      <c r="M406" s="2"/>
      <c r="N406" s="2"/>
      <c r="O406" s="2"/>
      <c r="P406" s="254">
        <v>418</v>
      </c>
      <c r="Q406" s="2">
        <v>0</v>
      </c>
      <c r="R406" s="2">
        <v>1</v>
      </c>
      <c r="S406" s="2">
        <v>0.2</v>
      </c>
      <c r="T406" s="2" t="s">
        <v>305</v>
      </c>
      <c r="U406" s="2" t="s">
        <v>305</v>
      </c>
      <c r="V406" s="60">
        <f t="shared" si="40"/>
        <v>221</v>
      </c>
      <c r="W406" s="2" t="s">
        <v>316</v>
      </c>
      <c r="X406" s="135" t="s">
        <v>307</v>
      </c>
    </row>
    <row r="407" spans="1:25" x14ac:dyDescent="0.3">
      <c r="A407" s="2">
        <f t="shared" si="39"/>
        <v>387</v>
      </c>
      <c r="B407" s="2" t="s">
        <v>300</v>
      </c>
      <c r="C407" s="2" t="s">
        <v>301</v>
      </c>
      <c r="D407" s="2">
        <v>5</v>
      </c>
      <c r="E407" s="2">
        <v>0.43</v>
      </c>
      <c r="F407" s="2"/>
      <c r="G407" s="2">
        <v>0.6</v>
      </c>
      <c r="H407" s="2"/>
      <c r="I407" s="2"/>
      <c r="J407" s="2"/>
      <c r="K407" s="2"/>
      <c r="L407" s="2"/>
      <c r="M407" s="2"/>
      <c r="N407" s="2"/>
      <c r="O407" s="2"/>
      <c r="P407" s="254">
        <v>418</v>
      </c>
      <c r="Q407" s="2">
        <v>0</v>
      </c>
      <c r="R407" s="2">
        <v>1</v>
      </c>
      <c r="S407" s="2">
        <v>0.2</v>
      </c>
      <c r="T407" s="2" t="s">
        <v>305</v>
      </c>
      <c r="U407" s="2" t="s">
        <v>305</v>
      </c>
      <c r="V407" s="60">
        <f t="shared" si="40"/>
        <v>222</v>
      </c>
      <c r="W407" s="2" t="s">
        <v>316</v>
      </c>
      <c r="X407" s="135" t="s">
        <v>307</v>
      </c>
    </row>
    <row r="408" spans="1:25" x14ac:dyDescent="0.3">
      <c r="A408" s="2">
        <f t="shared" si="39"/>
        <v>388</v>
      </c>
      <c r="B408" s="2" t="s">
        <v>300</v>
      </c>
      <c r="C408" s="2" t="s">
        <v>301</v>
      </c>
      <c r="D408" s="2">
        <v>5</v>
      </c>
      <c r="E408" s="2">
        <v>0.43</v>
      </c>
      <c r="F408" s="2"/>
      <c r="G408" s="2">
        <v>0.7</v>
      </c>
      <c r="H408" s="2"/>
      <c r="I408" s="2"/>
      <c r="J408" s="2"/>
      <c r="K408" s="2"/>
      <c r="L408" s="2"/>
      <c r="M408" s="2"/>
      <c r="N408" s="2"/>
      <c r="O408" s="2"/>
      <c r="P408" s="254">
        <v>418</v>
      </c>
      <c r="Q408" s="2">
        <v>0</v>
      </c>
      <c r="R408" s="2">
        <v>1</v>
      </c>
      <c r="S408" s="2">
        <v>0.2</v>
      </c>
      <c r="T408" s="2" t="s">
        <v>305</v>
      </c>
      <c r="U408" s="2" t="s">
        <v>305</v>
      </c>
      <c r="V408" s="60">
        <f t="shared" si="40"/>
        <v>223</v>
      </c>
      <c r="W408" s="2" t="s">
        <v>316</v>
      </c>
      <c r="X408" s="135" t="s">
        <v>307</v>
      </c>
    </row>
    <row r="409" spans="1:25" x14ac:dyDescent="0.3">
      <c r="A409" s="2">
        <f t="shared" si="39"/>
        <v>389</v>
      </c>
      <c r="B409" s="2" t="s">
        <v>300</v>
      </c>
      <c r="C409" s="2" t="s">
        <v>301</v>
      </c>
      <c r="D409" s="2">
        <v>5</v>
      </c>
      <c r="E409" s="2">
        <v>0.43</v>
      </c>
      <c r="F409" s="2"/>
      <c r="G409" s="2">
        <v>0.8</v>
      </c>
      <c r="H409" s="2"/>
      <c r="I409" s="2"/>
      <c r="J409" s="2"/>
      <c r="K409" s="2"/>
      <c r="L409" s="2"/>
      <c r="M409" s="2"/>
      <c r="N409" s="2"/>
      <c r="O409" s="2"/>
      <c r="P409" s="254">
        <v>418</v>
      </c>
      <c r="Q409" s="2">
        <v>0</v>
      </c>
      <c r="R409" s="2">
        <v>1</v>
      </c>
      <c r="S409" s="2">
        <v>0.2</v>
      </c>
      <c r="T409" s="2" t="s">
        <v>305</v>
      </c>
      <c r="U409" s="2" t="s">
        <v>305</v>
      </c>
      <c r="V409" s="60">
        <f t="shared" si="40"/>
        <v>224</v>
      </c>
      <c r="W409" s="2" t="s">
        <v>316</v>
      </c>
      <c r="X409" s="135" t="s">
        <v>307</v>
      </c>
    </row>
    <row r="410" spans="1:25" ht="15" thickBot="1" x14ac:dyDescent="0.35">
      <c r="A410" s="34">
        <f t="shared" si="39"/>
        <v>390</v>
      </c>
      <c r="B410" s="34" t="s">
        <v>300</v>
      </c>
      <c r="C410" s="34" t="s">
        <v>301</v>
      </c>
      <c r="D410" s="34">
        <v>5</v>
      </c>
      <c r="E410" s="34">
        <v>0.43</v>
      </c>
      <c r="F410" s="34"/>
      <c r="G410" s="34">
        <v>0.9</v>
      </c>
      <c r="H410" s="34"/>
      <c r="I410" s="34"/>
      <c r="J410" s="34"/>
      <c r="K410" s="34"/>
      <c r="L410" s="34"/>
      <c r="M410" s="34"/>
      <c r="N410" s="34"/>
      <c r="O410" s="34"/>
      <c r="P410" s="256">
        <v>418</v>
      </c>
      <c r="Q410" s="34">
        <v>0</v>
      </c>
      <c r="R410" s="34">
        <v>1</v>
      </c>
      <c r="S410" s="34">
        <v>0.2</v>
      </c>
      <c r="T410" s="34" t="s">
        <v>305</v>
      </c>
      <c r="U410" s="34" t="s">
        <v>305</v>
      </c>
      <c r="V410" s="172">
        <f t="shared" si="40"/>
        <v>225</v>
      </c>
      <c r="W410" s="34" t="s">
        <v>316</v>
      </c>
      <c r="X410" s="135" t="s">
        <v>307</v>
      </c>
    </row>
    <row r="411" spans="1:25" x14ac:dyDescent="0.3">
      <c r="A411" s="198">
        <f t="shared" si="39"/>
        <v>391</v>
      </c>
      <c r="B411" s="35" t="s">
        <v>300</v>
      </c>
      <c r="C411" s="35" t="s">
        <v>301</v>
      </c>
      <c r="D411" s="35">
        <v>5</v>
      </c>
      <c r="E411" s="35">
        <v>0.43</v>
      </c>
      <c r="F411" s="35"/>
      <c r="G411" s="35">
        <v>0</v>
      </c>
      <c r="H411" s="35"/>
      <c r="I411" s="35"/>
      <c r="J411" s="35"/>
      <c r="K411" s="35"/>
      <c r="L411" s="35"/>
      <c r="M411" s="35"/>
      <c r="N411" s="35"/>
      <c r="O411" s="35"/>
      <c r="P411" s="35">
        <v>21</v>
      </c>
      <c r="Q411" s="35">
        <v>0</v>
      </c>
      <c r="R411" s="35">
        <v>1</v>
      </c>
      <c r="S411" s="35">
        <v>0.2</v>
      </c>
      <c r="T411" s="35" t="s">
        <v>119</v>
      </c>
      <c r="U411" s="35" t="s">
        <v>119</v>
      </c>
      <c r="V411" s="60">
        <v>206</v>
      </c>
      <c r="W411" s="35" t="s">
        <v>316</v>
      </c>
      <c r="X411" s="135" t="s">
        <v>308</v>
      </c>
      <c r="Y411" s="135" t="s">
        <v>319</v>
      </c>
    </row>
    <row r="412" spans="1:25" x14ac:dyDescent="0.3">
      <c r="A412" s="196">
        <f t="shared" si="39"/>
        <v>392</v>
      </c>
      <c r="B412" s="2" t="s">
        <v>300</v>
      </c>
      <c r="C412" s="2" t="s">
        <v>301</v>
      </c>
      <c r="D412" s="2">
        <v>5</v>
      </c>
      <c r="E412" s="2">
        <v>0.43</v>
      </c>
      <c r="F412" s="2"/>
      <c r="G412" s="2">
        <v>0.1</v>
      </c>
      <c r="H412" s="2"/>
      <c r="I412" s="2"/>
      <c r="J412" s="2"/>
      <c r="K412" s="2"/>
      <c r="L412" s="2"/>
      <c r="M412" s="2"/>
      <c r="N412" s="2"/>
      <c r="O412" s="2"/>
      <c r="P412" s="2">
        <v>21</v>
      </c>
      <c r="Q412" s="2">
        <v>0</v>
      </c>
      <c r="R412" s="2">
        <v>1</v>
      </c>
      <c r="S412" s="2">
        <v>0.2</v>
      </c>
      <c r="T412" s="2" t="s">
        <v>119</v>
      </c>
      <c r="U412" s="2" t="s">
        <v>119</v>
      </c>
      <c r="V412" s="60">
        <v>207</v>
      </c>
      <c r="W412" s="2" t="s">
        <v>316</v>
      </c>
      <c r="X412" s="135" t="s">
        <v>308</v>
      </c>
    </row>
    <row r="413" spans="1:25" x14ac:dyDescent="0.3">
      <c r="A413" s="196">
        <f t="shared" si="39"/>
        <v>393</v>
      </c>
      <c r="B413" s="2" t="s">
        <v>300</v>
      </c>
      <c r="C413" s="2" t="s">
        <v>301</v>
      </c>
      <c r="D413" s="2">
        <v>5</v>
      </c>
      <c r="E413" s="2">
        <v>0.43</v>
      </c>
      <c r="F413" s="2"/>
      <c r="G413" s="2">
        <v>0.2</v>
      </c>
      <c r="H413" s="2"/>
      <c r="I413" s="2"/>
      <c r="J413" s="2"/>
      <c r="K413" s="2"/>
      <c r="L413" s="2"/>
      <c r="M413" s="2"/>
      <c r="N413" s="2"/>
      <c r="O413" s="2"/>
      <c r="P413" s="2">
        <v>21</v>
      </c>
      <c r="Q413" s="2">
        <v>0</v>
      </c>
      <c r="R413" s="2">
        <v>1</v>
      </c>
      <c r="S413" s="2">
        <v>0.2</v>
      </c>
      <c r="T413" s="2" t="s">
        <v>119</v>
      </c>
      <c r="U413" s="2" t="s">
        <v>119</v>
      </c>
      <c r="V413" s="60">
        <f>V412+1</f>
        <v>208</v>
      </c>
      <c r="W413" s="2" t="s">
        <v>316</v>
      </c>
      <c r="X413" s="135" t="s">
        <v>308</v>
      </c>
    </row>
    <row r="414" spans="1:25" x14ac:dyDescent="0.3">
      <c r="A414" s="196">
        <f t="shared" si="39"/>
        <v>394</v>
      </c>
      <c r="B414" s="2" t="s">
        <v>300</v>
      </c>
      <c r="C414" s="2" t="s">
        <v>301</v>
      </c>
      <c r="D414" s="2">
        <v>5</v>
      </c>
      <c r="E414" s="2">
        <v>0.43</v>
      </c>
      <c r="F414" s="2"/>
      <c r="G414" s="2">
        <v>0.3</v>
      </c>
      <c r="H414" s="2"/>
      <c r="I414" s="2"/>
      <c r="J414" s="2"/>
      <c r="K414" s="2"/>
      <c r="L414" s="2"/>
      <c r="M414" s="2"/>
      <c r="N414" s="2"/>
      <c r="O414" s="2"/>
      <c r="P414" s="2">
        <v>21</v>
      </c>
      <c r="Q414" s="2">
        <v>0</v>
      </c>
      <c r="R414" s="2">
        <v>1</v>
      </c>
      <c r="S414" s="2">
        <v>0.2</v>
      </c>
      <c r="T414" s="2" t="s">
        <v>119</v>
      </c>
      <c r="U414" s="2" t="s">
        <v>119</v>
      </c>
      <c r="V414" s="60">
        <f t="shared" ref="V414:V430" si="41">V413+1</f>
        <v>209</v>
      </c>
      <c r="W414" s="2" t="s">
        <v>316</v>
      </c>
      <c r="X414" s="135" t="s">
        <v>308</v>
      </c>
    </row>
    <row r="415" spans="1:25" x14ac:dyDescent="0.3">
      <c r="A415" s="196">
        <f t="shared" si="39"/>
        <v>395</v>
      </c>
      <c r="B415" s="2" t="s">
        <v>300</v>
      </c>
      <c r="C415" s="2" t="s">
        <v>301</v>
      </c>
      <c r="D415" s="2">
        <v>5</v>
      </c>
      <c r="E415" s="2">
        <v>0.43</v>
      </c>
      <c r="F415" s="2"/>
      <c r="G415" s="2">
        <v>0.4</v>
      </c>
      <c r="H415" s="2"/>
      <c r="I415" s="2"/>
      <c r="J415" s="2"/>
      <c r="K415" s="2"/>
      <c r="L415" s="2"/>
      <c r="M415" s="2"/>
      <c r="N415" s="2"/>
      <c r="O415" s="2"/>
      <c r="P415" s="2">
        <v>21</v>
      </c>
      <c r="Q415" s="2">
        <v>0</v>
      </c>
      <c r="R415" s="2">
        <v>1</v>
      </c>
      <c r="S415" s="2">
        <v>0.2</v>
      </c>
      <c r="T415" s="2" t="s">
        <v>119</v>
      </c>
      <c r="U415" s="2" t="s">
        <v>119</v>
      </c>
      <c r="V415" s="60">
        <f t="shared" si="41"/>
        <v>210</v>
      </c>
      <c r="W415" s="2" t="s">
        <v>316</v>
      </c>
      <c r="X415" s="135" t="s">
        <v>308</v>
      </c>
    </row>
    <row r="416" spans="1:25" x14ac:dyDescent="0.3">
      <c r="A416" s="196">
        <f t="shared" si="39"/>
        <v>396</v>
      </c>
      <c r="B416" s="2" t="s">
        <v>300</v>
      </c>
      <c r="C416" s="2" t="s">
        <v>301</v>
      </c>
      <c r="D416" s="2">
        <v>5</v>
      </c>
      <c r="E416" s="2">
        <v>0.43</v>
      </c>
      <c r="F416" s="2"/>
      <c r="G416" s="2">
        <v>0.5</v>
      </c>
      <c r="H416" s="2"/>
      <c r="I416" s="2"/>
      <c r="J416" s="2"/>
      <c r="K416" s="2"/>
      <c r="L416" s="2"/>
      <c r="M416" s="2"/>
      <c r="N416" s="2"/>
      <c r="O416" s="2"/>
      <c r="P416" s="2">
        <v>21</v>
      </c>
      <c r="Q416" s="2">
        <v>0</v>
      </c>
      <c r="R416" s="2">
        <v>1</v>
      </c>
      <c r="S416" s="2">
        <v>0.2</v>
      </c>
      <c r="T416" s="2" t="s">
        <v>119</v>
      </c>
      <c r="U416" s="2" t="s">
        <v>119</v>
      </c>
      <c r="V416" s="60">
        <f t="shared" si="41"/>
        <v>211</v>
      </c>
      <c r="W416" s="2" t="s">
        <v>316</v>
      </c>
      <c r="X416" s="135" t="s">
        <v>308</v>
      </c>
    </row>
    <row r="417" spans="1:25" x14ac:dyDescent="0.3">
      <c r="A417" s="196">
        <f t="shared" si="39"/>
        <v>397</v>
      </c>
      <c r="B417" s="2" t="s">
        <v>300</v>
      </c>
      <c r="C417" s="2" t="s">
        <v>301</v>
      </c>
      <c r="D417" s="2">
        <v>5</v>
      </c>
      <c r="E417" s="2">
        <v>0.43</v>
      </c>
      <c r="F417" s="2"/>
      <c r="G417" s="2">
        <v>0.6</v>
      </c>
      <c r="H417" s="2"/>
      <c r="I417" s="2"/>
      <c r="J417" s="2"/>
      <c r="K417" s="2"/>
      <c r="L417" s="2"/>
      <c r="M417" s="2"/>
      <c r="N417" s="2"/>
      <c r="O417" s="2"/>
      <c r="P417" s="2">
        <v>21</v>
      </c>
      <c r="Q417" s="2">
        <v>0</v>
      </c>
      <c r="R417" s="2">
        <v>1</v>
      </c>
      <c r="S417" s="2">
        <v>0.2</v>
      </c>
      <c r="T417" s="2" t="s">
        <v>119</v>
      </c>
      <c r="U417" s="2" t="s">
        <v>119</v>
      </c>
      <c r="V417" s="60">
        <f t="shared" si="41"/>
        <v>212</v>
      </c>
      <c r="W417" s="2" t="s">
        <v>316</v>
      </c>
      <c r="X417" s="135" t="s">
        <v>308</v>
      </c>
    </row>
    <row r="418" spans="1:25" x14ac:dyDescent="0.3">
      <c r="A418" s="196">
        <f t="shared" si="39"/>
        <v>398</v>
      </c>
      <c r="B418" s="2" t="s">
        <v>300</v>
      </c>
      <c r="C418" s="2" t="s">
        <v>301</v>
      </c>
      <c r="D418" s="2">
        <v>5</v>
      </c>
      <c r="E418" s="2">
        <v>0.43</v>
      </c>
      <c r="F418" s="2"/>
      <c r="G418" s="2">
        <v>0.7</v>
      </c>
      <c r="H418" s="2"/>
      <c r="I418" s="2"/>
      <c r="J418" s="2"/>
      <c r="K418" s="2"/>
      <c r="L418" s="2"/>
      <c r="M418" s="2"/>
      <c r="N418" s="2"/>
      <c r="O418" s="2"/>
      <c r="P418" s="2">
        <v>21</v>
      </c>
      <c r="Q418" s="2">
        <v>0</v>
      </c>
      <c r="R418" s="2">
        <v>1</v>
      </c>
      <c r="S418" s="2">
        <v>0.2</v>
      </c>
      <c r="T418" s="2" t="s">
        <v>119</v>
      </c>
      <c r="U418" s="2" t="s">
        <v>119</v>
      </c>
      <c r="V418" s="60">
        <f t="shared" si="41"/>
        <v>213</v>
      </c>
      <c r="W418" s="2" t="s">
        <v>316</v>
      </c>
      <c r="X418" s="135" t="s">
        <v>308</v>
      </c>
    </row>
    <row r="419" spans="1:25" x14ac:dyDescent="0.3">
      <c r="A419" s="196">
        <f t="shared" si="39"/>
        <v>399</v>
      </c>
      <c r="B419" s="2" t="s">
        <v>300</v>
      </c>
      <c r="C419" s="2" t="s">
        <v>301</v>
      </c>
      <c r="D419" s="2">
        <v>5</v>
      </c>
      <c r="E419" s="2">
        <v>0.43</v>
      </c>
      <c r="F419" s="2"/>
      <c r="G419" s="2">
        <v>0.8</v>
      </c>
      <c r="H419" s="2"/>
      <c r="I419" s="2"/>
      <c r="J419" s="2"/>
      <c r="K419" s="2"/>
      <c r="L419" s="2"/>
      <c r="M419" s="2"/>
      <c r="N419" s="2"/>
      <c r="O419" s="2"/>
      <c r="P419" s="2">
        <v>21</v>
      </c>
      <c r="Q419" s="2">
        <v>0</v>
      </c>
      <c r="R419" s="2">
        <v>1</v>
      </c>
      <c r="S419" s="2">
        <v>0.2</v>
      </c>
      <c r="T419" s="2" t="s">
        <v>119</v>
      </c>
      <c r="U419" s="2" t="s">
        <v>119</v>
      </c>
      <c r="V419" s="60">
        <f t="shared" si="41"/>
        <v>214</v>
      </c>
      <c r="W419" s="2" t="s">
        <v>316</v>
      </c>
      <c r="X419" s="135" t="s">
        <v>308</v>
      </c>
    </row>
    <row r="420" spans="1:25" x14ac:dyDescent="0.3">
      <c r="A420" s="196">
        <f t="shared" si="39"/>
        <v>400</v>
      </c>
      <c r="B420" s="2" t="s">
        <v>300</v>
      </c>
      <c r="C420" s="2" t="s">
        <v>301</v>
      </c>
      <c r="D420" s="2">
        <v>5</v>
      </c>
      <c r="E420" s="2">
        <v>0.43</v>
      </c>
      <c r="F420" s="2"/>
      <c r="G420" s="2">
        <v>0.9</v>
      </c>
      <c r="H420" s="2"/>
      <c r="I420" s="2"/>
      <c r="J420" s="2"/>
      <c r="K420" s="2"/>
      <c r="L420" s="2"/>
      <c r="M420" s="2"/>
      <c r="N420" s="2"/>
      <c r="O420" s="2"/>
      <c r="P420" s="2">
        <v>21</v>
      </c>
      <c r="Q420" s="2">
        <v>0</v>
      </c>
      <c r="R420" s="2">
        <v>1</v>
      </c>
      <c r="S420" s="2">
        <v>0.2</v>
      </c>
      <c r="T420" s="2" t="s">
        <v>119</v>
      </c>
      <c r="U420" s="2" t="s">
        <v>119</v>
      </c>
      <c r="V420" s="60">
        <f t="shared" si="41"/>
        <v>215</v>
      </c>
      <c r="W420" s="2" t="s">
        <v>316</v>
      </c>
      <c r="X420" s="135" t="s">
        <v>308</v>
      </c>
    </row>
    <row r="421" spans="1:25" x14ac:dyDescent="0.3">
      <c r="A421" s="196">
        <f t="shared" si="39"/>
        <v>401</v>
      </c>
      <c r="B421" s="2" t="s">
        <v>300</v>
      </c>
      <c r="C421" s="2" t="s">
        <v>301</v>
      </c>
      <c r="D421" s="2">
        <v>5</v>
      </c>
      <c r="E421" s="2">
        <v>0.43</v>
      </c>
      <c r="F421" s="2"/>
      <c r="G421" s="2">
        <v>0</v>
      </c>
      <c r="H421" s="2"/>
      <c r="I421" s="2"/>
      <c r="J421" s="2"/>
      <c r="K421" s="2"/>
      <c r="L421" s="2"/>
      <c r="M421" s="2"/>
      <c r="N421" s="2"/>
      <c r="O421" s="2"/>
      <c r="P421" s="2">
        <v>407</v>
      </c>
      <c r="Q421" s="2">
        <v>0</v>
      </c>
      <c r="R421" s="2">
        <v>1</v>
      </c>
      <c r="S421" s="2">
        <v>0.2</v>
      </c>
      <c r="T421" s="2" t="s">
        <v>119</v>
      </c>
      <c r="U421" s="2" t="s">
        <v>119</v>
      </c>
      <c r="V421" s="60">
        <f t="shared" si="41"/>
        <v>216</v>
      </c>
      <c r="W421" s="2" t="s">
        <v>316</v>
      </c>
      <c r="X421" s="135" t="s">
        <v>308</v>
      </c>
    </row>
    <row r="422" spans="1:25" x14ac:dyDescent="0.3">
      <c r="A422" s="196">
        <f t="shared" si="39"/>
        <v>402</v>
      </c>
      <c r="B422" s="2" t="s">
        <v>300</v>
      </c>
      <c r="C422" s="2" t="s">
        <v>301</v>
      </c>
      <c r="D422" s="2">
        <v>5</v>
      </c>
      <c r="E422" s="2">
        <v>0.43</v>
      </c>
      <c r="F422" s="2"/>
      <c r="G422" s="2">
        <v>0.1</v>
      </c>
      <c r="H422" s="2"/>
      <c r="I422" s="2"/>
      <c r="J422" s="2"/>
      <c r="K422" s="2"/>
      <c r="L422" s="2"/>
      <c r="M422" s="2"/>
      <c r="N422" s="2"/>
      <c r="O422" s="2"/>
      <c r="P422" s="2">
        <v>407</v>
      </c>
      <c r="Q422" s="2">
        <v>0</v>
      </c>
      <c r="R422" s="2">
        <v>1</v>
      </c>
      <c r="S422" s="2">
        <v>0.2</v>
      </c>
      <c r="T422" s="2" t="s">
        <v>119</v>
      </c>
      <c r="U422" s="2" t="s">
        <v>119</v>
      </c>
      <c r="V422" s="60">
        <f t="shared" si="41"/>
        <v>217</v>
      </c>
      <c r="W422" s="2" t="s">
        <v>316</v>
      </c>
      <c r="X422" s="135" t="s">
        <v>308</v>
      </c>
    </row>
    <row r="423" spans="1:25" x14ac:dyDescent="0.3">
      <c r="A423" s="196">
        <f t="shared" si="39"/>
        <v>403</v>
      </c>
      <c r="B423" s="2" t="s">
        <v>300</v>
      </c>
      <c r="C423" s="2" t="s">
        <v>301</v>
      </c>
      <c r="D423" s="2">
        <v>5</v>
      </c>
      <c r="E423" s="2">
        <v>0.43</v>
      </c>
      <c r="F423" s="2"/>
      <c r="G423" s="2">
        <v>0.2</v>
      </c>
      <c r="H423" s="2"/>
      <c r="I423" s="2"/>
      <c r="J423" s="2"/>
      <c r="K423" s="2"/>
      <c r="L423" s="2"/>
      <c r="M423" s="2"/>
      <c r="N423" s="2"/>
      <c r="O423" s="2"/>
      <c r="P423" s="2">
        <v>407</v>
      </c>
      <c r="Q423" s="2">
        <v>0</v>
      </c>
      <c r="R423" s="2">
        <v>1</v>
      </c>
      <c r="S423" s="2">
        <v>0.2</v>
      </c>
      <c r="T423" s="2" t="s">
        <v>119</v>
      </c>
      <c r="U423" s="2" t="s">
        <v>119</v>
      </c>
      <c r="V423" s="60">
        <f t="shared" si="41"/>
        <v>218</v>
      </c>
      <c r="W423" s="2" t="s">
        <v>316</v>
      </c>
      <c r="X423" s="135" t="s">
        <v>308</v>
      </c>
    </row>
    <row r="424" spans="1:25" x14ac:dyDescent="0.3">
      <c r="A424" s="196">
        <f t="shared" si="39"/>
        <v>404</v>
      </c>
      <c r="B424" s="2" t="s">
        <v>300</v>
      </c>
      <c r="C424" s="2" t="s">
        <v>301</v>
      </c>
      <c r="D424" s="2">
        <v>5</v>
      </c>
      <c r="E424" s="2">
        <v>0.43</v>
      </c>
      <c r="F424" s="2"/>
      <c r="G424" s="2">
        <v>0.3</v>
      </c>
      <c r="H424" s="2"/>
      <c r="I424" s="2"/>
      <c r="J424" s="2"/>
      <c r="K424" s="2"/>
      <c r="L424" s="2"/>
      <c r="M424" s="2"/>
      <c r="N424" s="2"/>
      <c r="O424" s="2"/>
      <c r="P424" s="2">
        <v>407</v>
      </c>
      <c r="Q424" s="2">
        <v>0</v>
      </c>
      <c r="R424" s="2">
        <v>1</v>
      </c>
      <c r="S424" s="2">
        <v>0.2</v>
      </c>
      <c r="T424" s="2" t="s">
        <v>119</v>
      </c>
      <c r="U424" s="2" t="s">
        <v>119</v>
      </c>
      <c r="V424" s="60">
        <f t="shared" si="41"/>
        <v>219</v>
      </c>
      <c r="W424" s="2" t="s">
        <v>316</v>
      </c>
      <c r="X424" s="135" t="s">
        <v>308</v>
      </c>
    </row>
    <row r="425" spans="1:25" x14ac:dyDescent="0.3">
      <c r="A425" s="196">
        <f t="shared" si="39"/>
        <v>405</v>
      </c>
      <c r="B425" s="2" t="s">
        <v>300</v>
      </c>
      <c r="C425" s="2" t="s">
        <v>301</v>
      </c>
      <c r="D425" s="2">
        <v>5</v>
      </c>
      <c r="E425" s="2">
        <v>0.43</v>
      </c>
      <c r="F425" s="2"/>
      <c r="G425" s="2">
        <v>0.4</v>
      </c>
      <c r="H425" s="2"/>
      <c r="I425" s="2"/>
      <c r="J425" s="2"/>
      <c r="K425" s="2"/>
      <c r="L425" s="2"/>
      <c r="M425" s="2"/>
      <c r="N425" s="2"/>
      <c r="O425" s="2"/>
      <c r="P425" s="2">
        <v>407</v>
      </c>
      <c r="Q425" s="2">
        <v>0</v>
      </c>
      <c r="R425" s="2">
        <v>1</v>
      </c>
      <c r="S425" s="2">
        <v>0.2</v>
      </c>
      <c r="T425" s="2" t="s">
        <v>119</v>
      </c>
      <c r="U425" s="2" t="s">
        <v>119</v>
      </c>
      <c r="V425" s="60">
        <f t="shared" si="41"/>
        <v>220</v>
      </c>
      <c r="W425" s="2" t="s">
        <v>316</v>
      </c>
      <c r="X425" s="135" t="s">
        <v>308</v>
      </c>
    </row>
    <row r="426" spans="1:25" x14ac:dyDescent="0.3">
      <c r="A426" s="196">
        <f t="shared" si="39"/>
        <v>406</v>
      </c>
      <c r="B426" s="2" t="s">
        <v>300</v>
      </c>
      <c r="C426" s="2" t="s">
        <v>301</v>
      </c>
      <c r="D426" s="2">
        <v>5</v>
      </c>
      <c r="E426" s="2">
        <v>0.43</v>
      </c>
      <c r="F426" s="2"/>
      <c r="G426" s="2">
        <v>0.5</v>
      </c>
      <c r="H426" s="2"/>
      <c r="I426" s="2"/>
      <c r="J426" s="2"/>
      <c r="K426" s="2"/>
      <c r="L426" s="2"/>
      <c r="M426" s="2"/>
      <c r="N426" s="2"/>
      <c r="O426" s="2"/>
      <c r="P426" s="2">
        <v>407</v>
      </c>
      <c r="Q426" s="2">
        <v>0</v>
      </c>
      <c r="R426" s="2">
        <v>1</v>
      </c>
      <c r="S426" s="2">
        <v>0.2</v>
      </c>
      <c r="T426" s="2" t="s">
        <v>119</v>
      </c>
      <c r="U426" s="2" t="s">
        <v>119</v>
      </c>
      <c r="V426" s="60">
        <f t="shared" si="41"/>
        <v>221</v>
      </c>
      <c r="W426" s="2" t="s">
        <v>316</v>
      </c>
      <c r="X426" s="135" t="s">
        <v>308</v>
      </c>
    </row>
    <row r="427" spans="1:25" x14ac:dyDescent="0.3">
      <c r="A427" s="196">
        <f t="shared" si="39"/>
        <v>407</v>
      </c>
      <c r="B427" s="2" t="s">
        <v>300</v>
      </c>
      <c r="C427" s="2" t="s">
        <v>301</v>
      </c>
      <c r="D427" s="2">
        <v>5</v>
      </c>
      <c r="E427" s="2">
        <v>0.43</v>
      </c>
      <c r="F427" s="2"/>
      <c r="G427" s="2">
        <v>0.6</v>
      </c>
      <c r="H427" s="2"/>
      <c r="I427" s="2"/>
      <c r="J427" s="2"/>
      <c r="K427" s="2"/>
      <c r="L427" s="2"/>
      <c r="M427" s="2"/>
      <c r="N427" s="2"/>
      <c r="O427" s="2"/>
      <c r="P427" s="2">
        <v>407</v>
      </c>
      <c r="Q427" s="2">
        <v>0</v>
      </c>
      <c r="R427" s="2">
        <v>1</v>
      </c>
      <c r="S427" s="2">
        <v>0.2</v>
      </c>
      <c r="T427" s="2" t="s">
        <v>119</v>
      </c>
      <c r="U427" s="2" t="s">
        <v>119</v>
      </c>
      <c r="V427" s="60">
        <f t="shared" si="41"/>
        <v>222</v>
      </c>
      <c r="W427" s="2" t="s">
        <v>316</v>
      </c>
      <c r="X427" s="135" t="s">
        <v>308</v>
      </c>
    </row>
    <row r="428" spans="1:25" x14ac:dyDescent="0.3">
      <c r="A428" s="196">
        <f t="shared" si="39"/>
        <v>408</v>
      </c>
      <c r="B428" s="2" t="s">
        <v>300</v>
      </c>
      <c r="C428" s="2" t="s">
        <v>301</v>
      </c>
      <c r="D428" s="2">
        <v>5</v>
      </c>
      <c r="E428" s="2">
        <v>0.43</v>
      </c>
      <c r="F428" s="2"/>
      <c r="G428" s="2">
        <v>0.7</v>
      </c>
      <c r="H428" s="2"/>
      <c r="I428" s="2"/>
      <c r="J428" s="2"/>
      <c r="K428" s="2"/>
      <c r="L428" s="2"/>
      <c r="M428" s="2"/>
      <c r="N428" s="2"/>
      <c r="O428" s="2"/>
      <c r="P428" s="2">
        <v>407</v>
      </c>
      <c r="Q428" s="2">
        <v>0</v>
      </c>
      <c r="R428" s="2">
        <v>1</v>
      </c>
      <c r="S428" s="2">
        <v>0.2</v>
      </c>
      <c r="T428" s="2" t="s">
        <v>119</v>
      </c>
      <c r="U428" s="2" t="s">
        <v>119</v>
      </c>
      <c r="V428" s="60">
        <f t="shared" si="41"/>
        <v>223</v>
      </c>
      <c r="W428" s="2" t="s">
        <v>316</v>
      </c>
      <c r="X428" s="135" t="s">
        <v>308</v>
      </c>
    </row>
    <row r="429" spans="1:25" x14ac:dyDescent="0.3">
      <c r="A429" s="196">
        <f t="shared" si="39"/>
        <v>409</v>
      </c>
      <c r="B429" s="2" t="s">
        <v>300</v>
      </c>
      <c r="C429" s="2" t="s">
        <v>301</v>
      </c>
      <c r="D429" s="2">
        <v>5</v>
      </c>
      <c r="E429" s="2">
        <v>0.43</v>
      </c>
      <c r="F429" s="2"/>
      <c r="G429" s="2">
        <v>0.8</v>
      </c>
      <c r="H429" s="2"/>
      <c r="I429" s="2"/>
      <c r="J429" s="2"/>
      <c r="K429" s="2"/>
      <c r="L429" s="2"/>
      <c r="M429" s="2"/>
      <c r="N429" s="2"/>
      <c r="O429" s="2"/>
      <c r="P429" s="2">
        <v>407</v>
      </c>
      <c r="Q429" s="2">
        <v>0</v>
      </c>
      <c r="R429" s="2">
        <v>1</v>
      </c>
      <c r="S429" s="2">
        <v>0.2</v>
      </c>
      <c r="T429" s="2" t="s">
        <v>119</v>
      </c>
      <c r="U429" s="2" t="s">
        <v>119</v>
      </c>
      <c r="V429" s="60">
        <f t="shared" si="41"/>
        <v>224</v>
      </c>
      <c r="W429" s="2" t="s">
        <v>316</v>
      </c>
      <c r="X429" s="135" t="s">
        <v>308</v>
      </c>
    </row>
    <row r="430" spans="1:25" ht="15" thickBot="1" x14ac:dyDescent="0.35">
      <c r="A430" s="199">
        <f t="shared" ref="A430:A447" si="42">A429+1</f>
        <v>410</v>
      </c>
      <c r="B430" s="34" t="s">
        <v>300</v>
      </c>
      <c r="C430" s="34" t="s">
        <v>301</v>
      </c>
      <c r="D430" s="34">
        <v>5</v>
      </c>
      <c r="E430" s="34">
        <v>0.43</v>
      </c>
      <c r="F430" s="34"/>
      <c r="G430" s="34">
        <v>0.9</v>
      </c>
      <c r="H430" s="34"/>
      <c r="I430" s="34"/>
      <c r="J430" s="34"/>
      <c r="K430" s="34"/>
      <c r="L430" s="34"/>
      <c r="M430" s="34"/>
      <c r="N430" s="34"/>
      <c r="O430" s="34"/>
      <c r="P430" s="34">
        <v>407</v>
      </c>
      <c r="Q430" s="34">
        <v>0</v>
      </c>
      <c r="R430" s="34">
        <v>1</v>
      </c>
      <c r="S430" s="34">
        <v>0.2</v>
      </c>
      <c r="T430" s="34" t="s">
        <v>119</v>
      </c>
      <c r="U430" s="34" t="s">
        <v>119</v>
      </c>
      <c r="V430" s="172">
        <f t="shared" si="41"/>
        <v>225</v>
      </c>
      <c r="W430" s="34" t="s">
        <v>316</v>
      </c>
      <c r="X430" s="135" t="s">
        <v>308</v>
      </c>
    </row>
    <row r="431" spans="1:25" x14ac:dyDescent="0.3">
      <c r="A431" s="35">
        <f t="shared" si="42"/>
        <v>411</v>
      </c>
      <c r="B431" s="35" t="s">
        <v>300</v>
      </c>
      <c r="C431" s="35" t="s">
        <v>301</v>
      </c>
      <c r="D431" s="35">
        <v>5</v>
      </c>
      <c r="E431" s="35">
        <v>0.43</v>
      </c>
      <c r="F431" s="35"/>
      <c r="G431" s="35">
        <v>0.85</v>
      </c>
      <c r="H431" s="35">
        <v>3</v>
      </c>
      <c r="I431" s="35"/>
      <c r="J431" s="35"/>
      <c r="K431" s="35"/>
      <c r="L431" s="35"/>
      <c r="M431" s="35"/>
      <c r="N431" s="35"/>
      <c r="O431" s="35"/>
      <c r="P431" s="255">
        <v>36</v>
      </c>
      <c r="Q431" s="35">
        <v>0</v>
      </c>
      <c r="R431" s="35">
        <v>1</v>
      </c>
      <c r="S431" s="35">
        <v>0.2</v>
      </c>
      <c r="T431" s="2" t="s">
        <v>305</v>
      </c>
      <c r="U431" s="2" t="s">
        <v>305</v>
      </c>
      <c r="V431" s="60"/>
      <c r="W431" s="35"/>
      <c r="X431" s="35" t="s">
        <v>320</v>
      </c>
      <c r="Y431" t="s">
        <v>321</v>
      </c>
    </row>
    <row r="432" spans="1:25" x14ac:dyDescent="0.3">
      <c r="A432" s="2">
        <f t="shared" si="42"/>
        <v>412</v>
      </c>
      <c r="B432" s="2" t="s">
        <v>300</v>
      </c>
      <c r="C432" s="2" t="s">
        <v>301</v>
      </c>
      <c r="D432" s="2">
        <v>5</v>
      </c>
      <c r="E432" s="2">
        <v>0.43</v>
      </c>
      <c r="F432" s="2"/>
      <c r="G432" s="2">
        <v>0.5</v>
      </c>
      <c r="H432" s="2">
        <v>3</v>
      </c>
      <c r="I432" s="2"/>
      <c r="J432" s="2"/>
      <c r="K432" s="2"/>
      <c r="L432" s="2"/>
      <c r="M432" s="2"/>
      <c r="N432" s="2"/>
      <c r="O432" s="2"/>
      <c r="P432" s="254">
        <v>36</v>
      </c>
      <c r="Q432" s="2">
        <v>0</v>
      </c>
      <c r="R432" s="2">
        <v>1</v>
      </c>
      <c r="S432" s="2">
        <v>0.2</v>
      </c>
      <c r="T432" s="2" t="s">
        <v>305</v>
      </c>
      <c r="U432" s="2" t="s">
        <v>305</v>
      </c>
      <c r="V432" s="60"/>
      <c r="W432" s="2"/>
      <c r="X432" s="35" t="s">
        <v>320</v>
      </c>
    </row>
    <row r="433" spans="1:25" x14ac:dyDescent="0.3">
      <c r="A433" s="2">
        <f t="shared" si="42"/>
        <v>413</v>
      </c>
      <c r="B433" s="2" t="s">
        <v>300</v>
      </c>
      <c r="C433" s="2" t="s">
        <v>301</v>
      </c>
      <c r="D433" s="2">
        <v>5</v>
      </c>
      <c r="E433" s="2">
        <v>0.43</v>
      </c>
      <c r="F433" s="2"/>
      <c r="G433" s="2">
        <v>0.25</v>
      </c>
      <c r="H433" s="2">
        <v>3</v>
      </c>
      <c r="I433" s="2"/>
      <c r="J433" s="2"/>
      <c r="K433" s="2"/>
      <c r="L433" s="2"/>
      <c r="M433" s="2"/>
      <c r="N433" s="2"/>
      <c r="O433" s="2"/>
      <c r="P433" s="254">
        <v>36</v>
      </c>
      <c r="Q433" s="2">
        <v>0</v>
      </c>
      <c r="R433" s="2">
        <v>1</v>
      </c>
      <c r="S433" s="2">
        <v>0.2</v>
      </c>
      <c r="T433" s="2" t="s">
        <v>305</v>
      </c>
      <c r="U433" s="2" t="s">
        <v>305</v>
      </c>
      <c r="V433" s="60"/>
      <c r="W433" s="2"/>
      <c r="X433" s="35" t="s">
        <v>320</v>
      </c>
    </row>
    <row r="434" spans="1:25" x14ac:dyDescent="0.3">
      <c r="A434" s="2">
        <f t="shared" si="42"/>
        <v>414</v>
      </c>
      <c r="B434" s="2" t="s">
        <v>300</v>
      </c>
      <c r="C434" s="2" t="s">
        <v>301</v>
      </c>
      <c r="D434" s="2">
        <v>5</v>
      </c>
      <c r="E434" s="2">
        <v>0.43</v>
      </c>
      <c r="F434" s="2"/>
      <c r="G434" s="2">
        <v>0</v>
      </c>
      <c r="H434" s="2">
        <v>3</v>
      </c>
      <c r="I434" s="2"/>
      <c r="J434" s="2"/>
      <c r="K434" s="2"/>
      <c r="L434" s="2"/>
      <c r="M434" s="2"/>
      <c r="N434" s="2"/>
      <c r="O434" s="2"/>
      <c r="P434" s="254">
        <v>36</v>
      </c>
      <c r="Q434" s="2">
        <v>0</v>
      </c>
      <c r="R434" s="2">
        <v>1</v>
      </c>
      <c r="S434" s="2">
        <v>0.2</v>
      </c>
      <c r="T434" s="2" t="s">
        <v>305</v>
      </c>
      <c r="U434" s="2" t="s">
        <v>305</v>
      </c>
      <c r="V434" s="60"/>
      <c r="W434" s="2"/>
      <c r="X434" s="35" t="s">
        <v>320</v>
      </c>
    </row>
    <row r="435" spans="1:25" x14ac:dyDescent="0.3">
      <c r="A435" s="2">
        <f t="shared" si="42"/>
        <v>415</v>
      </c>
      <c r="B435" s="2" t="s">
        <v>300</v>
      </c>
      <c r="C435" s="2" t="s">
        <v>301</v>
      </c>
      <c r="D435" s="2">
        <v>5</v>
      </c>
      <c r="E435" s="2">
        <v>0.43</v>
      </c>
      <c r="F435" s="2"/>
      <c r="G435" s="2">
        <v>0.85</v>
      </c>
      <c r="H435" s="2">
        <v>3</v>
      </c>
      <c r="I435" s="2"/>
      <c r="J435" s="2"/>
      <c r="K435" s="2"/>
      <c r="L435" s="2"/>
      <c r="M435" s="2"/>
      <c r="N435" s="2"/>
      <c r="O435" s="2"/>
      <c r="P435" s="254">
        <v>81</v>
      </c>
      <c r="Q435" s="2">
        <v>0</v>
      </c>
      <c r="R435" s="2">
        <v>1</v>
      </c>
      <c r="S435" s="2">
        <v>0.2</v>
      </c>
      <c r="T435" s="2" t="s">
        <v>305</v>
      </c>
      <c r="U435" s="2" t="s">
        <v>305</v>
      </c>
      <c r="V435" s="60"/>
      <c r="W435" s="2"/>
      <c r="X435" s="35" t="s">
        <v>320</v>
      </c>
      <c r="Y435" t="s">
        <v>322</v>
      </c>
    </row>
    <row r="436" spans="1:25" x14ac:dyDescent="0.3">
      <c r="A436" s="2">
        <f t="shared" si="42"/>
        <v>416</v>
      </c>
      <c r="B436" s="2" t="s">
        <v>300</v>
      </c>
      <c r="C436" s="2" t="s">
        <v>301</v>
      </c>
      <c r="D436" s="2">
        <v>5</v>
      </c>
      <c r="E436" s="2">
        <v>0.43</v>
      </c>
      <c r="F436" s="2"/>
      <c r="G436" s="2">
        <v>0.5</v>
      </c>
      <c r="H436" s="2">
        <v>3</v>
      </c>
      <c r="I436" s="2"/>
      <c r="J436" s="2"/>
      <c r="K436" s="2"/>
      <c r="L436" s="2"/>
      <c r="M436" s="2"/>
      <c r="N436" s="2"/>
      <c r="O436" s="2"/>
      <c r="P436" s="254">
        <v>81</v>
      </c>
      <c r="Q436" s="2">
        <v>0</v>
      </c>
      <c r="R436" s="2">
        <v>1</v>
      </c>
      <c r="S436" s="2">
        <v>0.2</v>
      </c>
      <c r="T436" s="2" t="s">
        <v>305</v>
      </c>
      <c r="U436" s="2" t="s">
        <v>305</v>
      </c>
      <c r="V436" s="60"/>
      <c r="W436" s="2"/>
      <c r="X436" s="35" t="s">
        <v>320</v>
      </c>
    </row>
    <row r="437" spans="1:25" x14ac:dyDescent="0.3">
      <c r="A437" s="2">
        <f t="shared" si="42"/>
        <v>417</v>
      </c>
      <c r="B437" s="2" t="s">
        <v>300</v>
      </c>
      <c r="C437" s="2" t="s">
        <v>301</v>
      </c>
      <c r="D437" s="2">
        <v>5</v>
      </c>
      <c r="E437" s="2">
        <v>0.43</v>
      </c>
      <c r="F437" s="2"/>
      <c r="G437" s="2">
        <v>0.25</v>
      </c>
      <c r="H437" s="2">
        <v>3</v>
      </c>
      <c r="I437" s="2"/>
      <c r="J437" s="2"/>
      <c r="K437" s="2"/>
      <c r="L437" s="2"/>
      <c r="M437" s="2"/>
      <c r="N437" s="2"/>
      <c r="O437" s="2"/>
      <c r="P437" s="254">
        <v>81</v>
      </c>
      <c r="Q437" s="2">
        <v>0</v>
      </c>
      <c r="R437" s="2">
        <v>1</v>
      </c>
      <c r="S437" s="2">
        <v>0.2</v>
      </c>
      <c r="T437" s="2" t="s">
        <v>305</v>
      </c>
      <c r="U437" s="2" t="s">
        <v>305</v>
      </c>
      <c r="V437" s="60"/>
      <c r="W437" s="2"/>
      <c r="X437" s="35" t="s">
        <v>320</v>
      </c>
    </row>
    <row r="438" spans="1:25" x14ac:dyDescent="0.3">
      <c r="A438" s="2">
        <f t="shared" si="42"/>
        <v>418</v>
      </c>
      <c r="B438" s="2" t="s">
        <v>300</v>
      </c>
      <c r="C438" s="2" t="s">
        <v>301</v>
      </c>
      <c r="D438" s="2">
        <v>5</v>
      </c>
      <c r="E438" s="2">
        <v>0.43</v>
      </c>
      <c r="F438" s="2"/>
      <c r="G438" s="2">
        <v>0</v>
      </c>
      <c r="H438" s="2">
        <v>3</v>
      </c>
      <c r="I438" s="2"/>
      <c r="J438" s="2"/>
      <c r="K438" s="2"/>
      <c r="L438" s="2"/>
      <c r="M438" s="2"/>
      <c r="N438" s="2"/>
      <c r="O438" s="2"/>
      <c r="P438" s="254">
        <v>81</v>
      </c>
      <c r="Q438" s="2">
        <v>0</v>
      </c>
      <c r="R438" s="2">
        <v>1</v>
      </c>
      <c r="S438" s="2">
        <v>0.2</v>
      </c>
      <c r="T438" s="2" t="s">
        <v>305</v>
      </c>
      <c r="U438" s="2" t="s">
        <v>305</v>
      </c>
      <c r="V438" s="60"/>
      <c r="W438" s="2"/>
      <c r="X438" s="35" t="s">
        <v>320</v>
      </c>
    </row>
    <row r="439" spans="1:25" x14ac:dyDescent="0.3">
      <c r="A439" s="196">
        <f t="shared" si="42"/>
        <v>419</v>
      </c>
      <c r="B439" s="2" t="s">
        <v>300</v>
      </c>
      <c r="C439" s="2" t="s">
        <v>301</v>
      </c>
      <c r="D439" s="2">
        <v>5</v>
      </c>
      <c r="E439" s="2">
        <v>0.12</v>
      </c>
      <c r="F439" s="2"/>
      <c r="G439" s="2">
        <v>0.8</v>
      </c>
      <c r="H439" s="2">
        <v>3</v>
      </c>
      <c r="I439" s="2"/>
      <c r="J439" s="2"/>
      <c r="K439" s="2"/>
      <c r="L439" s="2"/>
      <c r="M439" s="2"/>
      <c r="N439" s="2"/>
      <c r="O439" s="2"/>
      <c r="P439" s="2">
        <v>21</v>
      </c>
      <c r="Q439" s="2">
        <v>0</v>
      </c>
      <c r="R439" s="2">
        <v>1</v>
      </c>
      <c r="S439" s="2">
        <v>0.2</v>
      </c>
      <c r="T439" s="2" t="s">
        <v>119</v>
      </c>
      <c r="U439" s="2" t="s">
        <v>119</v>
      </c>
      <c r="V439" s="60"/>
      <c r="W439" s="2"/>
      <c r="X439" s="35" t="s">
        <v>323</v>
      </c>
      <c r="Y439" t="s">
        <v>321</v>
      </c>
    </row>
    <row r="440" spans="1:25" x14ac:dyDescent="0.3">
      <c r="A440" s="196">
        <f t="shared" si="42"/>
        <v>420</v>
      </c>
      <c r="B440" s="2" t="s">
        <v>300</v>
      </c>
      <c r="C440" s="2" t="s">
        <v>301</v>
      </c>
      <c r="D440" s="2">
        <v>5</v>
      </c>
      <c r="E440" s="2">
        <v>0.12</v>
      </c>
      <c r="F440" s="2"/>
      <c r="G440" s="2">
        <v>0.5</v>
      </c>
      <c r="H440" s="2">
        <v>3</v>
      </c>
      <c r="I440" s="2"/>
      <c r="J440" s="2"/>
      <c r="K440" s="2"/>
      <c r="L440" s="2"/>
      <c r="M440" s="2"/>
      <c r="N440" s="2"/>
      <c r="O440" s="2"/>
      <c r="P440" s="2">
        <v>21</v>
      </c>
      <c r="Q440" s="2">
        <v>0</v>
      </c>
      <c r="R440" s="2">
        <v>1</v>
      </c>
      <c r="S440" s="2">
        <v>0.2</v>
      </c>
      <c r="T440" s="2" t="s">
        <v>119</v>
      </c>
      <c r="U440" s="2" t="s">
        <v>119</v>
      </c>
      <c r="V440" s="60"/>
      <c r="W440" s="2"/>
      <c r="X440" s="2" t="s">
        <v>323</v>
      </c>
    </row>
    <row r="441" spans="1:25" x14ac:dyDescent="0.3">
      <c r="A441" s="196">
        <f t="shared" si="42"/>
        <v>421</v>
      </c>
      <c r="B441" s="2" t="s">
        <v>300</v>
      </c>
      <c r="C441" s="2" t="s">
        <v>301</v>
      </c>
      <c r="D441" s="2">
        <v>5</v>
      </c>
      <c r="E441" s="2">
        <v>0.12</v>
      </c>
      <c r="F441" s="2"/>
      <c r="G441" s="2">
        <v>0.25</v>
      </c>
      <c r="H441" s="2">
        <v>3</v>
      </c>
      <c r="I441" s="2"/>
      <c r="J441" s="2"/>
      <c r="K441" s="2"/>
      <c r="L441" s="2"/>
      <c r="M441" s="2"/>
      <c r="N441" s="2"/>
      <c r="O441" s="2"/>
      <c r="P441" s="2">
        <v>21</v>
      </c>
      <c r="Q441" s="2">
        <v>0</v>
      </c>
      <c r="R441" s="2">
        <v>1</v>
      </c>
      <c r="S441" s="2">
        <v>0.2</v>
      </c>
      <c r="T441" s="2" t="s">
        <v>119</v>
      </c>
      <c r="U441" s="2" t="s">
        <v>119</v>
      </c>
      <c r="V441" s="60"/>
      <c r="W441" s="2"/>
      <c r="X441" s="2" t="s">
        <v>323</v>
      </c>
    </row>
    <row r="442" spans="1:25" x14ac:dyDescent="0.3">
      <c r="A442" s="196">
        <f t="shared" si="42"/>
        <v>422</v>
      </c>
      <c r="B442" s="2" t="s">
        <v>300</v>
      </c>
      <c r="C442" s="2" t="s">
        <v>301</v>
      </c>
      <c r="D442" s="2">
        <v>5</v>
      </c>
      <c r="E442" s="2">
        <v>0.12</v>
      </c>
      <c r="F442" s="2"/>
      <c r="G442" s="2">
        <v>0</v>
      </c>
      <c r="H442" s="2">
        <v>3</v>
      </c>
      <c r="I442" s="2"/>
      <c r="J442" s="2"/>
      <c r="K442" s="2"/>
      <c r="L442" s="2"/>
      <c r="M442" s="2"/>
      <c r="N442" s="2"/>
      <c r="O442" s="2"/>
      <c r="P442" s="2">
        <v>21</v>
      </c>
      <c r="Q442" s="2">
        <v>0</v>
      </c>
      <c r="R442" s="2">
        <v>1</v>
      </c>
      <c r="S442" s="2">
        <v>0.2</v>
      </c>
      <c r="T442" s="2" t="s">
        <v>119</v>
      </c>
      <c r="U442" s="2" t="s">
        <v>119</v>
      </c>
      <c r="V442" s="60"/>
      <c r="W442" s="2"/>
      <c r="X442" s="2" t="s">
        <v>323</v>
      </c>
    </row>
    <row r="443" spans="1:25" x14ac:dyDescent="0.3">
      <c r="A443" s="196">
        <f t="shared" si="42"/>
        <v>423</v>
      </c>
      <c r="B443" s="2" t="s">
        <v>300</v>
      </c>
      <c r="C443" s="2" t="s">
        <v>301</v>
      </c>
      <c r="D443" s="2">
        <v>5</v>
      </c>
      <c r="E443" s="2">
        <v>0.43</v>
      </c>
      <c r="F443" s="2"/>
      <c r="G443" s="2">
        <v>0.8</v>
      </c>
      <c r="H443" s="2">
        <v>3</v>
      </c>
      <c r="I443" s="2"/>
      <c r="J443" s="2"/>
      <c r="K443" s="2"/>
      <c r="L443" s="2"/>
      <c r="M443" s="2"/>
      <c r="N443" s="2"/>
      <c r="O443" s="2"/>
      <c r="P443" s="2">
        <v>66</v>
      </c>
      <c r="Q443" s="2">
        <v>0</v>
      </c>
      <c r="R443" s="2">
        <v>1</v>
      </c>
      <c r="S443" s="2">
        <v>0.2</v>
      </c>
      <c r="T443" s="2" t="s">
        <v>119</v>
      </c>
      <c r="U443" s="2" t="s">
        <v>119</v>
      </c>
      <c r="V443" s="60"/>
      <c r="W443" s="2"/>
      <c r="X443" s="2" t="s">
        <v>323</v>
      </c>
      <c r="Y443" t="s">
        <v>322</v>
      </c>
    </row>
    <row r="444" spans="1:25" x14ac:dyDescent="0.3">
      <c r="A444" s="196">
        <f t="shared" si="42"/>
        <v>424</v>
      </c>
      <c r="B444" s="2" t="s">
        <v>300</v>
      </c>
      <c r="C444" s="2" t="s">
        <v>301</v>
      </c>
      <c r="D444" s="2">
        <v>5</v>
      </c>
      <c r="E444" s="2">
        <v>0.43</v>
      </c>
      <c r="F444" s="2"/>
      <c r="G444" s="2">
        <v>0.5</v>
      </c>
      <c r="H444" s="2">
        <v>3</v>
      </c>
      <c r="I444" s="2"/>
      <c r="J444" s="2"/>
      <c r="K444" s="2"/>
      <c r="L444" s="2"/>
      <c r="M444" s="2"/>
      <c r="N444" s="2"/>
      <c r="O444" s="2"/>
      <c r="P444" s="2">
        <v>66</v>
      </c>
      <c r="Q444" s="2">
        <v>0</v>
      </c>
      <c r="R444" s="2">
        <v>1</v>
      </c>
      <c r="S444" s="2">
        <v>0.2</v>
      </c>
      <c r="T444" s="2" t="s">
        <v>119</v>
      </c>
      <c r="U444" s="2" t="s">
        <v>119</v>
      </c>
      <c r="V444" s="60"/>
      <c r="W444" s="2"/>
      <c r="X444" s="2" t="s">
        <v>323</v>
      </c>
    </row>
    <row r="445" spans="1:25" x14ac:dyDescent="0.3">
      <c r="A445" s="196">
        <f t="shared" si="42"/>
        <v>425</v>
      </c>
      <c r="B445" s="2" t="s">
        <v>300</v>
      </c>
      <c r="C445" s="2" t="s">
        <v>301</v>
      </c>
      <c r="D445" s="2">
        <v>5</v>
      </c>
      <c r="E445" s="2">
        <v>0.43</v>
      </c>
      <c r="F445" s="2"/>
      <c r="G445" s="2">
        <v>0.25</v>
      </c>
      <c r="H445" s="2">
        <v>3</v>
      </c>
      <c r="I445" s="2"/>
      <c r="J445" s="2"/>
      <c r="K445" s="2"/>
      <c r="L445" s="2"/>
      <c r="M445" s="2"/>
      <c r="N445" s="2"/>
      <c r="O445" s="2"/>
      <c r="P445" s="2">
        <v>66</v>
      </c>
      <c r="Q445" s="2">
        <v>0</v>
      </c>
      <c r="R445" s="2">
        <v>1</v>
      </c>
      <c r="S445" s="2">
        <v>0.2</v>
      </c>
      <c r="T445" s="2" t="s">
        <v>119</v>
      </c>
      <c r="U445" s="2" t="s">
        <v>119</v>
      </c>
      <c r="V445" s="60"/>
      <c r="W445" s="2"/>
      <c r="X445" s="2" t="s">
        <v>323</v>
      </c>
    </row>
    <row r="446" spans="1:25" ht="15" thickBot="1" x14ac:dyDescent="0.35">
      <c r="A446" s="199">
        <f t="shared" si="42"/>
        <v>426</v>
      </c>
      <c r="B446" s="34" t="s">
        <v>300</v>
      </c>
      <c r="C446" s="34" t="s">
        <v>301</v>
      </c>
      <c r="D446" s="34">
        <v>5</v>
      </c>
      <c r="E446" s="34">
        <v>0.43</v>
      </c>
      <c r="F446" s="34"/>
      <c r="G446" s="34">
        <v>0</v>
      </c>
      <c r="H446" s="34">
        <v>3</v>
      </c>
      <c r="I446" s="34"/>
      <c r="J446" s="34"/>
      <c r="K446" s="34"/>
      <c r="L446" s="34"/>
      <c r="M446" s="34"/>
      <c r="N446" s="34"/>
      <c r="O446" s="34"/>
      <c r="P446" s="34">
        <v>66</v>
      </c>
      <c r="Q446" s="34">
        <v>0</v>
      </c>
      <c r="R446" s="34">
        <v>1</v>
      </c>
      <c r="S446" s="34">
        <v>0.2</v>
      </c>
      <c r="T446" s="34" t="s">
        <v>119</v>
      </c>
      <c r="U446" s="34" t="s">
        <v>119</v>
      </c>
      <c r="V446" s="172"/>
      <c r="W446" s="34"/>
      <c r="X446" s="34" t="s">
        <v>323</v>
      </c>
    </row>
    <row r="447" spans="1:25" x14ac:dyDescent="0.3">
      <c r="A447" s="134">
        <f t="shared" si="42"/>
        <v>427</v>
      </c>
      <c r="B447" s="135" t="s">
        <v>311</v>
      </c>
      <c r="C447" s="135" t="s">
        <v>301</v>
      </c>
      <c r="D447" s="135">
        <v>5</v>
      </c>
      <c r="E447" s="135">
        <v>0.22</v>
      </c>
      <c r="F447" s="135"/>
      <c r="G447" s="135">
        <v>0.4</v>
      </c>
      <c r="H447" s="135">
        <v>3</v>
      </c>
      <c r="I447" s="135"/>
      <c r="J447" s="135"/>
      <c r="K447" s="135"/>
      <c r="L447" s="135"/>
      <c r="M447" s="135"/>
      <c r="N447" s="135"/>
      <c r="O447" s="135"/>
      <c r="P447" s="255">
        <v>36</v>
      </c>
      <c r="Q447" s="135">
        <v>0</v>
      </c>
      <c r="R447" s="135">
        <v>1</v>
      </c>
      <c r="S447" s="135">
        <v>0.2</v>
      </c>
      <c r="T447" s="2" t="s">
        <v>305</v>
      </c>
      <c r="U447" s="35" t="s">
        <v>305</v>
      </c>
      <c r="V447" s="137"/>
      <c r="W447" s="135" t="s">
        <v>312</v>
      </c>
      <c r="X447" s="135" t="s">
        <v>324</v>
      </c>
    </row>
    <row r="448" spans="1:25" x14ac:dyDescent="0.3">
      <c r="A448" s="136"/>
      <c r="B448" s="136"/>
      <c r="C448" s="136" t="s">
        <v>304</v>
      </c>
      <c r="D448" s="136">
        <v>5.3199999999999994</v>
      </c>
      <c r="E448" s="136">
        <v>0.43</v>
      </c>
      <c r="F448" s="136"/>
      <c r="G448" s="136">
        <v>0.7</v>
      </c>
      <c r="H448" s="135">
        <v>3</v>
      </c>
      <c r="I448" s="136"/>
      <c r="J448" s="136"/>
      <c r="K448" s="136"/>
      <c r="L448" s="136"/>
      <c r="M448" s="136"/>
      <c r="N448" s="136"/>
      <c r="O448" s="136"/>
      <c r="P448" s="136"/>
      <c r="Q448" s="136"/>
      <c r="R448" s="136">
        <v>1</v>
      </c>
      <c r="S448" s="136"/>
      <c r="T448" s="2" t="s">
        <v>119</v>
      </c>
      <c r="U448" s="35" t="s">
        <v>119</v>
      </c>
      <c r="V448" s="137"/>
      <c r="W448" s="136"/>
      <c r="X448" s="135"/>
    </row>
    <row r="449" spans="1:24" x14ac:dyDescent="0.3">
      <c r="A449" s="136"/>
      <c r="B449" s="136"/>
      <c r="C449" s="136" t="s">
        <v>309</v>
      </c>
      <c r="D449" s="136">
        <v>5.8499999999999988</v>
      </c>
      <c r="E449" s="136">
        <v>0.49</v>
      </c>
      <c r="F449" s="136"/>
      <c r="G449" s="136">
        <v>0.85</v>
      </c>
      <c r="H449" s="135">
        <v>3</v>
      </c>
      <c r="I449" s="136"/>
      <c r="J449" s="136"/>
      <c r="K449" s="136"/>
      <c r="L449" s="136"/>
      <c r="M449" s="136"/>
      <c r="N449" s="136"/>
      <c r="O449" s="136"/>
      <c r="P449" s="136"/>
      <c r="Q449" s="136"/>
      <c r="R449" s="136">
        <v>1</v>
      </c>
      <c r="S449" s="136"/>
      <c r="T449" s="2" t="s">
        <v>119</v>
      </c>
      <c r="U449" s="35" t="s">
        <v>119</v>
      </c>
      <c r="V449" s="137"/>
      <c r="W449" s="136"/>
      <c r="X449" s="135"/>
    </row>
    <row r="450" spans="1:24" x14ac:dyDescent="0.3">
      <c r="A450" s="136"/>
      <c r="B450" s="136"/>
      <c r="C450" s="136" t="s">
        <v>301</v>
      </c>
      <c r="D450" s="136">
        <v>6.4399999999999986</v>
      </c>
      <c r="E450" s="136">
        <v>0.22</v>
      </c>
      <c r="F450" s="136"/>
      <c r="G450" s="136">
        <v>0.4</v>
      </c>
      <c r="H450" s="135">
        <v>3</v>
      </c>
      <c r="I450" s="136"/>
      <c r="J450" s="136"/>
      <c r="K450" s="136"/>
      <c r="L450" s="136"/>
      <c r="M450" s="136"/>
      <c r="N450" s="136"/>
      <c r="O450" s="136"/>
      <c r="P450" s="136"/>
      <c r="Q450" s="136"/>
      <c r="R450" s="136">
        <v>1</v>
      </c>
      <c r="S450" s="136"/>
      <c r="T450" s="2" t="s">
        <v>119</v>
      </c>
      <c r="U450" s="35" t="s">
        <v>119</v>
      </c>
      <c r="V450" s="137"/>
      <c r="W450" s="136"/>
      <c r="X450" s="135"/>
    </row>
    <row r="451" spans="1:24" x14ac:dyDescent="0.3">
      <c r="A451" s="136"/>
      <c r="B451" s="136"/>
      <c r="C451" s="136" t="s">
        <v>304</v>
      </c>
      <c r="D451" s="136">
        <v>7.6599999999999984</v>
      </c>
      <c r="E451" s="136">
        <v>0.12</v>
      </c>
      <c r="F451" s="136"/>
      <c r="G451" s="136">
        <v>0.7</v>
      </c>
      <c r="H451" s="135">
        <v>3</v>
      </c>
      <c r="I451" s="136"/>
      <c r="J451" s="136"/>
      <c r="K451" s="136"/>
      <c r="L451" s="136"/>
      <c r="M451" s="136"/>
      <c r="N451" s="136"/>
      <c r="O451" s="136"/>
      <c r="P451" s="136"/>
      <c r="Q451" s="136"/>
      <c r="R451" s="136">
        <v>1</v>
      </c>
      <c r="S451" s="136"/>
      <c r="T451" s="2" t="s">
        <v>119</v>
      </c>
      <c r="U451" s="35" t="s">
        <v>119</v>
      </c>
      <c r="V451" s="137"/>
      <c r="W451" s="136"/>
      <c r="X451" s="135"/>
    </row>
    <row r="452" spans="1:24" x14ac:dyDescent="0.3">
      <c r="A452" s="136"/>
      <c r="B452" s="136"/>
      <c r="C452" s="136" t="s">
        <v>304</v>
      </c>
      <c r="D452" s="136">
        <v>7.8799999999999981</v>
      </c>
      <c r="E452" s="136">
        <v>0.22</v>
      </c>
      <c r="F452" s="136"/>
      <c r="G452" s="136">
        <v>0.7</v>
      </c>
      <c r="H452" s="135">
        <v>3</v>
      </c>
      <c r="I452" s="136"/>
      <c r="J452" s="136"/>
      <c r="K452" s="136"/>
      <c r="L452" s="136"/>
      <c r="M452" s="136"/>
      <c r="N452" s="136"/>
      <c r="O452" s="136"/>
      <c r="P452" s="136"/>
      <c r="Q452" s="136"/>
      <c r="R452" s="136">
        <v>1</v>
      </c>
      <c r="S452" s="136"/>
      <c r="T452" s="2" t="s">
        <v>119</v>
      </c>
      <c r="U452" s="35" t="s">
        <v>119</v>
      </c>
      <c r="V452" s="137"/>
      <c r="W452" s="136"/>
      <c r="X452" s="135"/>
    </row>
    <row r="453" spans="1:24" x14ac:dyDescent="0.3">
      <c r="A453" s="136"/>
      <c r="B453" s="136"/>
      <c r="C453" s="136" t="s">
        <v>304</v>
      </c>
      <c r="D453" s="136">
        <v>10.099999999999998</v>
      </c>
      <c r="E453" s="136">
        <v>0.22</v>
      </c>
      <c r="F453" s="136"/>
      <c r="G453" s="136">
        <v>0.7</v>
      </c>
      <c r="H453" s="135">
        <v>3</v>
      </c>
      <c r="I453" s="136"/>
      <c r="J453" s="136"/>
      <c r="K453" s="136"/>
      <c r="L453" s="136"/>
      <c r="M453" s="136"/>
      <c r="N453" s="136"/>
      <c r="O453" s="136"/>
      <c r="P453" s="136"/>
      <c r="Q453" s="136"/>
      <c r="R453" s="136">
        <v>1</v>
      </c>
      <c r="S453" s="136"/>
      <c r="T453" s="2" t="s">
        <v>119</v>
      </c>
      <c r="U453" s="35" t="s">
        <v>119</v>
      </c>
      <c r="V453" s="137"/>
      <c r="W453" s="136"/>
      <c r="X453" s="135"/>
    </row>
    <row r="454" spans="1:24" x14ac:dyDescent="0.3">
      <c r="A454" s="136"/>
      <c r="B454" s="136"/>
      <c r="C454" s="136" t="s">
        <v>304</v>
      </c>
      <c r="D454" s="136">
        <v>10.819999999999999</v>
      </c>
      <c r="E454" s="136">
        <v>0.22</v>
      </c>
      <c r="F454" s="136"/>
      <c r="G454" s="136">
        <v>0.7</v>
      </c>
      <c r="H454" s="135">
        <v>3</v>
      </c>
      <c r="I454" s="136"/>
      <c r="J454" s="136"/>
      <c r="K454" s="136"/>
      <c r="L454" s="136"/>
      <c r="M454" s="136"/>
      <c r="N454" s="136"/>
      <c r="O454" s="136"/>
      <c r="P454" s="136"/>
      <c r="Q454" s="136"/>
      <c r="R454" s="136">
        <v>1</v>
      </c>
      <c r="S454" s="136"/>
      <c r="T454" s="2" t="s">
        <v>119</v>
      </c>
      <c r="U454" s="35" t="s">
        <v>119</v>
      </c>
      <c r="V454" s="137"/>
      <c r="W454" s="136"/>
      <c r="X454" s="135"/>
    </row>
    <row r="455" spans="1:24" x14ac:dyDescent="0.3">
      <c r="A455" s="136"/>
      <c r="B455" s="136"/>
      <c r="C455" s="136" t="s">
        <v>304</v>
      </c>
      <c r="D455" s="136">
        <v>11.54</v>
      </c>
      <c r="E455" s="136">
        <v>0.22</v>
      </c>
      <c r="F455" s="136"/>
      <c r="G455" s="136">
        <v>0.7</v>
      </c>
      <c r="H455" s="135">
        <v>3</v>
      </c>
      <c r="I455" s="136"/>
      <c r="J455" s="136"/>
      <c r="K455" s="136"/>
      <c r="L455" s="136"/>
      <c r="M455" s="136"/>
      <c r="N455" s="136"/>
      <c r="O455" s="136"/>
      <c r="P455" s="136"/>
      <c r="Q455" s="136"/>
      <c r="R455" s="136">
        <v>1</v>
      </c>
      <c r="S455" s="136"/>
      <c r="T455" s="2" t="s">
        <v>119</v>
      </c>
      <c r="U455" s="35" t="s">
        <v>119</v>
      </c>
      <c r="V455" s="137"/>
      <c r="W455" s="136"/>
      <c r="X455" s="135"/>
    </row>
    <row r="456" spans="1:24" x14ac:dyDescent="0.3">
      <c r="A456" s="136"/>
      <c r="B456" s="136"/>
      <c r="C456" s="136" t="s">
        <v>304</v>
      </c>
      <c r="D456" s="136">
        <v>11.86</v>
      </c>
      <c r="E456" s="136">
        <v>0.22</v>
      </c>
      <c r="F456" s="136"/>
      <c r="G456" s="136">
        <v>0.7</v>
      </c>
      <c r="H456" s="135">
        <v>3</v>
      </c>
      <c r="I456" s="136"/>
      <c r="J456" s="136"/>
      <c r="K456" s="136"/>
      <c r="L456" s="136"/>
      <c r="M456" s="136"/>
      <c r="N456" s="136"/>
      <c r="O456" s="136"/>
      <c r="P456" s="136"/>
      <c r="Q456" s="136"/>
      <c r="R456" s="136">
        <v>1</v>
      </c>
      <c r="S456" s="136"/>
      <c r="T456" s="2" t="s">
        <v>119</v>
      </c>
      <c r="U456" s="35" t="s">
        <v>119</v>
      </c>
      <c r="V456" s="137"/>
      <c r="W456" s="136"/>
      <c r="X456" s="135"/>
    </row>
    <row r="457" spans="1:24" x14ac:dyDescent="0.3">
      <c r="A457" s="136"/>
      <c r="B457" s="136"/>
      <c r="C457" s="136" t="s">
        <v>304</v>
      </c>
      <c r="D457" s="136">
        <v>12.13</v>
      </c>
      <c r="E457" s="136">
        <v>0.22</v>
      </c>
      <c r="F457" s="136"/>
      <c r="G457" s="136">
        <v>0.7</v>
      </c>
      <c r="H457" s="135">
        <v>3</v>
      </c>
      <c r="I457" s="136"/>
      <c r="J457" s="136"/>
      <c r="K457" s="136"/>
      <c r="L457" s="136"/>
      <c r="M457" s="136"/>
      <c r="N457" s="136"/>
      <c r="O457" s="136"/>
      <c r="P457" s="136"/>
      <c r="Q457" s="136"/>
      <c r="R457" s="136">
        <v>1</v>
      </c>
      <c r="S457" s="136"/>
      <c r="T457" s="2" t="s">
        <v>119</v>
      </c>
      <c r="U457" s="35" t="s">
        <v>119</v>
      </c>
      <c r="V457" s="137"/>
      <c r="W457" s="136"/>
      <c r="X457" s="135"/>
    </row>
    <row r="458" spans="1:24" x14ac:dyDescent="0.3">
      <c r="A458" s="136"/>
      <c r="B458" s="136"/>
      <c r="C458" s="136" t="s">
        <v>304</v>
      </c>
      <c r="D458" s="136">
        <v>14.350000000000001</v>
      </c>
      <c r="E458" s="136">
        <v>0.12</v>
      </c>
      <c r="F458" s="136"/>
      <c r="G458" s="136">
        <v>0.85</v>
      </c>
      <c r="H458" s="135">
        <v>3</v>
      </c>
      <c r="I458" s="136"/>
      <c r="J458" s="136"/>
      <c r="K458" s="136"/>
      <c r="L458" s="136"/>
      <c r="M458" s="136"/>
      <c r="N458" s="136"/>
      <c r="O458" s="136"/>
      <c r="P458" s="136"/>
      <c r="Q458" s="136"/>
      <c r="R458" s="136">
        <v>1</v>
      </c>
      <c r="S458" s="136"/>
      <c r="T458" s="2" t="s">
        <v>119</v>
      </c>
      <c r="U458" s="35" t="s">
        <v>119</v>
      </c>
      <c r="V458" s="137"/>
      <c r="W458" s="136"/>
      <c r="X458" s="135"/>
    </row>
    <row r="459" spans="1:24" x14ac:dyDescent="0.3">
      <c r="A459" s="136"/>
      <c r="B459" s="136"/>
      <c r="C459" s="136" t="s">
        <v>309</v>
      </c>
      <c r="D459" s="136">
        <v>16.47</v>
      </c>
      <c r="E459" s="136">
        <v>0.12</v>
      </c>
      <c r="F459" s="136"/>
      <c r="G459" s="136">
        <v>0.85</v>
      </c>
      <c r="H459" s="135">
        <v>3</v>
      </c>
      <c r="I459" s="136"/>
      <c r="J459" s="136"/>
      <c r="K459" s="136"/>
      <c r="L459" s="136"/>
      <c r="M459" s="136"/>
      <c r="N459" s="136"/>
      <c r="O459" s="136"/>
      <c r="P459" s="136"/>
      <c r="Q459" s="136"/>
      <c r="R459" s="136">
        <v>1</v>
      </c>
      <c r="S459" s="136"/>
      <c r="T459" s="2" t="s">
        <v>119</v>
      </c>
      <c r="U459" s="35" t="s">
        <v>119</v>
      </c>
      <c r="V459" s="137"/>
      <c r="W459" s="136"/>
      <c r="X459" s="135"/>
    </row>
    <row r="460" spans="1:24" x14ac:dyDescent="0.3">
      <c r="A460" s="136"/>
      <c r="B460" s="136"/>
      <c r="C460" s="136" t="s">
        <v>309</v>
      </c>
      <c r="D460" s="136">
        <v>21.59</v>
      </c>
      <c r="E460" s="136">
        <v>0.22</v>
      </c>
      <c r="F460" s="136"/>
      <c r="G460" s="136">
        <v>0.85</v>
      </c>
      <c r="H460" s="135">
        <v>3</v>
      </c>
      <c r="I460" s="136"/>
      <c r="J460" s="136"/>
      <c r="K460" s="136"/>
      <c r="L460" s="136"/>
      <c r="M460" s="136"/>
      <c r="N460" s="136"/>
      <c r="O460" s="136"/>
      <c r="P460" s="136"/>
      <c r="Q460" s="136"/>
      <c r="R460" s="136">
        <v>1</v>
      </c>
      <c r="S460" s="136"/>
      <c r="T460" s="2" t="s">
        <v>119</v>
      </c>
      <c r="U460" s="35" t="s">
        <v>119</v>
      </c>
      <c r="V460" s="137"/>
      <c r="W460" s="136"/>
      <c r="X460" s="135"/>
    </row>
    <row r="461" spans="1:24" x14ac:dyDescent="0.3">
      <c r="A461" s="136"/>
      <c r="B461" s="136"/>
      <c r="C461" s="136" t="s">
        <v>304</v>
      </c>
      <c r="D461" s="136">
        <v>22.81</v>
      </c>
      <c r="E461" s="136">
        <v>0.22</v>
      </c>
      <c r="F461" s="136"/>
      <c r="G461" s="136">
        <v>0.7</v>
      </c>
      <c r="H461" s="135">
        <v>3</v>
      </c>
      <c r="I461" s="136"/>
      <c r="J461" s="136"/>
      <c r="K461" s="136"/>
      <c r="L461" s="136"/>
      <c r="M461" s="136"/>
      <c r="N461" s="136"/>
      <c r="O461" s="136"/>
      <c r="P461" s="136"/>
      <c r="Q461" s="136"/>
      <c r="R461" s="136">
        <v>1</v>
      </c>
      <c r="S461" s="136"/>
      <c r="T461" s="2" t="s">
        <v>119</v>
      </c>
      <c r="U461" s="35" t="s">
        <v>119</v>
      </c>
      <c r="V461" s="137"/>
      <c r="W461" s="136"/>
      <c r="X461" s="135"/>
    </row>
    <row r="462" spans="1:24" x14ac:dyDescent="0.3">
      <c r="A462" s="35">
        <f>A447+1</f>
        <v>428</v>
      </c>
      <c r="B462" s="35" t="s">
        <v>300</v>
      </c>
      <c r="C462" s="35" t="s">
        <v>301</v>
      </c>
      <c r="D462" s="35">
        <v>5</v>
      </c>
      <c r="E462" s="35">
        <v>0.43</v>
      </c>
      <c r="F462" s="35"/>
      <c r="G462" s="35">
        <v>0</v>
      </c>
      <c r="H462" s="35">
        <v>3</v>
      </c>
      <c r="I462" s="35"/>
      <c r="J462" s="35"/>
      <c r="K462" s="35"/>
      <c r="L462" s="35"/>
      <c r="M462" s="35"/>
      <c r="N462" s="35"/>
      <c r="O462" s="35"/>
      <c r="P462" s="254">
        <v>36</v>
      </c>
      <c r="Q462" s="2">
        <v>0</v>
      </c>
      <c r="R462" s="2">
        <v>1</v>
      </c>
      <c r="S462" s="35">
        <v>0.2</v>
      </c>
      <c r="T462" s="2" t="s">
        <v>305</v>
      </c>
      <c r="U462" s="2" t="s">
        <v>305</v>
      </c>
      <c r="V462" s="60"/>
      <c r="W462" s="35" t="s">
        <v>325</v>
      </c>
      <c r="X462" s="135" t="s">
        <v>326</v>
      </c>
    </row>
    <row r="463" spans="1:24" x14ac:dyDescent="0.3">
      <c r="A463" s="35">
        <f>A462+1</f>
        <v>429</v>
      </c>
      <c r="B463" s="2" t="s">
        <v>300</v>
      </c>
      <c r="C463" s="2" t="s">
        <v>301</v>
      </c>
      <c r="D463" s="2">
        <v>5</v>
      </c>
      <c r="E463" s="2">
        <v>0.43</v>
      </c>
      <c r="F463" s="2"/>
      <c r="G463" s="2">
        <v>0.1</v>
      </c>
      <c r="H463" s="35">
        <v>3</v>
      </c>
      <c r="I463" s="2"/>
      <c r="J463" s="2"/>
      <c r="K463" s="2"/>
      <c r="L463" s="2"/>
      <c r="M463" s="2"/>
      <c r="N463" s="2"/>
      <c r="O463" s="2"/>
      <c r="P463" s="254">
        <v>36</v>
      </c>
      <c r="Q463" s="2">
        <v>0</v>
      </c>
      <c r="R463" s="2">
        <v>1</v>
      </c>
      <c r="S463" s="2">
        <v>0.2</v>
      </c>
      <c r="T463" s="2" t="s">
        <v>305</v>
      </c>
      <c r="U463" s="2" t="s">
        <v>305</v>
      </c>
      <c r="V463" s="60"/>
      <c r="W463" s="35" t="s">
        <v>325</v>
      </c>
      <c r="X463" s="135" t="s">
        <v>326</v>
      </c>
    </row>
    <row r="464" spans="1:24" x14ac:dyDescent="0.3">
      <c r="A464" s="35">
        <f t="shared" ref="A464:A482" si="43">A463+1</f>
        <v>430</v>
      </c>
      <c r="B464" s="2" t="s">
        <v>300</v>
      </c>
      <c r="C464" s="2" t="s">
        <v>301</v>
      </c>
      <c r="D464" s="2">
        <v>5</v>
      </c>
      <c r="E464" s="2">
        <v>0.43</v>
      </c>
      <c r="F464" s="2"/>
      <c r="G464" s="2">
        <v>0.2</v>
      </c>
      <c r="H464" s="35">
        <v>3</v>
      </c>
      <c r="I464" s="2"/>
      <c r="J464" s="2"/>
      <c r="K464" s="2"/>
      <c r="L464" s="2"/>
      <c r="M464" s="2"/>
      <c r="N464" s="2"/>
      <c r="O464" s="2"/>
      <c r="P464" s="254">
        <v>36</v>
      </c>
      <c r="Q464" s="2">
        <v>0</v>
      </c>
      <c r="R464" s="2">
        <v>1</v>
      </c>
      <c r="S464" s="2">
        <v>0.2</v>
      </c>
      <c r="T464" s="2" t="s">
        <v>305</v>
      </c>
      <c r="U464" s="2" t="s">
        <v>305</v>
      </c>
      <c r="V464" s="60"/>
      <c r="W464" s="35" t="s">
        <v>325</v>
      </c>
      <c r="X464" s="135" t="s">
        <v>326</v>
      </c>
    </row>
    <row r="465" spans="1:24" x14ac:dyDescent="0.3">
      <c r="A465" s="35">
        <f t="shared" si="43"/>
        <v>431</v>
      </c>
      <c r="B465" s="2" t="s">
        <v>300</v>
      </c>
      <c r="C465" s="2" t="s">
        <v>301</v>
      </c>
      <c r="D465" s="2">
        <v>5</v>
      </c>
      <c r="E465" s="2">
        <v>0.43</v>
      </c>
      <c r="F465" s="2"/>
      <c r="G465" s="2">
        <v>0.3</v>
      </c>
      <c r="H465" s="35">
        <v>3</v>
      </c>
      <c r="I465" s="2"/>
      <c r="J465" s="2"/>
      <c r="K465" s="2"/>
      <c r="L465" s="2"/>
      <c r="M465" s="2"/>
      <c r="N465" s="2"/>
      <c r="O465" s="2"/>
      <c r="P465" s="254">
        <v>36</v>
      </c>
      <c r="Q465" s="2">
        <v>0</v>
      </c>
      <c r="R465" s="2">
        <v>1</v>
      </c>
      <c r="S465" s="2">
        <v>0.2</v>
      </c>
      <c r="T465" s="2" t="s">
        <v>305</v>
      </c>
      <c r="U465" s="2" t="s">
        <v>305</v>
      </c>
      <c r="V465" s="60"/>
      <c r="W465" s="35" t="s">
        <v>325</v>
      </c>
      <c r="X465" s="135" t="s">
        <v>326</v>
      </c>
    </row>
    <row r="466" spans="1:24" x14ac:dyDescent="0.3">
      <c r="A466" s="35">
        <f t="shared" si="43"/>
        <v>432</v>
      </c>
      <c r="B466" s="2" t="s">
        <v>300</v>
      </c>
      <c r="C466" s="2" t="s">
        <v>301</v>
      </c>
      <c r="D466" s="2">
        <v>5</v>
      </c>
      <c r="E466" s="2">
        <v>0.43</v>
      </c>
      <c r="F466" s="2"/>
      <c r="G466" s="2">
        <v>0.4</v>
      </c>
      <c r="H466" s="35">
        <v>3</v>
      </c>
      <c r="I466" s="2"/>
      <c r="J466" s="2"/>
      <c r="K466" s="2"/>
      <c r="L466" s="2"/>
      <c r="M466" s="2"/>
      <c r="N466" s="2"/>
      <c r="O466" s="2"/>
      <c r="P466" s="254">
        <v>36</v>
      </c>
      <c r="Q466" s="2">
        <v>0</v>
      </c>
      <c r="R466" s="2">
        <v>1</v>
      </c>
      <c r="S466" s="2">
        <v>0.2</v>
      </c>
      <c r="T466" s="2" t="s">
        <v>305</v>
      </c>
      <c r="U466" s="2" t="s">
        <v>305</v>
      </c>
      <c r="V466" s="60"/>
      <c r="W466" s="35" t="s">
        <v>325</v>
      </c>
      <c r="X466" s="135" t="s">
        <v>326</v>
      </c>
    </row>
    <row r="467" spans="1:24" x14ac:dyDescent="0.3">
      <c r="A467" s="35">
        <f t="shared" si="43"/>
        <v>433</v>
      </c>
      <c r="B467" s="2" t="s">
        <v>300</v>
      </c>
      <c r="C467" s="2" t="s">
        <v>301</v>
      </c>
      <c r="D467" s="2">
        <v>5</v>
      </c>
      <c r="E467" s="2">
        <v>0.43</v>
      </c>
      <c r="F467" s="2"/>
      <c r="G467" s="2">
        <v>0.5</v>
      </c>
      <c r="H467" s="35">
        <v>3</v>
      </c>
      <c r="I467" s="2"/>
      <c r="J467" s="2"/>
      <c r="K467" s="2"/>
      <c r="L467" s="2"/>
      <c r="M467" s="2"/>
      <c r="N467" s="2"/>
      <c r="O467" s="2"/>
      <c r="P467" s="254">
        <v>36</v>
      </c>
      <c r="Q467" s="2">
        <v>0</v>
      </c>
      <c r="R467" s="2">
        <v>1</v>
      </c>
      <c r="S467" s="2">
        <v>0.2</v>
      </c>
      <c r="T467" s="2" t="s">
        <v>305</v>
      </c>
      <c r="U467" s="2" t="s">
        <v>305</v>
      </c>
      <c r="V467" s="60"/>
      <c r="W467" s="35" t="s">
        <v>325</v>
      </c>
      <c r="X467" s="135" t="s">
        <v>326</v>
      </c>
    </row>
    <row r="468" spans="1:24" x14ac:dyDescent="0.3">
      <c r="A468" s="35">
        <f t="shared" si="43"/>
        <v>434</v>
      </c>
      <c r="B468" s="2" t="s">
        <v>300</v>
      </c>
      <c r="C468" s="2" t="s">
        <v>301</v>
      </c>
      <c r="D468" s="2">
        <v>5</v>
      </c>
      <c r="E468" s="2">
        <v>0.43</v>
      </c>
      <c r="F468" s="2"/>
      <c r="G468" s="2">
        <v>0.6</v>
      </c>
      <c r="H468" s="35">
        <v>3</v>
      </c>
      <c r="I468" s="2"/>
      <c r="J468" s="2"/>
      <c r="K468" s="2"/>
      <c r="L468" s="2"/>
      <c r="M468" s="2"/>
      <c r="N468" s="2"/>
      <c r="O468" s="2"/>
      <c r="P468" s="254">
        <v>36</v>
      </c>
      <c r="Q468" s="2">
        <v>0</v>
      </c>
      <c r="R468" s="2">
        <v>1</v>
      </c>
      <c r="S468" s="2">
        <v>0.2</v>
      </c>
      <c r="T468" s="2" t="s">
        <v>305</v>
      </c>
      <c r="U468" s="2" t="s">
        <v>305</v>
      </c>
      <c r="V468" s="60"/>
      <c r="W468" s="35" t="s">
        <v>325</v>
      </c>
      <c r="X468" s="135" t="s">
        <v>326</v>
      </c>
    </row>
    <row r="469" spans="1:24" x14ac:dyDescent="0.3">
      <c r="A469" s="35">
        <f t="shared" si="43"/>
        <v>435</v>
      </c>
      <c r="B469" s="2" t="s">
        <v>300</v>
      </c>
      <c r="C469" s="2" t="s">
        <v>301</v>
      </c>
      <c r="D469" s="2">
        <v>5</v>
      </c>
      <c r="E469" s="2">
        <v>0.43</v>
      </c>
      <c r="F469" s="2"/>
      <c r="G469" s="2">
        <v>0.7</v>
      </c>
      <c r="H469" s="35">
        <v>3</v>
      </c>
      <c r="I469" s="2"/>
      <c r="J469" s="2"/>
      <c r="K469" s="2"/>
      <c r="L469" s="2"/>
      <c r="M469" s="2"/>
      <c r="N469" s="2"/>
      <c r="O469" s="2"/>
      <c r="P469" s="254">
        <v>36</v>
      </c>
      <c r="Q469" s="2">
        <v>0</v>
      </c>
      <c r="R469" s="2">
        <v>1</v>
      </c>
      <c r="S469" s="2">
        <v>0.2</v>
      </c>
      <c r="T469" s="2" t="s">
        <v>305</v>
      </c>
      <c r="U469" s="2" t="s">
        <v>305</v>
      </c>
      <c r="V469" s="60"/>
      <c r="W469" s="35" t="s">
        <v>325</v>
      </c>
      <c r="X469" s="135" t="s">
        <v>326</v>
      </c>
    </row>
    <row r="470" spans="1:24" x14ac:dyDescent="0.3">
      <c r="A470" s="35">
        <f t="shared" si="43"/>
        <v>436</v>
      </c>
      <c r="B470" s="2" t="s">
        <v>300</v>
      </c>
      <c r="C470" s="2" t="s">
        <v>301</v>
      </c>
      <c r="D470" s="2">
        <v>5</v>
      </c>
      <c r="E470" s="2">
        <v>0.43</v>
      </c>
      <c r="F470" s="2"/>
      <c r="G470" s="2">
        <v>0.8</v>
      </c>
      <c r="H470" s="35">
        <v>3</v>
      </c>
      <c r="I470" s="2"/>
      <c r="J470" s="2"/>
      <c r="K470" s="2"/>
      <c r="L470" s="2"/>
      <c r="M470" s="2"/>
      <c r="N470" s="2"/>
      <c r="O470" s="2"/>
      <c r="P470" s="254">
        <v>36</v>
      </c>
      <c r="Q470" s="2">
        <v>0</v>
      </c>
      <c r="R470" s="2">
        <v>1</v>
      </c>
      <c r="S470" s="2">
        <v>0.2</v>
      </c>
      <c r="T470" s="2" t="s">
        <v>305</v>
      </c>
      <c r="U470" s="2" t="s">
        <v>305</v>
      </c>
      <c r="V470" s="60"/>
      <c r="W470" s="35" t="s">
        <v>325</v>
      </c>
      <c r="X470" s="135" t="s">
        <v>326</v>
      </c>
    </row>
    <row r="471" spans="1:24" x14ac:dyDescent="0.3">
      <c r="A471" s="35">
        <f t="shared" si="43"/>
        <v>437</v>
      </c>
      <c r="B471" s="2" t="s">
        <v>300</v>
      </c>
      <c r="C471" s="2" t="s">
        <v>301</v>
      </c>
      <c r="D471" s="2">
        <v>5</v>
      </c>
      <c r="E471" s="2">
        <v>0.43</v>
      </c>
      <c r="F471" s="2"/>
      <c r="G471" s="2">
        <v>0.9</v>
      </c>
      <c r="H471" s="35">
        <v>3</v>
      </c>
      <c r="I471" s="2"/>
      <c r="J471" s="2"/>
      <c r="K471" s="2"/>
      <c r="L471" s="2"/>
      <c r="M471" s="2"/>
      <c r="N471" s="2"/>
      <c r="O471" s="2"/>
      <c r="P471" s="254">
        <v>36</v>
      </c>
      <c r="Q471" s="2">
        <v>0</v>
      </c>
      <c r="R471" s="2">
        <v>1</v>
      </c>
      <c r="S471" s="2">
        <v>0.2</v>
      </c>
      <c r="T471" s="2" t="s">
        <v>305</v>
      </c>
      <c r="U471" s="2" t="s">
        <v>305</v>
      </c>
      <c r="V471" s="60"/>
      <c r="W471" s="35" t="s">
        <v>325</v>
      </c>
      <c r="X471" s="135" t="s">
        <v>326</v>
      </c>
    </row>
    <row r="472" spans="1:24" x14ac:dyDescent="0.3">
      <c r="A472" s="35">
        <f t="shared" si="43"/>
        <v>438</v>
      </c>
      <c r="B472" s="2" t="s">
        <v>300</v>
      </c>
      <c r="C472" s="2" t="s">
        <v>301</v>
      </c>
      <c r="D472" s="2">
        <v>5</v>
      </c>
      <c r="E472" s="2">
        <v>0.43</v>
      </c>
      <c r="F472" s="2"/>
      <c r="G472" s="2">
        <v>0</v>
      </c>
      <c r="H472" s="35">
        <v>3</v>
      </c>
      <c r="I472" s="2"/>
      <c r="J472" s="2"/>
      <c r="K472" s="2"/>
      <c r="L472" s="2"/>
      <c r="M472" s="2"/>
      <c r="N472" s="2"/>
      <c r="O472" s="2"/>
      <c r="P472" s="254">
        <v>81</v>
      </c>
      <c r="Q472" s="2">
        <v>0</v>
      </c>
      <c r="R472" s="2">
        <v>1</v>
      </c>
      <c r="S472" s="2">
        <v>0.2</v>
      </c>
      <c r="T472" s="2" t="s">
        <v>305</v>
      </c>
      <c r="U472" s="2" t="s">
        <v>305</v>
      </c>
      <c r="V472" s="60"/>
      <c r="W472" s="35" t="s">
        <v>325</v>
      </c>
      <c r="X472" s="135" t="s">
        <v>326</v>
      </c>
    </row>
    <row r="473" spans="1:24" x14ac:dyDescent="0.3">
      <c r="A473" s="35">
        <f t="shared" si="43"/>
        <v>439</v>
      </c>
      <c r="B473" s="2" t="s">
        <v>300</v>
      </c>
      <c r="C473" s="2" t="s">
        <v>301</v>
      </c>
      <c r="D473" s="2">
        <v>5</v>
      </c>
      <c r="E473" s="2">
        <v>0.43</v>
      </c>
      <c r="F473" s="2"/>
      <c r="G473" s="2">
        <v>0.1</v>
      </c>
      <c r="H473" s="35">
        <v>3</v>
      </c>
      <c r="I473" s="2"/>
      <c r="J473" s="2"/>
      <c r="K473" s="2"/>
      <c r="L473" s="2"/>
      <c r="M473" s="2"/>
      <c r="N473" s="2"/>
      <c r="O473" s="2"/>
      <c r="P473" s="254">
        <v>81</v>
      </c>
      <c r="Q473" s="2">
        <v>0</v>
      </c>
      <c r="R473" s="2">
        <v>1</v>
      </c>
      <c r="S473" s="2">
        <v>0.2</v>
      </c>
      <c r="T473" s="2" t="s">
        <v>305</v>
      </c>
      <c r="U473" s="2" t="s">
        <v>305</v>
      </c>
      <c r="V473" s="60"/>
      <c r="W473" s="35" t="s">
        <v>325</v>
      </c>
      <c r="X473" s="135" t="s">
        <v>326</v>
      </c>
    </row>
    <row r="474" spans="1:24" x14ac:dyDescent="0.3">
      <c r="A474" s="35">
        <f t="shared" si="43"/>
        <v>440</v>
      </c>
      <c r="B474" s="2" t="s">
        <v>300</v>
      </c>
      <c r="C474" s="2" t="s">
        <v>301</v>
      </c>
      <c r="D474" s="2">
        <v>5</v>
      </c>
      <c r="E474" s="2">
        <v>0.43</v>
      </c>
      <c r="F474" s="2"/>
      <c r="G474" s="2">
        <v>0.2</v>
      </c>
      <c r="H474" s="35">
        <v>3</v>
      </c>
      <c r="I474" s="2"/>
      <c r="J474" s="2"/>
      <c r="K474" s="2"/>
      <c r="L474" s="2"/>
      <c r="M474" s="2"/>
      <c r="N474" s="2"/>
      <c r="O474" s="2"/>
      <c r="P474" s="254">
        <v>81</v>
      </c>
      <c r="Q474" s="2">
        <v>0</v>
      </c>
      <c r="R474" s="2">
        <v>1</v>
      </c>
      <c r="S474" s="2">
        <v>0.2</v>
      </c>
      <c r="T474" s="2" t="s">
        <v>305</v>
      </c>
      <c r="U474" s="2" t="s">
        <v>305</v>
      </c>
      <c r="V474" s="60"/>
      <c r="W474" s="35" t="s">
        <v>325</v>
      </c>
      <c r="X474" s="135" t="s">
        <v>326</v>
      </c>
    </row>
    <row r="475" spans="1:24" x14ac:dyDescent="0.3">
      <c r="A475" s="35">
        <f t="shared" si="43"/>
        <v>441</v>
      </c>
      <c r="B475" s="2" t="s">
        <v>300</v>
      </c>
      <c r="C475" s="2" t="s">
        <v>301</v>
      </c>
      <c r="D475" s="2">
        <v>5</v>
      </c>
      <c r="E475" s="2">
        <v>0.43</v>
      </c>
      <c r="F475" s="2"/>
      <c r="G475" s="2">
        <v>0.3</v>
      </c>
      <c r="H475" s="35">
        <v>3</v>
      </c>
      <c r="I475" s="2"/>
      <c r="J475" s="2"/>
      <c r="K475" s="2"/>
      <c r="L475" s="2"/>
      <c r="M475" s="2"/>
      <c r="N475" s="2"/>
      <c r="O475" s="2"/>
      <c r="P475" s="254">
        <v>81</v>
      </c>
      <c r="Q475" s="2">
        <v>0</v>
      </c>
      <c r="R475" s="2">
        <v>1</v>
      </c>
      <c r="S475" s="2">
        <v>0.2</v>
      </c>
      <c r="T475" s="2" t="s">
        <v>305</v>
      </c>
      <c r="U475" s="2" t="s">
        <v>305</v>
      </c>
      <c r="V475" s="60"/>
      <c r="W475" s="35" t="s">
        <v>325</v>
      </c>
      <c r="X475" s="135" t="s">
        <v>326</v>
      </c>
    </row>
    <row r="476" spans="1:24" x14ac:dyDescent="0.3">
      <c r="A476" s="35">
        <f t="shared" si="43"/>
        <v>442</v>
      </c>
      <c r="B476" s="2" t="s">
        <v>300</v>
      </c>
      <c r="C476" s="2" t="s">
        <v>301</v>
      </c>
      <c r="D476" s="2">
        <v>5</v>
      </c>
      <c r="E476" s="2">
        <v>0.43</v>
      </c>
      <c r="F476" s="2"/>
      <c r="G476" s="2">
        <v>0.4</v>
      </c>
      <c r="H476" s="35">
        <v>3</v>
      </c>
      <c r="I476" s="2"/>
      <c r="J476" s="2"/>
      <c r="K476" s="2"/>
      <c r="L476" s="2"/>
      <c r="M476" s="2"/>
      <c r="N476" s="2"/>
      <c r="O476" s="2"/>
      <c r="P476" s="254">
        <v>81</v>
      </c>
      <c r="Q476" s="2">
        <v>0</v>
      </c>
      <c r="R476" s="2">
        <v>1</v>
      </c>
      <c r="S476" s="2">
        <v>0.2</v>
      </c>
      <c r="T476" s="2" t="s">
        <v>305</v>
      </c>
      <c r="U476" s="2" t="s">
        <v>305</v>
      </c>
      <c r="V476" s="60"/>
      <c r="W476" s="35" t="s">
        <v>325</v>
      </c>
      <c r="X476" s="135" t="s">
        <v>326</v>
      </c>
    </row>
    <row r="477" spans="1:24" x14ac:dyDescent="0.3">
      <c r="A477" s="35">
        <f t="shared" si="43"/>
        <v>443</v>
      </c>
      <c r="B477" s="2" t="s">
        <v>300</v>
      </c>
      <c r="C477" s="2" t="s">
        <v>301</v>
      </c>
      <c r="D477" s="2">
        <v>5</v>
      </c>
      <c r="E477" s="2">
        <v>0.43</v>
      </c>
      <c r="F477" s="2"/>
      <c r="G477" s="2">
        <v>0.5</v>
      </c>
      <c r="H477" s="35">
        <v>3</v>
      </c>
      <c r="I477" s="2"/>
      <c r="J477" s="2"/>
      <c r="K477" s="2"/>
      <c r="L477" s="2"/>
      <c r="M477" s="2"/>
      <c r="N477" s="2"/>
      <c r="O477" s="2"/>
      <c r="P477" s="254">
        <v>81</v>
      </c>
      <c r="Q477" s="2">
        <v>0</v>
      </c>
      <c r="R477" s="2">
        <v>1</v>
      </c>
      <c r="S477" s="2">
        <v>0.2</v>
      </c>
      <c r="T477" s="2" t="s">
        <v>305</v>
      </c>
      <c r="U477" s="2" t="s">
        <v>305</v>
      </c>
      <c r="V477" s="60"/>
      <c r="W477" s="35" t="s">
        <v>325</v>
      </c>
      <c r="X477" s="135" t="s">
        <v>326</v>
      </c>
    </row>
    <row r="478" spans="1:24" x14ac:dyDescent="0.3">
      <c r="A478" s="35">
        <f t="shared" si="43"/>
        <v>444</v>
      </c>
      <c r="B478" s="2" t="s">
        <v>300</v>
      </c>
      <c r="C478" s="2" t="s">
        <v>301</v>
      </c>
      <c r="D478" s="2">
        <v>5</v>
      </c>
      <c r="E478" s="2">
        <v>0.43</v>
      </c>
      <c r="F478" s="2"/>
      <c r="G478" s="2">
        <v>0.6</v>
      </c>
      <c r="H478" s="35">
        <v>3</v>
      </c>
      <c r="I478" s="2"/>
      <c r="J478" s="2"/>
      <c r="K478" s="2"/>
      <c r="L478" s="2"/>
      <c r="M478" s="2"/>
      <c r="N478" s="2"/>
      <c r="O478" s="2"/>
      <c r="P478" s="254">
        <v>81</v>
      </c>
      <c r="Q478" s="2">
        <v>0</v>
      </c>
      <c r="R478" s="2">
        <v>1</v>
      </c>
      <c r="S478" s="2">
        <v>0.2</v>
      </c>
      <c r="T478" s="2" t="s">
        <v>305</v>
      </c>
      <c r="U478" s="2" t="s">
        <v>305</v>
      </c>
      <c r="V478" s="60"/>
      <c r="W478" s="35" t="s">
        <v>325</v>
      </c>
      <c r="X478" s="135" t="s">
        <v>326</v>
      </c>
    </row>
    <row r="479" spans="1:24" x14ac:dyDescent="0.3">
      <c r="A479" s="35">
        <f t="shared" si="43"/>
        <v>445</v>
      </c>
      <c r="B479" s="2" t="s">
        <v>300</v>
      </c>
      <c r="C479" s="2" t="s">
        <v>301</v>
      </c>
      <c r="D479" s="2">
        <v>5</v>
      </c>
      <c r="E479" s="2">
        <v>0.43</v>
      </c>
      <c r="F479" s="2"/>
      <c r="G479" s="2">
        <v>0.7</v>
      </c>
      <c r="H479" s="35">
        <v>3</v>
      </c>
      <c r="I479" s="2"/>
      <c r="J479" s="2"/>
      <c r="K479" s="2"/>
      <c r="L479" s="2"/>
      <c r="M479" s="2"/>
      <c r="N479" s="2"/>
      <c r="O479" s="2"/>
      <c r="P479" s="254">
        <v>81</v>
      </c>
      <c r="Q479" s="2">
        <v>0</v>
      </c>
      <c r="R479" s="2">
        <v>1</v>
      </c>
      <c r="S479" s="2">
        <v>0.2</v>
      </c>
      <c r="T479" s="2" t="s">
        <v>305</v>
      </c>
      <c r="U479" s="2" t="s">
        <v>305</v>
      </c>
      <c r="V479" s="60"/>
      <c r="W479" s="35" t="s">
        <v>325</v>
      </c>
      <c r="X479" s="135" t="s">
        <v>326</v>
      </c>
    </row>
    <row r="480" spans="1:24" x14ac:dyDescent="0.3">
      <c r="A480" s="35">
        <f t="shared" si="43"/>
        <v>446</v>
      </c>
      <c r="B480" s="2" t="s">
        <v>300</v>
      </c>
      <c r="C480" s="2" t="s">
        <v>301</v>
      </c>
      <c r="D480" s="2">
        <v>5</v>
      </c>
      <c r="E480" s="2">
        <v>0.43</v>
      </c>
      <c r="F480" s="2"/>
      <c r="G480" s="2">
        <v>0.8</v>
      </c>
      <c r="H480" s="35">
        <v>3</v>
      </c>
      <c r="I480" s="2"/>
      <c r="J480" s="2"/>
      <c r="K480" s="2"/>
      <c r="L480" s="2"/>
      <c r="M480" s="2"/>
      <c r="N480" s="2"/>
      <c r="O480" s="2"/>
      <c r="P480" s="254">
        <v>81</v>
      </c>
      <c r="Q480" s="2">
        <v>0</v>
      </c>
      <c r="R480" s="2">
        <v>1</v>
      </c>
      <c r="S480" s="2">
        <v>0.2</v>
      </c>
      <c r="T480" s="2" t="s">
        <v>305</v>
      </c>
      <c r="U480" s="2" t="s">
        <v>305</v>
      </c>
      <c r="V480" s="60"/>
      <c r="W480" s="35" t="s">
        <v>325</v>
      </c>
      <c r="X480" s="135" t="s">
        <v>326</v>
      </c>
    </row>
    <row r="481" spans="1:24" ht="15" thickBot="1" x14ac:dyDescent="0.35">
      <c r="A481" s="35">
        <f t="shared" si="43"/>
        <v>447</v>
      </c>
      <c r="B481" s="34" t="s">
        <v>300</v>
      </c>
      <c r="C481" s="34" t="s">
        <v>301</v>
      </c>
      <c r="D481" s="34">
        <v>5</v>
      </c>
      <c r="E481" s="34">
        <v>0.43</v>
      </c>
      <c r="F481" s="34"/>
      <c r="G481" s="34">
        <v>0.9</v>
      </c>
      <c r="H481" s="34">
        <v>3</v>
      </c>
      <c r="I481" s="34"/>
      <c r="J481" s="34"/>
      <c r="K481" s="34"/>
      <c r="L481" s="34"/>
      <c r="M481" s="34"/>
      <c r="N481" s="34"/>
      <c r="O481" s="34"/>
      <c r="P481" s="256">
        <v>81</v>
      </c>
      <c r="Q481" s="34">
        <v>0</v>
      </c>
      <c r="R481" s="34">
        <v>1</v>
      </c>
      <c r="S481" s="34">
        <v>0.2</v>
      </c>
      <c r="T481" s="2" t="s">
        <v>305</v>
      </c>
      <c r="U481" s="2" t="s">
        <v>305</v>
      </c>
      <c r="V481" s="172"/>
      <c r="W481" s="34" t="s">
        <v>325</v>
      </c>
      <c r="X481" s="143" t="s">
        <v>326</v>
      </c>
    </row>
    <row r="482" spans="1:24" x14ac:dyDescent="0.3">
      <c r="A482" s="35">
        <f t="shared" si="43"/>
        <v>448</v>
      </c>
      <c r="B482" s="135" t="s">
        <v>311</v>
      </c>
      <c r="C482" s="135" t="s">
        <v>301</v>
      </c>
      <c r="D482" s="135">
        <v>5</v>
      </c>
      <c r="E482" s="135">
        <v>0.22</v>
      </c>
      <c r="F482" s="135"/>
      <c r="G482" s="135">
        <v>0.4</v>
      </c>
      <c r="H482" s="135">
        <v>3</v>
      </c>
      <c r="I482" s="135"/>
      <c r="J482" s="135"/>
      <c r="K482" s="135"/>
      <c r="L482" s="135"/>
      <c r="M482" s="135"/>
      <c r="N482" s="135"/>
      <c r="O482" s="135"/>
      <c r="P482" s="35">
        <v>21</v>
      </c>
      <c r="Q482" s="135">
        <v>0</v>
      </c>
      <c r="R482" s="135">
        <v>1</v>
      </c>
      <c r="S482" s="135">
        <v>0.2</v>
      </c>
      <c r="T482" s="35" t="s">
        <v>119</v>
      </c>
      <c r="U482" s="35" t="s">
        <v>119</v>
      </c>
      <c r="V482" s="137"/>
      <c r="W482" s="135" t="s">
        <v>312</v>
      </c>
      <c r="X482" s="135" t="s">
        <v>327</v>
      </c>
    </row>
    <row r="483" spans="1:24" x14ac:dyDescent="0.3">
      <c r="A483" s="136"/>
      <c r="B483" s="136"/>
      <c r="C483" s="136" t="s">
        <v>304</v>
      </c>
      <c r="D483" s="136">
        <v>5.3199999999999994</v>
      </c>
      <c r="E483" s="136">
        <v>0.43</v>
      </c>
      <c r="F483" s="136"/>
      <c r="G483" s="136">
        <v>0.7</v>
      </c>
      <c r="H483" s="135">
        <v>3</v>
      </c>
      <c r="I483" s="136"/>
      <c r="J483" s="136"/>
      <c r="K483" s="136"/>
      <c r="L483" s="136"/>
      <c r="M483" s="136"/>
      <c r="N483" s="136"/>
      <c r="O483" s="136"/>
      <c r="P483" s="136"/>
      <c r="Q483" s="136"/>
      <c r="R483" s="136">
        <v>1</v>
      </c>
      <c r="S483" s="136"/>
      <c r="T483" s="2" t="s">
        <v>119</v>
      </c>
      <c r="U483" s="35" t="s">
        <v>119</v>
      </c>
      <c r="V483" s="137"/>
      <c r="W483" s="136"/>
      <c r="X483" s="135"/>
    </row>
    <row r="484" spans="1:24" x14ac:dyDescent="0.3">
      <c r="A484" s="136"/>
      <c r="B484" s="136"/>
      <c r="C484" s="136" t="s">
        <v>309</v>
      </c>
      <c r="D484" s="136">
        <v>5.8499999999999988</v>
      </c>
      <c r="E484" s="136">
        <v>0.49</v>
      </c>
      <c r="F484" s="136"/>
      <c r="G484" s="136">
        <v>0.85</v>
      </c>
      <c r="H484" s="135">
        <v>3</v>
      </c>
      <c r="I484" s="136"/>
      <c r="J484" s="136"/>
      <c r="K484" s="136"/>
      <c r="L484" s="136"/>
      <c r="M484" s="136"/>
      <c r="N484" s="136"/>
      <c r="O484" s="136"/>
      <c r="P484" s="136"/>
      <c r="Q484" s="136"/>
      <c r="R484" s="136">
        <v>1</v>
      </c>
      <c r="S484" s="136"/>
      <c r="T484" s="2" t="s">
        <v>119</v>
      </c>
      <c r="U484" s="35" t="s">
        <v>119</v>
      </c>
      <c r="V484" s="137"/>
      <c r="W484" s="136"/>
      <c r="X484" s="135"/>
    </row>
    <row r="485" spans="1:24" x14ac:dyDescent="0.3">
      <c r="A485" s="136"/>
      <c r="B485" s="136"/>
      <c r="C485" s="136" t="s">
        <v>301</v>
      </c>
      <c r="D485" s="136">
        <v>6.4399999999999986</v>
      </c>
      <c r="E485" s="136">
        <v>0.22</v>
      </c>
      <c r="F485" s="136"/>
      <c r="G485" s="136">
        <v>0.4</v>
      </c>
      <c r="H485" s="135">
        <v>3</v>
      </c>
      <c r="I485" s="136"/>
      <c r="J485" s="136"/>
      <c r="K485" s="136"/>
      <c r="L485" s="136"/>
      <c r="M485" s="136"/>
      <c r="N485" s="136"/>
      <c r="O485" s="136"/>
      <c r="P485" s="136"/>
      <c r="Q485" s="136"/>
      <c r="R485" s="136">
        <v>1</v>
      </c>
      <c r="S485" s="136"/>
      <c r="T485" s="2" t="s">
        <v>119</v>
      </c>
      <c r="U485" s="35" t="s">
        <v>119</v>
      </c>
      <c r="V485" s="137"/>
      <c r="W485" s="136"/>
      <c r="X485" s="135"/>
    </row>
    <row r="486" spans="1:24" x14ac:dyDescent="0.3">
      <c r="A486" s="136"/>
      <c r="B486" s="136"/>
      <c r="C486" s="136" t="s">
        <v>304</v>
      </c>
      <c r="D486" s="136">
        <v>7.6599999999999984</v>
      </c>
      <c r="E486" s="136">
        <v>0.12</v>
      </c>
      <c r="F486" s="136"/>
      <c r="G486" s="136">
        <v>0.7</v>
      </c>
      <c r="H486" s="135">
        <v>3</v>
      </c>
      <c r="I486" s="136"/>
      <c r="J486" s="136"/>
      <c r="K486" s="136"/>
      <c r="L486" s="136"/>
      <c r="M486" s="136"/>
      <c r="N486" s="136"/>
      <c r="O486" s="136"/>
      <c r="P486" s="136"/>
      <c r="Q486" s="136"/>
      <c r="R486" s="136">
        <v>1</v>
      </c>
      <c r="S486" s="136"/>
      <c r="T486" s="2" t="s">
        <v>119</v>
      </c>
      <c r="U486" s="35" t="s">
        <v>119</v>
      </c>
      <c r="V486" s="137"/>
      <c r="W486" s="136"/>
      <c r="X486" s="135"/>
    </row>
    <row r="487" spans="1:24" x14ac:dyDescent="0.3">
      <c r="A487" s="136"/>
      <c r="B487" s="136"/>
      <c r="C487" s="136" t="s">
        <v>304</v>
      </c>
      <c r="D487" s="136">
        <v>7.8799999999999981</v>
      </c>
      <c r="E487" s="136">
        <v>0.22</v>
      </c>
      <c r="F487" s="136"/>
      <c r="G487" s="136">
        <v>0.7</v>
      </c>
      <c r="H487" s="135">
        <v>3</v>
      </c>
      <c r="I487" s="136"/>
      <c r="J487" s="136"/>
      <c r="K487" s="136"/>
      <c r="L487" s="136"/>
      <c r="M487" s="136"/>
      <c r="N487" s="136"/>
      <c r="O487" s="136"/>
      <c r="P487" s="136"/>
      <c r="Q487" s="136"/>
      <c r="R487" s="136">
        <v>1</v>
      </c>
      <c r="S487" s="136"/>
      <c r="T487" s="2" t="s">
        <v>119</v>
      </c>
      <c r="U487" s="35" t="s">
        <v>119</v>
      </c>
      <c r="V487" s="137"/>
      <c r="W487" s="136"/>
      <c r="X487" s="135"/>
    </row>
    <row r="488" spans="1:24" x14ac:dyDescent="0.3">
      <c r="A488" s="136"/>
      <c r="B488" s="136"/>
      <c r="C488" s="136" t="s">
        <v>304</v>
      </c>
      <c r="D488" s="136">
        <v>10.099999999999998</v>
      </c>
      <c r="E488" s="136">
        <v>0.22</v>
      </c>
      <c r="F488" s="136"/>
      <c r="G488" s="136">
        <v>0.7</v>
      </c>
      <c r="H488" s="135">
        <v>3</v>
      </c>
      <c r="I488" s="136"/>
      <c r="J488" s="136"/>
      <c r="K488" s="136"/>
      <c r="L488" s="136"/>
      <c r="M488" s="136"/>
      <c r="N488" s="136"/>
      <c r="O488" s="136"/>
      <c r="P488" s="136"/>
      <c r="Q488" s="136"/>
      <c r="R488" s="136">
        <v>1</v>
      </c>
      <c r="S488" s="136"/>
      <c r="T488" s="2" t="s">
        <v>119</v>
      </c>
      <c r="U488" s="35" t="s">
        <v>119</v>
      </c>
      <c r="V488" s="137"/>
      <c r="W488" s="136"/>
      <c r="X488" s="135"/>
    </row>
    <row r="489" spans="1:24" x14ac:dyDescent="0.3">
      <c r="A489" s="136"/>
      <c r="B489" s="136"/>
      <c r="C489" s="136" t="s">
        <v>304</v>
      </c>
      <c r="D489" s="136">
        <v>10.819999999999999</v>
      </c>
      <c r="E489" s="136">
        <v>0.22</v>
      </c>
      <c r="F489" s="136"/>
      <c r="G489" s="136">
        <v>0.7</v>
      </c>
      <c r="H489" s="135">
        <v>3</v>
      </c>
      <c r="I489" s="136"/>
      <c r="J489" s="136"/>
      <c r="K489" s="136"/>
      <c r="L489" s="136"/>
      <c r="M489" s="136"/>
      <c r="N489" s="136"/>
      <c r="O489" s="136"/>
      <c r="P489" s="136"/>
      <c r="Q489" s="136"/>
      <c r="R489" s="136">
        <v>1</v>
      </c>
      <c r="S489" s="136"/>
      <c r="T489" s="2" t="s">
        <v>119</v>
      </c>
      <c r="U489" s="35" t="s">
        <v>119</v>
      </c>
      <c r="V489" s="137"/>
      <c r="W489" s="136"/>
      <c r="X489" s="135"/>
    </row>
    <row r="490" spans="1:24" x14ac:dyDescent="0.3">
      <c r="A490" s="136"/>
      <c r="B490" s="136"/>
      <c r="C490" s="136" t="s">
        <v>304</v>
      </c>
      <c r="D490" s="136">
        <v>11.54</v>
      </c>
      <c r="E490" s="136">
        <v>0.22</v>
      </c>
      <c r="F490" s="136"/>
      <c r="G490" s="136">
        <v>0.7</v>
      </c>
      <c r="H490" s="135">
        <v>3</v>
      </c>
      <c r="I490" s="136"/>
      <c r="J490" s="136"/>
      <c r="K490" s="136"/>
      <c r="L490" s="136"/>
      <c r="M490" s="136"/>
      <c r="N490" s="136"/>
      <c r="O490" s="136"/>
      <c r="P490" s="136"/>
      <c r="Q490" s="136"/>
      <c r="R490" s="136">
        <v>1</v>
      </c>
      <c r="S490" s="136"/>
      <c r="T490" s="2" t="s">
        <v>119</v>
      </c>
      <c r="U490" s="35" t="s">
        <v>119</v>
      </c>
      <c r="V490" s="137"/>
      <c r="W490" s="136"/>
      <c r="X490" s="135"/>
    </row>
    <row r="491" spans="1:24" x14ac:dyDescent="0.3">
      <c r="A491" s="136"/>
      <c r="B491" s="136"/>
      <c r="C491" s="136" t="s">
        <v>304</v>
      </c>
      <c r="D491" s="136">
        <v>11.86</v>
      </c>
      <c r="E491" s="136">
        <v>0.22</v>
      </c>
      <c r="F491" s="136"/>
      <c r="G491" s="136">
        <v>0.7</v>
      </c>
      <c r="H491" s="135">
        <v>3</v>
      </c>
      <c r="I491" s="136"/>
      <c r="J491" s="136"/>
      <c r="K491" s="136"/>
      <c r="L491" s="136"/>
      <c r="M491" s="136"/>
      <c r="N491" s="136"/>
      <c r="O491" s="136"/>
      <c r="P491" s="136"/>
      <c r="Q491" s="136"/>
      <c r="R491" s="136">
        <v>1</v>
      </c>
      <c r="S491" s="136"/>
      <c r="T491" s="2" t="s">
        <v>119</v>
      </c>
      <c r="U491" s="35" t="s">
        <v>119</v>
      </c>
      <c r="V491" s="137"/>
      <c r="W491" s="136"/>
      <c r="X491" s="135"/>
    </row>
    <row r="492" spans="1:24" x14ac:dyDescent="0.3">
      <c r="A492" s="136"/>
      <c r="B492" s="136"/>
      <c r="C492" s="136" t="s">
        <v>304</v>
      </c>
      <c r="D492" s="136">
        <v>12.13</v>
      </c>
      <c r="E492" s="136">
        <v>0.22</v>
      </c>
      <c r="F492" s="136"/>
      <c r="G492" s="136">
        <v>0.7</v>
      </c>
      <c r="H492" s="135">
        <v>3</v>
      </c>
      <c r="I492" s="136"/>
      <c r="J492" s="136"/>
      <c r="K492" s="136"/>
      <c r="L492" s="136"/>
      <c r="M492" s="136"/>
      <c r="N492" s="136"/>
      <c r="O492" s="136"/>
      <c r="P492" s="136"/>
      <c r="Q492" s="136"/>
      <c r="R492" s="136">
        <v>1</v>
      </c>
      <c r="S492" s="136"/>
      <c r="T492" s="2" t="s">
        <v>119</v>
      </c>
      <c r="U492" s="35" t="s">
        <v>119</v>
      </c>
      <c r="V492" s="137"/>
      <c r="W492" s="136"/>
      <c r="X492" s="135"/>
    </row>
    <row r="493" spans="1:24" x14ac:dyDescent="0.3">
      <c r="A493" s="136"/>
      <c r="B493" s="136"/>
      <c r="C493" s="136" t="s">
        <v>304</v>
      </c>
      <c r="D493" s="136">
        <v>14.350000000000001</v>
      </c>
      <c r="E493" s="136">
        <v>0.12</v>
      </c>
      <c r="F493" s="136"/>
      <c r="G493" s="136">
        <v>0.85</v>
      </c>
      <c r="H493" s="135">
        <v>3</v>
      </c>
      <c r="I493" s="136"/>
      <c r="J493" s="136"/>
      <c r="K493" s="136"/>
      <c r="L493" s="136"/>
      <c r="M493" s="136"/>
      <c r="N493" s="136"/>
      <c r="O493" s="136"/>
      <c r="P493" s="136"/>
      <c r="Q493" s="136"/>
      <c r="R493" s="136">
        <v>1</v>
      </c>
      <c r="S493" s="136"/>
      <c r="T493" s="2" t="s">
        <v>119</v>
      </c>
      <c r="U493" s="35" t="s">
        <v>119</v>
      </c>
      <c r="V493" s="137"/>
      <c r="W493" s="136"/>
      <c r="X493" s="135"/>
    </row>
    <row r="494" spans="1:24" x14ac:dyDescent="0.3">
      <c r="A494" s="136"/>
      <c r="B494" s="136"/>
      <c r="C494" s="136" t="s">
        <v>309</v>
      </c>
      <c r="D494" s="136">
        <v>16.47</v>
      </c>
      <c r="E494" s="136">
        <v>0.12</v>
      </c>
      <c r="F494" s="136"/>
      <c r="G494" s="136">
        <v>0.85</v>
      </c>
      <c r="H494" s="135">
        <v>3</v>
      </c>
      <c r="I494" s="136"/>
      <c r="J494" s="136"/>
      <c r="K494" s="136"/>
      <c r="L494" s="136"/>
      <c r="M494" s="136"/>
      <c r="N494" s="136"/>
      <c r="O494" s="136"/>
      <c r="P494" s="136"/>
      <c r="Q494" s="136"/>
      <c r="R494" s="136">
        <v>1</v>
      </c>
      <c r="S494" s="136"/>
      <c r="T494" s="2" t="s">
        <v>119</v>
      </c>
      <c r="U494" s="35" t="s">
        <v>119</v>
      </c>
      <c r="V494" s="137"/>
      <c r="W494" s="136"/>
      <c r="X494" s="135"/>
    </row>
    <row r="495" spans="1:24" x14ac:dyDescent="0.3">
      <c r="A495" s="136"/>
      <c r="B495" s="136"/>
      <c r="C495" s="136" t="s">
        <v>309</v>
      </c>
      <c r="D495" s="136">
        <v>21.59</v>
      </c>
      <c r="E495" s="136">
        <v>0.22</v>
      </c>
      <c r="F495" s="136"/>
      <c r="G495" s="136">
        <v>0.85</v>
      </c>
      <c r="H495" s="135">
        <v>3</v>
      </c>
      <c r="I495" s="136"/>
      <c r="J495" s="136"/>
      <c r="K495" s="136"/>
      <c r="L495" s="136"/>
      <c r="M495" s="136"/>
      <c r="N495" s="136"/>
      <c r="O495" s="136"/>
      <c r="P495" s="136"/>
      <c r="Q495" s="136"/>
      <c r="R495" s="136">
        <v>1</v>
      </c>
      <c r="S495" s="136"/>
      <c r="T495" s="2" t="s">
        <v>119</v>
      </c>
      <c r="U495" s="35" t="s">
        <v>119</v>
      </c>
      <c r="V495" s="137"/>
      <c r="W495" s="136"/>
      <c r="X495" s="135"/>
    </row>
    <row r="496" spans="1:24" x14ac:dyDescent="0.3">
      <c r="A496" s="136"/>
      <c r="B496" s="136"/>
      <c r="C496" s="136" t="s">
        <v>304</v>
      </c>
      <c r="D496" s="136">
        <v>22.81</v>
      </c>
      <c r="E496" s="136">
        <v>0.22</v>
      </c>
      <c r="F496" s="136"/>
      <c r="G496" s="136">
        <v>0.7</v>
      </c>
      <c r="H496" s="135">
        <v>3</v>
      </c>
      <c r="I496" s="136"/>
      <c r="J496" s="136"/>
      <c r="K496" s="136"/>
      <c r="L496" s="136"/>
      <c r="M496" s="136"/>
      <c r="N496" s="136"/>
      <c r="O496" s="136"/>
      <c r="P496" s="136"/>
      <c r="Q496" s="136"/>
      <c r="R496" s="136">
        <v>1</v>
      </c>
      <c r="S496" s="136"/>
      <c r="T496" s="2" t="s">
        <v>119</v>
      </c>
      <c r="U496" s="35" t="s">
        <v>119</v>
      </c>
      <c r="V496" s="137"/>
      <c r="W496" s="136"/>
      <c r="X496" s="135"/>
    </row>
    <row r="497" spans="1:24" x14ac:dyDescent="0.3">
      <c r="A497" s="35">
        <f>A482+1</f>
        <v>449</v>
      </c>
      <c r="B497" s="35" t="s">
        <v>300</v>
      </c>
      <c r="C497" s="35" t="s">
        <v>301</v>
      </c>
      <c r="D497" s="35">
        <v>5</v>
      </c>
      <c r="E497" s="35">
        <v>0.43</v>
      </c>
      <c r="F497" s="35"/>
      <c r="G497" s="35">
        <v>0</v>
      </c>
      <c r="H497" s="35">
        <v>3</v>
      </c>
      <c r="I497" s="35"/>
      <c r="J497" s="35"/>
      <c r="K497" s="35"/>
      <c r="L497" s="35"/>
      <c r="M497" s="35"/>
      <c r="N497" s="35"/>
      <c r="O497" s="35"/>
      <c r="P497" s="2">
        <v>21</v>
      </c>
      <c r="Q497" s="2">
        <v>0</v>
      </c>
      <c r="R497" s="2">
        <v>1</v>
      </c>
      <c r="S497" s="35">
        <v>0.2</v>
      </c>
      <c r="T497" s="2" t="s">
        <v>119</v>
      </c>
      <c r="U497" s="2" t="s">
        <v>119</v>
      </c>
      <c r="V497" s="60"/>
      <c r="W497" s="35" t="s">
        <v>325</v>
      </c>
      <c r="X497" s="135" t="s">
        <v>327</v>
      </c>
    </row>
    <row r="498" spans="1:24" x14ac:dyDescent="0.3">
      <c r="A498" s="35">
        <f>A497+1</f>
        <v>450</v>
      </c>
      <c r="B498" s="2" t="s">
        <v>300</v>
      </c>
      <c r="C498" s="2" t="s">
        <v>301</v>
      </c>
      <c r="D498" s="2">
        <v>5</v>
      </c>
      <c r="E498" s="2">
        <v>0.43</v>
      </c>
      <c r="F498" s="2"/>
      <c r="G498" s="2">
        <v>0.1</v>
      </c>
      <c r="H498" s="35">
        <v>3</v>
      </c>
      <c r="I498" s="2"/>
      <c r="J498" s="2"/>
      <c r="K498" s="2"/>
      <c r="L498" s="2"/>
      <c r="M498" s="2"/>
      <c r="N498" s="2"/>
      <c r="O498" s="2"/>
      <c r="P498" s="2">
        <v>21</v>
      </c>
      <c r="Q498" s="2">
        <v>0</v>
      </c>
      <c r="R498" s="2">
        <v>1</v>
      </c>
      <c r="S498" s="2">
        <v>0.2</v>
      </c>
      <c r="T498" s="2" t="s">
        <v>119</v>
      </c>
      <c r="U498" s="2" t="s">
        <v>119</v>
      </c>
      <c r="V498" s="60"/>
      <c r="W498" s="35" t="s">
        <v>325</v>
      </c>
      <c r="X498" s="135" t="s">
        <v>327</v>
      </c>
    </row>
    <row r="499" spans="1:24" x14ac:dyDescent="0.3">
      <c r="A499" s="35">
        <f t="shared" ref="A499:A565" si="44">A498+1</f>
        <v>451</v>
      </c>
      <c r="B499" s="2" t="s">
        <v>300</v>
      </c>
      <c r="C499" s="2" t="s">
        <v>301</v>
      </c>
      <c r="D499" s="2">
        <v>5</v>
      </c>
      <c r="E499" s="2">
        <v>0.43</v>
      </c>
      <c r="F499" s="2"/>
      <c r="G499" s="2">
        <v>0.2</v>
      </c>
      <c r="H499" s="35">
        <v>3</v>
      </c>
      <c r="I499" s="2"/>
      <c r="J499" s="2"/>
      <c r="K499" s="2"/>
      <c r="L499" s="2"/>
      <c r="M499" s="2"/>
      <c r="N499" s="2"/>
      <c r="O499" s="2"/>
      <c r="P499" s="2">
        <v>21</v>
      </c>
      <c r="Q499" s="2">
        <v>0</v>
      </c>
      <c r="R499" s="2">
        <v>1</v>
      </c>
      <c r="S499" s="2">
        <v>0.2</v>
      </c>
      <c r="T499" s="2" t="s">
        <v>119</v>
      </c>
      <c r="U499" s="2" t="s">
        <v>119</v>
      </c>
      <c r="V499" s="60"/>
      <c r="W499" s="35" t="s">
        <v>325</v>
      </c>
      <c r="X499" s="135" t="s">
        <v>327</v>
      </c>
    </row>
    <row r="500" spans="1:24" x14ac:dyDescent="0.3">
      <c r="A500" s="35">
        <f t="shared" si="44"/>
        <v>452</v>
      </c>
      <c r="B500" s="2" t="s">
        <v>300</v>
      </c>
      <c r="C500" s="2" t="s">
        <v>301</v>
      </c>
      <c r="D500" s="2">
        <v>5</v>
      </c>
      <c r="E500" s="2">
        <v>0.43</v>
      </c>
      <c r="F500" s="2"/>
      <c r="G500" s="2">
        <v>0.3</v>
      </c>
      <c r="H500" s="35">
        <v>3</v>
      </c>
      <c r="I500" s="2"/>
      <c r="J500" s="2"/>
      <c r="K500" s="2"/>
      <c r="L500" s="2"/>
      <c r="M500" s="2"/>
      <c r="N500" s="2"/>
      <c r="O500" s="2"/>
      <c r="P500" s="2">
        <v>21</v>
      </c>
      <c r="Q500" s="2">
        <v>0</v>
      </c>
      <c r="R500" s="2">
        <v>1</v>
      </c>
      <c r="S500" s="2">
        <v>0.2</v>
      </c>
      <c r="T500" s="2" t="s">
        <v>119</v>
      </c>
      <c r="U500" s="2" t="s">
        <v>119</v>
      </c>
      <c r="V500" s="60"/>
      <c r="W500" s="35" t="s">
        <v>325</v>
      </c>
      <c r="X500" s="135" t="s">
        <v>327</v>
      </c>
    </row>
    <row r="501" spans="1:24" x14ac:dyDescent="0.3">
      <c r="A501" s="35">
        <f t="shared" si="44"/>
        <v>453</v>
      </c>
      <c r="B501" s="2" t="s">
        <v>300</v>
      </c>
      <c r="C501" s="2" t="s">
        <v>301</v>
      </c>
      <c r="D501" s="2">
        <v>5</v>
      </c>
      <c r="E501" s="2">
        <v>0.43</v>
      </c>
      <c r="F501" s="2"/>
      <c r="G501" s="2">
        <v>0.4</v>
      </c>
      <c r="H501" s="35">
        <v>3</v>
      </c>
      <c r="I501" s="2"/>
      <c r="J501" s="2"/>
      <c r="K501" s="2"/>
      <c r="L501" s="2"/>
      <c r="M501" s="2"/>
      <c r="N501" s="2"/>
      <c r="O501" s="2"/>
      <c r="P501" s="2">
        <v>21</v>
      </c>
      <c r="Q501" s="2">
        <v>0</v>
      </c>
      <c r="R501" s="2">
        <v>1</v>
      </c>
      <c r="S501" s="2">
        <v>0.2</v>
      </c>
      <c r="T501" s="2" t="s">
        <v>119</v>
      </c>
      <c r="U501" s="2" t="s">
        <v>119</v>
      </c>
      <c r="V501" s="60"/>
      <c r="W501" s="35" t="s">
        <v>325</v>
      </c>
      <c r="X501" s="135" t="s">
        <v>327</v>
      </c>
    </row>
    <row r="502" spans="1:24" x14ac:dyDescent="0.3">
      <c r="A502" s="35">
        <f t="shared" si="44"/>
        <v>454</v>
      </c>
      <c r="B502" s="2" t="s">
        <v>300</v>
      </c>
      <c r="C502" s="2" t="s">
        <v>301</v>
      </c>
      <c r="D502" s="2">
        <v>5</v>
      </c>
      <c r="E502" s="2">
        <v>0.43</v>
      </c>
      <c r="F502" s="2"/>
      <c r="G502" s="2">
        <v>0.5</v>
      </c>
      <c r="H502" s="35">
        <v>3</v>
      </c>
      <c r="I502" s="2"/>
      <c r="J502" s="2"/>
      <c r="K502" s="2"/>
      <c r="L502" s="2"/>
      <c r="M502" s="2"/>
      <c r="N502" s="2"/>
      <c r="O502" s="2"/>
      <c r="P502" s="2">
        <v>21</v>
      </c>
      <c r="Q502" s="2">
        <v>0</v>
      </c>
      <c r="R502" s="2">
        <v>1</v>
      </c>
      <c r="S502" s="2">
        <v>0.2</v>
      </c>
      <c r="T502" s="2" t="s">
        <v>119</v>
      </c>
      <c r="U502" s="2" t="s">
        <v>119</v>
      </c>
      <c r="V502" s="60"/>
      <c r="W502" s="35" t="s">
        <v>325</v>
      </c>
      <c r="X502" s="135" t="s">
        <v>327</v>
      </c>
    </row>
    <row r="503" spans="1:24" x14ac:dyDescent="0.3">
      <c r="A503" s="35">
        <f t="shared" si="44"/>
        <v>455</v>
      </c>
      <c r="B503" s="2" t="s">
        <v>300</v>
      </c>
      <c r="C503" s="2" t="s">
        <v>301</v>
      </c>
      <c r="D503" s="2">
        <v>5</v>
      </c>
      <c r="E503" s="2">
        <v>0.43</v>
      </c>
      <c r="F503" s="2"/>
      <c r="G503" s="2">
        <v>0.6</v>
      </c>
      <c r="H503" s="35">
        <v>3</v>
      </c>
      <c r="I503" s="2"/>
      <c r="J503" s="2"/>
      <c r="K503" s="2"/>
      <c r="L503" s="2"/>
      <c r="M503" s="2"/>
      <c r="N503" s="2"/>
      <c r="O503" s="2"/>
      <c r="P503" s="2">
        <v>21</v>
      </c>
      <c r="Q503" s="2">
        <v>0</v>
      </c>
      <c r="R503" s="2">
        <v>1</v>
      </c>
      <c r="S503" s="2">
        <v>0.2</v>
      </c>
      <c r="T503" s="2" t="s">
        <v>119</v>
      </c>
      <c r="U503" s="2" t="s">
        <v>119</v>
      </c>
      <c r="V503" s="60"/>
      <c r="W503" s="35" t="s">
        <v>325</v>
      </c>
      <c r="X503" s="135" t="s">
        <v>327</v>
      </c>
    </row>
    <row r="504" spans="1:24" x14ac:dyDescent="0.3">
      <c r="A504" s="35">
        <f t="shared" si="44"/>
        <v>456</v>
      </c>
      <c r="B504" s="2" t="s">
        <v>300</v>
      </c>
      <c r="C504" s="2" t="s">
        <v>301</v>
      </c>
      <c r="D504" s="2">
        <v>5</v>
      </c>
      <c r="E504" s="2">
        <v>0.43</v>
      </c>
      <c r="F504" s="2"/>
      <c r="G504" s="2">
        <v>0.7</v>
      </c>
      <c r="H504" s="35">
        <v>3</v>
      </c>
      <c r="I504" s="2"/>
      <c r="J504" s="2"/>
      <c r="K504" s="2"/>
      <c r="L504" s="2"/>
      <c r="M504" s="2"/>
      <c r="N504" s="2"/>
      <c r="O504" s="2"/>
      <c r="P504" s="2">
        <v>21</v>
      </c>
      <c r="Q504" s="2">
        <v>0</v>
      </c>
      <c r="R504" s="2">
        <v>1</v>
      </c>
      <c r="S504" s="2">
        <v>0.2</v>
      </c>
      <c r="T504" s="2" t="s">
        <v>119</v>
      </c>
      <c r="U504" s="2" t="s">
        <v>119</v>
      </c>
      <c r="V504" s="60"/>
      <c r="W504" s="35" t="s">
        <v>325</v>
      </c>
      <c r="X504" s="135" t="s">
        <v>327</v>
      </c>
    </row>
    <row r="505" spans="1:24" x14ac:dyDescent="0.3">
      <c r="A505" s="35">
        <f t="shared" si="44"/>
        <v>457</v>
      </c>
      <c r="B505" s="2" t="s">
        <v>300</v>
      </c>
      <c r="C505" s="2" t="s">
        <v>301</v>
      </c>
      <c r="D505" s="2">
        <v>5</v>
      </c>
      <c r="E505" s="2">
        <v>0.43</v>
      </c>
      <c r="F505" s="2"/>
      <c r="G505" s="2">
        <v>0.8</v>
      </c>
      <c r="H505" s="35">
        <v>3</v>
      </c>
      <c r="I505" s="2"/>
      <c r="J505" s="2"/>
      <c r="K505" s="2"/>
      <c r="L505" s="2"/>
      <c r="M505" s="2"/>
      <c r="N505" s="2"/>
      <c r="O505" s="2"/>
      <c r="P505" s="2">
        <v>21</v>
      </c>
      <c r="Q505" s="2">
        <v>0</v>
      </c>
      <c r="R505" s="2">
        <v>1</v>
      </c>
      <c r="S505" s="2">
        <v>0.2</v>
      </c>
      <c r="T505" s="2" t="s">
        <v>119</v>
      </c>
      <c r="U505" s="2" t="s">
        <v>119</v>
      </c>
      <c r="V505" s="60"/>
      <c r="W505" s="35" t="s">
        <v>325</v>
      </c>
      <c r="X505" s="135" t="s">
        <v>327</v>
      </c>
    </row>
    <row r="506" spans="1:24" x14ac:dyDescent="0.3">
      <c r="A506" s="35">
        <f t="shared" si="44"/>
        <v>458</v>
      </c>
      <c r="B506" s="2" t="s">
        <v>300</v>
      </c>
      <c r="C506" s="2" t="s">
        <v>301</v>
      </c>
      <c r="D506" s="2">
        <v>5</v>
      </c>
      <c r="E506" s="2">
        <v>0.43</v>
      </c>
      <c r="F506" s="2"/>
      <c r="G506" s="2">
        <v>0.9</v>
      </c>
      <c r="H506" s="35">
        <v>3</v>
      </c>
      <c r="I506" s="2"/>
      <c r="J506" s="2"/>
      <c r="K506" s="2"/>
      <c r="L506" s="2"/>
      <c r="M506" s="2"/>
      <c r="N506" s="2"/>
      <c r="O506" s="2"/>
      <c r="P506" s="2">
        <v>21</v>
      </c>
      <c r="Q506" s="2">
        <v>0</v>
      </c>
      <c r="R506" s="2">
        <v>1</v>
      </c>
      <c r="S506" s="2">
        <v>0.2</v>
      </c>
      <c r="T506" s="2" t="s">
        <v>119</v>
      </c>
      <c r="U506" s="2" t="s">
        <v>119</v>
      </c>
      <c r="V506" s="60"/>
      <c r="W506" s="35" t="s">
        <v>325</v>
      </c>
      <c r="X506" s="135" t="s">
        <v>327</v>
      </c>
    </row>
    <row r="507" spans="1:24" x14ac:dyDescent="0.3">
      <c r="A507" s="35">
        <f t="shared" si="44"/>
        <v>459</v>
      </c>
      <c r="B507" s="2" t="s">
        <v>300</v>
      </c>
      <c r="C507" s="2" t="s">
        <v>301</v>
      </c>
      <c r="D507" s="2">
        <v>5</v>
      </c>
      <c r="E507" s="2">
        <v>0.43</v>
      </c>
      <c r="F507" s="2"/>
      <c r="G507" s="2">
        <v>0</v>
      </c>
      <c r="H507" s="35">
        <v>3</v>
      </c>
      <c r="I507" s="2"/>
      <c r="J507" s="2"/>
      <c r="K507" s="2"/>
      <c r="L507" s="2"/>
      <c r="M507" s="2"/>
      <c r="N507" s="2"/>
      <c r="O507" s="2"/>
      <c r="P507" s="2">
        <v>66</v>
      </c>
      <c r="Q507" s="2">
        <v>0</v>
      </c>
      <c r="R507" s="2">
        <v>1</v>
      </c>
      <c r="S507" s="2">
        <v>0.2</v>
      </c>
      <c r="T507" s="2" t="s">
        <v>119</v>
      </c>
      <c r="U507" s="2" t="s">
        <v>119</v>
      </c>
      <c r="V507" s="60"/>
      <c r="W507" s="35" t="s">
        <v>325</v>
      </c>
      <c r="X507" s="135" t="s">
        <v>327</v>
      </c>
    </row>
    <row r="508" spans="1:24" x14ac:dyDescent="0.3">
      <c r="A508" s="35">
        <f t="shared" si="44"/>
        <v>460</v>
      </c>
      <c r="B508" s="2" t="s">
        <v>300</v>
      </c>
      <c r="C508" s="2" t="s">
        <v>301</v>
      </c>
      <c r="D508" s="2">
        <v>5</v>
      </c>
      <c r="E508" s="2">
        <v>0.43</v>
      </c>
      <c r="F508" s="2"/>
      <c r="G508" s="2">
        <v>0.1</v>
      </c>
      <c r="H508" s="35">
        <v>3</v>
      </c>
      <c r="I508" s="2"/>
      <c r="J508" s="2"/>
      <c r="K508" s="2"/>
      <c r="L508" s="2"/>
      <c r="M508" s="2"/>
      <c r="N508" s="2"/>
      <c r="O508" s="2"/>
      <c r="P508" s="2">
        <v>66</v>
      </c>
      <c r="Q508" s="2">
        <v>0</v>
      </c>
      <c r="R508" s="2">
        <v>1</v>
      </c>
      <c r="S508" s="2">
        <v>0.2</v>
      </c>
      <c r="T508" s="2" t="s">
        <v>119</v>
      </c>
      <c r="U508" s="2" t="s">
        <v>119</v>
      </c>
      <c r="V508" s="60"/>
      <c r="W508" s="35" t="s">
        <v>325</v>
      </c>
      <c r="X508" s="135" t="s">
        <v>327</v>
      </c>
    </row>
    <row r="509" spans="1:24" x14ac:dyDescent="0.3">
      <c r="A509" s="35">
        <f t="shared" si="44"/>
        <v>461</v>
      </c>
      <c r="B509" s="2" t="s">
        <v>300</v>
      </c>
      <c r="C509" s="2" t="s">
        <v>301</v>
      </c>
      <c r="D509" s="2">
        <v>5</v>
      </c>
      <c r="E509" s="2">
        <v>0.43</v>
      </c>
      <c r="F509" s="2"/>
      <c r="G509" s="2">
        <v>0.2</v>
      </c>
      <c r="H509" s="35">
        <v>3</v>
      </c>
      <c r="I509" s="2"/>
      <c r="J509" s="2"/>
      <c r="K509" s="2"/>
      <c r="L509" s="2"/>
      <c r="M509" s="2"/>
      <c r="N509" s="2"/>
      <c r="O509" s="2"/>
      <c r="P509" s="2">
        <v>66</v>
      </c>
      <c r="Q509" s="2">
        <v>0</v>
      </c>
      <c r="R509" s="2">
        <v>1</v>
      </c>
      <c r="S509" s="2">
        <v>0.2</v>
      </c>
      <c r="T509" s="2" t="s">
        <v>119</v>
      </c>
      <c r="U509" s="2" t="s">
        <v>119</v>
      </c>
      <c r="V509" s="60"/>
      <c r="W509" s="35" t="s">
        <v>325</v>
      </c>
      <c r="X509" s="135" t="s">
        <v>327</v>
      </c>
    </row>
    <row r="510" spans="1:24" x14ac:dyDescent="0.3">
      <c r="A510" s="35">
        <f t="shared" si="44"/>
        <v>462</v>
      </c>
      <c r="B510" s="2" t="s">
        <v>300</v>
      </c>
      <c r="C510" s="2" t="s">
        <v>301</v>
      </c>
      <c r="D510" s="2">
        <v>5</v>
      </c>
      <c r="E510" s="2">
        <v>0.43</v>
      </c>
      <c r="F510" s="2"/>
      <c r="G510" s="2">
        <v>0.3</v>
      </c>
      <c r="H510" s="35">
        <v>3</v>
      </c>
      <c r="I510" s="2"/>
      <c r="J510" s="2"/>
      <c r="K510" s="2"/>
      <c r="L510" s="2"/>
      <c r="M510" s="2"/>
      <c r="N510" s="2"/>
      <c r="O510" s="2"/>
      <c r="P510" s="2">
        <v>66</v>
      </c>
      <c r="Q510" s="2">
        <v>0</v>
      </c>
      <c r="R510" s="2">
        <v>1</v>
      </c>
      <c r="S510" s="2">
        <v>0.2</v>
      </c>
      <c r="T510" s="2" t="s">
        <v>119</v>
      </c>
      <c r="U510" s="2" t="s">
        <v>119</v>
      </c>
      <c r="V510" s="60"/>
      <c r="W510" s="35" t="s">
        <v>325</v>
      </c>
      <c r="X510" s="135" t="s">
        <v>327</v>
      </c>
    </row>
    <row r="511" spans="1:24" x14ac:dyDescent="0.3">
      <c r="A511" s="35">
        <f t="shared" si="44"/>
        <v>463</v>
      </c>
      <c r="B511" s="2" t="s">
        <v>300</v>
      </c>
      <c r="C511" s="2" t="s">
        <v>301</v>
      </c>
      <c r="D511" s="2">
        <v>5</v>
      </c>
      <c r="E511" s="2">
        <v>0.43</v>
      </c>
      <c r="F511" s="2"/>
      <c r="G511" s="2">
        <v>0.4</v>
      </c>
      <c r="H511" s="35">
        <v>3</v>
      </c>
      <c r="I511" s="2"/>
      <c r="J511" s="2"/>
      <c r="K511" s="2"/>
      <c r="L511" s="2"/>
      <c r="M511" s="2"/>
      <c r="N511" s="2"/>
      <c r="O511" s="2"/>
      <c r="P511" s="2">
        <v>66</v>
      </c>
      <c r="Q511" s="2">
        <v>0</v>
      </c>
      <c r="R511" s="2">
        <v>1</v>
      </c>
      <c r="S511" s="2">
        <v>0.2</v>
      </c>
      <c r="T511" s="2" t="s">
        <v>119</v>
      </c>
      <c r="U511" s="2" t="s">
        <v>119</v>
      </c>
      <c r="V511" s="60"/>
      <c r="W511" s="35" t="s">
        <v>325</v>
      </c>
      <c r="X511" s="135" t="s">
        <v>327</v>
      </c>
    </row>
    <row r="512" spans="1:24" x14ac:dyDescent="0.3">
      <c r="A512" s="35">
        <f t="shared" si="44"/>
        <v>464</v>
      </c>
      <c r="B512" s="2" t="s">
        <v>300</v>
      </c>
      <c r="C512" s="2" t="s">
        <v>301</v>
      </c>
      <c r="D512" s="2">
        <v>5</v>
      </c>
      <c r="E512" s="2">
        <v>0.43</v>
      </c>
      <c r="F512" s="2"/>
      <c r="G512" s="2">
        <v>0.5</v>
      </c>
      <c r="H512" s="35">
        <v>3</v>
      </c>
      <c r="I512" s="2"/>
      <c r="J512" s="2"/>
      <c r="K512" s="2"/>
      <c r="L512" s="2"/>
      <c r="M512" s="2"/>
      <c r="N512" s="2"/>
      <c r="O512" s="2"/>
      <c r="P512" s="2">
        <v>66</v>
      </c>
      <c r="Q512" s="2">
        <v>0</v>
      </c>
      <c r="R512" s="2">
        <v>1</v>
      </c>
      <c r="S512" s="2">
        <v>0.2</v>
      </c>
      <c r="T512" s="2" t="s">
        <v>119</v>
      </c>
      <c r="U512" s="2" t="s">
        <v>119</v>
      </c>
      <c r="V512" s="60"/>
      <c r="W512" s="35" t="s">
        <v>325</v>
      </c>
      <c r="X512" s="135" t="s">
        <v>327</v>
      </c>
    </row>
    <row r="513" spans="1:24" x14ac:dyDescent="0.3">
      <c r="A513" s="35">
        <f t="shared" si="44"/>
        <v>465</v>
      </c>
      <c r="B513" s="2" t="s">
        <v>300</v>
      </c>
      <c r="C513" s="2" t="s">
        <v>301</v>
      </c>
      <c r="D513" s="2">
        <v>5</v>
      </c>
      <c r="E513" s="2">
        <v>0.43</v>
      </c>
      <c r="F513" s="2"/>
      <c r="G513" s="2">
        <v>0.6</v>
      </c>
      <c r="H513" s="35">
        <v>3</v>
      </c>
      <c r="I513" s="2"/>
      <c r="J513" s="2"/>
      <c r="K513" s="2"/>
      <c r="L513" s="2"/>
      <c r="M513" s="2"/>
      <c r="N513" s="2"/>
      <c r="O513" s="2"/>
      <c r="P513" s="2">
        <v>66</v>
      </c>
      <c r="Q513" s="2">
        <v>0</v>
      </c>
      <c r="R513" s="2">
        <v>1</v>
      </c>
      <c r="S513" s="2">
        <v>0.2</v>
      </c>
      <c r="T513" s="2" t="s">
        <v>119</v>
      </c>
      <c r="U513" s="2" t="s">
        <v>119</v>
      </c>
      <c r="V513" s="60"/>
      <c r="W513" s="35" t="s">
        <v>325</v>
      </c>
      <c r="X513" s="135" t="s">
        <v>327</v>
      </c>
    </row>
    <row r="514" spans="1:24" x14ac:dyDescent="0.3">
      <c r="A514" s="35">
        <f t="shared" si="44"/>
        <v>466</v>
      </c>
      <c r="B514" s="2" t="s">
        <v>300</v>
      </c>
      <c r="C514" s="2" t="s">
        <v>301</v>
      </c>
      <c r="D514" s="2">
        <v>5</v>
      </c>
      <c r="E514" s="2">
        <v>0.43</v>
      </c>
      <c r="F514" s="2"/>
      <c r="G514" s="2">
        <v>0.7</v>
      </c>
      <c r="H514" s="35">
        <v>3</v>
      </c>
      <c r="I514" s="2"/>
      <c r="J514" s="2"/>
      <c r="K514" s="2"/>
      <c r="L514" s="2"/>
      <c r="M514" s="2"/>
      <c r="N514" s="2"/>
      <c r="O514" s="2"/>
      <c r="P514" s="2">
        <v>66</v>
      </c>
      <c r="Q514" s="2">
        <v>0</v>
      </c>
      <c r="R514" s="2">
        <v>1</v>
      </c>
      <c r="S514" s="2">
        <v>0.2</v>
      </c>
      <c r="T514" s="2" t="s">
        <v>119</v>
      </c>
      <c r="U514" s="2" t="s">
        <v>119</v>
      </c>
      <c r="V514" s="60"/>
      <c r="W514" s="35" t="s">
        <v>325</v>
      </c>
      <c r="X514" s="135" t="s">
        <v>327</v>
      </c>
    </row>
    <row r="515" spans="1:24" x14ac:dyDescent="0.3">
      <c r="A515" s="35">
        <f t="shared" si="44"/>
        <v>467</v>
      </c>
      <c r="B515" s="2" t="s">
        <v>300</v>
      </c>
      <c r="C515" s="2" t="s">
        <v>301</v>
      </c>
      <c r="D515" s="2">
        <v>5</v>
      </c>
      <c r="E515" s="2">
        <v>0.43</v>
      </c>
      <c r="F515" s="2"/>
      <c r="G515" s="2">
        <v>0.8</v>
      </c>
      <c r="H515" s="35">
        <v>3</v>
      </c>
      <c r="I515" s="2"/>
      <c r="J515" s="2"/>
      <c r="K515" s="2"/>
      <c r="L515" s="2"/>
      <c r="M515" s="2"/>
      <c r="N515" s="2"/>
      <c r="O515" s="2"/>
      <c r="P515" s="2">
        <v>66</v>
      </c>
      <c r="Q515" s="2">
        <v>0</v>
      </c>
      <c r="R515" s="2">
        <v>1</v>
      </c>
      <c r="S515" s="2">
        <v>0.2</v>
      </c>
      <c r="T515" s="2" t="s">
        <v>119</v>
      </c>
      <c r="U515" s="2" t="s">
        <v>119</v>
      </c>
      <c r="V515" s="60"/>
      <c r="W515" s="35" t="s">
        <v>325</v>
      </c>
      <c r="X515" s="135" t="s">
        <v>327</v>
      </c>
    </row>
    <row r="516" spans="1:24" ht="15" thickBot="1" x14ac:dyDescent="0.35">
      <c r="A516" s="34">
        <f t="shared" si="44"/>
        <v>468</v>
      </c>
      <c r="B516" s="34" t="s">
        <v>300</v>
      </c>
      <c r="C516" s="34" t="s">
        <v>301</v>
      </c>
      <c r="D516" s="34">
        <v>5</v>
      </c>
      <c r="E516" s="34">
        <v>0.43</v>
      </c>
      <c r="F516" s="34"/>
      <c r="G516" s="34">
        <v>0.9</v>
      </c>
      <c r="H516" s="34">
        <v>3</v>
      </c>
      <c r="I516" s="34"/>
      <c r="J516" s="34"/>
      <c r="K516" s="34"/>
      <c r="L516" s="34"/>
      <c r="M516" s="34"/>
      <c r="N516" s="34"/>
      <c r="O516" s="34"/>
      <c r="P516" s="34">
        <v>66</v>
      </c>
      <c r="Q516" s="34">
        <v>0</v>
      </c>
      <c r="R516" s="34">
        <v>1</v>
      </c>
      <c r="S516" s="34">
        <v>0.2</v>
      </c>
      <c r="T516" s="34" t="s">
        <v>119</v>
      </c>
      <c r="U516" s="34" t="s">
        <v>119</v>
      </c>
      <c r="V516" s="172"/>
      <c r="W516" s="34" t="s">
        <v>325</v>
      </c>
      <c r="X516" s="143" t="s">
        <v>327</v>
      </c>
    </row>
    <row r="517" spans="1:24" x14ac:dyDescent="0.3">
      <c r="A517" s="35">
        <f>A516+1</f>
        <v>469</v>
      </c>
      <c r="B517" s="2" t="s">
        <v>300</v>
      </c>
      <c r="C517" s="2" t="s">
        <v>301</v>
      </c>
      <c r="D517" s="2">
        <v>5</v>
      </c>
      <c r="E517" s="2">
        <v>0.43</v>
      </c>
      <c r="F517" s="2"/>
      <c r="G517" s="2">
        <v>0.8</v>
      </c>
      <c r="H517" s="35">
        <v>3</v>
      </c>
      <c r="I517" s="2"/>
      <c r="J517" s="2"/>
      <c r="K517" s="2"/>
      <c r="L517" s="2"/>
      <c r="M517" s="2"/>
      <c r="N517" s="2"/>
      <c r="O517" s="2"/>
      <c r="P517" s="254">
        <v>84</v>
      </c>
      <c r="Q517" s="2">
        <v>1</v>
      </c>
      <c r="R517" s="2">
        <v>1</v>
      </c>
      <c r="S517" s="2">
        <v>0.2</v>
      </c>
      <c r="T517" s="2" t="s">
        <v>305</v>
      </c>
      <c r="U517" s="2" t="s">
        <v>305</v>
      </c>
      <c r="V517" s="60"/>
      <c r="W517" s="35" t="s">
        <v>325</v>
      </c>
      <c r="X517" s="135" t="s">
        <v>328</v>
      </c>
    </row>
    <row r="518" spans="1:24" x14ac:dyDescent="0.3">
      <c r="A518" s="35">
        <f t="shared" si="44"/>
        <v>470</v>
      </c>
      <c r="B518" s="2" t="s">
        <v>300</v>
      </c>
      <c r="C518" s="2" t="s">
        <v>301</v>
      </c>
      <c r="D518" s="2">
        <v>5</v>
      </c>
      <c r="E518" s="2">
        <v>0.43</v>
      </c>
      <c r="F518" s="2"/>
      <c r="G518" s="2">
        <v>0.7</v>
      </c>
      <c r="H518" s="35">
        <v>3</v>
      </c>
      <c r="I518" s="2"/>
      <c r="J518" s="2"/>
      <c r="K518" s="2"/>
      <c r="L518" s="2"/>
      <c r="M518" s="2"/>
      <c r="N518" s="2"/>
      <c r="O518" s="2"/>
      <c r="P518" s="254">
        <v>84</v>
      </c>
      <c r="Q518" s="2">
        <v>1</v>
      </c>
      <c r="R518" s="2">
        <v>1</v>
      </c>
      <c r="S518" s="2">
        <v>0.2</v>
      </c>
      <c r="T518" s="2" t="s">
        <v>305</v>
      </c>
      <c r="U518" s="2" t="s">
        <v>305</v>
      </c>
      <c r="V518" s="60"/>
      <c r="W518" s="35" t="s">
        <v>325</v>
      </c>
      <c r="X518" s="135" t="s">
        <v>328</v>
      </c>
    </row>
    <row r="519" spans="1:24" x14ac:dyDescent="0.3">
      <c r="A519" s="35">
        <f t="shared" si="44"/>
        <v>471</v>
      </c>
      <c r="B519" s="2" t="s">
        <v>300</v>
      </c>
      <c r="C519" s="2" t="s">
        <v>301</v>
      </c>
      <c r="D519" s="2">
        <v>5</v>
      </c>
      <c r="E519" s="2">
        <v>0.43</v>
      </c>
      <c r="F519" s="2"/>
      <c r="G519" s="2">
        <v>0.6</v>
      </c>
      <c r="H519" s="35">
        <v>3</v>
      </c>
      <c r="I519" s="2"/>
      <c r="J519" s="2"/>
      <c r="K519" s="2"/>
      <c r="L519" s="2"/>
      <c r="M519" s="2"/>
      <c r="N519" s="2"/>
      <c r="O519" s="2"/>
      <c r="P519" s="254">
        <v>84</v>
      </c>
      <c r="Q519" s="2">
        <v>1</v>
      </c>
      <c r="R519" s="2">
        <v>1</v>
      </c>
      <c r="S519" s="2">
        <v>0.2</v>
      </c>
      <c r="T519" s="2" t="s">
        <v>305</v>
      </c>
      <c r="U519" s="2" t="s">
        <v>305</v>
      </c>
      <c r="V519" s="60"/>
      <c r="W519" s="35" t="s">
        <v>325</v>
      </c>
      <c r="X519" s="135" t="s">
        <v>328</v>
      </c>
    </row>
    <row r="520" spans="1:24" x14ac:dyDescent="0.3">
      <c r="A520" s="35">
        <f t="shared" si="44"/>
        <v>472</v>
      </c>
      <c r="B520" s="2" t="s">
        <v>300</v>
      </c>
      <c r="C520" s="2" t="s">
        <v>301</v>
      </c>
      <c r="D520" s="2">
        <v>5</v>
      </c>
      <c r="E520" s="2">
        <v>0.43</v>
      </c>
      <c r="F520" s="2"/>
      <c r="G520" s="2">
        <v>0.5</v>
      </c>
      <c r="H520" s="35">
        <v>3</v>
      </c>
      <c r="I520" s="2"/>
      <c r="J520" s="2"/>
      <c r="K520" s="2"/>
      <c r="L520" s="2"/>
      <c r="M520" s="2"/>
      <c r="N520" s="2"/>
      <c r="O520" s="2"/>
      <c r="P520" s="254">
        <v>84</v>
      </c>
      <c r="Q520" s="2">
        <v>1</v>
      </c>
      <c r="R520" s="2">
        <v>1</v>
      </c>
      <c r="S520" s="2">
        <v>0.2</v>
      </c>
      <c r="T520" s="2" t="s">
        <v>305</v>
      </c>
      <c r="U520" s="2" t="s">
        <v>305</v>
      </c>
      <c r="V520" s="60"/>
      <c r="W520" s="35" t="s">
        <v>325</v>
      </c>
      <c r="X520" s="135" t="s">
        <v>328</v>
      </c>
    </row>
    <row r="521" spans="1:24" x14ac:dyDescent="0.3">
      <c r="A521" s="35">
        <f t="shared" si="44"/>
        <v>473</v>
      </c>
      <c r="B521" s="2" t="s">
        <v>300</v>
      </c>
      <c r="C521" s="2" t="s">
        <v>301</v>
      </c>
      <c r="D521" s="2">
        <v>5</v>
      </c>
      <c r="E521" s="2">
        <v>0.43</v>
      </c>
      <c r="F521" s="2"/>
      <c r="G521" s="2">
        <v>0.4</v>
      </c>
      <c r="H521" s="35">
        <v>3</v>
      </c>
      <c r="I521" s="2"/>
      <c r="J521" s="2"/>
      <c r="K521" s="2"/>
      <c r="L521" s="2"/>
      <c r="M521" s="2"/>
      <c r="N521" s="2"/>
      <c r="O521" s="2"/>
      <c r="P521" s="254">
        <v>84</v>
      </c>
      <c r="Q521" s="2">
        <v>1</v>
      </c>
      <c r="R521" s="2">
        <v>1</v>
      </c>
      <c r="S521" s="2">
        <v>0.2</v>
      </c>
      <c r="T521" s="2" t="s">
        <v>305</v>
      </c>
      <c r="U521" s="2" t="s">
        <v>305</v>
      </c>
      <c r="V521" s="60"/>
      <c r="W521" s="35" t="s">
        <v>325</v>
      </c>
      <c r="X521" s="135" t="s">
        <v>328</v>
      </c>
    </row>
    <row r="522" spans="1:24" x14ac:dyDescent="0.3">
      <c r="A522" s="2">
        <f t="shared" ref="A522:A524" si="45">A519+1</f>
        <v>472</v>
      </c>
      <c r="B522" s="2" t="s">
        <v>300</v>
      </c>
      <c r="C522" s="2" t="s">
        <v>301</v>
      </c>
      <c r="D522" s="2">
        <v>5</v>
      </c>
      <c r="E522" s="2">
        <v>0.43</v>
      </c>
      <c r="F522" s="2"/>
      <c r="G522" s="2">
        <v>0.3</v>
      </c>
      <c r="H522" s="2">
        <v>3</v>
      </c>
      <c r="I522" s="2"/>
      <c r="J522" s="2"/>
      <c r="K522" s="2"/>
      <c r="L522" s="2"/>
      <c r="M522" s="2"/>
      <c r="N522" s="2"/>
      <c r="O522" s="2"/>
      <c r="P522" s="254">
        <v>84</v>
      </c>
      <c r="Q522" s="2">
        <v>1</v>
      </c>
      <c r="R522" s="2">
        <v>1</v>
      </c>
      <c r="S522" s="2">
        <v>0.2</v>
      </c>
      <c r="T522" s="2" t="s">
        <v>305</v>
      </c>
      <c r="U522" s="2" t="s">
        <v>305</v>
      </c>
      <c r="V522" s="181"/>
      <c r="W522" s="2" t="s">
        <v>325</v>
      </c>
      <c r="X522" s="136" t="s">
        <v>328</v>
      </c>
    </row>
    <row r="523" spans="1:24" x14ac:dyDescent="0.3">
      <c r="A523" s="2">
        <f t="shared" si="45"/>
        <v>473</v>
      </c>
      <c r="B523" s="2" t="s">
        <v>300</v>
      </c>
      <c r="C523" s="2" t="s">
        <v>301</v>
      </c>
      <c r="D523" s="2">
        <v>5</v>
      </c>
      <c r="E523" s="2">
        <v>0.43</v>
      </c>
      <c r="F523" s="2"/>
      <c r="G523" s="2">
        <v>0.2</v>
      </c>
      <c r="H523" s="2">
        <v>3</v>
      </c>
      <c r="I523" s="2"/>
      <c r="J523" s="2"/>
      <c r="K523" s="2"/>
      <c r="L523" s="2"/>
      <c r="M523" s="2"/>
      <c r="N523" s="2"/>
      <c r="O523" s="2"/>
      <c r="P523" s="254">
        <v>84</v>
      </c>
      <c r="Q523" s="2">
        <v>1</v>
      </c>
      <c r="R523" s="2">
        <v>1</v>
      </c>
      <c r="S523" s="2">
        <v>0.2</v>
      </c>
      <c r="T523" s="2" t="s">
        <v>305</v>
      </c>
      <c r="U523" s="2" t="s">
        <v>305</v>
      </c>
      <c r="V523" s="181"/>
      <c r="W523" s="2" t="s">
        <v>325</v>
      </c>
      <c r="X523" s="136" t="s">
        <v>328</v>
      </c>
    </row>
    <row r="524" spans="1:24" x14ac:dyDescent="0.3">
      <c r="A524" s="2">
        <f t="shared" si="45"/>
        <v>474</v>
      </c>
      <c r="B524" s="2" t="s">
        <v>300</v>
      </c>
      <c r="C524" s="2" t="s">
        <v>301</v>
      </c>
      <c r="D524" s="2">
        <v>5</v>
      </c>
      <c r="E524" s="2">
        <v>0.43</v>
      </c>
      <c r="F524" s="2"/>
      <c r="G524" s="2">
        <v>0.1</v>
      </c>
      <c r="H524" s="2">
        <v>3</v>
      </c>
      <c r="I524" s="2"/>
      <c r="J524" s="2"/>
      <c r="K524" s="2"/>
      <c r="L524" s="2"/>
      <c r="M524" s="2"/>
      <c r="N524" s="2"/>
      <c r="O524" s="2"/>
      <c r="P524" s="254">
        <v>84</v>
      </c>
      <c r="Q524" s="2">
        <v>1</v>
      </c>
      <c r="R524" s="2">
        <v>1</v>
      </c>
      <c r="S524" s="2">
        <v>0.2</v>
      </c>
      <c r="T524" s="2" t="s">
        <v>305</v>
      </c>
      <c r="U524" s="2" t="s">
        <v>305</v>
      </c>
      <c r="V524" s="181"/>
      <c r="W524" s="2" t="s">
        <v>325</v>
      </c>
      <c r="X524" s="136" t="s">
        <v>328</v>
      </c>
    </row>
    <row r="525" spans="1:24" ht="15" thickBot="1" x14ac:dyDescent="0.35">
      <c r="A525" s="201">
        <f>A524+1</f>
        <v>475</v>
      </c>
      <c r="B525" s="201" t="s">
        <v>300</v>
      </c>
      <c r="C525" s="201" t="s">
        <v>301</v>
      </c>
      <c r="D525" s="201">
        <v>5</v>
      </c>
      <c r="E525" s="201">
        <v>0.43</v>
      </c>
      <c r="F525" s="201"/>
      <c r="G525" s="201">
        <v>0</v>
      </c>
      <c r="H525" s="201">
        <v>3</v>
      </c>
      <c r="I525" s="201"/>
      <c r="J525" s="201"/>
      <c r="K525" s="201"/>
      <c r="L525" s="201"/>
      <c r="M525" s="201"/>
      <c r="N525" s="201"/>
      <c r="O525" s="201"/>
      <c r="P525" s="257">
        <v>84</v>
      </c>
      <c r="Q525" s="201">
        <v>1</v>
      </c>
      <c r="R525" s="201">
        <v>1</v>
      </c>
      <c r="S525" s="201">
        <v>0.2</v>
      </c>
      <c r="T525" s="201" t="s">
        <v>305</v>
      </c>
      <c r="U525" s="201" t="s">
        <v>305</v>
      </c>
      <c r="V525" s="246"/>
      <c r="W525" s="201" t="s">
        <v>325</v>
      </c>
      <c r="X525" s="247" t="s">
        <v>328</v>
      </c>
    </row>
    <row r="526" spans="1:24" x14ac:dyDescent="0.3">
      <c r="A526" s="35">
        <f>A525+1</f>
        <v>476</v>
      </c>
      <c r="B526" s="35" t="s">
        <v>300</v>
      </c>
      <c r="C526" s="35" t="s">
        <v>301</v>
      </c>
      <c r="D526" s="35">
        <v>5</v>
      </c>
      <c r="E526" s="35">
        <v>0.43</v>
      </c>
      <c r="F526" s="35"/>
      <c r="G526" s="35">
        <v>0.8</v>
      </c>
      <c r="H526" s="35">
        <v>3</v>
      </c>
      <c r="I526" s="35"/>
      <c r="J526" s="35"/>
      <c r="K526" s="35"/>
      <c r="L526" s="35"/>
      <c r="M526" s="35"/>
      <c r="N526" s="35"/>
      <c r="O526" s="35"/>
      <c r="P526" s="35">
        <v>69</v>
      </c>
      <c r="Q526" s="35">
        <v>0</v>
      </c>
      <c r="R526" s="35">
        <v>1</v>
      </c>
      <c r="S526" s="35">
        <v>0.2</v>
      </c>
      <c r="T526" s="35" t="s">
        <v>119</v>
      </c>
      <c r="U526" s="35" t="s">
        <v>119</v>
      </c>
      <c r="V526" s="60"/>
      <c r="W526" s="35" t="s">
        <v>325</v>
      </c>
      <c r="X526" s="135" t="s">
        <v>329</v>
      </c>
    </row>
    <row r="527" spans="1:24" x14ac:dyDescent="0.3">
      <c r="A527" s="35">
        <f t="shared" si="44"/>
        <v>477</v>
      </c>
      <c r="B527" s="2" t="s">
        <v>300</v>
      </c>
      <c r="C527" s="2" t="s">
        <v>301</v>
      </c>
      <c r="D527" s="2">
        <v>5</v>
      </c>
      <c r="E527" s="2">
        <v>0.43</v>
      </c>
      <c r="F527" s="2"/>
      <c r="G527" s="2">
        <v>0.7</v>
      </c>
      <c r="H527" s="35">
        <v>3</v>
      </c>
      <c r="I527" s="2"/>
      <c r="J527" s="2"/>
      <c r="K527" s="2"/>
      <c r="L527" s="2"/>
      <c r="M527" s="2"/>
      <c r="N527" s="2"/>
      <c r="O527" s="2"/>
      <c r="P527" s="35">
        <v>69</v>
      </c>
      <c r="Q527" s="2">
        <v>0</v>
      </c>
      <c r="R527" s="2">
        <v>1</v>
      </c>
      <c r="S527" s="2">
        <v>0.2</v>
      </c>
      <c r="T527" s="2" t="s">
        <v>119</v>
      </c>
      <c r="U527" s="2" t="s">
        <v>119</v>
      </c>
      <c r="V527" s="60"/>
      <c r="W527" s="35" t="s">
        <v>325</v>
      </c>
      <c r="X527" s="135" t="s">
        <v>329</v>
      </c>
    </row>
    <row r="528" spans="1:24" x14ac:dyDescent="0.3">
      <c r="A528" s="35">
        <f t="shared" si="44"/>
        <v>478</v>
      </c>
      <c r="B528" s="2" t="s">
        <v>300</v>
      </c>
      <c r="C528" s="2" t="s">
        <v>301</v>
      </c>
      <c r="D528" s="2">
        <v>5</v>
      </c>
      <c r="E528" s="2">
        <v>0.43</v>
      </c>
      <c r="F528" s="2"/>
      <c r="G528" s="2">
        <v>0.6</v>
      </c>
      <c r="H528" s="35">
        <v>3</v>
      </c>
      <c r="I528" s="2"/>
      <c r="J528" s="2"/>
      <c r="K528" s="2"/>
      <c r="L528" s="2"/>
      <c r="M528" s="2"/>
      <c r="N528" s="2"/>
      <c r="O528" s="2"/>
      <c r="P528" s="35">
        <v>69</v>
      </c>
      <c r="Q528" s="2">
        <v>0</v>
      </c>
      <c r="R528" s="2">
        <v>1</v>
      </c>
      <c r="S528" s="2">
        <v>0.2</v>
      </c>
      <c r="T528" s="2" t="s">
        <v>119</v>
      </c>
      <c r="U528" s="2" t="s">
        <v>119</v>
      </c>
      <c r="V528" s="60"/>
      <c r="W528" s="35" t="s">
        <v>325</v>
      </c>
      <c r="X528" s="135" t="s">
        <v>329</v>
      </c>
    </row>
    <row r="529" spans="1:24" x14ac:dyDescent="0.3">
      <c r="A529" s="35">
        <f t="shared" si="44"/>
        <v>479</v>
      </c>
      <c r="B529" s="2" t="s">
        <v>300</v>
      </c>
      <c r="C529" s="2" t="s">
        <v>301</v>
      </c>
      <c r="D529" s="2">
        <v>5</v>
      </c>
      <c r="E529" s="2">
        <v>0.43</v>
      </c>
      <c r="F529" s="2"/>
      <c r="G529" s="2">
        <v>0.5</v>
      </c>
      <c r="H529" s="35">
        <v>3</v>
      </c>
      <c r="I529" s="2"/>
      <c r="J529" s="2"/>
      <c r="K529" s="2"/>
      <c r="L529" s="2"/>
      <c r="M529" s="2"/>
      <c r="N529" s="2"/>
      <c r="O529" s="2"/>
      <c r="P529" s="35">
        <v>69</v>
      </c>
      <c r="Q529" s="2">
        <v>0</v>
      </c>
      <c r="R529" s="2">
        <v>1</v>
      </c>
      <c r="S529" s="2">
        <v>0.2</v>
      </c>
      <c r="T529" s="2" t="s">
        <v>119</v>
      </c>
      <c r="U529" s="2" t="s">
        <v>119</v>
      </c>
      <c r="V529" s="60"/>
      <c r="W529" s="35" t="s">
        <v>325</v>
      </c>
      <c r="X529" s="135" t="s">
        <v>329</v>
      </c>
    </row>
    <row r="530" spans="1:24" x14ac:dyDescent="0.3">
      <c r="A530" s="35">
        <f t="shared" si="44"/>
        <v>480</v>
      </c>
      <c r="B530" s="2" t="s">
        <v>300</v>
      </c>
      <c r="C530" s="2" t="s">
        <v>301</v>
      </c>
      <c r="D530" s="2">
        <v>5</v>
      </c>
      <c r="E530" s="2">
        <v>0.43</v>
      </c>
      <c r="F530" s="2"/>
      <c r="G530" s="2">
        <v>0.4</v>
      </c>
      <c r="H530" s="35">
        <v>3</v>
      </c>
      <c r="I530" s="2"/>
      <c r="J530" s="2"/>
      <c r="K530" s="2"/>
      <c r="L530" s="2"/>
      <c r="M530" s="2"/>
      <c r="N530" s="2"/>
      <c r="O530" s="2"/>
      <c r="P530" s="35">
        <v>69</v>
      </c>
      <c r="Q530" s="2">
        <v>0</v>
      </c>
      <c r="R530" s="2">
        <v>1</v>
      </c>
      <c r="S530" s="2">
        <v>0.2</v>
      </c>
      <c r="T530" s="2" t="s">
        <v>119</v>
      </c>
      <c r="U530" s="2" t="s">
        <v>119</v>
      </c>
      <c r="V530" s="60"/>
      <c r="W530" s="35" t="s">
        <v>325</v>
      </c>
      <c r="X530" s="135" t="s">
        <v>329</v>
      </c>
    </row>
    <row r="531" spans="1:24" x14ac:dyDescent="0.3">
      <c r="A531" s="2">
        <f t="shared" si="44"/>
        <v>481</v>
      </c>
      <c r="B531" s="2" t="s">
        <v>300</v>
      </c>
      <c r="C531" s="2" t="s">
        <v>301</v>
      </c>
      <c r="D531" s="2">
        <v>5</v>
      </c>
      <c r="E531" s="2">
        <v>0.43</v>
      </c>
      <c r="F531" s="2"/>
      <c r="G531" s="2">
        <v>0.3</v>
      </c>
      <c r="H531" s="2">
        <v>3</v>
      </c>
      <c r="I531" s="2"/>
      <c r="J531" s="2"/>
      <c r="K531" s="2"/>
      <c r="L531" s="2"/>
      <c r="M531" s="2"/>
      <c r="N531" s="2"/>
      <c r="O531" s="2"/>
      <c r="P531" s="2">
        <v>69</v>
      </c>
      <c r="Q531" s="2">
        <v>0</v>
      </c>
      <c r="R531" s="2">
        <v>1</v>
      </c>
      <c r="S531" s="2">
        <v>0.2</v>
      </c>
      <c r="T531" s="2" t="s">
        <v>119</v>
      </c>
      <c r="U531" s="2" t="s">
        <v>119</v>
      </c>
      <c r="V531" s="181"/>
      <c r="W531" s="2" t="s">
        <v>325</v>
      </c>
      <c r="X531" s="136" t="s">
        <v>329</v>
      </c>
    </row>
    <row r="532" spans="1:24" x14ac:dyDescent="0.3">
      <c r="A532" s="2">
        <f t="shared" si="44"/>
        <v>482</v>
      </c>
      <c r="B532" s="2" t="s">
        <v>300</v>
      </c>
      <c r="C532" s="2" t="s">
        <v>301</v>
      </c>
      <c r="D532" s="2">
        <v>5</v>
      </c>
      <c r="E532" s="2">
        <v>0.43</v>
      </c>
      <c r="F532" s="2"/>
      <c r="G532" s="2">
        <v>0.2</v>
      </c>
      <c r="H532" s="2">
        <v>3</v>
      </c>
      <c r="I532" s="2"/>
      <c r="J532" s="2"/>
      <c r="K532" s="2"/>
      <c r="L532" s="2"/>
      <c r="M532" s="2"/>
      <c r="N532" s="2"/>
      <c r="O532" s="2"/>
      <c r="P532" s="2">
        <v>69</v>
      </c>
      <c r="Q532" s="2">
        <v>0</v>
      </c>
      <c r="R532" s="2">
        <v>1</v>
      </c>
      <c r="S532" s="2">
        <v>0.2</v>
      </c>
      <c r="T532" s="2" t="s">
        <v>119</v>
      </c>
      <c r="U532" s="2" t="s">
        <v>119</v>
      </c>
      <c r="V532" s="181"/>
      <c r="W532" s="2" t="s">
        <v>325</v>
      </c>
      <c r="X532" s="136" t="s">
        <v>329</v>
      </c>
    </row>
    <row r="533" spans="1:24" x14ac:dyDescent="0.3">
      <c r="A533" s="2">
        <f t="shared" si="44"/>
        <v>483</v>
      </c>
      <c r="B533" s="2" t="s">
        <v>300</v>
      </c>
      <c r="C533" s="2" t="s">
        <v>301</v>
      </c>
      <c r="D533" s="2">
        <v>5</v>
      </c>
      <c r="E533" s="2">
        <v>0.43</v>
      </c>
      <c r="F533" s="2"/>
      <c r="G533" s="2">
        <v>0.1</v>
      </c>
      <c r="H533" s="2">
        <v>3</v>
      </c>
      <c r="I533" s="2"/>
      <c r="J533" s="2"/>
      <c r="K533" s="2"/>
      <c r="L533" s="2"/>
      <c r="M533" s="2"/>
      <c r="N533" s="2"/>
      <c r="O533" s="2"/>
      <c r="P533" s="2">
        <v>69</v>
      </c>
      <c r="Q533" s="2">
        <v>0</v>
      </c>
      <c r="R533" s="2">
        <v>1</v>
      </c>
      <c r="S533" s="2">
        <v>0.2</v>
      </c>
      <c r="T533" s="2" t="s">
        <v>119</v>
      </c>
      <c r="U533" s="2" t="s">
        <v>119</v>
      </c>
      <c r="V533" s="181"/>
      <c r="W533" s="2" t="s">
        <v>325</v>
      </c>
      <c r="X533" s="136" t="s">
        <v>329</v>
      </c>
    </row>
    <row r="534" spans="1:24" ht="15" thickBot="1" x14ac:dyDescent="0.35">
      <c r="A534" s="201">
        <f t="shared" si="44"/>
        <v>484</v>
      </c>
      <c r="B534" s="201" t="s">
        <v>300</v>
      </c>
      <c r="C534" s="201" t="s">
        <v>301</v>
      </c>
      <c r="D534" s="201">
        <v>5</v>
      </c>
      <c r="E534" s="201">
        <v>0.43</v>
      </c>
      <c r="F534" s="201"/>
      <c r="G534" s="201">
        <v>0</v>
      </c>
      <c r="H534" s="201">
        <v>3</v>
      </c>
      <c r="I534" s="201"/>
      <c r="J534" s="201"/>
      <c r="K534" s="201"/>
      <c r="L534" s="201"/>
      <c r="M534" s="201"/>
      <c r="N534" s="201"/>
      <c r="O534" s="201"/>
      <c r="P534" s="201">
        <v>69</v>
      </c>
      <c r="Q534" s="201">
        <v>0</v>
      </c>
      <c r="R534" s="201">
        <v>1</v>
      </c>
      <c r="S534" s="201">
        <v>0.2</v>
      </c>
      <c r="T534" s="201" t="s">
        <v>119</v>
      </c>
      <c r="U534" s="201" t="s">
        <v>119</v>
      </c>
      <c r="V534" s="246"/>
      <c r="W534" s="201" t="s">
        <v>325</v>
      </c>
      <c r="X534" s="247" t="s">
        <v>329</v>
      </c>
    </row>
    <row r="535" spans="1:24" x14ac:dyDescent="0.3">
      <c r="A535" s="198">
        <f>A534+1</f>
        <v>485</v>
      </c>
      <c r="B535" s="35" t="s">
        <v>300</v>
      </c>
      <c r="C535" s="35" t="s">
        <v>301</v>
      </c>
      <c r="D535" s="35">
        <v>5</v>
      </c>
      <c r="E535" s="35">
        <v>0.43</v>
      </c>
      <c r="F535" s="35"/>
      <c r="G535" s="35">
        <v>0</v>
      </c>
      <c r="H535" s="35"/>
      <c r="I535" s="35"/>
      <c r="J535" s="35"/>
      <c r="K535" s="35"/>
      <c r="L535" s="35"/>
      <c r="M535" s="35"/>
      <c r="N535" s="35"/>
      <c r="O535" s="35"/>
      <c r="P535" s="35">
        <v>36</v>
      </c>
      <c r="Q535" s="35">
        <v>0</v>
      </c>
      <c r="R535" s="35">
        <v>1</v>
      </c>
      <c r="S535" s="35">
        <v>0.2</v>
      </c>
      <c r="T535" s="35" t="s">
        <v>119</v>
      </c>
      <c r="U535" s="35" t="s">
        <v>119</v>
      </c>
      <c r="V535" s="60">
        <v>206</v>
      </c>
      <c r="W535" s="35" t="s">
        <v>316</v>
      </c>
      <c r="X535" s="135" t="s">
        <v>330</v>
      </c>
    </row>
    <row r="536" spans="1:24" x14ac:dyDescent="0.3">
      <c r="A536" s="196">
        <f t="shared" si="44"/>
        <v>486</v>
      </c>
      <c r="B536" s="2" t="s">
        <v>300</v>
      </c>
      <c r="C536" s="2" t="s">
        <v>301</v>
      </c>
      <c r="D536" s="2">
        <v>5</v>
      </c>
      <c r="E536" s="2">
        <v>0.43</v>
      </c>
      <c r="F536" s="2"/>
      <c r="G536" s="2">
        <v>0.1</v>
      </c>
      <c r="H536" s="2"/>
      <c r="I536" s="2"/>
      <c r="J536" s="2"/>
      <c r="K536" s="2"/>
      <c r="L536" s="2"/>
      <c r="M536" s="2"/>
      <c r="N536" s="2"/>
      <c r="O536" s="2"/>
      <c r="P536" s="2">
        <v>36</v>
      </c>
      <c r="Q536" s="2">
        <v>0</v>
      </c>
      <c r="R536" s="2">
        <v>1</v>
      </c>
      <c r="S536" s="2">
        <v>0.2</v>
      </c>
      <c r="T536" s="2" t="s">
        <v>119</v>
      </c>
      <c r="U536" s="2" t="s">
        <v>119</v>
      </c>
      <c r="V536" s="60">
        <v>207</v>
      </c>
      <c r="W536" s="2" t="s">
        <v>316</v>
      </c>
      <c r="X536" s="135" t="s">
        <v>330</v>
      </c>
    </row>
    <row r="537" spans="1:24" x14ac:dyDescent="0.3">
      <c r="A537" s="196">
        <f t="shared" si="44"/>
        <v>487</v>
      </c>
      <c r="B537" s="2" t="s">
        <v>300</v>
      </c>
      <c r="C537" s="2" t="s">
        <v>301</v>
      </c>
      <c r="D537" s="2">
        <v>5</v>
      </c>
      <c r="E537" s="2">
        <v>0.43</v>
      </c>
      <c r="F537" s="2"/>
      <c r="G537" s="2">
        <v>0.2</v>
      </c>
      <c r="H537" s="2"/>
      <c r="I537" s="2"/>
      <c r="J537" s="2"/>
      <c r="K537" s="2"/>
      <c r="L537" s="2"/>
      <c r="M537" s="2"/>
      <c r="N537" s="2"/>
      <c r="O537" s="2"/>
      <c r="P537" s="2">
        <v>36</v>
      </c>
      <c r="Q537" s="2">
        <v>0</v>
      </c>
      <c r="R537" s="2">
        <v>1</v>
      </c>
      <c r="S537" s="2">
        <v>0.2</v>
      </c>
      <c r="T537" s="2" t="s">
        <v>119</v>
      </c>
      <c r="U537" s="2" t="s">
        <v>119</v>
      </c>
      <c r="V537" s="60">
        <f>V536+1</f>
        <v>208</v>
      </c>
      <c r="W537" s="2" t="s">
        <v>316</v>
      </c>
      <c r="X537" s="135" t="s">
        <v>330</v>
      </c>
    </row>
    <row r="538" spans="1:24" x14ac:dyDescent="0.3">
      <c r="A538" s="196">
        <f t="shared" si="44"/>
        <v>488</v>
      </c>
      <c r="B538" s="2" t="s">
        <v>300</v>
      </c>
      <c r="C538" s="2" t="s">
        <v>301</v>
      </c>
      <c r="D538" s="2">
        <v>5</v>
      </c>
      <c r="E538" s="2">
        <v>0.43</v>
      </c>
      <c r="F538" s="2"/>
      <c r="G538" s="2">
        <v>0.3</v>
      </c>
      <c r="H538" s="2"/>
      <c r="I538" s="2"/>
      <c r="J538" s="2"/>
      <c r="K538" s="2"/>
      <c r="L538" s="2"/>
      <c r="M538" s="2"/>
      <c r="N538" s="2"/>
      <c r="O538" s="2"/>
      <c r="P538" s="2">
        <v>36</v>
      </c>
      <c r="Q538" s="2">
        <v>0</v>
      </c>
      <c r="R538" s="2">
        <v>1</v>
      </c>
      <c r="S538" s="2">
        <v>0.2</v>
      </c>
      <c r="T538" s="2" t="s">
        <v>119</v>
      </c>
      <c r="U538" s="2" t="s">
        <v>119</v>
      </c>
      <c r="V538" s="60">
        <f t="shared" ref="V538:V544" si="46">V537+1</f>
        <v>209</v>
      </c>
      <c r="W538" s="2" t="s">
        <v>316</v>
      </c>
      <c r="X538" s="135" t="s">
        <v>330</v>
      </c>
    </row>
    <row r="539" spans="1:24" x14ac:dyDescent="0.3">
      <c r="A539" s="196">
        <f t="shared" si="44"/>
        <v>489</v>
      </c>
      <c r="B539" s="2" t="s">
        <v>300</v>
      </c>
      <c r="C539" s="2" t="s">
        <v>301</v>
      </c>
      <c r="D539" s="2">
        <v>5</v>
      </c>
      <c r="E539" s="2">
        <v>0.43</v>
      </c>
      <c r="F539" s="2"/>
      <c r="G539" s="2">
        <v>0.4</v>
      </c>
      <c r="H539" s="2"/>
      <c r="I539" s="2"/>
      <c r="J539" s="2"/>
      <c r="K539" s="2"/>
      <c r="L539" s="2"/>
      <c r="M539" s="2"/>
      <c r="N539" s="2"/>
      <c r="O539" s="2"/>
      <c r="P539" s="2">
        <v>36</v>
      </c>
      <c r="Q539" s="2">
        <v>0</v>
      </c>
      <c r="R539" s="2">
        <v>1</v>
      </c>
      <c r="S539" s="2">
        <v>0.2</v>
      </c>
      <c r="T539" s="2" t="s">
        <v>119</v>
      </c>
      <c r="U539" s="2" t="s">
        <v>119</v>
      </c>
      <c r="V539" s="60">
        <f t="shared" si="46"/>
        <v>210</v>
      </c>
      <c r="W539" s="2" t="s">
        <v>316</v>
      </c>
      <c r="X539" s="135" t="s">
        <v>330</v>
      </c>
    </row>
    <row r="540" spans="1:24" x14ac:dyDescent="0.3">
      <c r="A540" s="196">
        <f t="shared" si="44"/>
        <v>490</v>
      </c>
      <c r="B540" s="2" t="s">
        <v>300</v>
      </c>
      <c r="C540" s="2" t="s">
        <v>301</v>
      </c>
      <c r="D540" s="2">
        <v>5</v>
      </c>
      <c r="E540" s="2">
        <v>0.43</v>
      </c>
      <c r="F540" s="2"/>
      <c r="G540" s="2">
        <v>0.5</v>
      </c>
      <c r="H540" s="2"/>
      <c r="I540" s="2"/>
      <c r="J540" s="2"/>
      <c r="K540" s="2"/>
      <c r="L540" s="2"/>
      <c r="M540" s="2"/>
      <c r="N540" s="2"/>
      <c r="O540" s="2"/>
      <c r="P540" s="2">
        <v>36</v>
      </c>
      <c r="Q540" s="2">
        <v>0</v>
      </c>
      <c r="R540" s="2">
        <v>1</v>
      </c>
      <c r="S540" s="2">
        <v>0.2</v>
      </c>
      <c r="T540" s="2" t="s">
        <v>119</v>
      </c>
      <c r="U540" s="2" t="s">
        <v>119</v>
      </c>
      <c r="V540" s="60">
        <f t="shared" si="46"/>
        <v>211</v>
      </c>
      <c r="W540" s="2" t="s">
        <v>316</v>
      </c>
      <c r="X540" s="135" t="s">
        <v>330</v>
      </c>
    </row>
    <row r="541" spans="1:24" x14ac:dyDescent="0.3">
      <c r="A541" s="196">
        <f t="shared" si="44"/>
        <v>491</v>
      </c>
      <c r="B541" s="2" t="s">
        <v>300</v>
      </c>
      <c r="C541" s="2" t="s">
        <v>301</v>
      </c>
      <c r="D541" s="2">
        <v>5</v>
      </c>
      <c r="E541" s="2">
        <v>0.43</v>
      </c>
      <c r="F541" s="2"/>
      <c r="G541" s="2">
        <v>0.6</v>
      </c>
      <c r="H541" s="2"/>
      <c r="I541" s="2"/>
      <c r="J541" s="2"/>
      <c r="K541" s="2"/>
      <c r="L541" s="2"/>
      <c r="M541" s="2"/>
      <c r="N541" s="2"/>
      <c r="O541" s="2"/>
      <c r="P541" s="2">
        <v>36</v>
      </c>
      <c r="Q541" s="2">
        <v>0</v>
      </c>
      <c r="R541" s="2">
        <v>1</v>
      </c>
      <c r="S541" s="2">
        <v>0.2</v>
      </c>
      <c r="T541" s="2" t="s">
        <v>119</v>
      </c>
      <c r="U541" s="2" t="s">
        <v>119</v>
      </c>
      <c r="V541" s="60">
        <f t="shared" si="46"/>
        <v>212</v>
      </c>
      <c r="W541" s="2" t="s">
        <v>316</v>
      </c>
      <c r="X541" s="135" t="s">
        <v>330</v>
      </c>
    </row>
    <row r="542" spans="1:24" x14ac:dyDescent="0.3">
      <c r="A542" s="196">
        <f t="shared" si="44"/>
        <v>492</v>
      </c>
      <c r="B542" s="2" t="s">
        <v>300</v>
      </c>
      <c r="C542" s="2" t="s">
        <v>301</v>
      </c>
      <c r="D542" s="2">
        <v>5</v>
      </c>
      <c r="E542" s="2">
        <v>0.43</v>
      </c>
      <c r="F542" s="2"/>
      <c r="G542" s="2">
        <v>0.7</v>
      </c>
      <c r="H542" s="2"/>
      <c r="I542" s="2"/>
      <c r="J542" s="2"/>
      <c r="K542" s="2"/>
      <c r="L542" s="2"/>
      <c r="M542" s="2"/>
      <c r="N542" s="2"/>
      <c r="O542" s="2"/>
      <c r="P542" s="2">
        <v>36</v>
      </c>
      <c r="Q542" s="2">
        <v>0</v>
      </c>
      <c r="R542" s="2">
        <v>1</v>
      </c>
      <c r="S542" s="2">
        <v>0.2</v>
      </c>
      <c r="T542" s="2" t="s">
        <v>119</v>
      </c>
      <c r="U542" s="2" t="s">
        <v>119</v>
      </c>
      <c r="V542" s="60">
        <f t="shared" si="46"/>
        <v>213</v>
      </c>
      <c r="W542" s="2" t="s">
        <v>316</v>
      </c>
      <c r="X542" s="135" t="s">
        <v>330</v>
      </c>
    </row>
    <row r="543" spans="1:24" x14ac:dyDescent="0.3">
      <c r="A543" s="196">
        <f t="shared" si="44"/>
        <v>493</v>
      </c>
      <c r="B543" s="2" t="s">
        <v>300</v>
      </c>
      <c r="C543" s="2" t="s">
        <v>301</v>
      </c>
      <c r="D543" s="2">
        <v>5</v>
      </c>
      <c r="E543" s="2">
        <v>0.43</v>
      </c>
      <c r="F543" s="2"/>
      <c r="G543" s="2">
        <v>0.8</v>
      </c>
      <c r="H543" s="2"/>
      <c r="I543" s="2"/>
      <c r="J543" s="2"/>
      <c r="K543" s="2"/>
      <c r="L543" s="2"/>
      <c r="M543" s="2"/>
      <c r="N543" s="2"/>
      <c r="O543" s="2"/>
      <c r="P543" s="2">
        <v>36</v>
      </c>
      <c r="Q543" s="2">
        <v>0</v>
      </c>
      <c r="R543" s="2">
        <v>1</v>
      </c>
      <c r="S543" s="2">
        <v>0.2</v>
      </c>
      <c r="T543" s="2" t="s">
        <v>119</v>
      </c>
      <c r="U543" s="2" t="s">
        <v>119</v>
      </c>
      <c r="V543" s="60">
        <f t="shared" si="46"/>
        <v>214</v>
      </c>
      <c r="W543" s="2" t="s">
        <v>316</v>
      </c>
      <c r="X543" s="135" t="s">
        <v>330</v>
      </c>
    </row>
    <row r="544" spans="1:24" ht="15" thickBot="1" x14ac:dyDescent="0.35">
      <c r="A544" s="199">
        <f t="shared" si="44"/>
        <v>494</v>
      </c>
      <c r="B544" s="34" t="s">
        <v>300</v>
      </c>
      <c r="C544" s="34" t="s">
        <v>301</v>
      </c>
      <c r="D544" s="34">
        <v>5</v>
      </c>
      <c r="E544" s="34">
        <v>0.43</v>
      </c>
      <c r="F544" s="34"/>
      <c r="G544" s="34">
        <v>0.9</v>
      </c>
      <c r="H544" s="34"/>
      <c r="I544" s="34"/>
      <c r="J544" s="34"/>
      <c r="K544" s="34"/>
      <c r="L544" s="34"/>
      <c r="M544" s="34"/>
      <c r="N544" s="34"/>
      <c r="O544" s="34"/>
      <c r="P544" s="34">
        <v>36</v>
      </c>
      <c r="Q544" s="34">
        <v>0</v>
      </c>
      <c r="R544" s="34">
        <v>1</v>
      </c>
      <c r="S544" s="34">
        <v>0.2</v>
      </c>
      <c r="T544" s="34" t="s">
        <v>119</v>
      </c>
      <c r="U544" s="34" t="s">
        <v>119</v>
      </c>
      <c r="V544" s="172">
        <f t="shared" si="46"/>
        <v>215</v>
      </c>
      <c r="W544" s="34" t="s">
        <v>316</v>
      </c>
      <c r="X544" s="143" t="s">
        <v>330</v>
      </c>
    </row>
    <row r="545" spans="1:24" x14ac:dyDescent="0.3">
      <c r="A545" s="198">
        <f t="shared" si="44"/>
        <v>495</v>
      </c>
      <c r="B545" s="35" t="s">
        <v>300</v>
      </c>
      <c r="C545" s="35" t="s">
        <v>301</v>
      </c>
      <c r="D545" s="35">
        <v>5</v>
      </c>
      <c r="E545" s="35">
        <v>0.43</v>
      </c>
      <c r="F545" s="35"/>
      <c r="G545" s="35">
        <v>0</v>
      </c>
      <c r="H545" s="35"/>
      <c r="I545" s="35"/>
      <c r="J545" s="35"/>
      <c r="K545" s="35"/>
      <c r="L545" s="35"/>
      <c r="M545" s="35"/>
      <c r="N545" s="35"/>
      <c r="O545" s="35"/>
      <c r="P545" s="35">
        <v>21</v>
      </c>
      <c r="Q545" s="35">
        <v>0</v>
      </c>
      <c r="R545" s="35">
        <v>1</v>
      </c>
      <c r="S545" s="35">
        <v>0.2</v>
      </c>
      <c r="T545" s="35" t="s">
        <v>119</v>
      </c>
      <c r="U545" s="35" t="s">
        <v>119</v>
      </c>
      <c r="V545" s="60">
        <v>206</v>
      </c>
      <c r="W545" s="35" t="s">
        <v>316</v>
      </c>
      <c r="X545" s="135" t="s">
        <v>331</v>
      </c>
    </row>
    <row r="546" spans="1:24" x14ac:dyDescent="0.3">
      <c r="A546" s="196">
        <f t="shared" si="44"/>
        <v>496</v>
      </c>
      <c r="B546" s="2" t="s">
        <v>300</v>
      </c>
      <c r="C546" s="2" t="s">
        <v>301</v>
      </c>
      <c r="D546" s="2">
        <v>5</v>
      </c>
      <c r="E546" s="2">
        <v>0.43</v>
      </c>
      <c r="F546" s="2"/>
      <c r="G546" s="2">
        <v>0.1</v>
      </c>
      <c r="H546" s="2"/>
      <c r="I546" s="2"/>
      <c r="J546" s="2"/>
      <c r="K546" s="2"/>
      <c r="L546" s="2"/>
      <c r="M546" s="2"/>
      <c r="N546" s="2"/>
      <c r="O546" s="2"/>
      <c r="P546" s="2">
        <v>21</v>
      </c>
      <c r="Q546" s="2">
        <v>0</v>
      </c>
      <c r="R546" s="2">
        <v>1</v>
      </c>
      <c r="S546" s="2">
        <v>0.2</v>
      </c>
      <c r="T546" s="2" t="s">
        <v>119</v>
      </c>
      <c r="U546" s="2" t="s">
        <v>119</v>
      </c>
      <c r="V546" s="60">
        <v>207</v>
      </c>
      <c r="W546" s="2" t="s">
        <v>316</v>
      </c>
      <c r="X546" s="135" t="s">
        <v>331</v>
      </c>
    </row>
    <row r="547" spans="1:24" x14ac:dyDescent="0.3">
      <c r="A547" s="196">
        <f t="shared" si="44"/>
        <v>497</v>
      </c>
      <c r="B547" s="2" t="s">
        <v>300</v>
      </c>
      <c r="C547" s="2" t="s">
        <v>301</v>
      </c>
      <c r="D547" s="2">
        <v>5</v>
      </c>
      <c r="E547" s="2">
        <v>0.43</v>
      </c>
      <c r="F547" s="2"/>
      <c r="G547" s="2">
        <v>0.2</v>
      </c>
      <c r="H547" s="2"/>
      <c r="I547" s="2"/>
      <c r="J547" s="2"/>
      <c r="K547" s="2"/>
      <c r="L547" s="2"/>
      <c r="M547" s="2"/>
      <c r="N547" s="2"/>
      <c r="O547" s="2"/>
      <c r="P547" s="2">
        <v>21</v>
      </c>
      <c r="Q547" s="2">
        <v>0</v>
      </c>
      <c r="R547" s="2">
        <v>1</v>
      </c>
      <c r="S547" s="2">
        <v>0.2</v>
      </c>
      <c r="T547" s="2" t="s">
        <v>119</v>
      </c>
      <c r="U547" s="2" t="s">
        <v>119</v>
      </c>
      <c r="V547" s="60">
        <f>V546+1</f>
        <v>208</v>
      </c>
      <c r="W547" s="2" t="s">
        <v>316</v>
      </c>
      <c r="X547" s="135" t="s">
        <v>331</v>
      </c>
    </row>
    <row r="548" spans="1:24" x14ac:dyDescent="0.3">
      <c r="A548" s="196">
        <f t="shared" si="44"/>
        <v>498</v>
      </c>
      <c r="B548" s="2" t="s">
        <v>300</v>
      </c>
      <c r="C548" s="2" t="s">
        <v>301</v>
      </c>
      <c r="D548" s="2">
        <v>5</v>
      </c>
      <c r="E548" s="2">
        <v>0.43</v>
      </c>
      <c r="F548" s="2"/>
      <c r="G548" s="2">
        <v>0.3</v>
      </c>
      <c r="H548" s="2"/>
      <c r="I548" s="2"/>
      <c r="J548" s="2"/>
      <c r="K548" s="2"/>
      <c r="L548" s="2"/>
      <c r="M548" s="2"/>
      <c r="N548" s="2"/>
      <c r="O548" s="2"/>
      <c r="P548" s="2">
        <v>21</v>
      </c>
      <c r="Q548" s="2">
        <v>0</v>
      </c>
      <c r="R548" s="2">
        <v>1</v>
      </c>
      <c r="S548" s="2">
        <v>0.2</v>
      </c>
      <c r="T548" s="2" t="s">
        <v>119</v>
      </c>
      <c r="U548" s="2" t="s">
        <v>119</v>
      </c>
      <c r="V548" s="60">
        <f t="shared" ref="V548:V554" si="47">V547+1</f>
        <v>209</v>
      </c>
      <c r="W548" s="2" t="s">
        <v>316</v>
      </c>
      <c r="X548" s="135" t="s">
        <v>331</v>
      </c>
    </row>
    <row r="549" spans="1:24" x14ac:dyDescent="0.3">
      <c r="A549" s="196">
        <f t="shared" si="44"/>
        <v>499</v>
      </c>
      <c r="B549" s="2" t="s">
        <v>300</v>
      </c>
      <c r="C549" s="2" t="s">
        <v>301</v>
      </c>
      <c r="D549" s="2">
        <v>5</v>
      </c>
      <c r="E549" s="2">
        <v>0.43</v>
      </c>
      <c r="F549" s="2"/>
      <c r="G549" s="2">
        <v>0.4</v>
      </c>
      <c r="H549" s="2"/>
      <c r="I549" s="2"/>
      <c r="J549" s="2"/>
      <c r="K549" s="2"/>
      <c r="L549" s="2"/>
      <c r="M549" s="2"/>
      <c r="N549" s="2"/>
      <c r="O549" s="2"/>
      <c r="P549" s="2">
        <v>21</v>
      </c>
      <c r="Q549" s="2">
        <v>0</v>
      </c>
      <c r="R549" s="2">
        <v>1</v>
      </c>
      <c r="S549" s="2">
        <v>0.2</v>
      </c>
      <c r="T549" s="2" t="s">
        <v>119</v>
      </c>
      <c r="U549" s="2" t="s">
        <v>119</v>
      </c>
      <c r="V549" s="60">
        <f t="shared" si="47"/>
        <v>210</v>
      </c>
      <c r="W549" s="2" t="s">
        <v>316</v>
      </c>
      <c r="X549" s="135" t="s">
        <v>331</v>
      </c>
    </row>
    <row r="550" spans="1:24" x14ac:dyDescent="0.3">
      <c r="A550" s="196">
        <f t="shared" si="44"/>
        <v>500</v>
      </c>
      <c r="B550" s="2" t="s">
        <v>300</v>
      </c>
      <c r="C550" s="2" t="s">
        <v>301</v>
      </c>
      <c r="D550" s="2">
        <v>5</v>
      </c>
      <c r="E550" s="2">
        <v>0.43</v>
      </c>
      <c r="F550" s="2"/>
      <c r="G550" s="2">
        <v>0.5</v>
      </c>
      <c r="H550" s="2"/>
      <c r="I550" s="2"/>
      <c r="J550" s="2"/>
      <c r="K550" s="2"/>
      <c r="L550" s="2"/>
      <c r="M550" s="2"/>
      <c r="N550" s="2"/>
      <c r="O550" s="2"/>
      <c r="P550" s="2">
        <v>21</v>
      </c>
      <c r="Q550" s="2">
        <v>0</v>
      </c>
      <c r="R550" s="2">
        <v>1</v>
      </c>
      <c r="S550" s="2">
        <v>0.2</v>
      </c>
      <c r="T550" s="2" t="s">
        <v>119</v>
      </c>
      <c r="U550" s="2" t="s">
        <v>119</v>
      </c>
      <c r="V550" s="60">
        <f t="shared" si="47"/>
        <v>211</v>
      </c>
      <c r="W550" s="2" t="s">
        <v>316</v>
      </c>
      <c r="X550" s="135" t="s">
        <v>331</v>
      </c>
    </row>
    <row r="551" spans="1:24" x14ac:dyDescent="0.3">
      <c r="A551" s="196">
        <f t="shared" si="44"/>
        <v>501</v>
      </c>
      <c r="B551" s="2" t="s">
        <v>300</v>
      </c>
      <c r="C551" s="2" t="s">
        <v>301</v>
      </c>
      <c r="D551" s="2">
        <v>5</v>
      </c>
      <c r="E551" s="2">
        <v>0.43</v>
      </c>
      <c r="F551" s="2"/>
      <c r="G551" s="2">
        <v>0.6</v>
      </c>
      <c r="H551" s="2"/>
      <c r="I551" s="2"/>
      <c r="J551" s="2"/>
      <c r="K551" s="2"/>
      <c r="L551" s="2"/>
      <c r="M551" s="2"/>
      <c r="N551" s="2"/>
      <c r="O551" s="2"/>
      <c r="P551" s="2">
        <v>21</v>
      </c>
      <c r="Q551" s="2">
        <v>0</v>
      </c>
      <c r="R551" s="2">
        <v>1</v>
      </c>
      <c r="S551" s="2">
        <v>0.2</v>
      </c>
      <c r="T551" s="2" t="s">
        <v>119</v>
      </c>
      <c r="U551" s="2" t="s">
        <v>119</v>
      </c>
      <c r="V551" s="60">
        <f t="shared" si="47"/>
        <v>212</v>
      </c>
      <c r="W551" s="2" t="s">
        <v>316</v>
      </c>
      <c r="X551" s="135" t="s">
        <v>331</v>
      </c>
    </row>
    <row r="552" spans="1:24" x14ac:dyDescent="0.3">
      <c r="A552" s="196">
        <f t="shared" si="44"/>
        <v>502</v>
      </c>
      <c r="B552" s="2" t="s">
        <v>300</v>
      </c>
      <c r="C552" s="2" t="s">
        <v>301</v>
      </c>
      <c r="D552" s="2">
        <v>5</v>
      </c>
      <c r="E552" s="2">
        <v>0.43</v>
      </c>
      <c r="F552" s="2"/>
      <c r="G552" s="2">
        <v>0.7</v>
      </c>
      <c r="H552" s="2"/>
      <c r="I552" s="2"/>
      <c r="J552" s="2"/>
      <c r="K552" s="2"/>
      <c r="L552" s="2"/>
      <c r="M552" s="2"/>
      <c r="N552" s="2"/>
      <c r="O552" s="2"/>
      <c r="P552" s="2">
        <v>21</v>
      </c>
      <c r="Q552" s="2">
        <v>0</v>
      </c>
      <c r="R552" s="2">
        <v>1</v>
      </c>
      <c r="S552" s="2">
        <v>0.2</v>
      </c>
      <c r="T552" s="2" t="s">
        <v>119</v>
      </c>
      <c r="U552" s="2" t="s">
        <v>119</v>
      </c>
      <c r="V552" s="60">
        <f t="shared" si="47"/>
        <v>213</v>
      </c>
      <c r="W552" s="2" t="s">
        <v>316</v>
      </c>
      <c r="X552" s="135" t="s">
        <v>331</v>
      </c>
    </row>
    <row r="553" spans="1:24" x14ac:dyDescent="0.3">
      <c r="A553" s="196">
        <f t="shared" si="44"/>
        <v>503</v>
      </c>
      <c r="B553" s="2" t="s">
        <v>300</v>
      </c>
      <c r="C553" s="2" t="s">
        <v>301</v>
      </c>
      <c r="D553" s="2">
        <v>5</v>
      </c>
      <c r="E553" s="2">
        <v>0.43</v>
      </c>
      <c r="F553" s="2"/>
      <c r="G553" s="2">
        <v>0.8</v>
      </c>
      <c r="H553" s="2"/>
      <c r="I553" s="2"/>
      <c r="J553" s="2"/>
      <c r="K553" s="2"/>
      <c r="L553" s="2"/>
      <c r="M553" s="2"/>
      <c r="N553" s="2"/>
      <c r="O553" s="2"/>
      <c r="P553" s="2">
        <v>21</v>
      </c>
      <c r="Q553" s="2">
        <v>0</v>
      </c>
      <c r="R553" s="2">
        <v>1</v>
      </c>
      <c r="S553" s="2">
        <v>0.2</v>
      </c>
      <c r="T553" s="2" t="s">
        <v>119</v>
      </c>
      <c r="U553" s="2" t="s">
        <v>119</v>
      </c>
      <c r="V553" s="60">
        <f t="shared" si="47"/>
        <v>214</v>
      </c>
      <c r="W553" s="2" t="s">
        <v>316</v>
      </c>
      <c r="X553" s="135" t="s">
        <v>331</v>
      </c>
    </row>
    <row r="554" spans="1:24" ht="15" thickBot="1" x14ac:dyDescent="0.35">
      <c r="A554" s="199">
        <f t="shared" si="44"/>
        <v>504</v>
      </c>
      <c r="B554" s="34" t="s">
        <v>300</v>
      </c>
      <c r="C554" s="34" t="s">
        <v>301</v>
      </c>
      <c r="D554" s="34">
        <v>5</v>
      </c>
      <c r="E554" s="34">
        <v>0.43</v>
      </c>
      <c r="F554" s="34"/>
      <c r="G554" s="34">
        <v>0.9</v>
      </c>
      <c r="H554" s="34"/>
      <c r="I554" s="34"/>
      <c r="J554" s="34"/>
      <c r="K554" s="34"/>
      <c r="L554" s="34"/>
      <c r="M554" s="34"/>
      <c r="N554" s="34"/>
      <c r="O554" s="34"/>
      <c r="P554" s="34">
        <v>21</v>
      </c>
      <c r="Q554" s="34">
        <v>0</v>
      </c>
      <c r="R554" s="34">
        <v>1</v>
      </c>
      <c r="S554" s="34">
        <v>0.2</v>
      </c>
      <c r="T554" s="34" t="s">
        <v>119</v>
      </c>
      <c r="U554" s="34" t="s">
        <v>119</v>
      </c>
      <c r="V554" s="172">
        <f t="shared" si="47"/>
        <v>215</v>
      </c>
      <c r="W554" s="34" t="s">
        <v>316</v>
      </c>
      <c r="X554" s="143" t="s">
        <v>331</v>
      </c>
    </row>
    <row r="555" spans="1:24" x14ac:dyDescent="0.3">
      <c r="A555" s="198">
        <f t="shared" si="44"/>
        <v>505</v>
      </c>
      <c r="B555" s="35" t="s">
        <v>300</v>
      </c>
      <c r="C555" s="35" t="s">
        <v>301</v>
      </c>
      <c r="D555" s="35">
        <v>5</v>
      </c>
      <c r="E555" s="35">
        <v>0.43</v>
      </c>
      <c r="F555" s="35"/>
      <c r="G555" s="35">
        <v>0</v>
      </c>
      <c r="H555" s="35"/>
      <c r="I555" s="35"/>
      <c r="J555" s="35"/>
      <c r="K555" s="35"/>
      <c r="L555" s="35"/>
      <c r="M555" s="35"/>
      <c r="N555" s="35"/>
      <c r="O555" s="35"/>
      <c r="P555" s="35">
        <v>1</v>
      </c>
      <c r="Q555" s="35">
        <v>0</v>
      </c>
      <c r="R555" s="35">
        <v>1</v>
      </c>
      <c r="S555" s="35">
        <v>0.2</v>
      </c>
      <c r="T555" s="35" t="s">
        <v>119</v>
      </c>
      <c r="U555" s="35" t="s">
        <v>119</v>
      </c>
      <c r="V555" s="60">
        <v>206</v>
      </c>
      <c r="W555" s="35" t="s">
        <v>316</v>
      </c>
      <c r="X555" s="135" t="s">
        <v>332</v>
      </c>
    </row>
    <row r="556" spans="1:24" x14ac:dyDescent="0.3">
      <c r="A556" s="196">
        <f t="shared" si="44"/>
        <v>506</v>
      </c>
      <c r="B556" s="2" t="s">
        <v>300</v>
      </c>
      <c r="C556" s="2" t="s">
        <v>301</v>
      </c>
      <c r="D556" s="2">
        <v>5</v>
      </c>
      <c r="E556" s="2">
        <v>0.43</v>
      </c>
      <c r="F556" s="2"/>
      <c r="G556" s="2">
        <v>0.1</v>
      </c>
      <c r="H556" s="2"/>
      <c r="I556" s="2"/>
      <c r="J556" s="2"/>
      <c r="K556" s="2"/>
      <c r="L556" s="2"/>
      <c r="M556" s="2"/>
      <c r="N556" s="2"/>
      <c r="O556" s="2"/>
      <c r="P556" s="2">
        <v>1</v>
      </c>
      <c r="Q556" s="2">
        <v>0</v>
      </c>
      <c r="R556" s="2">
        <v>1</v>
      </c>
      <c r="S556" s="2">
        <v>0.2</v>
      </c>
      <c r="T556" s="2" t="s">
        <v>119</v>
      </c>
      <c r="U556" s="2" t="s">
        <v>119</v>
      </c>
      <c r="V556" s="60">
        <v>207</v>
      </c>
      <c r="W556" s="2" t="s">
        <v>316</v>
      </c>
      <c r="X556" s="135" t="s">
        <v>332</v>
      </c>
    </row>
    <row r="557" spans="1:24" x14ac:dyDescent="0.3">
      <c r="A557" s="196">
        <f t="shared" si="44"/>
        <v>507</v>
      </c>
      <c r="B557" s="2" t="s">
        <v>300</v>
      </c>
      <c r="C557" s="2" t="s">
        <v>301</v>
      </c>
      <c r="D557" s="2">
        <v>5</v>
      </c>
      <c r="E557" s="2">
        <v>0.43</v>
      </c>
      <c r="F557" s="2"/>
      <c r="G557" s="2">
        <v>0.2</v>
      </c>
      <c r="H557" s="2"/>
      <c r="I557" s="2"/>
      <c r="J557" s="2"/>
      <c r="K557" s="2"/>
      <c r="L557" s="2"/>
      <c r="M557" s="2"/>
      <c r="N557" s="2"/>
      <c r="O557" s="2"/>
      <c r="P557" s="2">
        <v>1</v>
      </c>
      <c r="Q557" s="2">
        <v>0</v>
      </c>
      <c r="R557" s="2">
        <v>1</v>
      </c>
      <c r="S557" s="2">
        <v>0.2</v>
      </c>
      <c r="T557" s="2" t="s">
        <v>119</v>
      </c>
      <c r="U557" s="2" t="s">
        <v>119</v>
      </c>
      <c r="V557" s="60">
        <f>V556+1</f>
        <v>208</v>
      </c>
      <c r="W557" s="2" t="s">
        <v>316</v>
      </c>
      <c r="X557" s="135" t="s">
        <v>332</v>
      </c>
    </row>
    <row r="558" spans="1:24" x14ac:dyDescent="0.3">
      <c r="A558" s="196">
        <f t="shared" si="44"/>
        <v>508</v>
      </c>
      <c r="B558" s="2" t="s">
        <v>300</v>
      </c>
      <c r="C558" s="2" t="s">
        <v>301</v>
      </c>
      <c r="D558" s="2">
        <v>5</v>
      </c>
      <c r="E558" s="2">
        <v>0.43</v>
      </c>
      <c r="F558" s="2"/>
      <c r="G558" s="2">
        <v>0.3</v>
      </c>
      <c r="H558" s="2"/>
      <c r="I558" s="2"/>
      <c r="J558" s="2"/>
      <c r="K558" s="2"/>
      <c r="L558" s="2"/>
      <c r="M558" s="2"/>
      <c r="N558" s="2"/>
      <c r="O558" s="2"/>
      <c r="P558" s="2">
        <v>1</v>
      </c>
      <c r="Q558" s="2">
        <v>0</v>
      </c>
      <c r="R558" s="2">
        <v>1</v>
      </c>
      <c r="S558" s="2">
        <v>0.2</v>
      </c>
      <c r="T558" s="2" t="s">
        <v>119</v>
      </c>
      <c r="U558" s="2" t="s">
        <v>119</v>
      </c>
      <c r="V558" s="60">
        <f t="shared" ref="V558:V564" si="48">V557+1</f>
        <v>209</v>
      </c>
      <c r="W558" s="2" t="s">
        <v>316</v>
      </c>
      <c r="X558" s="135" t="s">
        <v>332</v>
      </c>
    </row>
    <row r="559" spans="1:24" x14ac:dyDescent="0.3">
      <c r="A559" s="196">
        <f t="shared" si="44"/>
        <v>509</v>
      </c>
      <c r="B559" s="2" t="s">
        <v>300</v>
      </c>
      <c r="C559" s="2" t="s">
        <v>301</v>
      </c>
      <c r="D559" s="2">
        <v>5</v>
      </c>
      <c r="E559" s="2">
        <v>0.43</v>
      </c>
      <c r="F559" s="2"/>
      <c r="G559" s="2">
        <v>0.4</v>
      </c>
      <c r="H559" s="2"/>
      <c r="I559" s="2"/>
      <c r="J559" s="2"/>
      <c r="K559" s="2"/>
      <c r="L559" s="2"/>
      <c r="M559" s="2"/>
      <c r="N559" s="2"/>
      <c r="O559" s="2"/>
      <c r="P559" s="2">
        <v>1</v>
      </c>
      <c r="Q559" s="2">
        <v>0</v>
      </c>
      <c r="R559" s="2">
        <v>1</v>
      </c>
      <c r="S559" s="2">
        <v>0.2</v>
      </c>
      <c r="T559" s="2" t="s">
        <v>119</v>
      </c>
      <c r="U559" s="2" t="s">
        <v>119</v>
      </c>
      <c r="V559" s="60">
        <f t="shared" si="48"/>
        <v>210</v>
      </c>
      <c r="W559" s="2" t="s">
        <v>316</v>
      </c>
      <c r="X559" s="135" t="s">
        <v>332</v>
      </c>
    </row>
    <row r="560" spans="1:24" x14ac:dyDescent="0.3">
      <c r="A560" s="196">
        <f t="shared" si="44"/>
        <v>510</v>
      </c>
      <c r="B560" s="2" t="s">
        <v>300</v>
      </c>
      <c r="C560" s="2" t="s">
        <v>301</v>
      </c>
      <c r="D560" s="2">
        <v>5</v>
      </c>
      <c r="E560" s="2">
        <v>0.43</v>
      </c>
      <c r="F560" s="2"/>
      <c r="G560" s="2">
        <v>0.5</v>
      </c>
      <c r="H560" s="2"/>
      <c r="I560" s="2"/>
      <c r="J560" s="2"/>
      <c r="K560" s="2"/>
      <c r="L560" s="2"/>
      <c r="M560" s="2"/>
      <c r="N560" s="2"/>
      <c r="O560" s="2"/>
      <c r="P560" s="2">
        <v>1</v>
      </c>
      <c r="Q560" s="2">
        <v>0</v>
      </c>
      <c r="R560" s="2">
        <v>1</v>
      </c>
      <c r="S560" s="2">
        <v>0.2</v>
      </c>
      <c r="T560" s="2" t="s">
        <v>119</v>
      </c>
      <c r="U560" s="2" t="s">
        <v>119</v>
      </c>
      <c r="V560" s="60">
        <f t="shared" si="48"/>
        <v>211</v>
      </c>
      <c r="W560" s="2" t="s">
        <v>316</v>
      </c>
      <c r="X560" s="135" t="s">
        <v>332</v>
      </c>
    </row>
    <row r="561" spans="1:24" x14ac:dyDescent="0.3">
      <c r="A561" s="196">
        <f t="shared" si="44"/>
        <v>511</v>
      </c>
      <c r="B561" s="2" t="s">
        <v>300</v>
      </c>
      <c r="C561" s="2" t="s">
        <v>301</v>
      </c>
      <c r="D561" s="2">
        <v>5</v>
      </c>
      <c r="E561" s="2">
        <v>0.43</v>
      </c>
      <c r="F561" s="2"/>
      <c r="G561" s="2">
        <v>0.6</v>
      </c>
      <c r="H561" s="2"/>
      <c r="I561" s="2"/>
      <c r="J561" s="2"/>
      <c r="K561" s="2"/>
      <c r="L561" s="2"/>
      <c r="M561" s="2"/>
      <c r="N561" s="2"/>
      <c r="O561" s="2"/>
      <c r="P561" s="2">
        <v>1</v>
      </c>
      <c r="Q561" s="2">
        <v>0</v>
      </c>
      <c r="R561" s="2">
        <v>1</v>
      </c>
      <c r="S561" s="2">
        <v>0.2</v>
      </c>
      <c r="T561" s="2" t="s">
        <v>119</v>
      </c>
      <c r="U561" s="2" t="s">
        <v>119</v>
      </c>
      <c r="V561" s="60">
        <f t="shared" si="48"/>
        <v>212</v>
      </c>
      <c r="W561" s="2" t="s">
        <v>316</v>
      </c>
      <c r="X561" s="135" t="s">
        <v>332</v>
      </c>
    </row>
    <row r="562" spans="1:24" x14ac:dyDescent="0.3">
      <c r="A562" s="196">
        <f t="shared" si="44"/>
        <v>512</v>
      </c>
      <c r="B562" s="2" t="s">
        <v>300</v>
      </c>
      <c r="C562" s="2" t="s">
        <v>301</v>
      </c>
      <c r="D562" s="2">
        <v>5</v>
      </c>
      <c r="E562" s="2">
        <v>0.43</v>
      </c>
      <c r="F562" s="2"/>
      <c r="G562" s="2">
        <v>0.7</v>
      </c>
      <c r="H562" s="2"/>
      <c r="I562" s="2"/>
      <c r="J562" s="2"/>
      <c r="K562" s="2"/>
      <c r="L562" s="2"/>
      <c r="M562" s="2"/>
      <c r="N562" s="2"/>
      <c r="O562" s="2"/>
      <c r="P562" s="2">
        <v>1</v>
      </c>
      <c r="Q562" s="2">
        <v>0</v>
      </c>
      <c r="R562" s="2">
        <v>1</v>
      </c>
      <c r="S562" s="2">
        <v>0.2</v>
      </c>
      <c r="T562" s="2" t="s">
        <v>119</v>
      </c>
      <c r="U562" s="2" t="s">
        <v>119</v>
      </c>
      <c r="V562" s="60">
        <f t="shared" si="48"/>
        <v>213</v>
      </c>
      <c r="W562" s="2" t="s">
        <v>316</v>
      </c>
      <c r="X562" s="135" t="s">
        <v>332</v>
      </c>
    </row>
    <row r="563" spans="1:24" x14ac:dyDescent="0.3">
      <c r="A563" s="196">
        <f t="shared" si="44"/>
        <v>513</v>
      </c>
      <c r="B563" s="2" t="s">
        <v>300</v>
      </c>
      <c r="C563" s="2" t="s">
        <v>301</v>
      </c>
      <c r="D563" s="2">
        <v>5</v>
      </c>
      <c r="E563" s="2">
        <v>0.43</v>
      </c>
      <c r="F563" s="2"/>
      <c r="G563" s="2">
        <v>0.8</v>
      </c>
      <c r="H563" s="2"/>
      <c r="I563" s="2"/>
      <c r="J563" s="2"/>
      <c r="K563" s="2"/>
      <c r="L563" s="2"/>
      <c r="M563" s="2"/>
      <c r="N563" s="2"/>
      <c r="O563" s="2"/>
      <c r="P563" s="2">
        <v>1</v>
      </c>
      <c r="Q563" s="2">
        <v>0</v>
      </c>
      <c r="R563" s="2">
        <v>1</v>
      </c>
      <c r="S563" s="2">
        <v>0.2</v>
      </c>
      <c r="T563" s="2" t="s">
        <v>119</v>
      </c>
      <c r="U563" s="2" t="s">
        <v>119</v>
      </c>
      <c r="V563" s="60">
        <f t="shared" si="48"/>
        <v>214</v>
      </c>
      <c r="W563" s="2" t="s">
        <v>316</v>
      </c>
      <c r="X563" s="135" t="s">
        <v>332</v>
      </c>
    </row>
    <row r="564" spans="1:24" ht="15" thickBot="1" x14ac:dyDescent="0.35">
      <c r="A564" s="199">
        <f t="shared" si="44"/>
        <v>514</v>
      </c>
      <c r="B564" s="34" t="s">
        <v>300</v>
      </c>
      <c r="C564" s="34" t="s">
        <v>301</v>
      </c>
      <c r="D564" s="34">
        <v>5</v>
      </c>
      <c r="E564" s="34">
        <v>0.43</v>
      </c>
      <c r="F564" s="34"/>
      <c r="G564" s="34">
        <v>0.9</v>
      </c>
      <c r="H564" s="34"/>
      <c r="I564" s="34"/>
      <c r="J564" s="34"/>
      <c r="K564" s="34"/>
      <c r="L564" s="34"/>
      <c r="M564" s="34"/>
      <c r="N564" s="34"/>
      <c r="O564" s="34"/>
      <c r="P564" s="34">
        <v>1</v>
      </c>
      <c r="Q564" s="34">
        <v>0</v>
      </c>
      <c r="R564" s="34">
        <v>1</v>
      </c>
      <c r="S564" s="34">
        <v>0.2</v>
      </c>
      <c r="T564" s="34" t="s">
        <v>119</v>
      </c>
      <c r="U564" s="34" t="s">
        <v>119</v>
      </c>
      <c r="V564" s="172">
        <f t="shared" si="48"/>
        <v>215</v>
      </c>
      <c r="W564" s="34" t="s">
        <v>316</v>
      </c>
      <c r="X564" s="143" t="s">
        <v>332</v>
      </c>
    </row>
    <row r="565" spans="1:24" x14ac:dyDescent="0.3">
      <c r="A565" s="198">
        <f t="shared" si="44"/>
        <v>515</v>
      </c>
      <c r="B565" s="35" t="s">
        <v>300</v>
      </c>
      <c r="C565" s="35" t="s">
        <v>301</v>
      </c>
      <c r="D565" s="35">
        <v>5</v>
      </c>
      <c r="E565" s="35">
        <v>0.43</v>
      </c>
      <c r="F565" s="35"/>
      <c r="G565" s="35">
        <v>0</v>
      </c>
      <c r="H565" s="35">
        <v>3</v>
      </c>
      <c r="I565" s="35"/>
      <c r="J565" s="35"/>
      <c r="K565" s="35"/>
      <c r="L565" s="35"/>
      <c r="M565" s="35"/>
      <c r="N565" s="35"/>
      <c r="O565" s="35"/>
      <c r="P565" s="255">
        <v>39</v>
      </c>
      <c r="Q565" s="35">
        <v>0</v>
      </c>
      <c r="R565" s="35">
        <v>1</v>
      </c>
      <c r="S565" s="35">
        <v>0.2</v>
      </c>
      <c r="T565" s="35" t="s">
        <v>305</v>
      </c>
      <c r="U565" s="35" t="s">
        <v>305</v>
      </c>
      <c r="V565" s="60"/>
      <c r="W565" s="35" t="s">
        <v>325</v>
      </c>
      <c r="X565" s="135" t="s">
        <v>333</v>
      </c>
    </row>
    <row r="566" spans="1:24" x14ac:dyDescent="0.3">
      <c r="A566" s="196">
        <f t="shared" ref="A566:A616" si="49">A565+1</f>
        <v>516</v>
      </c>
      <c r="B566" s="2" t="s">
        <v>300</v>
      </c>
      <c r="C566" s="2" t="s">
        <v>301</v>
      </c>
      <c r="D566" s="2">
        <v>5</v>
      </c>
      <c r="E566" s="2">
        <v>0.43</v>
      </c>
      <c r="F566" s="2"/>
      <c r="G566" s="2">
        <v>0.1</v>
      </c>
      <c r="H566" s="35">
        <v>3</v>
      </c>
      <c r="I566" s="2"/>
      <c r="J566" s="2"/>
      <c r="K566" s="2"/>
      <c r="L566" s="2"/>
      <c r="M566" s="2"/>
      <c r="N566" s="2"/>
      <c r="O566" s="2"/>
      <c r="P566" s="254">
        <v>39</v>
      </c>
      <c r="Q566" s="2">
        <v>0</v>
      </c>
      <c r="R566" s="2">
        <v>1</v>
      </c>
      <c r="S566" s="2">
        <v>0.2</v>
      </c>
      <c r="T566" s="2" t="s">
        <v>305</v>
      </c>
      <c r="U566" s="2" t="s">
        <v>305</v>
      </c>
      <c r="V566" s="60"/>
      <c r="W566" s="35" t="s">
        <v>325</v>
      </c>
      <c r="X566" s="135" t="s">
        <v>333</v>
      </c>
    </row>
    <row r="567" spans="1:24" x14ac:dyDescent="0.3">
      <c r="A567" s="196">
        <f t="shared" si="49"/>
        <v>517</v>
      </c>
      <c r="B567" s="2" t="s">
        <v>300</v>
      </c>
      <c r="C567" s="2" t="s">
        <v>301</v>
      </c>
      <c r="D567" s="2">
        <v>5</v>
      </c>
      <c r="E567" s="2">
        <v>0.43</v>
      </c>
      <c r="F567" s="2"/>
      <c r="G567" s="2">
        <v>0.2</v>
      </c>
      <c r="H567" s="35">
        <v>3</v>
      </c>
      <c r="I567" s="2"/>
      <c r="J567" s="2"/>
      <c r="K567" s="2"/>
      <c r="L567" s="2"/>
      <c r="M567" s="2"/>
      <c r="N567" s="2"/>
      <c r="O567" s="2"/>
      <c r="P567" s="254">
        <v>39</v>
      </c>
      <c r="Q567" s="2">
        <v>0</v>
      </c>
      <c r="R567" s="2">
        <v>1</v>
      </c>
      <c r="S567" s="2">
        <v>0.2</v>
      </c>
      <c r="T567" s="2" t="s">
        <v>305</v>
      </c>
      <c r="U567" s="2" t="s">
        <v>305</v>
      </c>
      <c r="V567" s="60"/>
      <c r="W567" s="35" t="s">
        <v>325</v>
      </c>
      <c r="X567" s="135" t="s">
        <v>333</v>
      </c>
    </row>
    <row r="568" spans="1:24" x14ac:dyDescent="0.3">
      <c r="A568" s="196">
        <f t="shared" si="49"/>
        <v>518</v>
      </c>
      <c r="B568" s="2" t="s">
        <v>300</v>
      </c>
      <c r="C568" s="2" t="s">
        <v>301</v>
      </c>
      <c r="D568" s="2">
        <v>5</v>
      </c>
      <c r="E568" s="2">
        <v>0.43</v>
      </c>
      <c r="F568" s="2"/>
      <c r="G568" s="2">
        <v>0.3</v>
      </c>
      <c r="H568" s="35">
        <v>3</v>
      </c>
      <c r="I568" s="2"/>
      <c r="J568" s="2"/>
      <c r="K568" s="2"/>
      <c r="L568" s="2"/>
      <c r="M568" s="2"/>
      <c r="N568" s="2"/>
      <c r="O568" s="2"/>
      <c r="P568" s="254">
        <v>39</v>
      </c>
      <c r="Q568" s="2">
        <v>0</v>
      </c>
      <c r="R568" s="2">
        <v>1</v>
      </c>
      <c r="S568" s="2">
        <v>0.2</v>
      </c>
      <c r="T568" s="2" t="s">
        <v>305</v>
      </c>
      <c r="U568" s="2" t="s">
        <v>305</v>
      </c>
      <c r="V568" s="60"/>
      <c r="W568" s="35" t="s">
        <v>325</v>
      </c>
      <c r="X568" s="135" t="s">
        <v>333</v>
      </c>
    </row>
    <row r="569" spans="1:24" x14ac:dyDescent="0.3">
      <c r="A569" s="196">
        <f t="shared" si="49"/>
        <v>519</v>
      </c>
      <c r="B569" s="2" t="s">
        <v>300</v>
      </c>
      <c r="C569" s="2" t="s">
        <v>301</v>
      </c>
      <c r="D569" s="2">
        <v>5</v>
      </c>
      <c r="E569" s="2">
        <v>0.43</v>
      </c>
      <c r="F569" s="2"/>
      <c r="G569" s="2">
        <v>0.4</v>
      </c>
      <c r="H569" s="35">
        <v>3</v>
      </c>
      <c r="I569" s="2"/>
      <c r="J569" s="2"/>
      <c r="K569" s="2"/>
      <c r="L569" s="2"/>
      <c r="M569" s="2"/>
      <c r="N569" s="2"/>
      <c r="O569" s="2"/>
      <c r="P569" s="254">
        <v>39</v>
      </c>
      <c r="Q569" s="2">
        <v>0</v>
      </c>
      <c r="R569" s="2">
        <v>1</v>
      </c>
      <c r="S569" s="2">
        <v>0.2</v>
      </c>
      <c r="T569" s="2" t="s">
        <v>305</v>
      </c>
      <c r="U569" s="2" t="s">
        <v>305</v>
      </c>
      <c r="V569" s="60"/>
      <c r="W569" s="35" t="s">
        <v>325</v>
      </c>
      <c r="X569" s="135" t="s">
        <v>333</v>
      </c>
    </row>
    <row r="570" spans="1:24" x14ac:dyDescent="0.3">
      <c r="A570" s="196">
        <f t="shared" si="49"/>
        <v>520</v>
      </c>
      <c r="B570" s="2" t="s">
        <v>300</v>
      </c>
      <c r="C570" s="2" t="s">
        <v>301</v>
      </c>
      <c r="D570" s="2">
        <v>5</v>
      </c>
      <c r="E570" s="2">
        <v>0.43</v>
      </c>
      <c r="F570" s="2"/>
      <c r="G570" s="2">
        <v>0.5</v>
      </c>
      <c r="H570" s="35">
        <v>3</v>
      </c>
      <c r="I570" s="2"/>
      <c r="J570" s="2"/>
      <c r="K570" s="2"/>
      <c r="L570" s="2"/>
      <c r="M570" s="2"/>
      <c r="N570" s="2"/>
      <c r="O570" s="2"/>
      <c r="P570" s="254">
        <v>39</v>
      </c>
      <c r="Q570" s="2">
        <v>0</v>
      </c>
      <c r="R570" s="2">
        <v>1</v>
      </c>
      <c r="S570" s="2">
        <v>0.2</v>
      </c>
      <c r="T570" s="2" t="s">
        <v>305</v>
      </c>
      <c r="U570" s="2" t="s">
        <v>305</v>
      </c>
      <c r="V570" s="60"/>
      <c r="W570" s="35" t="s">
        <v>325</v>
      </c>
      <c r="X570" s="135" t="s">
        <v>333</v>
      </c>
    </row>
    <row r="571" spans="1:24" x14ac:dyDescent="0.3">
      <c r="A571" s="196">
        <f t="shared" si="49"/>
        <v>521</v>
      </c>
      <c r="B571" s="2" t="s">
        <v>300</v>
      </c>
      <c r="C571" s="2" t="s">
        <v>301</v>
      </c>
      <c r="D571" s="2">
        <v>5</v>
      </c>
      <c r="E571" s="2">
        <v>0.43</v>
      </c>
      <c r="F571" s="2"/>
      <c r="G571" s="2">
        <v>0.6</v>
      </c>
      <c r="H571" s="35">
        <v>3</v>
      </c>
      <c r="I571" s="2"/>
      <c r="J571" s="2"/>
      <c r="K571" s="2"/>
      <c r="L571" s="2"/>
      <c r="M571" s="2"/>
      <c r="N571" s="2"/>
      <c r="O571" s="2"/>
      <c r="P571" s="254">
        <v>39</v>
      </c>
      <c r="Q571" s="2">
        <v>0</v>
      </c>
      <c r="R571" s="2">
        <v>1</v>
      </c>
      <c r="S571" s="2">
        <v>0.2</v>
      </c>
      <c r="T571" s="2" t="s">
        <v>305</v>
      </c>
      <c r="U571" s="2" t="s">
        <v>305</v>
      </c>
      <c r="V571" s="60"/>
      <c r="W571" s="35" t="s">
        <v>325</v>
      </c>
      <c r="X571" s="135" t="s">
        <v>333</v>
      </c>
    </row>
    <row r="572" spans="1:24" x14ac:dyDescent="0.3">
      <c r="A572" s="196">
        <f t="shared" si="49"/>
        <v>522</v>
      </c>
      <c r="B572" s="2" t="s">
        <v>300</v>
      </c>
      <c r="C572" s="2" t="s">
        <v>301</v>
      </c>
      <c r="D572" s="2">
        <v>5</v>
      </c>
      <c r="E572" s="2">
        <v>0.43</v>
      </c>
      <c r="F572" s="2"/>
      <c r="G572" s="2">
        <v>0.7</v>
      </c>
      <c r="H572" s="35">
        <v>3</v>
      </c>
      <c r="I572" s="2"/>
      <c r="J572" s="2"/>
      <c r="K572" s="2"/>
      <c r="L572" s="2"/>
      <c r="M572" s="2"/>
      <c r="N572" s="2"/>
      <c r="O572" s="2"/>
      <c r="P572" s="254">
        <v>39</v>
      </c>
      <c r="Q572" s="2">
        <v>0</v>
      </c>
      <c r="R572" s="2">
        <v>1</v>
      </c>
      <c r="S572" s="2">
        <v>0.2</v>
      </c>
      <c r="T572" s="2" t="s">
        <v>305</v>
      </c>
      <c r="U572" s="2" t="s">
        <v>305</v>
      </c>
      <c r="V572" s="60"/>
      <c r="W572" s="35" t="s">
        <v>325</v>
      </c>
      <c r="X572" s="135" t="s">
        <v>333</v>
      </c>
    </row>
    <row r="573" spans="1:24" x14ac:dyDescent="0.3">
      <c r="A573" s="196">
        <f t="shared" si="49"/>
        <v>523</v>
      </c>
      <c r="B573" s="2" t="s">
        <v>300</v>
      </c>
      <c r="C573" s="2" t="s">
        <v>301</v>
      </c>
      <c r="D573" s="2">
        <v>5</v>
      </c>
      <c r="E573" s="2">
        <v>0.43</v>
      </c>
      <c r="F573" s="2"/>
      <c r="G573" s="2">
        <v>0.8</v>
      </c>
      <c r="H573" s="35">
        <v>3</v>
      </c>
      <c r="I573" s="2"/>
      <c r="J573" s="2"/>
      <c r="K573" s="2"/>
      <c r="L573" s="2"/>
      <c r="M573" s="2"/>
      <c r="N573" s="2"/>
      <c r="O573" s="2"/>
      <c r="P573" s="254">
        <v>39</v>
      </c>
      <c r="Q573" s="2">
        <v>0</v>
      </c>
      <c r="R573" s="2">
        <v>1</v>
      </c>
      <c r="S573" s="2">
        <v>0.2</v>
      </c>
      <c r="T573" s="2" t="s">
        <v>305</v>
      </c>
      <c r="U573" s="2" t="s">
        <v>305</v>
      </c>
      <c r="V573" s="60"/>
      <c r="W573" s="35" t="s">
        <v>325</v>
      </c>
      <c r="X573" s="135" t="s">
        <v>333</v>
      </c>
    </row>
    <row r="574" spans="1:24" x14ac:dyDescent="0.3">
      <c r="A574" s="196">
        <f t="shared" si="49"/>
        <v>524</v>
      </c>
      <c r="B574" s="2" t="s">
        <v>300</v>
      </c>
      <c r="C574" s="2" t="s">
        <v>301</v>
      </c>
      <c r="D574" s="2">
        <v>5</v>
      </c>
      <c r="E574" s="2">
        <v>0.43</v>
      </c>
      <c r="F574" s="2"/>
      <c r="G574" s="2">
        <v>0.9</v>
      </c>
      <c r="H574" s="35">
        <v>3</v>
      </c>
      <c r="I574" s="2"/>
      <c r="J574" s="2"/>
      <c r="K574" s="2"/>
      <c r="L574" s="2"/>
      <c r="M574" s="2"/>
      <c r="N574" s="2"/>
      <c r="O574" s="2"/>
      <c r="P574" s="254">
        <v>39</v>
      </c>
      <c r="Q574" s="2">
        <v>0</v>
      </c>
      <c r="R574" s="2">
        <v>1</v>
      </c>
      <c r="S574" s="2">
        <v>0.2</v>
      </c>
      <c r="T574" s="2" t="s">
        <v>305</v>
      </c>
      <c r="U574" s="2" t="s">
        <v>305</v>
      </c>
      <c r="V574" s="60"/>
      <c r="W574" s="35" t="s">
        <v>325</v>
      </c>
      <c r="X574" s="135" t="s">
        <v>333</v>
      </c>
    </row>
    <row r="575" spans="1:24" x14ac:dyDescent="0.3">
      <c r="A575" s="196">
        <f t="shared" si="49"/>
        <v>525</v>
      </c>
      <c r="B575" s="2" t="s">
        <v>300</v>
      </c>
      <c r="C575" s="2" t="s">
        <v>301</v>
      </c>
      <c r="D575" s="2">
        <v>5</v>
      </c>
      <c r="E575" s="2">
        <v>0.43</v>
      </c>
      <c r="F575" s="2"/>
      <c r="G575" s="2">
        <v>0</v>
      </c>
      <c r="H575" s="35">
        <v>3</v>
      </c>
      <c r="I575" s="2"/>
      <c r="J575" s="2"/>
      <c r="K575" s="2"/>
      <c r="L575" s="2"/>
      <c r="M575" s="2"/>
      <c r="N575" s="2"/>
      <c r="O575" s="2"/>
      <c r="P575" s="254">
        <v>84</v>
      </c>
      <c r="Q575" s="2">
        <v>0</v>
      </c>
      <c r="R575" s="2">
        <v>1</v>
      </c>
      <c r="S575" s="2">
        <v>0.2</v>
      </c>
      <c r="T575" s="2" t="s">
        <v>305</v>
      </c>
      <c r="U575" s="2" t="s">
        <v>305</v>
      </c>
      <c r="V575" s="60"/>
      <c r="W575" s="35" t="s">
        <v>325</v>
      </c>
      <c r="X575" s="135" t="s">
        <v>333</v>
      </c>
    </row>
    <row r="576" spans="1:24" x14ac:dyDescent="0.3">
      <c r="A576" s="196">
        <f t="shared" si="49"/>
        <v>526</v>
      </c>
      <c r="B576" s="2" t="s">
        <v>300</v>
      </c>
      <c r="C576" s="2" t="s">
        <v>301</v>
      </c>
      <c r="D576" s="2">
        <v>5</v>
      </c>
      <c r="E576" s="2">
        <v>0.43</v>
      </c>
      <c r="F576" s="2"/>
      <c r="G576" s="2">
        <v>0.1</v>
      </c>
      <c r="H576" s="35">
        <v>3</v>
      </c>
      <c r="I576" s="2"/>
      <c r="J576" s="2"/>
      <c r="K576" s="2"/>
      <c r="L576" s="2"/>
      <c r="M576" s="2"/>
      <c r="N576" s="2"/>
      <c r="O576" s="2"/>
      <c r="P576" s="254">
        <v>84</v>
      </c>
      <c r="Q576" s="2">
        <v>0</v>
      </c>
      <c r="R576" s="2">
        <v>1</v>
      </c>
      <c r="S576" s="2">
        <v>0.2</v>
      </c>
      <c r="T576" s="2" t="s">
        <v>305</v>
      </c>
      <c r="U576" s="2" t="s">
        <v>305</v>
      </c>
      <c r="V576" s="60"/>
      <c r="W576" s="35" t="s">
        <v>325</v>
      </c>
      <c r="X576" s="135" t="s">
        <v>333</v>
      </c>
    </row>
    <row r="577" spans="1:24" x14ac:dyDescent="0.3">
      <c r="A577" s="196">
        <f t="shared" si="49"/>
        <v>527</v>
      </c>
      <c r="B577" s="2" t="s">
        <v>300</v>
      </c>
      <c r="C577" s="2" t="s">
        <v>301</v>
      </c>
      <c r="D577" s="2">
        <v>5</v>
      </c>
      <c r="E577" s="2">
        <v>0.43</v>
      </c>
      <c r="F577" s="2"/>
      <c r="G577" s="2">
        <v>0.2</v>
      </c>
      <c r="H577" s="35">
        <v>3</v>
      </c>
      <c r="I577" s="2"/>
      <c r="J577" s="2"/>
      <c r="K577" s="2"/>
      <c r="L577" s="2"/>
      <c r="M577" s="2"/>
      <c r="N577" s="2"/>
      <c r="O577" s="2"/>
      <c r="P577" s="254">
        <v>84</v>
      </c>
      <c r="Q577" s="2">
        <v>0</v>
      </c>
      <c r="R577" s="2">
        <v>1</v>
      </c>
      <c r="S577" s="2">
        <v>0.2</v>
      </c>
      <c r="T577" s="2" t="s">
        <v>305</v>
      </c>
      <c r="U577" s="2" t="s">
        <v>305</v>
      </c>
      <c r="V577" s="60"/>
      <c r="W577" s="35" t="s">
        <v>325</v>
      </c>
      <c r="X577" s="135" t="s">
        <v>333</v>
      </c>
    </row>
    <row r="578" spans="1:24" x14ac:dyDescent="0.3">
      <c r="A578" s="196">
        <f t="shared" si="49"/>
        <v>528</v>
      </c>
      <c r="B578" s="2" t="s">
        <v>300</v>
      </c>
      <c r="C578" s="2" t="s">
        <v>301</v>
      </c>
      <c r="D578" s="2">
        <v>5</v>
      </c>
      <c r="E578" s="2">
        <v>0.43</v>
      </c>
      <c r="F578" s="2"/>
      <c r="G578" s="2">
        <v>0.3</v>
      </c>
      <c r="H578" s="35">
        <v>3</v>
      </c>
      <c r="I578" s="2"/>
      <c r="J578" s="2"/>
      <c r="K578" s="2"/>
      <c r="L578" s="2"/>
      <c r="M578" s="2"/>
      <c r="N578" s="2"/>
      <c r="O578" s="2"/>
      <c r="P578" s="254">
        <v>84</v>
      </c>
      <c r="Q578" s="2">
        <v>0</v>
      </c>
      <c r="R578" s="2">
        <v>1</v>
      </c>
      <c r="S578" s="2">
        <v>0.2</v>
      </c>
      <c r="T578" s="2" t="s">
        <v>305</v>
      </c>
      <c r="U578" s="2" t="s">
        <v>305</v>
      </c>
      <c r="V578" s="60"/>
      <c r="W578" s="35" t="s">
        <v>325</v>
      </c>
      <c r="X578" s="135" t="s">
        <v>333</v>
      </c>
    </row>
    <row r="579" spans="1:24" x14ac:dyDescent="0.3">
      <c r="A579" s="196">
        <f t="shared" si="49"/>
        <v>529</v>
      </c>
      <c r="B579" s="2" t="s">
        <v>300</v>
      </c>
      <c r="C579" s="2" t="s">
        <v>301</v>
      </c>
      <c r="D579" s="2">
        <v>5</v>
      </c>
      <c r="E579" s="2">
        <v>0.43</v>
      </c>
      <c r="F579" s="2"/>
      <c r="G579" s="2">
        <v>0.4</v>
      </c>
      <c r="H579" s="35">
        <v>3</v>
      </c>
      <c r="I579" s="2"/>
      <c r="J579" s="2"/>
      <c r="K579" s="2"/>
      <c r="L579" s="2"/>
      <c r="M579" s="2"/>
      <c r="N579" s="2"/>
      <c r="O579" s="2"/>
      <c r="P579" s="254">
        <v>84</v>
      </c>
      <c r="Q579" s="2">
        <v>0</v>
      </c>
      <c r="R579" s="2">
        <v>1</v>
      </c>
      <c r="S579" s="2">
        <v>0.2</v>
      </c>
      <c r="T579" s="2" t="s">
        <v>305</v>
      </c>
      <c r="U579" s="2" t="s">
        <v>305</v>
      </c>
      <c r="V579" s="60"/>
      <c r="W579" s="35" t="s">
        <v>325</v>
      </c>
      <c r="X579" s="135" t="s">
        <v>333</v>
      </c>
    </row>
    <row r="580" spans="1:24" x14ac:dyDescent="0.3">
      <c r="A580" s="196">
        <f t="shared" si="49"/>
        <v>530</v>
      </c>
      <c r="B580" s="2" t="s">
        <v>300</v>
      </c>
      <c r="C580" s="2" t="s">
        <v>301</v>
      </c>
      <c r="D580" s="2">
        <v>5</v>
      </c>
      <c r="E580" s="2">
        <v>0.43</v>
      </c>
      <c r="F580" s="2"/>
      <c r="G580" s="2">
        <v>0.5</v>
      </c>
      <c r="H580" s="35">
        <v>3</v>
      </c>
      <c r="I580" s="2"/>
      <c r="J580" s="2"/>
      <c r="K580" s="2"/>
      <c r="L580" s="2"/>
      <c r="M580" s="2"/>
      <c r="N580" s="2"/>
      <c r="O580" s="2"/>
      <c r="P580" s="254">
        <v>84</v>
      </c>
      <c r="Q580" s="2">
        <v>0</v>
      </c>
      <c r="R580" s="2">
        <v>1</v>
      </c>
      <c r="S580" s="2">
        <v>0.2</v>
      </c>
      <c r="T580" s="2" t="s">
        <v>305</v>
      </c>
      <c r="U580" s="2" t="s">
        <v>305</v>
      </c>
      <c r="V580" s="60"/>
      <c r="W580" s="35" t="s">
        <v>325</v>
      </c>
      <c r="X580" s="135" t="s">
        <v>333</v>
      </c>
    </row>
    <row r="581" spans="1:24" x14ac:dyDescent="0.3">
      <c r="A581" s="196">
        <f t="shared" si="49"/>
        <v>531</v>
      </c>
      <c r="B581" s="2" t="s">
        <v>300</v>
      </c>
      <c r="C581" s="2" t="s">
        <v>301</v>
      </c>
      <c r="D581" s="2">
        <v>5</v>
      </c>
      <c r="E581" s="2">
        <v>0.43</v>
      </c>
      <c r="F581" s="2"/>
      <c r="G581" s="2">
        <v>0.6</v>
      </c>
      <c r="H581" s="35">
        <v>3</v>
      </c>
      <c r="I581" s="2"/>
      <c r="J581" s="2"/>
      <c r="K581" s="2"/>
      <c r="L581" s="2"/>
      <c r="M581" s="2"/>
      <c r="N581" s="2"/>
      <c r="O581" s="2"/>
      <c r="P581" s="254">
        <v>84</v>
      </c>
      <c r="Q581" s="2">
        <v>0</v>
      </c>
      <c r="R581" s="2">
        <v>1</v>
      </c>
      <c r="S581" s="2">
        <v>0.2</v>
      </c>
      <c r="T581" s="2" t="s">
        <v>305</v>
      </c>
      <c r="U581" s="2" t="s">
        <v>305</v>
      </c>
      <c r="V581" s="60"/>
      <c r="W581" s="35" t="s">
        <v>325</v>
      </c>
      <c r="X581" s="135" t="s">
        <v>333</v>
      </c>
    </row>
    <row r="582" spans="1:24" x14ac:dyDescent="0.3">
      <c r="A582" s="196">
        <f t="shared" si="49"/>
        <v>532</v>
      </c>
      <c r="B582" s="2" t="s">
        <v>300</v>
      </c>
      <c r="C582" s="2" t="s">
        <v>301</v>
      </c>
      <c r="D582" s="2">
        <v>5</v>
      </c>
      <c r="E582" s="2">
        <v>0.43</v>
      </c>
      <c r="F582" s="2"/>
      <c r="G582" s="2">
        <v>0.7</v>
      </c>
      <c r="H582" s="35">
        <v>3</v>
      </c>
      <c r="I582" s="2"/>
      <c r="J582" s="2"/>
      <c r="K582" s="2"/>
      <c r="L582" s="2"/>
      <c r="M582" s="2"/>
      <c r="N582" s="2"/>
      <c r="O582" s="2"/>
      <c r="P582" s="254">
        <v>84</v>
      </c>
      <c r="Q582" s="2">
        <v>0</v>
      </c>
      <c r="R582" s="2">
        <v>1</v>
      </c>
      <c r="S582" s="2">
        <v>0.2</v>
      </c>
      <c r="T582" s="2" t="s">
        <v>305</v>
      </c>
      <c r="U582" s="2" t="s">
        <v>305</v>
      </c>
      <c r="V582" s="60"/>
      <c r="W582" s="35" t="s">
        <v>325</v>
      </c>
      <c r="X582" s="135" t="s">
        <v>333</v>
      </c>
    </row>
    <row r="583" spans="1:24" x14ac:dyDescent="0.3">
      <c r="A583" s="196">
        <f t="shared" si="49"/>
        <v>533</v>
      </c>
      <c r="B583" s="2" t="s">
        <v>300</v>
      </c>
      <c r="C583" s="2" t="s">
        <v>301</v>
      </c>
      <c r="D583" s="2">
        <v>5</v>
      </c>
      <c r="E583" s="2">
        <v>0.43</v>
      </c>
      <c r="F583" s="2"/>
      <c r="G583" s="2">
        <v>0.8</v>
      </c>
      <c r="H583" s="35">
        <v>3</v>
      </c>
      <c r="I583" s="2"/>
      <c r="J583" s="2"/>
      <c r="K583" s="2"/>
      <c r="L583" s="2"/>
      <c r="M583" s="2"/>
      <c r="N583" s="2"/>
      <c r="O583" s="2"/>
      <c r="P583" s="254">
        <v>84</v>
      </c>
      <c r="Q583" s="2">
        <v>0</v>
      </c>
      <c r="R583" s="2">
        <v>1</v>
      </c>
      <c r="S583" s="2">
        <v>0.2</v>
      </c>
      <c r="T583" s="2" t="s">
        <v>305</v>
      </c>
      <c r="U583" s="2" t="s">
        <v>305</v>
      </c>
      <c r="V583" s="60"/>
      <c r="W583" s="35" t="s">
        <v>325</v>
      </c>
      <c r="X583" s="135" t="s">
        <v>333</v>
      </c>
    </row>
    <row r="584" spans="1:24" ht="15" thickBot="1" x14ac:dyDescent="0.35">
      <c r="A584" s="196">
        <f t="shared" si="49"/>
        <v>534</v>
      </c>
      <c r="B584" s="34" t="s">
        <v>300</v>
      </c>
      <c r="C584" s="34" t="s">
        <v>301</v>
      </c>
      <c r="D584" s="34">
        <v>5</v>
      </c>
      <c r="E584" s="34">
        <v>0.43</v>
      </c>
      <c r="F584" s="34"/>
      <c r="G584" s="34">
        <v>0.9</v>
      </c>
      <c r="H584" s="34">
        <v>3</v>
      </c>
      <c r="I584" s="34"/>
      <c r="J584" s="34"/>
      <c r="K584" s="34"/>
      <c r="L584" s="34"/>
      <c r="M584" s="34"/>
      <c r="N584" s="34"/>
      <c r="O584" s="34"/>
      <c r="P584" s="256">
        <v>84</v>
      </c>
      <c r="Q584" s="34">
        <v>0</v>
      </c>
      <c r="R584" s="34">
        <v>1</v>
      </c>
      <c r="S584" s="34">
        <v>0.2</v>
      </c>
      <c r="T584" s="34" t="s">
        <v>305</v>
      </c>
      <c r="U584" s="34" t="s">
        <v>305</v>
      </c>
      <c r="V584" s="172"/>
      <c r="W584" s="34" t="s">
        <v>325</v>
      </c>
      <c r="X584" s="143" t="s">
        <v>333</v>
      </c>
    </row>
    <row r="585" spans="1:24" x14ac:dyDescent="0.3">
      <c r="A585" s="196">
        <f t="shared" si="49"/>
        <v>535</v>
      </c>
      <c r="B585" s="35" t="s">
        <v>300</v>
      </c>
      <c r="C585" s="35" t="s">
        <v>301</v>
      </c>
      <c r="D585" s="35">
        <v>5</v>
      </c>
      <c r="E585" s="35">
        <v>0.43</v>
      </c>
      <c r="F585" s="35"/>
      <c r="G585" s="35">
        <v>0</v>
      </c>
      <c r="H585" s="35">
        <v>3</v>
      </c>
      <c r="I585" s="35"/>
      <c r="J585" s="35"/>
      <c r="K585" s="35"/>
      <c r="L585" s="35"/>
      <c r="M585" s="35"/>
      <c r="N585" s="35"/>
      <c r="O585" s="35"/>
      <c r="P585" s="255">
        <v>40</v>
      </c>
      <c r="Q585" s="2">
        <v>0</v>
      </c>
      <c r="R585" s="2">
        <v>1</v>
      </c>
      <c r="S585" s="35">
        <v>0.2</v>
      </c>
      <c r="T585" s="35" t="s">
        <v>305</v>
      </c>
      <c r="U585" s="35" t="s">
        <v>119</v>
      </c>
      <c r="V585" s="60"/>
      <c r="W585" s="35" t="s">
        <v>325</v>
      </c>
      <c r="X585" s="135" t="s">
        <v>333</v>
      </c>
    </row>
    <row r="586" spans="1:24" x14ac:dyDescent="0.3">
      <c r="A586" s="196">
        <f t="shared" si="49"/>
        <v>536</v>
      </c>
      <c r="B586" s="2" t="s">
        <v>300</v>
      </c>
      <c r="C586" s="2" t="s">
        <v>301</v>
      </c>
      <c r="D586" s="2">
        <v>5</v>
      </c>
      <c r="E586" s="2">
        <v>0.43</v>
      </c>
      <c r="F586" s="2"/>
      <c r="G586" s="2">
        <v>0.1</v>
      </c>
      <c r="H586" s="35">
        <v>3</v>
      </c>
      <c r="I586" s="2"/>
      <c r="J586" s="2"/>
      <c r="K586" s="2"/>
      <c r="L586" s="2"/>
      <c r="M586" s="2"/>
      <c r="N586" s="2"/>
      <c r="O586" s="2"/>
      <c r="P586" s="254">
        <v>40</v>
      </c>
      <c r="Q586" s="2">
        <v>0</v>
      </c>
      <c r="R586" s="2">
        <v>1</v>
      </c>
      <c r="S586" s="2">
        <v>0.2</v>
      </c>
      <c r="T586" s="2" t="s">
        <v>305</v>
      </c>
      <c r="U586" s="2" t="s">
        <v>119</v>
      </c>
      <c r="V586" s="60"/>
      <c r="W586" s="35" t="s">
        <v>325</v>
      </c>
      <c r="X586" s="135" t="s">
        <v>333</v>
      </c>
    </row>
    <row r="587" spans="1:24" x14ac:dyDescent="0.3">
      <c r="A587" s="196">
        <f t="shared" si="49"/>
        <v>537</v>
      </c>
      <c r="B587" s="2" t="s">
        <v>300</v>
      </c>
      <c r="C587" s="2" t="s">
        <v>301</v>
      </c>
      <c r="D587" s="2">
        <v>5</v>
      </c>
      <c r="E587" s="2">
        <v>0.43</v>
      </c>
      <c r="F587" s="2"/>
      <c r="G587" s="2">
        <v>0.2</v>
      </c>
      <c r="H587" s="35">
        <v>3</v>
      </c>
      <c r="I587" s="2"/>
      <c r="J587" s="2"/>
      <c r="K587" s="2"/>
      <c r="L587" s="2"/>
      <c r="M587" s="2"/>
      <c r="N587" s="2"/>
      <c r="O587" s="2"/>
      <c r="P587" s="254">
        <v>40</v>
      </c>
      <c r="Q587" s="2">
        <v>0</v>
      </c>
      <c r="R587" s="2">
        <v>1</v>
      </c>
      <c r="S587" s="2">
        <v>0.2</v>
      </c>
      <c r="T587" s="2" t="s">
        <v>305</v>
      </c>
      <c r="U587" s="2" t="s">
        <v>119</v>
      </c>
      <c r="V587" s="60"/>
      <c r="W587" s="35" t="s">
        <v>325</v>
      </c>
      <c r="X587" s="135" t="s">
        <v>333</v>
      </c>
    </row>
    <row r="588" spans="1:24" x14ac:dyDescent="0.3">
      <c r="A588" s="196">
        <f t="shared" si="49"/>
        <v>538</v>
      </c>
      <c r="B588" s="2" t="s">
        <v>300</v>
      </c>
      <c r="C588" s="2" t="s">
        <v>301</v>
      </c>
      <c r="D588" s="2">
        <v>5</v>
      </c>
      <c r="E588" s="2">
        <v>0.43</v>
      </c>
      <c r="F588" s="2"/>
      <c r="G588" s="2">
        <v>0.3</v>
      </c>
      <c r="H588" s="35">
        <v>3</v>
      </c>
      <c r="I588" s="2"/>
      <c r="J588" s="2"/>
      <c r="K588" s="2"/>
      <c r="L588" s="2"/>
      <c r="M588" s="2"/>
      <c r="N588" s="2"/>
      <c r="O588" s="2"/>
      <c r="P588" s="254">
        <v>40</v>
      </c>
      <c r="Q588" s="2">
        <v>0</v>
      </c>
      <c r="R588" s="2">
        <v>1</v>
      </c>
      <c r="S588" s="2">
        <v>0.2</v>
      </c>
      <c r="T588" s="2" t="s">
        <v>305</v>
      </c>
      <c r="U588" s="2" t="s">
        <v>119</v>
      </c>
      <c r="V588" s="60"/>
      <c r="W588" s="35" t="s">
        <v>325</v>
      </c>
      <c r="X588" s="135" t="s">
        <v>333</v>
      </c>
    </row>
    <row r="589" spans="1:24" x14ac:dyDescent="0.3">
      <c r="A589" s="196">
        <f t="shared" si="49"/>
        <v>539</v>
      </c>
      <c r="B589" s="2" t="s">
        <v>300</v>
      </c>
      <c r="C589" s="2" t="s">
        <v>301</v>
      </c>
      <c r="D589" s="2">
        <v>5</v>
      </c>
      <c r="E589" s="2">
        <v>0.43</v>
      </c>
      <c r="F589" s="2"/>
      <c r="G589" s="2">
        <v>0.4</v>
      </c>
      <c r="H589" s="35">
        <v>3</v>
      </c>
      <c r="I589" s="2"/>
      <c r="J589" s="2"/>
      <c r="K589" s="2"/>
      <c r="L589" s="2"/>
      <c r="M589" s="2"/>
      <c r="N589" s="2"/>
      <c r="O589" s="2"/>
      <c r="P589" s="254">
        <v>40</v>
      </c>
      <c r="Q589" s="2">
        <v>0</v>
      </c>
      <c r="R589" s="2">
        <v>1</v>
      </c>
      <c r="S589" s="2">
        <v>0.2</v>
      </c>
      <c r="T589" s="2" t="s">
        <v>305</v>
      </c>
      <c r="U589" s="2" t="s">
        <v>119</v>
      </c>
      <c r="V589" s="60"/>
      <c r="W589" s="35" t="s">
        <v>325</v>
      </c>
      <c r="X589" s="135" t="s">
        <v>333</v>
      </c>
    </row>
    <row r="590" spans="1:24" x14ac:dyDescent="0.3">
      <c r="A590" s="196">
        <f t="shared" si="49"/>
        <v>540</v>
      </c>
      <c r="B590" s="2" t="s">
        <v>300</v>
      </c>
      <c r="C590" s="2" t="s">
        <v>301</v>
      </c>
      <c r="D590" s="2">
        <v>5</v>
      </c>
      <c r="E590" s="2">
        <v>0.43</v>
      </c>
      <c r="F590" s="2"/>
      <c r="G590" s="2">
        <v>0.5</v>
      </c>
      <c r="H590" s="35">
        <v>3</v>
      </c>
      <c r="I590" s="2"/>
      <c r="J590" s="2"/>
      <c r="K590" s="2"/>
      <c r="L590" s="2"/>
      <c r="M590" s="2"/>
      <c r="N590" s="2"/>
      <c r="O590" s="2"/>
      <c r="P590" s="254">
        <v>40</v>
      </c>
      <c r="Q590" s="2">
        <v>0</v>
      </c>
      <c r="R590" s="2">
        <v>1</v>
      </c>
      <c r="S590" s="2">
        <v>0.2</v>
      </c>
      <c r="T590" s="2" t="s">
        <v>305</v>
      </c>
      <c r="U590" s="2" t="s">
        <v>119</v>
      </c>
      <c r="V590" s="60"/>
      <c r="W590" s="35" t="s">
        <v>325</v>
      </c>
      <c r="X590" s="135" t="s">
        <v>333</v>
      </c>
    </row>
    <row r="591" spans="1:24" x14ac:dyDescent="0.3">
      <c r="A591" s="196">
        <f t="shared" si="49"/>
        <v>541</v>
      </c>
      <c r="B591" s="2" t="s">
        <v>300</v>
      </c>
      <c r="C591" s="2" t="s">
        <v>301</v>
      </c>
      <c r="D591" s="2">
        <v>5</v>
      </c>
      <c r="E591" s="2">
        <v>0.43</v>
      </c>
      <c r="F591" s="2"/>
      <c r="G591" s="2">
        <v>0.6</v>
      </c>
      <c r="H591" s="35">
        <v>3</v>
      </c>
      <c r="I591" s="2"/>
      <c r="J591" s="2"/>
      <c r="K591" s="2"/>
      <c r="L591" s="2"/>
      <c r="M591" s="2"/>
      <c r="N591" s="2"/>
      <c r="O591" s="2"/>
      <c r="P591" s="254">
        <v>40</v>
      </c>
      <c r="Q591" s="2">
        <v>0</v>
      </c>
      <c r="R591" s="2">
        <v>1</v>
      </c>
      <c r="S591" s="2">
        <v>0.2</v>
      </c>
      <c r="T591" s="2" t="s">
        <v>305</v>
      </c>
      <c r="U591" s="2" t="s">
        <v>119</v>
      </c>
      <c r="V591" s="60"/>
      <c r="W591" s="35" t="s">
        <v>325</v>
      </c>
      <c r="X591" s="135" t="s">
        <v>333</v>
      </c>
    </row>
    <row r="592" spans="1:24" x14ac:dyDescent="0.3">
      <c r="A592" s="196">
        <f t="shared" si="49"/>
        <v>542</v>
      </c>
      <c r="B592" s="2" t="s">
        <v>300</v>
      </c>
      <c r="C592" s="2" t="s">
        <v>301</v>
      </c>
      <c r="D592" s="2">
        <v>5</v>
      </c>
      <c r="E592" s="2">
        <v>0.43</v>
      </c>
      <c r="F592" s="2"/>
      <c r="G592" s="2">
        <v>0.7</v>
      </c>
      <c r="H592" s="35">
        <v>3</v>
      </c>
      <c r="I592" s="2"/>
      <c r="J592" s="2"/>
      <c r="K592" s="2"/>
      <c r="L592" s="2"/>
      <c r="M592" s="2"/>
      <c r="N592" s="2"/>
      <c r="O592" s="2"/>
      <c r="P592" s="254">
        <v>40</v>
      </c>
      <c r="Q592" s="2">
        <v>0</v>
      </c>
      <c r="R592" s="2">
        <v>1</v>
      </c>
      <c r="S592" s="2">
        <v>0.2</v>
      </c>
      <c r="T592" s="2" t="s">
        <v>305</v>
      </c>
      <c r="U592" s="2" t="s">
        <v>119</v>
      </c>
      <c r="V592" s="60"/>
      <c r="W592" s="35" t="s">
        <v>325</v>
      </c>
      <c r="X592" s="135" t="s">
        <v>333</v>
      </c>
    </row>
    <row r="593" spans="1:24" x14ac:dyDescent="0.3">
      <c r="A593" s="196">
        <f t="shared" si="49"/>
        <v>543</v>
      </c>
      <c r="B593" s="2" t="s">
        <v>300</v>
      </c>
      <c r="C593" s="2" t="s">
        <v>301</v>
      </c>
      <c r="D593" s="2">
        <v>5</v>
      </c>
      <c r="E593" s="2">
        <v>0.43</v>
      </c>
      <c r="F593" s="2"/>
      <c r="G593" s="2">
        <v>0.8</v>
      </c>
      <c r="H593" s="35">
        <v>3</v>
      </c>
      <c r="I593" s="2"/>
      <c r="J593" s="2"/>
      <c r="K593" s="2"/>
      <c r="L593" s="2"/>
      <c r="M593" s="2"/>
      <c r="N593" s="2"/>
      <c r="O593" s="2"/>
      <c r="P593" s="254">
        <v>40</v>
      </c>
      <c r="Q593" s="2">
        <v>0</v>
      </c>
      <c r="R593" s="2">
        <v>1</v>
      </c>
      <c r="S593" s="2">
        <v>0.2</v>
      </c>
      <c r="T593" s="2" t="s">
        <v>305</v>
      </c>
      <c r="U593" s="2" t="s">
        <v>119</v>
      </c>
      <c r="V593" s="60"/>
      <c r="W593" s="35" t="s">
        <v>325</v>
      </c>
      <c r="X593" s="135" t="s">
        <v>333</v>
      </c>
    </row>
    <row r="594" spans="1:24" x14ac:dyDescent="0.3">
      <c r="A594" s="196">
        <f t="shared" si="49"/>
        <v>544</v>
      </c>
      <c r="B594" s="2" t="s">
        <v>300</v>
      </c>
      <c r="C594" s="2" t="s">
        <v>301</v>
      </c>
      <c r="D594" s="2">
        <v>5</v>
      </c>
      <c r="E594" s="2">
        <v>0.43</v>
      </c>
      <c r="F594" s="2"/>
      <c r="G594" s="2">
        <v>0.9</v>
      </c>
      <c r="H594" s="35">
        <v>3</v>
      </c>
      <c r="I594" s="2"/>
      <c r="J594" s="2"/>
      <c r="K594" s="2"/>
      <c r="L594" s="2"/>
      <c r="M594" s="2"/>
      <c r="N594" s="2"/>
      <c r="O594" s="2"/>
      <c r="P594" s="254">
        <v>40</v>
      </c>
      <c r="Q594" s="2">
        <v>0</v>
      </c>
      <c r="R594" s="2">
        <v>1</v>
      </c>
      <c r="S594" s="2">
        <v>0.2</v>
      </c>
      <c r="T594" s="2" t="s">
        <v>305</v>
      </c>
      <c r="U594" s="2" t="s">
        <v>119</v>
      </c>
      <c r="V594" s="60"/>
      <c r="W594" s="35" t="s">
        <v>325</v>
      </c>
      <c r="X594" s="135" t="s">
        <v>333</v>
      </c>
    </row>
    <row r="595" spans="1:24" x14ac:dyDescent="0.3">
      <c r="A595" s="196">
        <f t="shared" si="49"/>
        <v>545</v>
      </c>
      <c r="B595" s="2" t="s">
        <v>300</v>
      </c>
      <c r="C595" s="2" t="s">
        <v>301</v>
      </c>
      <c r="D595" s="2">
        <v>5</v>
      </c>
      <c r="E595" s="2">
        <v>0.43</v>
      </c>
      <c r="F595" s="2"/>
      <c r="G595" s="2">
        <v>0</v>
      </c>
      <c r="H595" s="35">
        <v>3</v>
      </c>
      <c r="I595" s="2"/>
      <c r="J595" s="2"/>
      <c r="K595" s="2"/>
      <c r="L595" s="2"/>
      <c r="M595" s="2"/>
      <c r="N595" s="2"/>
      <c r="O595" s="2"/>
      <c r="P595" s="254">
        <v>85</v>
      </c>
      <c r="Q595" s="2">
        <v>0</v>
      </c>
      <c r="R595" s="2">
        <v>1</v>
      </c>
      <c r="S595" s="2">
        <v>0.2</v>
      </c>
      <c r="T595" s="2" t="s">
        <v>305</v>
      </c>
      <c r="U595" s="2" t="s">
        <v>119</v>
      </c>
      <c r="V595" s="60"/>
      <c r="W595" s="35" t="s">
        <v>325</v>
      </c>
      <c r="X595" s="135" t="s">
        <v>333</v>
      </c>
    </row>
    <row r="596" spans="1:24" x14ac:dyDescent="0.3">
      <c r="A596" s="196">
        <f t="shared" si="49"/>
        <v>546</v>
      </c>
      <c r="B596" s="2" t="s">
        <v>300</v>
      </c>
      <c r="C596" s="2" t="s">
        <v>301</v>
      </c>
      <c r="D596" s="2">
        <v>5</v>
      </c>
      <c r="E596" s="2">
        <v>0.43</v>
      </c>
      <c r="F596" s="2"/>
      <c r="G596" s="2">
        <v>0.1</v>
      </c>
      <c r="H596" s="35">
        <v>3</v>
      </c>
      <c r="I596" s="2"/>
      <c r="J596" s="2"/>
      <c r="K596" s="2"/>
      <c r="L596" s="2"/>
      <c r="M596" s="2"/>
      <c r="N596" s="2"/>
      <c r="O596" s="2"/>
      <c r="P596" s="254">
        <v>85</v>
      </c>
      <c r="Q596" s="2">
        <v>0</v>
      </c>
      <c r="R596" s="2">
        <v>1</v>
      </c>
      <c r="S596" s="2">
        <v>0.2</v>
      </c>
      <c r="T596" s="2" t="s">
        <v>305</v>
      </c>
      <c r="U596" s="2" t="s">
        <v>119</v>
      </c>
      <c r="V596" s="60"/>
      <c r="W596" s="35" t="s">
        <v>325</v>
      </c>
      <c r="X596" s="135" t="s">
        <v>333</v>
      </c>
    </row>
    <row r="597" spans="1:24" x14ac:dyDescent="0.3">
      <c r="A597" s="196">
        <f t="shared" si="49"/>
        <v>547</v>
      </c>
      <c r="B597" s="2" t="s">
        <v>300</v>
      </c>
      <c r="C597" s="2" t="s">
        <v>301</v>
      </c>
      <c r="D597" s="2">
        <v>5</v>
      </c>
      <c r="E597" s="2">
        <v>0.43</v>
      </c>
      <c r="F597" s="2"/>
      <c r="G597" s="2">
        <v>0.2</v>
      </c>
      <c r="H597" s="35">
        <v>3</v>
      </c>
      <c r="I597" s="2"/>
      <c r="J597" s="2"/>
      <c r="K597" s="2"/>
      <c r="L597" s="2"/>
      <c r="M597" s="2"/>
      <c r="N597" s="2"/>
      <c r="O597" s="2"/>
      <c r="P597" s="254">
        <v>85</v>
      </c>
      <c r="Q597" s="2">
        <v>0</v>
      </c>
      <c r="R597" s="2">
        <v>1</v>
      </c>
      <c r="S597" s="2">
        <v>0.2</v>
      </c>
      <c r="T597" s="2" t="s">
        <v>305</v>
      </c>
      <c r="U597" s="2" t="s">
        <v>119</v>
      </c>
      <c r="V597" s="60"/>
      <c r="W597" s="35" t="s">
        <v>325</v>
      </c>
      <c r="X597" s="135" t="s">
        <v>333</v>
      </c>
    </row>
    <row r="598" spans="1:24" x14ac:dyDescent="0.3">
      <c r="A598" s="196">
        <f t="shared" si="49"/>
        <v>548</v>
      </c>
      <c r="B598" s="2" t="s">
        <v>300</v>
      </c>
      <c r="C598" s="2" t="s">
        <v>301</v>
      </c>
      <c r="D598" s="2">
        <v>5</v>
      </c>
      <c r="E598" s="2">
        <v>0.43</v>
      </c>
      <c r="F598" s="2"/>
      <c r="G598" s="2">
        <v>0.3</v>
      </c>
      <c r="H598" s="35">
        <v>3</v>
      </c>
      <c r="I598" s="2"/>
      <c r="J598" s="2"/>
      <c r="K598" s="2"/>
      <c r="L598" s="2"/>
      <c r="M598" s="2"/>
      <c r="N598" s="2"/>
      <c r="O598" s="2"/>
      <c r="P598" s="254">
        <v>85</v>
      </c>
      <c r="Q598" s="2">
        <v>0</v>
      </c>
      <c r="R598" s="2">
        <v>1</v>
      </c>
      <c r="S598" s="2">
        <v>0.2</v>
      </c>
      <c r="T598" s="2" t="s">
        <v>305</v>
      </c>
      <c r="U598" s="2" t="s">
        <v>119</v>
      </c>
      <c r="V598" s="60"/>
      <c r="W598" s="35" t="s">
        <v>325</v>
      </c>
      <c r="X598" s="135" t="s">
        <v>333</v>
      </c>
    </row>
    <row r="599" spans="1:24" x14ac:dyDescent="0.3">
      <c r="A599" s="196">
        <f t="shared" si="49"/>
        <v>549</v>
      </c>
      <c r="B599" s="2" t="s">
        <v>300</v>
      </c>
      <c r="C599" s="2" t="s">
        <v>301</v>
      </c>
      <c r="D599" s="2">
        <v>5</v>
      </c>
      <c r="E599" s="2">
        <v>0.43</v>
      </c>
      <c r="F599" s="2"/>
      <c r="G599" s="2">
        <v>0.4</v>
      </c>
      <c r="H599" s="35">
        <v>3</v>
      </c>
      <c r="I599" s="2"/>
      <c r="J599" s="2"/>
      <c r="K599" s="2"/>
      <c r="L599" s="2"/>
      <c r="M599" s="2"/>
      <c r="N599" s="2"/>
      <c r="O599" s="2"/>
      <c r="P599" s="254">
        <v>85</v>
      </c>
      <c r="Q599" s="2">
        <v>0</v>
      </c>
      <c r="R599" s="2">
        <v>1</v>
      </c>
      <c r="S599" s="2">
        <v>0.2</v>
      </c>
      <c r="T599" s="2" t="s">
        <v>305</v>
      </c>
      <c r="U599" s="2" t="s">
        <v>119</v>
      </c>
      <c r="V599" s="60"/>
      <c r="W599" s="35" t="s">
        <v>325</v>
      </c>
      <c r="X599" s="135" t="s">
        <v>333</v>
      </c>
    </row>
    <row r="600" spans="1:24" x14ac:dyDescent="0.3">
      <c r="A600" s="196">
        <f t="shared" si="49"/>
        <v>550</v>
      </c>
      <c r="B600" s="2" t="s">
        <v>300</v>
      </c>
      <c r="C600" s="2" t="s">
        <v>301</v>
      </c>
      <c r="D600" s="2">
        <v>5</v>
      </c>
      <c r="E600" s="2">
        <v>0.43</v>
      </c>
      <c r="F600" s="2"/>
      <c r="G600" s="2">
        <v>0.5</v>
      </c>
      <c r="H600" s="35">
        <v>3</v>
      </c>
      <c r="I600" s="2"/>
      <c r="J600" s="2"/>
      <c r="K600" s="2"/>
      <c r="L600" s="2"/>
      <c r="M600" s="2"/>
      <c r="N600" s="2"/>
      <c r="O600" s="2"/>
      <c r="P600" s="254">
        <v>85</v>
      </c>
      <c r="Q600" s="2">
        <v>0</v>
      </c>
      <c r="R600" s="2">
        <v>1</v>
      </c>
      <c r="S600" s="2">
        <v>0.2</v>
      </c>
      <c r="T600" s="2" t="s">
        <v>305</v>
      </c>
      <c r="U600" s="2" t="s">
        <v>119</v>
      </c>
      <c r="V600" s="60"/>
      <c r="W600" s="35" t="s">
        <v>325</v>
      </c>
      <c r="X600" s="135" t="s">
        <v>333</v>
      </c>
    </row>
    <row r="601" spans="1:24" x14ac:dyDescent="0.3">
      <c r="A601" s="196">
        <f t="shared" si="49"/>
        <v>551</v>
      </c>
      <c r="B601" s="2" t="s">
        <v>300</v>
      </c>
      <c r="C601" s="2" t="s">
        <v>301</v>
      </c>
      <c r="D601" s="2">
        <v>5</v>
      </c>
      <c r="E601" s="2">
        <v>0.43</v>
      </c>
      <c r="F601" s="2"/>
      <c r="G601" s="2">
        <v>0.6</v>
      </c>
      <c r="H601" s="35">
        <v>3</v>
      </c>
      <c r="I601" s="2"/>
      <c r="J601" s="2"/>
      <c r="K601" s="2"/>
      <c r="L601" s="2"/>
      <c r="M601" s="2"/>
      <c r="N601" s="2"/>
      <c r="O601" s="2"/>
      <c r="P601" s="254">
        <v>85</v>
      </c>
      <c r="Q601" s="2">
        <v>0</v>
      </c>
      <c r="R601" s="2">
        <v>1</v>
      </c>
      <c r="S601" s="2">
        <v>0.2</v>
      </c>
      <c r="T601" s="2" t="s">
        <v>305</v>
      </c>
      <c r="U601" s="2" t="s">
        <v>119</v>
      </c>
      <c r="V601" s="60"/>
      <c r="W601" s="35" t="s">
        <v>325</v>
      </c>
      <c r="X601" s="135" t="s">
        <v>333</v>
      </c>
    </row>
    <row r="602" spans="1:24" x14ac:dyDescent="0.3">
      <c r="A602" s="196">
        <f t="shared" si="49"/>
        <v>552</v>
      </c>
      <c r="B602" s="2" t="s">
        <v>300</v>
      </c>
      <c r="C602" s="2" t="s">
        <v>301</v>
      </c>
      <c r="D602" s="2">
        <v>5</v>
      </c>
      <c r="E602" s="2">
        <v>0.43</v>
      </c>
      <c r="F602" s="2"/>
      <c r="G602" s="2">
        <v>0.7</v>
      </c>
      <c r="H602" s="35">
        <v>3</v>
      </c>
      <c r="I602" s="2"/>
      <c r="J602" s="2"/>
      <c r="K602" s="2"/>
      <c r="L602" s="2"/>
      <c r="M602" s="2"/>
      <c r="N602" s="2"/>
      <c r="O602" s="2"/>
      <c r="P602" s="254">
        <v>85</v>
      </c>
      <c r="Q602" s="2">
        <v>0</v>
      </c>
      <c r="R602" s="2">
        <v>1</v>
      </c>
      <c r="S602" s="2">
        <v>0.2</v>
      </c>
      <c r="T602" s="2" t="s">
        <v>305</v>
      </c>
      <c r="U602" s="2" t="s">
        <v>119</v>
      </c>
      <c r="V602" s="60"/>
      <c r="W602" s="35" t="s">
        <v>325</v>
      </c>
      <c r="X602" s="135" t="s">
        <v>333</v>
      </c>
    </row>
    <row r="603" spans="1:24" x14ac:dyDescent="0.3">
      <c r="A603" s="196">
        <f t="shared" si="49"/>
        <v>553</v>
      </c>
      <c r="B603" s="2" t="s">
        <v>300</v>
      </c>
      <c r="C603" s="2" t="s">
        <v>301</v>
      </c>
      <c r="D603" s="2">
        <v>5</v>
      </c>
      <c r="E603" s="2">
        <v>0.43</v>
      </c>
      <c r="F603" s="2"/>
      <c r="G603" s="2">
        <v>0.8</v>
      </c>
      <c r="H603" s="35">
        <v>3</v>
      </c>
      <c r="I603" s="2"/>
      <c r="J603" s="2"/>
      <c r="K603" s="2"/>
      <c r="L603" s="2"/>
      <c r="M603" s="2"/>
      <c r="N603" s="2"/>
      <c r="O603" s="2"/>
      <c r="P603" s="254">
        <v>85</v>
      </c>
      <c r="Q603" s="2">
        <v>0</v>
      </c>
      <c r="R603" s="2">
        <v>1</v>
      </c>
      <c r="S603" s="2">
        <v>0.2</v>
      </c>
      <c r="T603" s="2" t="s">
        <v>305</v>
      </c>
      <c r="U603" s="2" t="s">
        <v>119</v>
      </c>
      <c r="V603" s="60"/>
      <c r="W603" s="35" t="s">
        <v>325</v>
      </c>
      <c r="X603" s="135" t="s">
        <v>333</v>
      </c>
    </row>
    <row r="604" spans="1:24" ht="15" thickBot="1" x14ac:dyDescent="0.35">
      <c r="A604" s="196">
        <f t="shared" si="49"/>
        <v>554</v>
      </c>
      <c r="B604" s="34" t="s">
        <v>300</v>
      </c>
      <c r="C604" s="34" t="s">
        <v>301</v>
      </c>
      <c r="D604" s="34">
        <v>5</v>
      </c>
      <c r="E604" s="34">
        <v>0.43</v>
      </c>
      <c r="F604" s="34"/>
      <c r="G604" s="34">
        <v>0.9</v>
      </c>
      <c r="H604" s="34">
        <v>3</v>
      </c>
      <c r="I604" s="34"/>
      <c r="J604" s="34"/>
      <c r="K604" s="34"/>
      <c r="L604" s="34"/>
      <c r="M604" s="34"/>
      <c r="N604" s="34"/>
      <c r="O604" s="34"/>
      <c r="P604" s="256">
        <v>85</v>
      </c>
      <c r="Q604" s="34">
        <v>0</v>
      </c>
      <c r="R604" s="34">
        <v>1</v>
      </c>
      <c r="S604" s="34">
        <v>0.2</v>
      </c>
      <c r="T604" s="2" t="s">
        <v>305</v>
      </c>
      <c r="U604" s="2" t="s">
        <v>119</v>
      </c>
      <c r="V604" s="172"/>
      <c r="W604" s="34" t="s">
        <v>325</v>
      </c>
      <c r="X604" s="143" t="s">
        <v>333</v>
      </c>
    </row>
    <row r="605" spans="1:24" x14ac:dyDescent="0.3">
      <c r="A605" s="196">
        <f t="shared" si="49"/>
        <v>555</v>
      </c>
      <c r="B605" s="28" t="s">
        <v>300</v>
      </c>
      <c r="C605" s="135" t="s">
        <v>304</v>
      </c>
      <c r="D605" s="134">
        <v>5</v>
      </c>
      <c r="E605" s="134">
        <v>0.43</v>
      </c>
      <c r="F605" s="134"/>
      <c r="G605" s="134">
        <v>0</v>
      </c>
      <c r="H605" s="134">
        <v>3</v>
      </c>
      <c r="I605" s="140"/>
      <c r="J605" s="140"/>
      <c r="K605" s="140"/>
      <c r="L605" s="141"/>
      <c r="M605" s="141"/>
      <c r="N605" s="141"/>
      <c r="O605" s="141"/>
      <c r="P605" s="254">
        <v>36</v>
      </c>
      <c r="Q605" s="136">
        <v>0</v>
      </c>
      <c r="R605" s="136">
        <v>1</v>
      </c>
      <c r="S605" s="136">
        <v>0.2</v>
      </c>
      <c r="T605" s="2" t="s">
        <v>305</v>
      </c>
      <c r="U605" s="2" t="s">
        <v>119</v>
      </c>
      <c r="V605" s="137"/>
      <c r="W605" s="136" t="s">
        <v>306</v>
      </c>
      <c r="X605" s="135" t="s">
        <v>334</v>
      </c>
    </row>
    <row r="606" spans="1:24" x14ac:dyDescent="0.3">
      <c r="A606" s="196">
        <f t="shared" si="49"/>
        <v>556</v>
      </c>
      <c r="B606" s="28" t="s">
        <v>300</v>
      </c>
      <c r="C606" s="135" t="s">
        <v>304</v>
      </c>
      <c r="D606" s="134">
        <v>5</v>
      </c>
      <c r="E606" s="134">
        <v>0.43</v>
      </c>
      <c r="F606" s="134"/>
      <c r="G606" s="134">
        <v>0</v>
      </c>
      <c r="H606" s="134">
        <v>3</v>
      </c>
      <c r="I606" s="140"/>
      <c r="J606" s="140"/>
      <c r="K606" s="140"/>
      <c r="L606" s="141"/>
      <c r="M606" s="141"/>
      <c r="N606" s="141"/>
      <c r="O606" s="141"/>
      <c r="P606" s="254">
        <v>81</v>
      </c>
      <c r="Q606" s="136">
        <v>0</v>
      </c>
      <c r="R606" s="136">
        <v>1</v>
      </c>
      <c r="S606" s="136">
        <v>0.2</v>
      </c>
      <c r="T606" s="2" t="s">
        <v>305</v>
      </c>
      <c r="U606" s="2" t="s">
        <v>119</v>
      </c>
      <c r="V606" s="137"/>
      <c r="W606" s="136" t="s">
        <v>306</v>
      </c>
      <c r="X606" s="135" t="s">
        <v>334</v>
      </c>
    </row>
    <row r="607" spans="1:24" x14ac:dyDescent="0.3">
      <c r="A607" s="196">
        <f t="shared" si="49"/>
        <v>557</v>
      </c>
      <c r="B607" s="28" t="s">
        <v>300</v>
      </c>
      <c r="C607" s="135" t="s">
        <v>304</v>
      </c>
      <c r="D607" s="134">
        <v>5</v>
      </c>
      <c r="E607" s="134">
        <v>0.43</v>
      </c>
      <c r="F607" s="134"/>
      <c r="G607" s="134">
        <v>0.5</v>
      </c>
      <c r="H607" s="134">
        <v>3</v>
      </c>
      <c r="I607" s="140"/>
      <c r="J607" s="140"/>
      <c r="K607" s="140"/>
      <c r="L607" s="141"/>
      <c r="M607" s="141"/>
      <c r="N607" s="141"/>
      <c r="O607" s="141"/>
      <c r="P607" s="254">
        <v>36</v>
      </c>
      <c r="Q607" s="136">
        <v>0</v>
      </c>
      <c r="R607" s="136">
        <v>1</v>
      </c>
      <c r="S607" s="136">
        <v>0.2</v>
      </c>
      <c r="T607" s="2" t="s">
        <v>305</v>
      </c>
      <c r="U607" s="2" t="s">
        <v>119</v>
      </c>
      <c r="V607" s="137"/>
      <c r="W607" s="136" t="s">
        <v>306</v>
      </c>
      <c r="X607" s="135" t="s">
        <v>334</v>
      </c>
    </row>
    <row r="608" spans="1:24" x14ac:dyDescent="0.3">
      <c r="A608" s="196">
        <f t="shared" si="49"/>
        <v>558</v>
      </c>
      <c r="B608" s="28" t="s">
        <v>300</v>
      </c>
      <c r="C608" s="135" t="s">
        <v>304</v>
      </c>
      <c r="D608" s="134">
        <v>5</v>
      </c>
      <c r="E608" s="134">
        <v>0.43</v>
      </c>
      <c r="F608" s="134"/>
      <c r="G608" s="134">
        <v>0.5</v>
      </c>
      <c r="H608" s="134">
        <v>3</v>
      </c>
      <c r="I608" s="140"/>
      <c r="J608" s="140"/>
      <c r="K608" s="140"/>
      <c r="L608" s="141"/>
      <c r="M608" s="141"/>
      <c r="N608" s="141"/>
      <c r="O608" s="141"/>
      <c r="P608" s="254">
        <v>81</v>
      </c>
      <c r="Q608" s="136">
        <v>0</v>
      </c>
      <c r="R608" s="136">
        <v>1</v>
      </c>
      <c r="S608" s="136">
        <v>0.2</v>
      </c>
      <c r="T608" s="2" t="s">
        <v>305</v>
      </c>
      <c r="U608" s="2" t="s">
        <v>119</v>
      </c>
      <c r="V608" s="137"/>
      <c r="W608" s="136" t="s">
        <v>306</v>
      </c>
      <c r="X608" s="135" t="s">
        <v>334</v>
      </c>
    </row>
    <row r="609" spans="1:24" x14ac:dyDescent="0.3">
      <c r="A609" s="196">
        <f t="shared" si="49"/>
        <v>559</v>
      </c>
      <c r="B609" s="28" t="s">
        <v>300</v>
      </c>
      <c r="C609" s="135" t="s">
        <v>309</v>
      </c>
      <c r="D609" s="134">
        <v>5</v>
      </c>
      <c r="E609" s="134">
        <v>0.43</v>
      </c>
      <c r="F609" s="134"/>
      <c r="G609" s="134">
        <v>0</v>
      </c>
      <c r="H609" s="134">
        <v>3</v>
      </c>
      <c r="I609" s="140"/>
      <c r="J609" s="140"/>
      <c r="K609" s="140"/>
      <c r="L609" s="141"/>
      <c r="M609" s="141"/>
      <c r="N609" s="141"/>
      <c r="O609" s="141"/>
      <c r="P609" s="254">
        <v>36</v>
      </c>
      <c r="Q609" s="136">
        <v>0</v>
      </c>
      <c r="R609" s="136">
        <v>1</v>
      </c>
      <c r="S609" s="136">
        <v>0.2</v>
      </c>
      <c r="T609" s="2" t="s">
        <v>305</v>
      </c>
      <c r="U609" s="2" t="s">
        <v>119</v>
      </c>
      <c r="V609" s="137"/>
      <c r="W609" s="136" t="s">
        <v>306</v>
      </c>
      <c r="X609" s="135" t="s">
        <v>334</v>
      </c>
    </row>
    <row r="610" spans="1:24" x14ac:dyDescent="0.3">
      <c r="A610" s="196">
        <f t="shared" si="49"/>
        <v>560</v>
      </c>
      <c r="B610" s="28" t="s">
        <v>300</v>
      </c>
      <c r="C610" s="135" t="s">
        <v>309</v>
      </c>
      <c r="D610" s="134">
        <v>5</v>
      </c>
      <c r="E610" s="134">
        <v>0.43</v>
      </c>
      <c r="F610" s="134"/>
      <c r="G610" s="134">
        <v>0</v>
      </c>
      <c r="H610" s="134">
        <v>3</v>
      </c>
      <c r="I610" s="140"/>
      <c r="J610" s="140"/>
      <c r="K610" s="140"/>
      <c r="L610" s="141"/>
      <c r="M610" s="141"/>
      <c r="N610" s="141"/>
      <c r="O610" s="141"/>
      <c r="P610" s="254">
        <v>81</v>
      </c>
      <c r="Q610" s="136">
        <v>0</v>
      </c>
      <c r="R610" s="136">
        <v>1</v>
      </c>
      <c r="S610" s="136">
        <v>0.2</v>
      </c>
      <c r="T610" s="2" t="s">
        <v>305</v>
      </c>
      <c r="U610" s="2" t="s">
        <v>119</v>
      </c>
      <c r="V610" s="137"/>
      <c r="W610" s="136" t="s">
        <v>306</v>
      </c>
      <c r="X610" s="135" t="s">
        <v>334</v>
      </c>
    </row>
    <row r="611" spans="1:24" x14ac:dyDescent="0.3">
      <c r="A611" s="196">
        <f t="shared" si="49"/>
        <v>561</v>
      </c>
      <c r="B611" s="28" t="s">
        <v>300</v>
      </c>
      <c r="C611" s="135" t="s">
        <v>309</v>
      </c>
      <c r="D611" s="134">
        <v>5</v>
      </c>
      <c r="E611" s="134">
        <v>0.43</v>
      </c>
      <c r="F611" s="134"/>
      <c r="G611" s="134">
        <v>0.5</v>
      </c>
      <c r="H611" s="134">
        <v>3</v>
      </c>
      <c r="I611" s="140"/>
      <c r="J611" s="140"/>
      <c r="K611" s="140"/>
      <c r="L611" s="141"/>
      <c r="M611" s="141"/>
      <c r="N611" s="141"/>
      <c r="O611" s="141"/>
      <c r="P611" s="254">
        <v>36</v>
      </c>
      <c r="Q611" s="136">
        <v>0</v>
      </c>
      <c r="R611" s="136">
        <v>1</v>
      </c>
      <c r="S611" s="136">
        <v>0.2</v>
      </c>
      <c r="T611" s="2" t="s">
        <v>305</v>
      </c>
      <c r="U611" s="2" t="s">
        <v>119</v>
      </c>
      <c r="V611" s="137"/>
      <c r="W611" s="136" t="s">
        <v>306</v>
      </c>
      <c r="X611" s="135" t="s">
        <v>334</v>
      </c>
    </row>
    <row r="612" spans="1:24" x14ac:dyDescent="0.3">
      <c r="A612" s="196">
        <f t="shared" si="49"/>
        <v>562</v>
      </c>
      <c r="B612" s="28" t="s">
        <v>300</v>
      </c>
      <c r="C612" s="135" t="s">
        <v>309</v>
      </c>
      <c r="D612" s="134">
        <v>5</v>
      </c>
      <c r="E612" s="134">
        <v>0.43</v>
      </c>
      <c r="F612" s="134"/>
      <c r="G612" s="134">
        <v>0.5</v>
      </c>
      <c r="H612" s="134">
        <v>3</v>
      </c>
      <c r="I612" s="140"/>
      <c r="J612" s="140"/>
      <c r="K612" s="140"/>
      <c r="L612" s="141"/>
      <c r="M612" s="141"/>
      <c r="N612" s="141"/>
      <c r="O612" s="141"/>
      <c r="P612" s="254">
        <v>81</v>
      </c>
      <c r="Q612" s="136">
        <v>0</v>
      </c>
      <c r="R612" s="136">
        <v>1</v>
      </c>
      <c r="S612" s="136">
        <v>0.2</v>
      </c>
      <c r="T612" s="2" t="s">
        <v>305</v>
      </c>
      <c r="U612" s="2" t="s">
        <v>119</v>
      </c>
      <c r="V612" s="137"/>
      <c r="W612" s="136" t="s">
        <v>306</v>
      </c>
      <c r="X612" s="135" t="s">
        <v>334</v>
      </c>
    </row>
    <row r="613" spans="1:24" x14ac:dyDescent="0.3">
      <c r="A613" s="196">
        <f t="shared" si="49"/>
        <v>563</v>
      </c>
      <c r="B613" s="28" t="s">
        <v>300</v>
      </c>
      <c r="C613" s="135" t="s">
        <v>310</v>
      </c>
      <c r="D613" s="134">
        <v>5</v>
      </c>
      <c r="E613" s="134">
        <v>0.43</v>
      </c>
      <c r="F613" s="134"/>
      <c r="G613" s="134">
        <v>0</v>
      </c>
      <c r="H613" s="134">
        <v>3</v>
      </c>
      <c r="I613" s="140"/>
      <c r="J613" s="140"/>
      <c r="K613" s="140"/>
      <c r="L613" s="141"/>
      <c r="M613" s="141"/>
      <c r="N613" s="141"/>
      <c r="O613" s="141"/>
      <c r="P613" s="254">
        <v>36</v>
      </c>
      <c r="Q613" s="136">
        <v>0</v>
      </c>
      <c r="R613" s="136">
        <v>1</v>
      </c>
      <c r="S613" s="136">
        <v>0.2</v>
      </c>
      <c r="T613" s="2" t="s">
        <v>305</v>
      </c>
      <c r="U613" s="2" t="s">
        <v>119</v>
      </c>
      <c r="V613" s="137"/>
      <c r="W613" s="136" t="s">
        <v>306</v>
      </c>
      <c r="X613" s="135" t="s">
        <v>334</v>
      </c>
    </row>
    <row r="614" spans="1:24" x14ac:dyDescent="0.3">
      <c r="A614" s="196">
        <f t="shared" si="49"/>
        <v>564</v>
      </c>
      <c r="B614" s="28" t="s">
        <v>300</v>
      </c>
      <c r="C614" s="135" t="s">
        <v>310</v>
      </c>
      <c r="D614" s="134">
        <v>5</v>
      </c>
      <c r="E614" s="134">
        <v>0.43</v>
      </c>
      <c r="F614" s="134"/>
      <c r="G614" s="134">
        <v>0</v>
      </c>
      <c r="H614" s="134">
        <v>3</v>
      </c>
      <c r="I614" s="140"/>
      <c r="J614" s="140"/>
      <c r="K614" s="140"/>
      <c r="L614" s="141"/>
      <c r="M614" s="141"/>
      <c r="N614" s="141"/>
      <c r="O614" s="141"/>
      <c r="P614" s="254">
        <v>81</v>
      </c>
      <c r="Q614" s="136">
        <v>0</v>
      </c>
      <c r="R614" s="136">
        <v>1</v>
      </c>
      <c r="S614" s="136">
        <v>0.2</v>
      </c>
      <c r="T614" s="2" t="s">
        <v>305</v>
      </c>
      <c r="U614" s="2" t="s">
        <v>119</v>
      </c>
      <c r="V614" s="137"/>
      <c r="W614" s="136" t="s">
        <v>306</v>
      </c>
      <c r="X614" s="135" t="s">
        <v>334</v>
      </c>
    </row>
    <row r="615" spans="1:24" x14ac:dyDescent="0.3">
      <c r="A615" s="196">
        <f t="shared" si="49"/>
        <v>565</v>
      </c>
      <c r="B615" s="28" t="s">
        <v>300</v>
      </c>
      <c r="C615" s="135" t="s">
        <v>310</v>
      </c>
      <c r="D615" s="134">
        <v>5</v>
      </c>
      <c r="E615" s="134">
        <v>0.43</v>
      </c>
      <c r="F615" s="134"/>
      <c r="G615" s="134">
        <v>0.5</v>
      </c>
      <c r="H615" s="134">
        <v>3</v>
      </c>
      <c r="I615" s="140"/>
      <c r="J615" s="140"/>
      <c r="K615" s="140"/>
      <c r="L615" s="141"/>
      <c r="M615" s="141"/>
      <c r="N615" s="141"/>
      <c r="O615" s="141"/>
      <c r="P615" s="254">
        <v>36</v>
      </c>
      <c r="Q615" s="136">
        <v>0</v>
      </c>
      <c r="R615" s="136">
        <v>1</v>
      </c>
      <c r="S615" s="136">
        <v>0.2</v>
      </c>
      <c r="T615" s="2" t="s">
        <v>305</v>
      </c>
      <c r="U615" s="2" t="s">
        <v>119</v>
      </c>
      <c r="V615" s="137"/>
      <c r="W615" s="136" t="s">
        <v>306</v>
      </c>
      <c r="X615" s="135" t="s">
        <v>334</v>
      </c>
    </row>
    <row r="616" spans="1:24" x14ac:dyDescent="0.3">
      <c r="A616" s="196">
        <f t="shared" si="49"/>
        <v>566</v>
      </c>
      <c r="B616" s="28" t="s">
        <v>300</v>
      </c>
      <c r="C616" s="135" t="s">
        <v>310</v>
      </c>
      <c r="D616" s="134">
        <v>5</v>
      </c>
      <c r="E616" s="134">
        <v>0.43</v>
      </c>
      <c r="F616" s="134"/>
      <c r="G616" s="134">
        <v>0.5</v>
      </c>
      <c r="H616" s="134">
        <v>3</v>
      </c>
      <c r="I616" s="140"/>
      <c r="J616" s="140"/>
      <c r="K616" s="140"/>
      <c r="L616" s="141"/>
      <c r="M616" s="141"/>
      <c r="N616" s="141"/>
      <c r="O616" s="141"/>
      <c r="P616" s="254">
        <v>81</v>
      </c>
      <c r="Q616" s="136">
        <v>0</v>
      </c>
      <c r="R616" s="136">
        <v>1</v>
      </c>
      <c r="S616" s="136">
        <v>0.2</v>
      </c>
      <c r="T616" s="2" t="s">
        <v>305</v>
      </c>
      <c r="U616" s="2" t="s">
        <v>119</v>
      </c>
      <c r="V616" s="137"/>
      <c r="W616" s="136" t="s">
        <v>306</v>
      </c>
      <c r="X616" s="135" t="s">
        <v>334</v>
      </c>
    </row>
  </sheetData>
  <mergeCells count="1">
    <mergeCell ref="A1:J5"/>
  </mergeCells>
  <phoneticPr fontId="3" type="noConversion"/>
  <conditionalFormatting sqref="T1:U1048576">
    <cfRule type="containsText" dxfId="20"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filterMode="1">
    <tabColor rgb="FFFFC000"/>
  </sheetPr>
  <dimension ref="A1:U527"/>
  <sheetViews>
    <sheetView zoomScaleNormal="100" workbookViewId="0">
      <pane xSplit="18" ySplit="2" topLeftCell="S69" activePane="bottomRight" state="frozen"/>
      <selection pane="topRight" activeCell="R1" sqref="R1"/>
      <selection pane="bottomLeft" activeCell="A3" sqref="A3"/>
      <selection pane="bottomRight" activeCell="C534" sqref="C534"/>
    </sheetView>
  </sheetViews>
  <sheetFormatPr defaultRowHeight="14.4" x14ac:dyDescent="0.3"/>
  <cols>
    <col min="2" max="2" width="21.5546875" customWidth="1"/>
    <col min="3" max="3" width="27.33203125" customWidth="1"/>
    <col min="4" max="4" width="6" customWidth="1"/>
    <col min="5" max="5" width="5.44140625" customWidth="1"/>
    <col min="6" max="6" width="3.6640625" customWidth="1"/>
    <col min="7" max="7" width="3.5546875" customWidth="1"/>
    <col min="8" max="8" width="3.33203125" customWidth="1"/>
    <col min="9" max="9" width="3.44140625" customWidth="1"/>
    <col min="10" max="10" width="13" customWidth="1"/>
    <col min="11" max="11" width="9.5546875" customWidth="1"/>
    <col min="12" max="12" width="7.109375" customWidth="1"/>
    <col min="13" max="13" width="7.5546875" customWidth="1"/>
    <col min="14" max="14" width="12.88671875" customWidth="1"/>
    <col min="16" max="16" width="14.44140625" style="1" customWidth="1"/>
    <col min="17" max="17" width="75" customWidth="1"/>
    <col min="18" max="18" width="31.109375" customWidth="1"/>
    <col min="19" max="19" width="21.109375" customWidth="1"/>
    <col min="20" max="20" width="21.5546875" customWidth="1"/>
    <col min="21" max="21" width="17.109375" customWidth="1"/>
  </cols>
  <sheetData>
    <row r="1" spans="1:21" ht="134.1" customHeight="1" x14ac:dyDescent="0.3">
      <c r="A1" s="281" t="s">
        <v>335</v>
      </c>
      <c r="B1" s="282"/>
      <c r="C1" s="282"/>
      <c r="D1" s="282"/>
      <c r="E1" s="282"/>
      <c r="F1" s="282"/>
      <c r="G1" s="282"/>
      <c r="H1" s="282"/>
      <c r="I1" s="282"/>
      <c r="L1" t="s">
        <v>275</v>
      </c>
      <c r="Q1" s="1"/>
    </row>
    <row r="2" spans="1:21" ht="144" x14ac:dyDescent="0.3">
      <c r="A2" s="9" t="s">
        <v>276</v>
      </c>
      <c r="B2" s="9" t="s">
        <v>277</v>
      </c>
      <c r="C2" s="9" t="s">
        <v>336</v>
      </c>
      <c r="D2" s="9" t="s">
        <v>284</v>
      </c>
      <c r="E2" s="9" t="s">
        <v>337</v>
      </c>
      <c r="F2" s="9" t="s">
        <v>338</v>
      </c>
      <c r="G2" s="9" t="s">
        <v>339</v>
      </c>
      <c r="H2" s="9" t="s">
        <v>340</v>
      </c>
      <c r="I2" s="9" t="s">
        <v>341</v>
      </c>
      <c r="J2" s="9" t="s">
        <v>291</v>
      </c>
      <c r="K2" s="9" t="s">
        <v>292</v>
      </c>
      <c r="L2" s="9" t="s">
        <v>293</v>
      </c>
      <c r="M2" s="9" t="s">
        <v>294</v>
      </c>
      <c r="N2" s="9" t="s">
        <v>295</v>
      </c>
      <c r="O2" s="9" t="s">
        <v>296</v>
      </c>
      <c r="P2" s="9" t="s">
        <v>342</v>
      </c>
      <c r="Q2" s="50" t="s">
        <v>298</v>
      </c>
      <c r="R2" s="49" t="s">
        <v>299</v>
      </c>
      <c r="S2" s="49" t="s">
        <v>343</v>
      </c>
      <c r="T2" s="200" t="s">
        <v>344</v>
      </c>
      <c r="U2" s="200" t="s">
        <v>345</v>
      </c>
    </row>
    <row r="3" spans="1:21" hidden="1" x14ac:dyDescent="0.3">
      <c r="A3" s="35">
        <v>1</v>
      </c>
      <c r="B3" s="35" t="s">
        <v>346</v>
      </c>
      <c r="C3" s="7" t="s">
        <v>347</v>
      </c>
      <c r="D3" s="35"/>
      <c r="E3" s="35"/>
      <c r="F3" s="35"/>
      <c r="G3" s="35"/>
      <c r="H3" s="35"/>
      <c r="I3" s="35"/>
      <c r="J3" s="254">
        <v>36</v>
      </c>
      <c r="K3" s="35">
        <v>0</v>
      </c>
      <c r="L3" s="35">
        <v>1</v>
      </c>
      <c r="M3" s="35">
        <v>0.2</v>
      </c>
      <c r="N3" s="35" t="s">
        <v>305</v>
      </c>
      <c r="O3" s="35" t="s">
        <v>119</v>
      </c>
      <c r="P3" s="60">
        <v>0.1</v>
      </c>
      <c r="Q3" s="2" t="s">
        <v>348</v>
      </c>
      <c r="R3" s="2" t="s">
        <v>307</v>
      </c>
      <c r="T3" t="s">
        <v>349</v>
      </c>
    </row>
    <row r="4" spans="1:21" hidden="1" x14ac:dyDescent="0.3">
      <c r="A4" s="2">
        <f>A3+1</f>
        <v>2</v>
      </c>
      <c r="B4" s="2" t="s">
        <v>346</v>
      </c>
      <c r="C4" s="7" t="s">
        <v>347</v>
      </c>
      <c r="D4" s="2"/>
      <c r="E4" s="2"/>
      <c r="F4" s="2"/>
      <c r="G4" s="2"/>
      <c r="H4" s="2"/>
      <c r="I4" s="2"/>
      <c r="J4" s="254">
        <v>36</v>
      </c>
      <c r="K4" s="2">
        <v>0</v>
      </c>
      <c r="L4" s="2">
        <v>1</v>
      </c>
      <c r="M4" s="2">
        <v>0.2</v>
      </c>
      <c r="N4" s="35" t="s">
        <v>305</v>
      </c>
      <c r="O4" s="35" t="s">
        <v>119</v>
      </c>
      <c r="P4" s="60">
        <v>0.2</v>
      </c>
      <c r="Q4" s="2" t="s">
        <v>348</v>
      </c>
      <c r="R4" s="2" t="s">
        <v>307</v>
      </c>
      <c r="T4" t="s">
        <v>349</v>
      </c>
    </row>
    <row r="5" spans="1:21" hidden="1" x14ac:dyDescent="0.3">
      <c r="A5" s="2">
        <f>A4+1</f>
        <v>3</v>
      </c>
      <c r="B5" s="2" t="s">
        <v>346</v>
      </c>
      <c r="C5" s="7" t="s">
        <v>347</v>
      </c>
      <c r="D5" s="2"/>
      <c r="E5" s="2"/>
      <c r="F5" s="2"/>
      <c r="G5" s="2"/>
      <c r="H5" s="2"/>
      <c r="I5" s="2"/>
      <c r="J5" s="254">
        <v>41</v>
      </c>
      <c r="K5" s="2">
        <v>0</v>
      </c>
      <c r="L5" s="2">
        <v>1</v>
      </c>
      <c r="M5" s="2">
        <v>0.2</v>
      </c>
      <c r="N5" s="35" t="s">
        <v>305</v>
      </c>
      <c r="O5" s="35" t="s">
        <v>119</v>
      </c>
      <c r="P5" s="60">
        <v>0.3</v>
      </c>
      <c r="Q5" s="2" t="s">
        <v>348</v>
      </c>
      <c r="R5" s="2" t="s">
        <v>307</v>
      </c>
      <c r="T5" t="s">
        <v>349</v>
      </c>
    </row>
    <row r="6" spans="1:21" hidden="1" x14ac:dyDescent="0.3">
      <c r="A6" s="2">
        <f>A5+1</f>
        <v>4</v>
      </c>
      <c r="B6" s="2" t="s">
        <v>346</v>
      </c>
      <c r="C6" s="7" t="s">
        <v>347</v>
      </c>
      <c r="D6" s="2"/>
      <c r="E6" s="2"/>
      <c r="F6" s="2"/>
      <c r="G6" s="2"/>
      <c r="H6" s="2"/>
      <c r="I6" s="2"/>
      <c r="J6" s="254">
        <v>36</v>
      </c>
      <c r="K6" s="2">
        <v>0</v>
      </c>
      <c r="L6" s="2">
        <v>1</v>
      </c>
      <c r="M6" s="2">
        <v>0.2</v>
      </c>
      <c r="N6" s="35" t="s">
        <v>305</v>
      </c>
      <c r="O6" s="35" t="s">
        <v>119</v>
      </c>
      <c r="P6" s="60">
        <v>0.4</v>
      </c>
      <c r="Q6" s="2" t="s">
        <v>348</v>
      </c>
      <c r="R6" s="2" t="s">
        <v>307</v>
      </c>
    </row>
    <row r="7" spans="1:21" hidden="1" x14ac:dyDescent="0.3">
      <c r="A7" s="194">
        <v>5</v>
      </c>
      <c r="B7" s="35" t="s">
        <v>346</v>
      </c>
      <c r="C7" s="7" t="s">
        <v>347</v>
      </c>
      <c r="D7" s="35"/>
      <c r="E7" s="35"/>
      <c r="F7" s="35"/>
      <c r="G7" s="35"/>
      <c r="H7" s="35"/>
      <c r="I7" s="35"/>
      <c r="J7" s="2">
        <v>66</v>
      </c>
      <c r="K7" s="35">
        <v>0</v>
      </c>
      <c r="L7" s="35">
        <v>1</v>
      </c>
      <c r="M7" s="35">
        <v>0.2</v>
      </c>
      <c r="N7" s="35" t="s">
        <v>119</v>
      </c>
      <c r="O7" s="35" t="s">
        <v>119</v>
      </c>
      <c r="P7" s="60">
        <v>0.1</v>
      </c>
      <c r="Q7" s="2" t="s">
        <v>348</v>
      </c>
      <c r="R7" s="2" t="s">
        <v>308</v>
      </c>
      <c r="T7" t="s">
        <v>349</v>
      </c>
    </row>
    <row r="8" spans="1:21" hidden="1" x14ac:dyDescent="0.3">
      <c r="A8" s="194">
        <v>6</v>
      </c>
      <c r="B8" s="2" t="s">
        <v>346</v>
      </c>
      <c r="C8" s="7" t="s">
        <v>347</v>
      </c>
      <c r="D8" s="2"/>
      <c r="E8" s="2"/>
      <c r="F8" s="2"/>
      <c r="G8" s="2"/>
      <c r="H8" s="2"/>
      <c r="I8" s="2"/>
      <c r="J8" s="2">
        <v>66</v>
      </c>
      <c r="K8" s="2">
        <v>0</v>
      </c>
      <c r="L8" s="2">
        <v>1</v>
      </c>
      <c r="M8" s="2">
        <v>0.2</v>
      </c>
      <c r="N8" s="35" t="s">
        <v>119</v>
      </c>
      <c r="O8" s="35" t="s">
        <v>119</v>
      </c>
      <c r="P8" s="60">
        <v>0.2</v>
      </c>
      <c r="Q8" s="2" t="s">
        <v>348</v>
      </c>
      <c r="R8" s="2" t="s">
        <v>308</v>
      </c>
      <c r="T8" t="s">
        <v>349</v>
      </c>
    </row>
    <row r="9" spans="1:21" hidden="1" x14ac:dyDescent="0.3">
      <c r="A9" s="194">
        <v>7</v>
      </c>
      <c r="B9" s="2" t="s">
        <v>346</v>
      </c>
      <c r="C9" s="7" t="s">
        <v>347</v>
      </c>
      <c r="D9" s="2"/>
      <c r="E9" s="2"/>
      <c r="F9" s="2"/>
      <c r="G9" s="2"/>
      <c r="H9" s="2"/>
      <c r="I9" s="2"/>
      <c r="J9" s="2">
        <v>71</v>
      </c>
      <c r="K9" s="2">
        <v>0</v>
      </c>
      <c r="L9" s="2">
        <v>1</v>
      </c>
      <c r="M9" s="2">
        <v>0.2</v>
      </c>
      <c r="N9" s="35" t="s">
        <v>119</v>
      </c>
      <c r="O9" s="35" t="s">
        <v>119</v>
      </c>
      <c r="P9" s="60">
        <v>0.3</v>
      </c>
      <c r="Q9" s="2" t="s">
        <v>348</v>
      </c>
      <c r="R9" s="2" t="s">
        <v>308</v>
      </c>
      <c r="T9" t="s">
        <v>349</v>
      </c>
    </row>
    <row r="10" spans="1:21" hidden="1" x14ac:dyDescent="0.3">
      <c r="A10" s="194">
        <v>8</v>
      </c>
      <c r="B10" s="2" t="s">
        <v>346</v>
      </c>
      <c r="C10" s="7" t="s">
        <v>347</v>
      </c>
      <c r="D10" s="2"/>
      <c r="E10" s="2"/>
      <c r="F10" s="2"/>
      <c r="G10" s="2"/>
      <c r="H10" s="2"/>
      <c r="I10" s="2"/>
      <c r="J10" s="2">
        <v>66</v>
      </c>
      <c r="K10" s="2">
        <v>0</v>
      </c>
      <c r="L10" s="2">
        <v>1</v>
      </c>
      <c r="M10" s="2">
        <v>0.2</v>
      </c>
      <c r="N10" s="35" t="s">
        <v>119</v>
      </c>
      <c r="O10" s="35" t="s">
        <v>119</v>
      </c>
      <c r="P10" s="60">
        <v>0.4</v>
      </c>
      <c r="Q10" s="2" t="s">
        <v>348</v>
      </c>
      <c r="R10" s="2" t="s">
        <v>308</v>
      </c>
    </row>
    <row r="11" spans="1:21" ht="15" hidden="1" thickBot="1" x14ac:dyDescent="0.35">
      <c r="A11" s="55">
        <f>A10+1</f>
        <v>9</v>
      </c>
      <c r="B11" s="34" t="s">
        <v>346</v>
      </c>
      <c r="C11" s="36" t="s">
        <v>347</v>
      </c>
      <c r="D11" s="34"/>
      <c r="E11" s="34"/>
      <c r="F11" s="34"/>
      <c r="G11" s="34"/>
      <c r="H11" s="34"/>
      <c r="I11" s="34"/>
      <c r="J11" s="162">
        <v>37</v>
      </c>
      <c r="K11" s="34">
        <v>0</v>
      </c>
      <c r="L11" s="34">
        <v>1</v>
      </c>
      <c r="M11" s="34">
        <v>0.2</v>
      </c>
      <c r="N11" s="34" t="s">
        <v>119</v>
      </c>
      <c r="O11" s="34" t="s">
        <v>119</v>
      </c>
      <c r="P11" s="172">
        <v>0.5</v>
      </c>
      <c r="Q11" s="34" t="s">
        <v>348</v>
      </c>
      <c r="R11" s="34" t="s">
        <v>303</v>
      </c>
    </row>
    <row r="12" spans="1:21" hidden="1" x14ac:dyDescent="0.3">
      <c r="A12" s="35">
        <f>A11+1</f>
        <v>10</v>
      </c>
      <c r="B12" s="35" t="s">
        <v>350</v>
      </c>
      <c r="C12" s="35" t="s">
        <v>351</v>
      </c>
      <c r="D12" s="35"/>
      <c r="E12" s="35"/>
      <c r="F12" s="35"/>
      <c r="G12" s="35"/>
      <c r="H12" s="35"/>
      <c r="I12" s="35"/>
      <c r="J12" s="56">
        <v>25</v>
      </c>
      <c r="K12" s="35">
        <v>0</v>
      </c>
      <c r="L12" s="35">
        <v>1</v>
      </c>
      <c r="M12" s="35">
        <v>0.2</v>
      </c>
      <c r="N12" s="35" t="s">
        <v>119</v>
      </c>
      <c r="O12" s="35" t="s">
        <v>119</v>
      </c>
      <c r="P12" s="60">
        <v>149</v>
      </c>
      <c r="Q12" s="35" t="s">
        <v>352</v>
      </c>
      <c r="R12" s="2" t="s">
        <v>353</v>
      </c>
    </row>
    <row r="13" spans="1:21" hidden="1" x14ac:dyDescent="0.3">
      <c r="A13" s="2">
        <f>A12+1</f>
        <v>11</v>
      </c>
      <c r="B13" s="2" t="s">
        <v>350</v>
      </c>
      <c r="C13" s="35" t="s">
        <v>351</v>
      </c>
      <c r="D13" s="2"/>
      <c r="E13" s="2"/>
      <c r="F13" s="2"/>
      <c r="G13" s="2"/>
      <c r="H13" s="2"/>
      <c r="I13" s="2"/>
      <c r="J13" s="56">
        <v>31</v>
      </c>
      <c r="K13" s="2">
        <v>0</v>
      </c>
      <c r="L13" s="2">
        <v>1</v>
      </c>
      <c r="M13" s="2">
        <v>0.2</v>
      </c>
      <c r="N13" s="35" t="s">
        <v>119</v>
      </c>
      <c r="O13" s="35" t="s">
        <v>119</v>
      </c>
      <c r="P13" s="60">
        <v>149</v>
      </c>
      <c r="Q13" s="2" t="s">
        <v>352</v>
      </c>
      <c r="R13" s="2" t="s">
        <v>303</v>
      </c>
    </row>
    <row r="14" spans="1:21" hidden="1" x14ac:dyDescent="0.3">
      <c r="A14" s="2">
        <f t="shared" ref="A14:A35" si="0">A13+1</f>
        <v>12</v>
      </c>
      <c r="B14" s="2" t="s">
        <v>350</v>
      </c>
      <c r="C14" s="35" t="s">
        <v>351</v>
      </c>
      <c r="D14" s="2"/>
      <c r="E14" s="2"/>
      <c r="F14" s="2"/>
      <c r="G14" s="2"/>
      <c r="H14" s="2"/>
      <c r="I14" s="2"/>
      <c r="J14" s="56">
        <v>28</v>
      </c>
      <c r="K14" s="2">
        <v>0</v>
      </c>
      <c r="L14" s="2">
        <v>1</v>
      </c>
      <c r="M14" s="2">
        <v>0.2</v>
      </c>
      <c r="N14" s="35" t="s">
        <v>119</v>
      </c>
      <c r="O14" s="35" t="s">
        <v>119</v>
      </c>
      <c r="P14" s="60">
        <f>P13+1</f>
        <v>150</v>
      </c>
      <c r="Q14" s="2" t="s">
        <v>352</v>
      </c>
      <c r="R14" s="2" t="s">
        <v>303</v>
      </c>
    </row>
    <row r="15" spans="1:21" hidden="1" x14ac:dyDescent="0.3">
      <c r="A15" s="2">
        <f t="shared" si="0"/>
        <v>13</v>
      </c>
      <c r="B15" s="2" t="s">
        <v>350</v>
      </c>
      <c r="C15" s="35" t="s">
        <v>351</v>
      </c>
      <c r="D15" s="2"/>
      <c r="E15" s="2"/>
      <c r="F15" s="2"/>
      <c r="G15" s="2"/>
      <c r="H15" s="2"/>
      <c r="I15" s="2"/>
      <c r="J15" s="56">
        <v>34</v>
      </c>
      <c r="K15" s="2">
        <v>0</v>
      </c>
      <c r="L15" s="2">
        <v>1</v>
      </c>
      <c r="M15" s="2">
        <v>0.2</v>
      </c>
      <c r="N15" s="35" t="s">
        <v>119</v>
      </c>
      <c r="O15" s="35" t="s">
        <v>119</v>
      </c>
      <c r="P15" s="60">
        <f>P14</f>
        <v>150</v>
      </c>
      <c r="Q15" s="2" t="s">
        <v>352</v>
      </c>
      <c r="R15" s="2" t="s">
        <v>303</v>
      </c>
    </row>
    <row r="16" spans="1:21" hidden="1" x14ac:dyDescent="0.3">
      <c r="A16" s="2">
        <f t="shared" si="0"/>
        <v>14</v>
      </c>
      <c r="B16" s="2" t="s">
        <v>350</v>
      </c>
      <c r="C16" s="35" t="s">
        <v>351</v>
      </c>
      <c r="D16" s="2"/>
      <c r="E16" s="2"/>
      <c r="F16" s="2"/>
      <c r="G16" s="2"/>
      <c r="H16" s="2"/>
      <c r="I16" s="2"/>
      <c r="J16" s="56">
        <v>13</v>
      </c>
      <c r="K16" s="2">
        <v>0</v>
      </c>
      <c r="L16" s="2">
        <v>1</v>
      </c>
      <c r="M16" s="2">
        <v>0.2</v>
      </c>
      <c r="N16" s="35" t="s">
        <v>119</v>
      </c>
      <c r="O16" s="35" t="s">
        <v>119</v>
      </c>
      <c r="P16" s="60">
        <f>P15+1</f>
        <v>151</v>
      </c>
      <c r="Q16" s="2" t="s">
        <v>352</v>
      </c>
      <c r="R16" s="2" t="s">
        <v>303</v>
      </c>
    </row>
    <row r="17" spans="1:18" hidden="1" x14ac:dyDescent="0.3">
      <c r="A17" s="2">
        <f t="shared" si="0"/>
        <v>15</v>
      </c>
      <c r="B17" s="2" t="s">
        <v>350</v>
      </c>
      <c r="C17" s="35" t="s">
        <v>351</v>
      </c>
      <c r="D17" s="2"/>
      <c r="E17" s="2"/>
      <c r="F17" s="2"/>
      <c r="G17" s="2"/>
      <c r="H17" s="2"/>
      <c r="I17" s="2"/>
      <c r="J17" s="56">
        <v>19</v>
      </c>
      <c r="K17" s="2">
        <v>0</v>
      </c>
      <c r="L17" s="2">
        <v>1</v>
      </c>
      <c r="M17" s="2">
        <v>0.2</v>
      </c>
      <c r="N17" s="35" t="s">
        <v>119</v>
      </c>
      <c r="O17" s="35" t="s">
        <v>119</v>
      </c>
      <c r="P17" s="60">
        <f>P16</f>
        <v>151</v>
      </c>
      <c r="Q17" s="2" t="s">
        <v>352</v>
      </c>
      <c r="R17" s="2" t="s">
        <v>303</v>
      </c>
    </row>
    <row r="18" spans="1:18" hidden="1" x14ac:dyDescent="0.3">
      <c r="A18" s="2">
        <f t="shared" si="0"/>
        <v>16</v>
      </c>
      <c r="B18" s="2" t="s">
        <v>350</v>
      </c>
      <c r="C18" s="35" t="s">
        <v>351</v>
      </c>
      <c r="D18" s="2"/>
      <c r="E18" s="2"/>
      <c r="F18" s="2"/>
      <c r="G18" s="2"/>
      <c r="H18" s="2"/>
      <c r="I18" s="2"/>
      <c r="J18" s="56">
        <v>16</v>
      </c>
      <c r="K18" s="2">
        <v>0</v>
      </c>
      <c r="L18" s="2">
        <v>1</v>
      </c>
      <c r="M18" s="2">
        <v>0.2</v>
      </c>
      <c r="N18" s="35" t="s">
        <v>119</v>
      </c>
      <c r="O18" s="35" t="s">
        <v>119</v>
      </c>
      <c r="P18" s="60">
        <f>P17+1</f>
        <v>152</v>
      </c>
      <c r="Q18" s="2" t="s">
        <v>352</v>
      </c>
      <c r="R18" s="2" t="s">
        <v>303</v>
      </c>
    </row>
    <row r="19" spans="1:18" hidden="1" x14ac:dyDescent="0.3">
      <c r="A19" s="2">
        <f t="shared" si="0"/>
        <v>17</v>
      </c>
      <c r="B19" s="2" t="s">
        <v>350</v>
      </c>
      <c r="C19" s="35" t="s">
        <v>351</v>
      </c>
      <c r="D19" s="2"/>
      <c r="E19" s="2"/>
      <c r="F19" s="2"/>
      <c r="G19" s="2"/>
      <c r="H19" s="2"/>
      <c r="I19" s="2"/>
      <c r="J19" s="56">
        <v>22</v>
      </c>
      <c r="K19" s="2">
        <v>0</v>
      </c>
      <c r="L19" s="2">
        <v>1</v>
      </c>
      <c r="M19" s="2">
        <v>0.2</v>
      </c>
      <c r="N19" s="35" t="s">
        <v>119</v>
      </c>
      <c r="O19" s="35" t="s">
        <v>119</v>
      </c>
      <c r="P19" s="60">
        <f>P18</f>
        <v>152</v>
      </c>
      <c r="Q19" s="2" t="s">
        <v>352</v>
      </c>
      <c r="R19" s="2" t="s">
        <v>303</v>
      </c>
    </row>
    <row r="20" spans="1:18" hidden="1" x14ac:dyDescent="0.3">
      <c r="A20" s="2">
        <f t="shared" si="0"/>
        <v>18</v>
      </c>
      <c r="B20" s="2" t="s">
        <v>350</v>
      </c>
      <c r="C20" s="35" t="s">
        <v>351</v>
      </c>
      <c r="D20" s="2"/>
      <c r="E20" s="2"/>
      <c r="F20" s="2"/>
      <c r="G20" s="2"/>
      <c r="H20" s="2"/>
      <c r="I20" s="2"/>
      <c r="J20" s="254">
        <v>36</v>
      </c>
      <c r="K20" s="2">
        <v>0</v>
      </c>
      <c r="L20" s="2">
        <v>1</v>
      </c>
      <c r="M20" s="2">
        <v>0.2</v>
      </c>
      <c r="N20" s="35" t="s">
        <v>305</v>
      </c>
      <c r="O20" s="35" t="s">
        <v>305</v>
      </c>
      <c r="P20" s="60">
        <v>153</v>
      </c>
      <c r="Q20" s="2" t="s">
        <v>352</v>
      </c>
      <c r="R20" s="2" t="s">
        <v>307</v>
      </c>
    </row>
    <row r="21" spans="1:18" hidden="1" x14ac:dyDescent="0.3">
      <c r="A21" s="196">
        <f t="shared" si="0"/>
        <v>19</v>
      </c>
      <c r="B21" s="2" t="s">
        <v>350</v>
      </c>
      <c r="C21" s="35" t="s">
        <v>351</v>
      </c>
      <c r="D21" s="2"/>
      <c r="E21" s="2"/>
      <c r="F21" s="2"/>
      <c r="G21" s="2"/>
      <c r="H21" s="2"/>
      <c r="I21" s="2"/>
      <c r="J21" s="2">
        <v>66</v>
      </c>
      <c r="K21" s="2">
        <v>0</v>
      </c>
      <c r="L21" s="2">
        <v>1</v>
      </c>
      <c r="M21" s="2">
        <v>0.2</v>
      </c>
      <c r="N21" s="35" t="s">
        <v>119</v>
      </c>
      <c r="O21" s="35" t="s">
        <v>119</v>
      </c>
      <c r="P21" s="60">
        <v>153</v>
      </c>
      <c r="Q21" s="2" t="s">
        <v>352</v>
      </c>
      <c r="R21" s="2" t="s">
        <v>308</v>
      </c>
    </row>
    <row r="22" spans="1:18" hidden="1" x14ac:dyDescent="0.3">
      <c r="A22" s="2">
        <f t="shared" si="0"/>
        <v>20</v>
      </c>
      <c r="B22" s="2" t="s">
        <v>350</v>
      </c>
      <c r="C22" s="35" t="s">
        <v>351</v>
      </c>
      <c r="D22" s="2"/>
      <c r="E22" s="2"/>
      <c r="F22" s="2"/>
      <c r="G22" s="2"/>
      <c r="H22" s="2"/>
      <c r="I22" s="2"/>
      <c r="J22" s="56">
        <v>10</v>
      </c>
      <c r="K22" s="2">
        <v>0</v>
      </c>
      <c r="L22" s="2">
        <v>1</v>
      </c>
      <c r="M22" s="2">
        <v>0.2</v>
      </c>
      <c r="N22" s="35" t="s">
        <v>119</v>
      </c>
      <c r="O22" s="35" t="s">
        <v>119</v>
      </c>
      <c r="P22" s="60">
        <v>154</v>
      </c>
      <c r="Q22" s="2" t="s">
        <v>352</v>
      </c>
      <c r="R22" s="2" t="s">
        <v>303</v>
      </c>
    </row>
    <row r="23" spans="1:18" hidden="1" x14ac:dyDescent="0.3">
      <c r="A23" s="2">
        <f t="shared" si="0"/>
        <v>21</v>
      </c>
      <c r="B23" s="2" t="s">
        <v>350</v>
      </c>
      <c r="C23" s="35" t="s">
        <v>351</v>
      </c>
      <c r="D23" s="2"/>
      <c r="E23" s="2"/>
      <c r="F23" s="2"/>
      <c r="G23" s="2"/>
      <c r="H23" s="2"/>
      <c r="I23" s="2"/>
      <c r="J23" s="56">
        <v>4</v>
      </c>
      <c r="K23" s="2">
        <v>0</v>
      </c>
      <c r="L23" s="2">
        <v>1</v>
      </c>
      <c r="M23" s="2">
        <v>0.2</v>
      </c>
      <c r="N23" s="35" t="s">
        <v>119</v>
      </c>
      <c r="O23" s="35" t="s">
        <v>119</v>
      </c>
      <c r="P23" s="60">
        <v>154</v>
      </c>
      <c r="Q23" s="2" t="s">
        <v>352</v>
      </c>
      <c r="R23" s="2" t="s">
        <v>303</v>
      </c>
    </row>
    <row r="24" spans="1:18" hidden="1" x14ac:dyDescent="0.3">
      <c r="A24" s="2">
        <f t="shared" si="0"/>
        <v>22</v>
      </c>
      <c r="B24" s="2" t="s">
        <v>346</v>
      </c>
      <c r="C24" s="7" t="s">
        <v>354</v>
      </c>
      <c r="G24" s="2"/>
      <c r="H24" s="2"/>
      <c r="I24" s="2"/>
      <c r="J24" s="56">
        <v>25</v>
      </c>
      <c r="K24" s="35">
        <v>0</v>
      </c>
      <c r="L24" s="2">
        <v>1</v>
      </c>
      <c r="M24" s="2">
        <v>0.2</v>
      </c>
      <c r="N24" s="35" t="s">
        <v>119</v>
      </c>
      <c r="O24" s="35" t="s">
        <v>119</v>
      </c>
      <c r="P24" s="60">
        <v>155</v>
      </c>
      <c r="Q24" s="2" t="s">
        <v>352</v>
      </c>
      <c r="R24" s="2" t="s">
        <v>303</v>
      </c>
    </row>
    <row r="25" spans="1:18" hidden="1" x14ac:dyDescent="0.3">
      <c r="A25" s="2">
        <f t="shared" si="0"/>
        <v>23</v>
      </c>
      <c r="B25" s="2" t="s">
        <v>346</v>
      </c>
      <c r="C25" s="7" t="s">
        <v>354</v>
      </c>
      <c r="G25" s="2"/>
      <c r="H25" s="2"/>
      <c r="I25" s="2"/>
      <c r="J25" s="56">
        <v>31</v>
      </c>
      <c r="K25" s="2">
        <v>0</v>
      </c>
      <c r="L25" s="2">
        <v>1</v>
      </c>
      <c r="M25" s="2">
        <v>0.2</v>
      </c>
      <c r="N25" s="35" t="s">
        <v>119</v>
      </c>
      <c r="O25" s="35" t="s">
        <v>119</v>
      </c>
      <c r="P25" s="60">
        <v>155</v>
      </c>
      <c r="Q25" s="2" t="s">
        <v>352</v>
      </c>
      <c r="R25" s="2" t="s">
        <v>303</v>
      </c>
    </row>
    <row r="26" spans="1:18" hidden="1" x14ac:dyDescent="0.3">
      <c r="A26" s="2">
        <f t="shared" si="0"/>
        <v>24</v>
      </c>
      <c r="B26" s="2" t="s">
        <v>346</v>
      </c>
      <c r="C26" s="7" t="s">
        <v>354</v>
      </c>
      <c r="G26" s="2"/>
      <c r="H26" s="2"/>
      <c r="I26" s="2"/>
      <c r="J26" s="56">
        <v>28</v>
      </c>
      <c r="K26" s="2">
        <v>0</v>
      </c>
      <c r="L26" s="2">
        <v>1</v>
      </c>
      <c r="M26" s="2">
        <v>0.2</v>
      </c>
      <c r="N26" s="35" t="s">
        <v>119</v>
      </c>
      <c r="O26" s="35" t="s">
        <v>119</v>
      </c>
      <c r="P26" s="60">
        <v>156</v>
      </c>
      <c r="Q26" s="2" t="s">
        <v>352</v>
      </c>
      <c r="R26" s="2" t="s">
        <v>303</v>
      </c>
    </row>
    <row r="27" spans="1:18" hidden="1" x14ac:dyDescent="0.3">
      <c r="A27" s="2">
        <f t="shared" si="0"/>
        <v>25</v>
      </c>
      <c r="B27" s="2" t="s">
        <v>346</v>
      </c>
      <c r="C27" s="7" t="s">
        <v>354</v>
      </c>
      <c r="G27" s="2"/>
      <c r="H27" s="2"/>
      <c r="I27" s="2"/>
      <c r="J27" s="56">
        <v>34</v>
      </c>
      <c r="K27" s="2">
        <v>0</v>
      </c>
      <c r="L27" s="2">
        <v>1</v>
      </c>
      <c r="M27" s="2">
        <v>0.2</v>
      </c>
      <c r="N27" s="35" t="s">
        <v>119</v>
      </c>
      <c r="O27" s="35" t="s">
        <v>119</v>
      </c>
      <c r="P27" s="60">
        <v>156</v>
      </c>
      <c r="Q27" s="2" t="s">
        <v>352</v>
      </c>
      <c r="R27" s="2" t="s">
        <v>303</v>
      </c>
    </row>
    <row r="28" spans="1:18" hidden="1" x14ac:dyDescent="0.3">
      <c r="A28" s="2">
        <f t="shared" si="0"/>
        <v>26</v>
      </c>
      <c r="B28" s="2" t="s">
        <v>346</v>
      </c>
      <c r="C28" s="7" t="s">
        <v>354</v>
      </c>
      <c r="G28" s="2"/>
      <c r="H28" s="2"/>
      <c r="I28" s="2"/>
      <c r="J28" s="56">
        <v>13</v>
      </c>
      <c r="K28" s="2">
        <v>0</v>
      </c>
      <c r="L28" s="2">
        <v>1</v>
      </c>
      <c r="M28" s="2">
        <v>0.2</v>
      </c>
      <c r="N28" s="35" t="s">
        <v>119</v>
      </c>
      <c r="O28" s="35" t="s">
        <v>119</v>
      </c>
      <c r="P28" s="60">
        <v>157</v>
      </c>
      <c r="Q28" s="2" t="s">
        <v>352</v>
      </c>
      <c r="R28" s="2" t="s">
        <v>303</v>
      </c>
    </row>
    <row r="29" spans="1:18" hidden="1" x14ac:dyDescent="0.3">
      <c r="A29" s="2">
        <f t="shared" si="0"/>
        <v>27</v>
      </c>
      <c r="B29" s="2" t="s">
        <v>346</v>
      </c>
      <c r="C29" s="7" t="s">
        <v>354</v>
      </c>
      <c r="G29" s="2"/>
      <c r="H29" s="2"/>
      <c r="I29" s="2"/>
      <c r="J29" s="56">
        <v>19</v>
      </c>
      <c r="K29" s="2">
        <v>0</v>
      </c>
      <c r="L29" s="2">
        <v>1</v>
      </c>
      <c r="M29" s="2">
        <v>0.2</v>
      </c>
      <c r="N29" s="35" t="s">
        <v>119</v>
      </c>
      <c r="O29" s="35" t="s">
        <v>119</v>
      </c>
      <c r="P29" s="60">
        <v>157</v>
      </c>
      <c r="Q29" s="2" t="s">
        <v>352</v>
      </c>
      <c r="R29" s="2" t="s">
        <v>303</v>
      </c>
    </row>
    <row r="30" spans="1:18" hidden="1" x14ac:dyDescent="0.3">
      <c r="A30" s="2">
        <f t="shared" si="0"/>
        <v>28</v>
      </c>
      <c r="B30" s="2" t="s">
        <v>346</v>
      </c>
      <c r="C30" s="7" t="s">
        <v>354</v>
      </c>
      <c r="G30" s="2"/>
      <c r="H30" s="2"/>
      <c r="I30" s="2"/>
      <c r="J30" s="56">
        <v>16</v>
      </c>
      <c r="K30" s="2">
        <v>0</v>
      </c>
      <c r="L30" s="2">
        <v>1</v>
      </c>
      <c r="M30" s="2">
        <v>0.2</v>
      </c>
      <c r="N30" s="35" t="s">
        <v>119</v>
      </c>
      <c r="O30" s="35" t="s">
        <v>119</v>
      </c>
      <c r="P30" s="60">
        <v>158</v>
      </c>
      <c r="Q30" s="2" t="s">
        <v>352</v>
      </c>
      <c r="R30" s="2" t="s">
        <v>303</v>
      </c>
    </row>
    <row r="31" spans="1:18" hidden="1" x14ac:dyDescent="0.3">
      <c r="A31" s="2">
        <f t="shared" si="0"/>
        <v>29</v>
      </c>
      <c r="B31" s="2" t="s">
        <v>346</v>
      </c>
      <c r="C31" s="7" t="s">
        <v>354</v>
      </c>
      <c r="G31" s="2"/>
      <c r="H31" s="2"/>
      <c r="I31" s="2"/>
      <c r="J31" s="56">
        <v>22</v>
      </c>
      <c r="K31" s="2">
        <v>0</v>
      </c>
      <c r="L31" s="2">
        <v>1</v>
      </c>
      <c r="M31" s="2">
        <v>0.2</v>
      </c>
      <c r="N31" s="35" t="s">
        <v>119</v>
      </c>
      <c r="O31" s="35" t="s">
        <v>119</v>
      </c>
      <c r="P31" s="60">
        <v>158</v>
      </c>
      <c r="Q31" s="2" t="s">
        <v>352</v>
      </c>
      <c r="R31" s="2" t="s">
        <v>303</v>
      </c>
    </row>
    <row r="32" spans="1:18" hidden="1" x14ac:dyDescent="0.3">
      <c r="A32" s="2">
        <f t="shared" si="0"/>
        <v>30</v>
      </c>
      <c r="B32" s="2" t="s">
        <v>346</v>
      </c>
      <c r="C32" s="7" t="s">
        <v>354</v>
      </c>
      <c r="G32" s="2"/>
      <c r="H32" s="2"/>
      <c r="I32" s="2"/>
      <c r="J32" s="254">
        <v>36</v>
      </c>
      <c r="K32" s="2">
        <v>0</v>
      </c>
      <c r="L32" s="2">
        <v>1</v>
      </c>
      <c r="M32" s="2">
        <v>0.2</v>
      </c>
      <c r="N32" s="35" t="s">
        <v>305</v>
      </c>
      <c r="O32" s="35" t="s">
        <v>305</v>
      </c>
      <c r="P32" s="60">
        <v>159</v>
      </c>
      <c r="Q32" s="2" t="s">
        <v>352</v>
      </c>
      <c r="R32" s="2" t="s">
        <v>307</v>
      </c>
    </row>
    <row r="33" spans="1:21" hidden="1" x14ac:dyDescent="0.3">
      <c r="A33" s="2">
        <f t="shared" si="0"/>
        <v>31</v>
      </c>
      <c r="B33" s="2" t="s">
        <v>346</v>
      </c>
      <c r="C33" s="7" t="s">
        <v>354</v>
      </c>
      <c r="G33" s="2"/>
      <c r="H33" s="2"/>
      <c r="I33" s="2"/>
      <c r="J33" s="56">
        <v>1</v>
      </c>
      <c r="K33" s="2">
        <v>0</v>
      </c>
      <c r="L33" s="2">
        <v>1</v>
      </c>
      <c r="M33" s="2">
        <v>0.2</v>
      </c>
      <c r="N33" s="35" t="s">
        <v>119</v>
      </c>
      <c r="O33" s="35" t="s">
        <v>119</v>
      </c>
      <c r="P33" s="60">
        <v>160</v>
      </c>
      <c r="Q33" s="2" t="s">
        <v>352</v>
      </c>
      <c r="R33" s="2" t="s">
        <v>303</v>
      </c>
    </row>
    <row r="34" spans="1:21" hidden="1" x14ac:dyDescent="0.3">
      <c r="A34" s="196">
        <f t="shared" si="0"/>
        <v>32</v>
      </c>
      <c r="B34" s="2" t="s">
        <v>346</v>
      </c>
      <c r="C34" s="7" t="s">
        <v>354</v>
      </c>
      <c r="G34" s="2"/>
      <c r="H34" s="2"/>
      <c r="I34" s="2"/>
      <c r="J34" s="2">
        <v>66</v>
      </c>
      <c r="K34" s="2">
        <v>0</v>
      </c>
      <c r="L34" s="2">
        <v>1</v>
      </c>
      <c r="M34" s="2">
        <v>0.2</v>
      </c>
      <c r="N34" s="35" t="s">
        <v>119</v>
      </c>
      <c r="O34" s="35" t="s">
        <v>119</v>
      </c>
      <c r="P34" s="60">
        <v>159</v>
      </c>
      <c r="Q34" s="2" t="s">
        <v>352</v>
      </c>
      <c r="R34" s="2" t="s">
        <v>308</v>
      </c>
    </row>
    <row r="35" spans="1:21" hidden="1" x14ac:dyDescent="0.3">
      <c r="A35" s="26">
        <f t="shared" si="0"/>
        <v>33</v>
      </c>
      <c r="B35" s="2" t="s">
        <v>346</v>
      </c>
      <c r="C35" s="7" t="s">
        <v>354</v>
      </c>
      <c r="G35" s="26"/>
      <c r="H35" s="26"/>
      <c r="I35" s="26"/>
      <c r="J35" s="56">
        <v>4</v>
      </c>
      <c r="K35" s="26">
        <v>0</v>
      </c>
      <c r="L35" s="26">
        <v>1</v>
      </c>
      <c r="M35" s="26">
        <v>0.2</v>
      </c>
      <c r="N35" s="35" t="s">
        <v>119</v>
      </c>
      <c r="O35" s="35" t="s">
        <v>119</v>
      </c>
      <c r="P35" s="60">
        <v>160</v>
      </c>
      <c r="Q35" s="2" t="s">
        <v>352</v>
      </c>
      <c r="R35" s="2" t="s">
        <v>303</v>
      </c>
    </row>
    <row r="36" spans="1:21" hidden="1" x14ac:dyDescent="0.3">
      <c r="A36" s="2">
        <f>A35+1</f>
        <v>34</v>
      </c>
      <c r="B36" s="2" t="s">
        <v>355</v>
      </c>
      <c r="C36" s="2" t="s">
        <v>356</v>
      </c>
      <c r="D36" s="2"/>
      <c r="E36" s="2"/>
      <c r="F36" s="2"/>
      <c r="G36" s="2"/>
      <c r="H36" s="2"/>
      <c r="I36" s="2"/>
      <c r="J36" s="56">
        <v>99</v>
      </c>
      <c r="K36" s="2">
        <v>0</v>
      </c>
      <c r="L36" s="2">
        <v>1</v>
      </c>
      <c r="M36" s="2">
        <v>0.2</v>
      </c>
      <c r="N36" s="35" t="s">
        <v>119</v>
      </c>
      <c r="O36" s="35" t="s">
        <v>119</v>
      </c>
      <c r="P36" s="60">
        <v>161</v>
      </c>
      <c r="Q36" s="2" t="s">
        <v>352</v>
      </c>
      <c r="R36" s="2" t="s">
        <v>303</v>
      </c>
    </row>
    <row r="37" spans="1:21" hidden="1" x14ac:dyDescent="0.3">
      <c r="A37" s="2">
        <f t="shared" ref="A37:A47" si="1">A36+1</f>
        <v>35</v>
      </c>
      <c r="B37" s="2" t="s">
        <v>355</v>
      </c>
      <c r="C37" s="2" t="s">
        <v>356</v>
      </c>
      <c r="D37" s="2"/>
      <c r="E37" s="2"/>
      <c r="F37" s="2"/>
      <c r="G37" s="2"/>
      <c r="H37" s="2"/>
      <c r="I37" s="2"/>
      <c r="J37" s="56">
        <v>105</v>
      </c>
      <c r="K37" s="2">
        <v>0</v>
      </c>
      <c r="L37" s="2">
        <v>1</v>
      </c>
      <c r="M37" s="2">
        <v>0.2</v>
      </c>
      <c r="N37" s="35" t="s">
        <v>119</v>
      </c>
      <c r="O37" s="35" t="s">
        <v>119</v>
      </c>
      <c r="P37" s="60">
        <v>161</v>
      </c>
      <c r="Q37" s="2" t="s">
        <v>352</v>
      </c>
      <c r="R37" s="2" t="s">
        <v>303</v>
      </c>
    </row>
    <row r="38" spans="1:21" hidden="1" x14ac:dyDescent="0.3">
      <c r="A38" s="2">
        <f t="shared" si="1"/>
        <v>36</v>
      </c>
      <c r="B38" s="2" t="s">
        <v>355</v>
      </c>
      <c r="C38" s="2" t="s">
        <v>356</v>
      </c>
      <c r="D38" s="2"/>
      <c r="E38" s="2"/>
      <c r="F38" s="2"/>
      <c r="G38" s="2"/>
      <c r="H38" s="2"/>
      <c r="I38" s="2"/>
      <c r="J38" s="56">
        <v>102</v>
      </c>
      <c r="K38" s="2">
        <v>0</v>
      </c>
      <c r="L38" s="2">
        <v>1</v>
      </c>
      <c r="M38" s="2">
        <v>0.2</v>
      </c>
      <c r="N38" s="35" t="s">
        <v>119</v>
      </c>
      <c r="O38" s="35" t="s">
        <v>119</v>
      </c>
      <c r="P38" s="60">
        <v>162</v>
      </c>
      <c r="Q38" s="2" t="s">
        <v>352</v>
      </c>
      <c r="R38" s="2" t="s">
        <v>303</v>
      </c>
    </row>
    <row r="39" spans="1:21" hidden="1" x14ac:dyDescent="0.3">
      <c r="A39" s="2">
        <f t="shared" si="1"/>
        <v>37</v>
      </c>
      <c r="B39" s="2" t="s">
        <v>355</v>
      </c>
      <c r="C39" s="2" t="s">
        <v>356</v>
      </c>
      <c r="D39" s="2"/>
      <c r="E39" s="2"/>
      <c r="F39" s="2"/>
      <c r="G39" s="2"/>
      <c r="H39" s="2"/>
      <c r="I39" s="2"/>
      <c r="J39" s="56">
        <v>108</v>
      </c>
      <c r="K39" s="2">
        <v>0</v>
      </c>
      <c r="L39" s="2">
        <v>1</v>
      </c>
      <c r="M39" s="2">
        <v>0.2</v>
      </c>
      <c r="N39" s="35" t="s">
        <v>119</v>
      </c>
      <c r="O39" s="35" t="s">
        <v>119</v>
      </c>
      <c r="P39" s="60">
        <v>162</v>
      </c>
      <c r="Q39" s="2" t="s">
        <v>352</v>
      </c>
      <c r="R39" s="2" t="s">
        <v>303</v>
      </c>
    </row>
    <row r="40" spans="1:21" hidden="1" x14ac:dyDescent="0.3">
      <c r="A40" s="2">
        <f t="shared" si="1"/>
        <v>38</v>
      </c>
      <c r="B40" s="2" t="s">
        <v>355</v>
      </c>
      <c r="C40" s="2" t="s">
        <v>356</v>
      </c>
      <c r="D40" s="2"/>
      <c r="E40" s="2"/>
      <c r="F40" s="2"/>
      <c r="G40" s="2"/>
      <c r="H40" s="2"/>
      <c r="I40" s="2"/>
      <c r="J40" s="56">
        <v>87</v>
      </c>
      <c r="K40" s="2">
        <v>0</v>
      </c>
      <c r="L40" s="2">
        <v>1</v>
      </c>
      <c r="M40" s="2">
        <v>0.2</v>
      </c>
      <c r="N40" s="35" t="s">
        <v>119</v>
      </c>
      <c r="O40" s="35" t="s">
        <v>119</v>
      </c>
      <c r="P40" s="60">
        <v>163</v>
      </c>
      <c r="Q40" s="2" t="s">
        <v>352</v>
      </c>
      <c r="R40" s="2" t="s">
        <v>303</v>
      </c>
    </row>
    <row r="41" spans="1:21" hidden="1" x14ac:dyDescent="0.3">
      <c r="A41" s="2">
        <f t="shared" si="1"/>
        <v>39</v>
      </c>
      <c r="B41" s="2" t="s">
        <v>355</v>
      </c>
      <c r="C41" s="2" t="s">
        <v>356</v>
      </c>
      <c r="D41" s="2"/>
      <c r="E41" s="2"/>
      <c r="F41" s="2"/>
      <c r="G41" s="2"/>
      <c r="H41" s="2"/>
      <c r="I41" s="2"/>
      <c r="J41" s="56">
        <v>93</v>
      </c>
      <c r="K41" s="2">
        <v>0</v>
      </c>
      <c r="L41" s="2">
        <v>1</v>
      </c>
      <c r="M41" s="2">
        <v>0.2</v>
      </c>
      <c r="N41" s="35" t="s">
        <v>119</v>
      </c>
      <c r="O41" s="35" t="s">
        <v>119</v>
      </c>
      <c r="P41" s="60">
        <v>163</v>
      </c>
      <c r="Q41" s="2" t="s">
        <v>352</v>
      </c>
      <c r="R41" s="2" t="s">
        <v>303</v>
      </c>
    </row>
    <row r="42" spans="1:21" hidden="1" x14ac:dyDescent="0.3">
      <c r="A42" s="2">
        <f t="shared" si="1"/>
        <v>40</v>
      </c>
      <c r="B42" s="2" t="s">
        <v>355</v>
      </c>
      <c r="C42" s="2" t="s">
        <v>356</v>
      </c>
      <c r="D42" s="2"/>
      <c r="E42" s="2"/>
      <c r="F42" s="2"/>
      <c r="G42" s="2"/>
      <c r="H42" s="2"/>
      <c r="I42" s="2"/>
      <c r="J42" s="56">
        <v>90</v>
      </c>
      <c r="K42" s="2">
        <v>0</v>
      </c>
      <c r="L42" s="2">
        <v>1</v>
      </c>
      <c r="M42" s="2">
        <v>0.2</v>
      </c>
      <c r="N42" s="35" t="s">
        <v>119</v>
      </c>
      <c r="O42" s="35" t="s">
        <v>119</v>
      </c>
      <c r="P42" s="60">
        <v>164</v>
      </c>
      <c r="Q42" s="2" t="s">
        <v>352</v>
      </c>
      <c r="R42" s="2" t="s">
        <v>303</v>
      </c>
    </row>
    <row r="43" spans="1:21" hidden="1" x14ac:dyDescent="0.3">
      <c r="A43" s="2">
        <f t="shared" si="1"/>
        <v>41</v>
      </c>
      <c r="B43" s="2" t="s">
        <v>355</v>
      </c>
      <c r="C43" s="2" t="s">
        <v>356</v>
      </c>
      <c r="D43" s="2"/>
      <c r="E43" s="2"/>
      <c r="F43" s="2"/>
      <c r="G43" s="2"/>
      <c r="H43" s="2"/>
      <c r="I43" s="2"/>
      <c r="J43" s="56">
        <v>96</v>
      </c>
      <c r="K43" s="2">
        <v>0</v>
      </c>
      <c r="L43" s="2">
        <v>1</v>
      </c>
      <c r="M43" s="2">
        <v>0.2</v>
      </c>
      <c r="N43" s="35" t="s">
        <v>119</v>
      </c>
      <c r="O43" s="35" t="s">
        <v>119</v>
      </c>
      <c r="P43" s="60">
        <v>164</v>
      </c>
      <c r="Q43" s="2" t="s">
        <v>352</v>
      </c>
      <c r="R43" s="2" t="s">
        <v>303</v>
      </c>
    </row>
    <row r="44" spans="1:21" hidden="1" x14ac:dyDescent="0.3">
      <c r="A44" s="2">
        <f t="shared" si="1"/>
        <v>42</v>
      </c>
      <c r="B44" s="2" t="s">
        <v>355</v>
      </c>
      <c r="C44" s="2" t="s">
        <v>356</v>
      </c>
      <c r="D44" s="2"/>
      <c r="E44" s="2"/>
      <c r="F44" s="2"/>
      <c r="G44" s="2"/>
      <c r="H44" s="2"/>
      <c r="I44" s="2"/>
      <c r="J44" s="254">
        <v>171</v>
      </c>
      <c r="K44" s="2">
        <v>0</v>
      </c>
      <c r="L44" s="2">
        <v>1</v>
      </c>
      <c r="M44" s="2">
        <v>0.2</v>
      </c>
      <c r="N44" s="35" t="s">
        <v>305</v>
      </c>
      <c r="O44" s="35" t="s">
        <v>305</v>
      </c>
      <c r="P44" s="60">
        <v>165</v>
      </c>
      <c r="Q44" s="2" t="s">
        <v>352</v>
      </c>
      <c r="R44" s="2" t="s">
        <v>307</v>
      </c>
    </row>
    <row r="45" spans="1:21" hidden="1" x14ac:dyDescent="0.3">
      <c r="A45" s="196">
        <f t="shared" si="1"/>
        <v>43</v>
      </c>
      <c r="B45" s="2" t="s">
        <v>357</v>
      </c>
      <c r="C45" s="182" t="s">
        <v>358</v>
      </c>
      <c r="D45" s="2"/>
      <c r="E45" s="2"/>
      <c r="F45" s="2"/>
      <c r="G45" s="2"/>
      <c r="H45" s="2"/>
      <c r="I45" s="2"/>
      <c r="J45" s="2">
        <v>156</v>
      </c>
      <c r="K45" s="2">
        <v>0</v>
      </c>
      <c r="L45" s="2">
        <v>1</v>
      </c>
      <c r="M45" s="2">
        <v>0.2</v>
      </c>
      <c r="N45" s="35" t="s">
        <v>119</v>
      </c>
      <c r="O45" s="35" t="s">
        <v>119</v>
      </c>
      <c r="P45" s="60">
        <v>165</v>
      </c>
      <c r="Q45" s="2" t="s">
        <v>352</v>
      </c>
      <c r="R45" s="2" t="s">
        <v>308</v>
      </c>
      <c r="U45" s="209" t="s">
        <v>359</v>
      </c>
    </row>
    <row r="46" spans="1:21" hidden="1" x14ac:dyDescent="0.3">
      <c r="A46" s="2">
        <f t="shared" si="1"/>
        <v>44</v>
      </c>
      <c r="B46" s="2" t="s">
        <v>355</v>
      </c>
      <c r="C46" s="2" t="s">
        <v>356</v>
      </c>
      <c r="D46" s="2"/>
      <c r="E46" s="2"/>
      <c r="F46" s="2"/>
      <c r="G46" s="2"/>
      <c r="H46" s="2"/>
      <c r="I46" s="2"/>
      <c r="J46" s="56">
        <v>84</v>
      </c>
      <c r="K46" s="2">
        <v>0</v>
      </c>
      <c r="L46" s="2">
        <v>1</v>
      </c>
      <c r="M46" s="2">
        <v>0.2</v>
      </c>
      <c r="N46" s="35" t="s">
        <v>119</v>
      </c>
      <c r="O46" s="35" t="s">
        <v>119</v>
      </c>
      <c r="P46" s="60">
        <v>166</v>
      </c>
      <c r="Q46" s="2" t="s">
        <v>352</v>
      </c>
      <c r="R46" s="2" t="s">
        <v>303</v>
      </c>
    </row>
    <row r="47" spans="1:21" ht="15" hidden="1" thickBot="1" x14ac:dyDescent="0.35">
      <c r="A47" s="34">
        <f t="shared" si="1"/>
        <v>45</v>
      </c>
      <c r="B47" s="34" t="s">
        <v>355</v>
      </c>
      <c r="C47" s="34" t="s">
        <v>360</v>
      </c>
      <c r="D47" s="34"/>
      <c r="E47" s="34"/>
      <c r="F47" s="34"/>
      <c r="G47" s="34"/>
      <c r="H47" s="34"/>
      <c r="I47" s="34"/>
      <c r="J47" s="171">
        <v>78</v>
      </c>
      <c r="K47" s="34">
        <v>0</v>
      </c>
      <c r="L47" s="34">
        <v>1</v>
      </c>
      <c r="M47" s="34">
        <v>0.2</v>
      </c>
      <c r="N47" s="34" t="s">
        <v>119</v>
      </c>
      <c r="O47" s="34" t="s">
        <v>119</v>
      </c>
      <c r="P47" s="172">
        <v>166</v>
      </c>
      <c r="Q47" s="34" t="s">
        <v>352</v>
      </c>
      <c r="R47" s="34" t="s">
        <v>303</v>
      </c>
    </row>
    <row r="48" spans="1:21" hidden="1" x14ac:dyDescent="0.3">
      <c r="A48" s="35">
        <f>A47+1</f>
        <v>46</v>
      </c>
      <c r="B48" s="35" t="s">
        <v>361</v>
      </c>
      <c r="C48" s="35" t="s">
        <v>362</v>
      </c>
      <c r="D48" s="35"/>
      <c r="E48" s="35"/>
      <c r="F48" s="35"/>
      <c r="G48" s="35"/>
      <c r="H48" s="35"/>
      <c r="I48" s="35"/>
      <c r="J48" s="57">
        <v>25</v>
      </c>
      <c r="K48" s="35">
        <v>0</v>
      </c>
      <c r="L48" s="35">
        <v>1</v>
      </c>
      <c r="M48" s="35">
        <v>0.2</v>
      </c>
      <c r="N48" s="35" t="s">
        <v>119</v>
      </c>
      <c r="O48" s="35" t="s">
        <v>119</v>
      </c>
      <c r="P48" s="60">
        <v>167</v>
      </c>
      <c r="Q48" s="35" t="s">
        <v>363</v>
      </c>
      <c r="R48" s="35" t="s">
        <v>303</v>
      </c>
    </row>
    <row r="49" spans="1:18" hidden="1" x14ac:dyDescent="0.3">
      <c r="A49" s="2">
        <f>A48+1</f>
        <v>47</v>
      </c>
      <c r="B49" s="2" t="s">
        <v>361</v>
      </c>
      <c r="C49" s="2" t="s">
        <v>362</v>
      </c>
      <c r="D49" s="2"/>
      <c r="E49" s="2"/>
      <c r="F49" s="2"/>
      <c r="G49" s="2"/>
      <c r="H49" s="2"/>
      <c r="I49" s="2"/>
      <c r="J49" s="56">
        <v>13</v>
      </c>
      <c r="K49" s="2">
        <v>0</v>
      </c>
      <c r="L49" s="2">
        <v>1</v>
      </c>
      <c r="M49" s="2">
        <v>0.2</v>
      </c>
      <c r="N49" s="35" t="s">
        <v>119</v>
      </c>
      <c r="O49" s="35" t="s">
        <v>119</v>
      </c>
      <c r="P49" s="60">
        <v>168</v>
      </c>
      <c r="Q49" s="2" t="s">
        <v>363</v>
      </c>
      <c r="R49" s="2" t="s">
        <v>303</v>
      </c>
    </row>
    <row r="50" spans="1:18" hidden="1" x14ac:dyDescent="0.3">
      <c r="A50" s="2">
        <f>A49+1</f>
        <v>48</v>
      </c>
      <c r="B50" s="2" t="s">
        <v>361</v>
      </c>
      <c r="C50" s="2" t="s">
        <v>362</v>
      </c>
      <c r="D50" s="2"/>
      <c r="E50" s="2"/>
      <c r="F50" s="2"/>
      <c r="G50" s="2"/>
      <c r="H50" s="2"/>
      <c r="I50" s="2"/>
      <c r="J50" s="254">
        <v>36</v>
      </c>
      <c r="K50" s="2">
        <v>0</v>
      </c>
      <c r="L50" s="2">
        <v>1</v>
      </c>
      <c r="M50" s="2">
        <v>0.2</v>
      </c>
      <c r="N50" s="35" t="s">
        <v>305</v>
      </c>
      <c r="O50" s="35" t="s">
        <v>305</v>
      </c>
      <c r="P50" s="60">
        <v>169</v>
      </c>
      <c r="Q50" s="2" t="s">
        <v>363</v>
      </c>
      <c r="R50" s="2" t="s">
        <v>307</v>
      </c>
    </row>
    <row r="51" spans="1:18" ht="15" hidden="1" thickBot="1" x14ac:dyDescent="0.35">
      <c r="A51" s="199">
        <f>A50+1</f>
        <v>49</v>
      </c>
      <c r="B51" s="34" t="s">
        <v>364</v>
      </c>
      <c r="C51" s="34" t="s">
        <v>365</v>
      </c>
      <c r="D51" s="34"/>
      <c r="E51" s="34"/>
      <c r="F51" s="34"/>
      <c r="G51" s="34"/>
      <c r="H51" s="34"/>
      <c r="I51" s="34"/>
      <c r="J51" s="34">
        <v>66</v>
      </c>
      <c r="K51" s="34">
        <v>0</v>
      </c>
      <c r="L51" s="34">
        <v>1</v>
      </c>
      <c r="M51" s="34">
        <v>0.2</v>
      </c>
      <c r="N51" s="35" t="s">
        <v>119</v>
      </c>
      <c r="O51" s="35" t="s">
        <v>119</v>
      </c>
      <c r="P51" s="60">
        <v>169</v>
      </c>
      <c r="Q51" s="34" t="s">
        <v>363</v>
      </c>
      <c r="R51" s="2" t="s">
        <v>308</v>
      </c>
    </row>
    <row r="52" spans="1:18" hidden="1" x14ac:dyDescent="0.3">
      <c r="A52" s="35">
        <f>A51+1</f>
        <v>50</v>
      </c>
      <c r="B52" s="35" t="s">
        <v>366</v>
      </c>
      <c r="C52" s="14" t="s">
        <v>367</v>
      </c>
      <c r="D52" s="35"/>
      <c r="E52" s="35"/>
      <c r="F52" s="35"/>
      <c r="G52" s="35"/>
      <c r="H52" s="35"/>
      <c r="I52" s="35"/>
      <c r="J52" s="255">
        <v>36</v>
      </c>
      <c r="K52" s="35">
        <v>0</v>
      </c>
      <c r="L52" s="35">
        <v>1</v>
      </c>
      <c r="M52" s="35">
        <v>0.2</v>
      </c>
      <c r="N52" s="35" t="s">
        <v>305</v>
      </c>
      <c r="O52" s="35" t="s">
        <v>305</v>
      </c>
      <c r="P52" s="60">
        <v>170</v>
      </c>
      <c r="Q52" s="35" t="s">
        <v>368</v>
      </c>
      <c r="R52" s="2" t="s">
        <v>307</v>
      </c>
    </row>
    <row r="53" spans="1:18" hidden="1" x14ac:dyDescent="0.3">
      <c r="A53" s="2">
        <f t="shared" ref="A53:A75" si="2">A52+1</f>
        <v>51</v>
      </c>
      <c r="B53" s="2" t="s">
        <v>366</v>
      </c>
      <c r="C53" s="37" t="s">
        <v>369</v>
      </c>
      <c r="D53" s="2"/>
      <c r="E53" s="2"/>
      <c r="F53" s="2"/>
      <c r="G53" s="2"/>
      <c r="H53" s="2"/>
      <c r="I53" s="2"/>
      <c r="J53" s="254">
        <v>36</v>
      </c>
      <c r="K53" s="2">
        <v>0</v>
      </c>
      <c r="L53" s="2">
        <v>1</v>
      </c>
      <c r="M53" s="2">
        <v>0.2</v>
      </c>
      <c r="N53" s="35" t="s">
        <v>305</v>
      </c>
      <c r="O53" s="35" t="s">
        <v>305</v>
      </c>
      <c r="P53" s="60">
        <v>170</v>
      </c>
      <c r="Q53" s="2" t="s">
        <v>368</v>
      </c>
      <c r="R53" s="2" t="s">
        <v>307</v>
      </c>
    </row>
    <row r="54" spans="1:18" hidden="1" x14ac:dyDescent="0.3">
      <c r="A54" s="2">
        <f t="shared" si="2"/>
        <v>52</v>
      </c>
      <c r="B54" s="2" t="s">
        <v>366</v>
      </c>
      <c r="C54" s="37" t="s">
        <v>370</v>
      </c>
      <c r="D54" s="2"/>
      <c r="E54" s="2"/>
      <c r="F54" s="2"/>
      <c r="G54" s="2"/>
      <c r="H54" s="2"/>
      <c r="I54" s="2"/>
      <c r="J54" s="254">
        <v>36</v>
      </c>
      <c r="K54" s="2">
        <v>0</v>
      </c>
      <c r="L54" s="2">
        <v>1</v>
      </c>
      <c r="M54" s="2">
        <v>0.2</v>
      </c>
      <c r="N54" s="35" t="s">
        <v>305</v>
      </c>
      <c r="O54" s="35" t="s">
        <v>305</v>
      </c>
      <c r="P54" s="60">
        <v>170</v>
      </c>
      <c r="Q54" s="2" t="s">
        <v>368</v>
      </c>
      <c r="R54" s="2" t="s">
        <v>307</v>
      </c>
    </row>
    <row r="55" spans="1:18" hidden="1" x14ac:dyDescent="0.3">
      <c r="A55" s="2">
        <f t="shared" si="2"/>
        <v>53</v>
      </c>
      <c r="B55" s="2" t="s">
        <v>366</v>
      </c>
      <c r="C55" s="37" t="s">
        <v>371</v>
      </c>
      <c r="D55" s="2"/>
      <c r="E55" s="2"/>
      <c r="F55" s="2"/>
      <c r="G55" s="2"/>
      <c r="H55" s="2"/>
      <c r="I55" s="2"/>
      <c r="J55" s="254">
        <v>36</v>
      </c>
      <c r="K55" s="2">
        <v>0</v>
      </c>
      <c r="L55" s="2">
        <v>1</v>
      </c>
      <c r="M55" s="2">
        <v>0.2</v>
      </c>
      <c r="N55" s="35" t="s">
        <v>305</v>
      </c>
      <c r="O55" s="35" t="s">
        <v>305</v>
      </c>
      <c r="P55" s="60">
        <v>170</v>
      </c>
      <c r="Q55" s="2" t="s">
        <v>368</v>
      </c>
      <c r="R55" s="2" t="s">
        <v>307</v>
      </c>
    </row>
    <row r="56" spans="1:18" hidden="1" x14ac:dyDescent="0.3">
      <c r="A56" s="2">
        <f t="shared" si="2"/>
        <v>54</v>
      </c>
      <c r="B56" s="2" t="s">
        <v>366</v>
      </c>
      <c r="C56" s="37" t="s">
        <v>367</v>
      </c>
      <c r="D56" s="2"/>
      <c r="E56" s="2"/>
      <c r="F56" s="2"/>
      <c r="G56" s="2"/>
      <c r="H56" s="2"/>
      <c r="I56" s="2"/>
      <c r="J56" s="254">
        <v>418</v>
      </c>
      <c r="K56" s="2">
        <v>0</v>
      </c>
      <c r="L56" s="2">
        <v>1</v>
      </c>
      <c r="M56" s="2">
        <v>0.2</v>
      </c>
      <c r="N56" s="35" t="s">
        <v>305</v>
      </c>
      <c r="O56" s="35" t="s">
        <v>305</v>
      </c>
      <c r="P56" s="60">
        <f>P53+1</f>
        <v>171</v>
      </c>
      <c r="Q56" s="2" t="s">
        <v>368</v>
      </c>
      <c r="R56" s="2" t="s">
        <v>307</v>
      </c>
    </row>
    <row r="57" spans="1:18" hidden="1" x14ac:dyDescent="0.3">
      <c r="A57" s="2">
        <f t="shared" si="2"/>
        <v>55</v>
      </c>
      <c r="B57" s="2" t="s">
        <v>366</v>
      </c>
      <c r="C57" s="37" t="s">
        <v>369</v>
      </c>
      <c r="D57" s="2"/>
      <c r="E57" s="2"/>
      <c r="F57" s="2"/>
      <c r="G57" s="2"/>
      <c r="H57" s="2"/>
      <c r="I57" s="2"/>
      <c r="J57" s="254">
        <v>418</v>
      </c>
      <c r="K57" s="2">
        <v>0</v>
      </c>
      <c r="L57" s="2">
        <v>1</v>
      </c>
      <c r="M57" s="2">
        <v>0.2</v>
      </c>
      <c r="N57" s="35" t="s">
        <v>305</v>
      </c>
      <c r="O57" s="35" t="s">
        <v>305</v>
      </c>
      <c r="P57" s="60">
        <f>P53+1</f>
        <v>171</v>
      </c>
      <c r="Q57" s="2" t="s">
        <v>368</v>
      </c>
      <c r="R57" s="2" t="s">
        <v>307</v>
      </c>
    </row>
    <row r="58" spans="1:18" hidden="1" x14ac:dyDescent="0.3">
      <c r="A58" s="2">
        <f t="shared" si="2"/>
        <v>56</v>
      </c>
      <c r="B58" s="2" t="s">
        <v>366</v>
      </c>
      <c r="C58" s="37" t="s">
        <v>370</v>
      </c>
      <c r="D58" s="2"/>
      <c r="E58" s="2"/>
      <c r="F58" s="2"/>
      <c r="G58" s="2"/>
      <c r="H58" s="2"/>
      <c r="I58" s="2"/>
      <c r="J58" s="254">
        <v>418</v>
      </c>
      <c r="K58" s="2">
        <v>0</v>
      </c>
      <c r="L58" s="2">
        <v>1</v>
      </c>
      <c r="M58" s="2">
        <v>0.2</v>
      </c>
      <c r="N58" s="35" t="s">
        <v>305</v>
      </c>
      <c r="O58" s="35" t="s">
        <v>305</v>
      </c>
      <c r="P58" s="60">
        <f>P54+1</f>
        <v>171</v>
      </c>
      <c r="Q58" s="2" t="s">
        <v>368</v>
      </c>
      <c r="R58" s="2" t="s">
        <v>307</v>
      </c>
    </row>
    <row r="59" spans="1:18" hidden="1" x14ac:dyDescent="0.3">
      <c r="A59" s="2">
        <f t="shared" si="2"/>
        <v>57</v>
      </c>
      <c r="B59" s="2" t="s">
        <v>366</v>
      </c>
      <c r="C59" s="37" t="s">
        <v>371</v>
      </c>
      <c r="D59" s="2"/>
      <c r="E59" s="2"/>
      <c r="F59" s="2"/>
      <c r="G59" s="2"/>
      <c r="H59" s="2"/>
      <c r="I59" s="2"/>
      <c r="J59" s="254">
        <v>418</v>
      </c>
      <c r="K59" s="2">
        <v>0</v>
      </c>
      <c r="L59" s="2">
        <v>1</v>
      </c>
      <c r="M59" s="2">
        <v>0.2</v>
      </c>
      <c r="N59" s="35" t="s">
        <v>305</v>
      </c>
      <c r="O59" s="35" t="s">
        <v>305</v>
      </c>
      <c r="P59" s="60">
        <f>P55+1</f>
        <v>171</v>
      </c>
      <c r="Q59" s="2" t="s">
        <v>368</v>
      </c>
      <c r="R59" s="2" t="s">
        <v>307</v>
      </c>
    </row>
    <row r="60" spans="1:18" hidden="1" x14ac:dyDescent="0.3">
      <c r="A60" s="2">
        <f t="shared" si="2"/>
        <v>58</v>
      </c>
      <c r="B60" s="2" t="s">
        <v>366</v>
      </c>
      <c r="C60" s="37" t="s">
        <v>367</v>
      </c>
      <c r="D60" s="2"/>
      <c r="E60" s="2"/>
      <c r="F60" s="2"/>
      <c r="G60" s="2"/>
      <c r="H60" s="2"/>
      <c r="I60" s="2"/>
      <c r="J60" s="2">
        <v>408</v>
      </c>
      <c r="K60" s="54">
        <v>0</v>
      </c>
      <c r="L60" s="2">
        <v>1</v>
      </c>
      <c r="M60" s="2">
        <v>0.2</v>
      </c>
      <c r="N60" s="35" t="s">
        <v>119</v>
      </c>
      <c r="O60" s="35" t="s">
        <v>119</v>
      </c>
      <c r="P60" s="60">
        <f>P57+1</f>
        <v>172</v>
      </c>
      <c r="Q60" s="2" t="s">
        <v>368</v>
      </c>
      <c r="R60" s="2" t="s">
        <v>307</v>
      </c>
    </row>
    <row r="61" spans="1:18" hidden="1" x14ac:dyDescent="0.3">
      <c r="A61" s="2">
        <f t="shared" si="2"/>
        <v>59</v>
      </c>
      <c r="B61" s="2" t="s">
        <v>366</v>
      </c>
      <c r="C61" s="37" t="s">
        <v>369</v>
      </c>
      <c r="D61" s="2"/>
      <c r="E61" s="2"/>
      <c r="F61" s="2"/>
      <c r="G61" s="2"/>
      <c r="H61" s="2"/>
      <c r="I61" s="2"/>
      <c r="J61" s="2">
        <v>408</v>
      </c>
      <c r="K61" s="54">
        <v>0</v>
      </c>
      <c r="L61" s="2">
        <v>1</v>
      </c>
      <c r="M61" s="2">
        <v>0.2</v>
      </c>
      <c r="N61" s="35" t="s">
        <v>119</v>
      </c>
      <c r="O61" s="35" t="s">
        <v>119</v>
      </c>
      <c r="P61" s="60">
        <f>P57+1</f>
        <v>172</v>
      </c>
      <c r="Q61" s="2" t="s">
        <v>368</v>
      </c>
      <c r="R61" s="2" t="s">
        <v>307</v>
      </c>
    </row>
    <row r="62" spans="1:18" hidden="1" x14ac:dyDescent="0.3">
      <c r="A62" s="2">
        <f t="shared" si="2"/>
        <v>60</v>
      </c>
      <c r="B62" s="2" t="s">
        <v>366</v>
      </c>
      <c r="C62" s="37" t="s">
        <v>370</v>
      </c>
      <c r="D62" s="2"/>
      <c r="E62" s="2"/>
      <c r="F62" s="2"/>
      <c r="G62" s="2"/>
      <c r="H62" s="2"/>
      <c r="I62" s="2"/>
      <c r="J62" s="2">
        <v>408</v>
      </c>
      <c r="K62" s="54">
        <v>0</v>
      </c>
      <c r="L62" s="2">
        <v>1</v>
      </c>
      <c r="M62" s="2">
        <v>0.2</v>
      </c>
      <c r="N62" s="35" t="s">
        <v>119</v>
      </c>
      <c r="O62" s="35" t="s">
        <v>119</v>
      </c>
      <c r="P62" s="60">
        <f>P58+1</f>
        <v>172</v>
      </c>
      <c r="Q62" s="2" t="s">
        <v>368</v>
      </c>
      <c r="R62" s="2" t="s">
        <v>307</v>
      </c>
    </row>
    <row r="63" spans="1:18" hidden="1" x14ac:dyDescent="0.3">
      <c r="A63" s="2">
        <f t="shared" si="2"/>
        <v>61</v>
      </c>
      <c r="B63" s="2" t="s">
        <v>366</v>
      </c>
      <c r="C63" s="37" t="s">
        <v>371</v>
      </c>
      <c r="D63" s="2"/>
      <c r="E63" s="2"/>
      <c r="F63" s="2"/>
      <c r="G63" s="2"/>
      <c r="H63" s="2"/>
      <c r="I63" s="2"/>
      <c r="J63" s="2">
        <v>408</v>
      </c>
      <c r="K63" s="54">
        <v>0</v>
      </c>
      <c r="L63" s="2">
        <v>1</v>
      </c>
      <c r="M63" s="2">
        <v>0.2</v>
      </c>
      <c r="N63" s="35" t="s">
        <v>119</v>
      </c>
      <c r="O63" s="35" t="s">
        <v>119</v>
      </c>
      <c r="P63" s="60">
        <f>P59+1</f>
        <v>172</v>
      </c>
      <c r="Q63" s="2" t="s">
        <v>368</v>
      </c>
      <c r="R63" s="2" t="s">
        <v>307</v>
      </c>
    </row>
    <row r="64" spans="1:18" hidden="1" x14ac:dyDescent="0.3">
      <c r="A64" s="2">
        <f t="shared" si="2"/>
        <v>62</v>
      </c>
      <c r="B64" s="2" t="s">
        <v>366</v>
      </c>
      <c r="C64" s="37" t="s">
        <v>367</v>
      </c>
      <c r="D64" s="2"/>
      <c r="E64" s="2"/>
      <c r="F64" s="2"/>
      <c r="G64" s="2"/>
      <c r="H64" s="2"/>
      <c r="I64" s="2"/>
      <c r="J64" s="254">
        <v>41</v>
      </c>
      <c r="K64" s="54">
        <v>0</v>
      </c>
      <c r="L64" s="2">
        <v>1</v>
      </c>
      <c r="M64" s="2">
        <v>0.2</v>
      </c>
      <c r="N64" s="35" t="s">
        <v>305</v>
      </c>
      <c r="O64" s="35" t="s">
        <v>305</v>
      </c>
      <c r="P64" s="60">
        <f>P61+1</f>
        <v>173</v>
      </c>
      <c r="Q64" s="2" t="s">
        <v>368</v>
      </c>
      <c r="R64" s="2" t="s">
        <v>307</v>
      </c>
    </row>
    <row r="65" spans="1:18" hidden="1" x14ac:dyDescent="0.3">
      <c r="A65" s="2">
        <f t="shared" si="2"/>
        <v>63</v>
      </c>
      <c r="B65" s="2" t="s">
        <v>366</v>
      </c>
      <c r="C65" s="37" t="s">
        <v>369</v>
      </c>
      <c r="D65" s="2"/>
      <c r="E65" s="2"/>
      <c r="F65" s="2"/>
      <c r="G65" s="2"/>
      <c r="H65" s="2"/>
      <c r="I65" s="2"/>
      <c r="J65" s="254">
        <v>41</v>
      </c>
      <c r="K65" s="54">
        <v>0</v>
      </c>
      <c r="L65" s="2">
        <v>1</v>
      </c>
      <c r="M65" s="2">
        <v>0.2</v>
      </c>
      <c r="N65" s="35" t="s">
        <v>305</v>
      </c>
      <c r="O65" s="35" t="s">
        <v>305</v>
      </c>
      <c r="P65" s="60">
        <f>P61+1</f>
        <v>173</v>
      </c>
      <c r="Q65" s="2" t="s">
        <v>368</v>
      </c>
      <c r="R65" s="2" t="s">
        <v>307</v>
      </c>
    </row>
    <row r="66" spans="1:18" hidden="1" x14ac:dyDescent="0.3">
      <c r="A66" s="2">
        <f t="shared" si="2"/>
        <v>64</v>
      </c>
      <c r="B66" s="2" t="s">
        <v>366</v>
      </c>
      <c r="C66" s="37" t="s">
        <v>370</v>
      </c>
      <c r="D66" s="2"/>
      <c r="E66" s="2"/>
      <c r="F66" s="2"/>
      <c r="G66" s="2"/>
      <c r="H66" s="2"/>
      <c r="I66" s="2"/>
      <c r="J66" s="254">
        <v>41</v>
      </c>
      <c r="K66" s="54">
        <v>0</v>
      </c>
      <c r="L66" s="2">
        <v>1</v>
      </c>
      <c r="M66" s="2">
        <v>0.2</v>
      </c>
      <c r="N66" s="35" t="s">
        <v>305</v>
      </c>
      <c r="O66" s="35" t="s">
        <v>305</v>
      </c>
      <c r="P66" s="60">
        <f>P62+1</f>
        <v>173</v>
      </c>
      <c r="Q66" s="2" t="s">
        <v>368</v>
      </c>
      <c r="R66" s="2" t="s">
        <v>307</v>
      </c>
    </row>
    <row r="67" spans="1:18" hidden="1" x14ac:dyDescent="0.3">
      <c r="A67" s="2">
        <f t="shared" si="2"/>
        <v>65</v>
      </c>
      <c r="B67" s="2" t="s">
        <v>366</v>
      </c>
      <c r="C67" s="37" t="s">
        <v>371</v>
      </c>
      <c r="D67" s="2"/>
      <c r="E67" s="2"/>
      <c r="F67" s="2"/>
      <c r="G67" s="2"/>
      <c r="H67" s="2"/>
      <c r="I67" s="2"/>
      <c r="J67" s="254">
        <v>41</v>
      </c>
      <c r="K67" s="54">
        <v>0</v>
      </c>
      <c r="L67" s="2">
        <v>1</v>
      </c>
      <c r="M67" s="2">
        <v>0.2</v>
      </c>
      <c r="N67" s="35" t="s">
        <v>305</v>
      </c>
      <c r="O67" s="35" t="s">
        <v>305</v>
      </c>
      <c r="P67" s="60">
        <f>P63+1</f>
        <v>173</v>
      </c>
      <c r="Q67" s="2" t="s">
        <v>368</v>
      </c>
      <c r="R67" s="2" t="s">
        <v>307</v>
      </c>
    </row>
    <row r="68" spans="1:18" hidden="1" x14ac:dyDescent="0.3">
      <c r="A68" s="2">
        <f t="shared" si="2"/>
        <v>66</v>
      </c>
      <c r="B68" s="2" t="s">
        <v>366</v>
      </c>
      <c r="C68" s="37" t="s">
        <v>372</v>
      </c>
      <c r="D68" s="2"/>
      <c r="E68" s="2"/>
      <c r="F68" s="2"/>
      <c r="G68" s="2"/>
      <c r="H68" s="2"/>
      <c r="I68" s="2"/>
      <c r="J68" s="254">
        <v>36</v>
      </c>
      <c r="K68" s="2">
        <v>0</v>
      </c>
      <c r="L68" s="2">
        <v>1</v>
      </c>
      <c r="M68" s="2">
        <v>0.2</v>
      </c>
      <c r="N68" s="35" t="s">
        <v>305</v>
      </c>
      <c r="O68" s="35" t="s">
        <v>305</v>
      </c>
      <c r="P68" s="60">
        <f>P65+1</f>
        <v>174</v>
      </c>
      <c r="Q68" s="2" t="s">
        <v>368</v>
      </c>
      <c r="R68" s="2" t="s">
        <v>307</v>
      </c>
    </row>
    <row r="69" spans="1:18" x14ac:dyDescent="0.3">
      <c r="A69" s="2">
        <f t="shared" si="2"/>
        <v>67</v>
      </c>
      <c r="B69" s="2" t="s">
        <v>366</v>
      </c>
      <c r="C69" s="37" t="s">
        <v>373</v>
      </c>
      <c r="D69" s="2"/>
      <c r="E69" s="2"/>
      <c r="F69" s="2"/>
      <c r="G69" s="2"/>
      <c r="H69" s="2"/>
      <c r="I69" s="2"/>
      <c r="J69" s="254">
        <v>36</v>
      </c>
      <c r="K69" s="2">
        <v>0</v>
      </c>
      <c r="L69" s="2">
        <v>1</v>
      </c>
      <c r="M69" s="2">
        <v>0.2</v>
      </c>
      <c r="N69" s="35" t="s">
        <v>305</v>
      </c>
      <c r="O69" s="35" t="s">
        <v>305</v>
      </c>
      <c r="P69" s="60">
        <f>P65+1</f>
        <v>174</v>
      </c>
      <c r="Q69" s="2" t="s">
        <v>368</v>
      </c>
      <c r="R69" s="2" t="s">
        <v>307</v>
      </c>
    </row>
    <row r="70" spans="1:18" hidden="1" x14ac:dyDescent="0.3">
      <c r="A70" s="2">
        <f t="shared" si="2"/>
        <v>68</v>
      </c>
      <c r="B70" s="2" t="s">
        <v>366</v>
      </c>
      <c r="C70" s="37" t="s">
        <v>372</v>
      </c>
      <c r="D70" s="2"/>
      <c r="E70" s="2"/>
      <c r="F70" s="2"/>
      <c r="G70" s="2"/>
      <c r="H70" s="2"/>
      <c r="I70" s="2"/>
      <c r="J70" s="254">
        <v>418</v>
      </c>
      <c r="K70" s="2">
        <v>0</v>
      </c>
      <c r="L70" s="2">
        <v>1</v>
      </c>
      <c r="M70" s="2">
        <v>0.2</v>
      </c>
      <c r="N70" s="35" t="s">
        <v>305</v>
      </c>
      <c r="O70" s="35" t="s">
        <v>305</v>
      </c>
      <c r="P70" s="60">
        <v>175</v>
      </c>
      <c r="Q70" s="2" t="s">
        <v>368</v>
      </c>
      <c r="R70" s="2" t="s">
        <v>307</v>
      </c>
    </row>
    <row r="71" spans="1:18" hidden="1" x14ac:dyDescent="0.3">
      <c r="A71" s="2">
        <f t="shared" si="2"/>
        <v>69</v>
      </c>
      <c r="B71" s="2" t="s">
        <v>366</v>
      </c>
      <c r="C71" s="37" t="s">
        <v>373</v>
      </c>
      <c r="D71" s="2"/>
      <c r="E71" s="2"/>
      <c r="F71" s="2"/>
      <c r="G71" s="2"/>
      <c r="H71" s="2"/>
      <c r="I71" s="2"/>
      <c r="J71" s="254">
        <v>418</v>
      </c>
      <c r="K71" s="2">
        <v>0</v>
      </c>
      <c r="L71" s="2">
        <v>1</v>
      </c>
      <c r="M71" s="2">
        <v>0.2</v>
      </c>
      <c r="N71" s="35" t="s">
        <v>305</v>
      </c>
      <c r="O71" s="35" t="s">
        <v>305</v>
      </c>
      <c r="P71" s="60">
        <v>175</v>
      </c>
      <c r="Q71" s="2" t="s">
        <v>368</v>
      </c>
      <c r="R71" s="2" t="s">
        <v>307</v>
      </c>
    </row>
    <row r="72" spans="1:18" hidden="1" x14ac:dyDescent="0.3">
      <c r="A72" s="2">
        <f t="shared" si="2"/>
        <v>70</v>
      </c>
      <c r="B72" s="2" t="s">
        <v>366</v>
      </c>
      <c r="C72" s="37" t="s">
        <v>372</v>
      </c>
      <c r="D72" s="2"/>
      <c r="E72" s="2"/>
      <c r="F72" s="2"/>
      <c r="G72" s="2"/>
      <c r="H72" s="2"/>
      <c r="I72" s="2"/>
      <c r="J72" s="2">
        <v>408</v>
      </c>
      <c r="K72" s="54">
        <v>0</v>
      </c>
      <c r="L72" s="2">
        <v>1</v>
      </c>
      <c r="M72" s="2">
        <v>0.2</v>
      </c>
      <c r="N72" s="35" t="s">
        <v>119</v>
      </c>
      <c r="O72" s="35" t="s">
        <v>119</v>
      </c>
      <c r="P72" s="60">
        <v>176</v>
      </c>
      <c r="Q72" s="2" t="s">
        <v>368</v>
      </c>
      <c r="R72" s="2" t="s">
        <v>307</v>
      </c>
    </row>
    <row r="73" spans="1:18" hidden="1" x14ac:dyDescent="0.3">
      <c r="A73" s="2">
        <f t="shared" si="2"/>
        <v>71</v>
      </c>
      <c r="B73" s="2" t="s">
        <v>366</v>
      </c>
      <c r="C73" s="37" t="s">
        <v>373</v>
      </c>
      <c r="D73" s="2"/>
      <c r="E73" s="2"/>
      <c r="F73" s="2"/>
      <c r="G73" s="2"/>
      <c r="H73" s="2"/>
      <c r="I73" s="2"/>
      <c r="J73" s="2">
        <v>408</v>
      </c>
      <c r="K73" s="54">
        <v>0</v>
      </c>
      <c r="L73" s="2">
        <v>1</v>
      </c>
      <c r="M73" s="2">
        <v>0.2</v>
      </c>
      <c r="N73" s="35" t="s">
        <v>119</v>
      </c>
      <c r="O73" s="35" t="s">
        <v>119</v>
      </c>
      <c r="P73" s="60">
        <v>176</v>
      </c>
      <c r="Q73" s="2" t="s">
        <v>368</v>
      </c>
      <c r="R73" s="2" t="s">
        <v>307</v>
      </c>
    </row>
    <row r="74" spans="1:18" hidden="1" x14ac:dyDescent="0.3">
      <c r="A74" s="2">
        <f t="shared" si="2"/>
        <v>72</v>
      </c>
      <c r="B74" s="2" t="s">
        <v>366</v>
      </c>
      <c r="C74" s="2" t="s">
        <v>372</v>
      </c>
      <c r="D74" s="2"/>
      <c r="E74" s="2"/>
      <c r="F74" s="2"/>
      <c r="G74" s="2"/>
      <c r="H74" s="2"/>
      <c r="I74" s="2"/>
      <c r="J74" s="254">
        <v>41</v>
      </c>
      <c r="K74" s="54">
        <v>0</v>
      </c>
      <c r="L74" s="2">
        <v>1</v>
      </c>
      <c r="M74" s="2">
        <v>0.2</v>
      </c>
      <c r="N74" s="35" t="s">
        <v>305</v>
      </c>
      <c r="O74" s="35" t="s">
        <v>305</v>
      </c>
      <c r="P74" s="60">
        <v>177</v>
      </c>
      <c r="Q74" s="2" t="s">
        <v>368</v>
      </c>
      <c r="R74" s="2" t="s">
        <v>307</v>
      </c>
    </row>
    <row r="75" spans="1:18" ht="15" hidden="1" thickBot="1" x14ac:dyDescent="0.35">
      <c r="A75" s="34">
        <f t="shared" si="2"/>
        <v>73</v>
      </c>
      <c r="B75" s="34" t="s">
        <v>366</v>
      </c>
      <c r="C75" s="34" t="s">
        <v>373</v>
      </c>
      <c r="D75" s="34"/>
      <c r="E75" s="34"/>
      <c r="F75" s="34"/>
      <c r="G75" s="34"/>
      <c r="H75" s="34"/>
      <c r="I75" s="34"/>
      <c r="J75" s="256">
        <v>41</v>
      </c>
      <c r="K75" s="55">
        <v>0</v>
      </c>
      <c r="L75" s="34">
        <v>1</v>
      </c>
      <c r="M75" s="34">
        <v>0.2</v>
      </c>
      <c r="N75" s="34" t="s">
        <v>305</v>
      </c>
      <c r="O75" s="34" t="s">
        <v>305</v>
      </c>
      <c r="P75" s="172">
        <v>177</v>
      </c>
      <c r="Q75" s="34" t="s">
        <v>368</v>
      </c>
      <c r="R75" s="2" t="s">
        <v>307</v>
      </c>
    </row>
    <row r="76" spans="1:18" ht="20.399999999999999" hidden="1" customHeight="1" x14ac:dyDescent="0.3">
      <c r="A76" s="198">
        <f>A75+1</f>
        <v>74</v>
      </c>
      <c r="B76" s="35" t="s">
        <v>366</v>
      </c>
      <c r="C76" s="37" t="s">
        <v>367</v>
      </c>
      <c r="D76" s="35"/>
      <c r="E76" s="35"/>
      <c r="F76" s="35"/>
      <c r="G76" s="35"/>
      <c r="H76" s="35"/>
      <c r="I76" s="35"/>
      <c r="J76" s="35">
        <v>66</v>
      </c>
      <c r="K76" s="35">
        <v>0</v>
      </c>
      <c r="L76" s="35">
        <v>1</v>
      </c>
      <c r="M76" s="35">
        <v>0.2</v>
      </c>
      <c r="N76" s="35" t="s">
        <v>119</v>
      </c>
      <c r="O76" s="35" t="s">
        <v>119</v>
      </c>
      <c r="P76" s="60">
        <v>170</v>
      </c>
      <c r="Q76" s="35" t="s">
        <v>368</v>
      </c>
      <c r="R76" s="2" t="s">
        <v>308</v>
      </c>
    </row>
    <row r="77" spans="1:18" hidden="1" x14ac:dyDescent="0.3">
      <c r="A77" s="196">
        <f t="shared" ref="A77:A99" si="3">A76+1</f>
        <v>75</v>
      </c>
      <c r="B77" s="2" t="s">
        <v>366</v>
      </c>
      <c r="C77" s="37" t="s">
        <v>369</v>
      </c>
      <c r="D77" s="2"/>
      <c r="E77" s="2"/>
      <c r="F77" s="2"/>
      <c r="G77" s="2"/>
      <c r="H77" s="2"/>
      <c r="I77" s="2"/>
      <c r="J77" s="2">
        <v>66</v>
      </c>
      <c r="K77" s="2">
        <v>0</v>
      </c>
      <c r="L77" s="2">
        <v>1</v>
      </c>
      <c r="M77" s="2">
        <v>0.2</v>
      </c>
      <c r="N77" s="35" t="s">
        <v>119</v>
      </c>
      <c r="O77" s="35" t="s">
        <v>119</v>
      </c>
      <c r="P77" s="60">
        <v>170</v>
      </c>
      <c r="Q77" s="2" t="s">
        <v>368</v>
      </c>
      <c r="R77" s="2" t="s">
        <v>308</v>
      </c>
    </row>
    <row r="78" spans="1:18" hidden="1" x14ac:dyDescent="0.3">
      <c r="A78" s="196">
        <f t="shared" si="3"/>
        <v>76</v>
      </c>
      <c r="B78" s="2" t="s">
        <v>366</v>
      </c>
      <c r="C78" s="37" t="s">
        <v>370</v>
      </c>
      <c r="D78" s="2"/>
      <c r="E78" s="2"/>
      <c r="F78" s="2"/>
      <c r="G78" s="2"/>
      <c r="H78" s="2"/>
      <c r="I78" s="2"/>
      <c r="J78" s="2">
        <v>66</v>
      </c>
      <c r="K78" s="2">
        <v>0</v>
      </c>
      <c r="L78" s="2">
        <v>1</v>
      </c>
      <c r="M78" s="2">
        <v>0.2</v>
      </c>
      <c r="N78" s="35" t="s">
        <v>119</v>
      </c>
      <c r="O78" s="35" t="s">
        <v>119</v>
      </c>
      <c r="P78" s="60">
        <v>170</v>
      </c>
      <c r="Q78" s="2" t="s">
        <v>368</v>
      </c>
      <c r="R78" s="2" t="s">
        <v>308</v>
      </c>
    </row>
    <row r="79" spans="1:18" hidden="1" x14ac:dyDescent="0.3">
      <c r="A79" s="196">
        <f t="shared" si="3"/>
        <v>77</v>
      </c>
      <c r="B79" s="2" t="s">
        <v>366</v>
      </c>
      <c r="C79" s="37" t="s">
        <v>371</v>
      </c>
      <c r="D79" s="2"/>
      <c r="E79" s="2"/>
      <c r="F79" s="2"/>
      <c r="G79" s="2"/>
      <c r="H79" s="2"/>
      <c r="I79" s="2"/>
      <c r="J79" s="2">
        <v>66</v>
      </c>
      <c r="K79" s="2">
        <v>0</v>
      </c>
      <c r="L79" s="2">
        <v>1</v>
      </c>
      <c r="M79" s="2">
        <v>0.2</v>
      </c>
      <c r="N79" s="35" t="s">
        <v>119</v>
      </c>
      <c r="O79" s="35" t="s">
        <v>119</v>
      </c>
      <c r="P79" s="60">
        <v>170</v>
      </c>
      <c r="Q79" s="2" t="s">
        <v>368</v>
      </c>
      <c r="R79" s="2" t="s">
        <v>308</v>
      </c>
    </row>
    <row r="80" spans="1:18" hidden="1" x14ac:dyDescent="0.3">
      <c r="A80" s="196">
        <f t="shared" si="3"/>
        <v>78</v>
      </c>
      <c r="B80" s="2" t="s">
        <v>366</v>
      </c>
      <c r="C80" s="37" t="s">
        <v>367</v>
      </c>
      <c r="D80" s="2"/>
      <c r="E80" s="2"/>
      <c r="F80" s="2"/>
      <c r="G80" s="2"/>
      <c r="H80" s="2"/>
      <c r="I80" s="2"/>
      <c r="J80" s="2">
        <v>407</v>
      </c>
      <c r="K80" s="2">
        <v>0</v>
      </c>
      <c r="L80" s="2">
        <v>1</v>
      </c>
      <c r="M80" s="2">
        <v>0.2</v>
      </c>
      <c r="N80" s="35" t="s">
        <v>119</v>
      </c>
      <c r="O80" s="35" t="s">
        <v>119</v>
      </c>
      <c r="P80" s="60">
        <f>P77+1</f>
        <v>171</v>
      </c>
      <c r="Q80" s="2" t="s">
        <v>368</v>
      </c>
      <c r="R80" s="2" t="s">
        <v>308</v>
      </c>
    </row>
    <row r="81" spans="1:18" hidden="1" x14ac:dyDescent="0.3">
      <c r="A81" s="196">
        <f t="shared" si="3"/>
        <v>79</v>
      </c>
      <c r="B81" s="2" t="s">
        <v>366</v>
      </c>
      <c r="C81" s="37" t="s">
        <v>369</v>
      </c>
      <c r="D81" s="2"/>
      <c r="E81" s="2"/>
      <c r="F81" s="2"/>
      <c r="G81" s="2"/>
      <c r="H81" s="2"/>
      <c r="I81" s="2"/>
      <c r="J81" s="2">
        <v>407</v>
      </c>
      <c r="K81" s="2">
        <v>0</v>
      </c>
      <c r="L81" s="2">
        <v>1</v>
      </c>
      <c r="M81" s="2">
        <v>0.2</v>
      </c>
      <c r="N81" s="35" t="s">
        <v>119</v>
      </c>
      <c r="O81" s="35" t="s">
        <v>119</v>
      </c>
      <c r="P81" s="60">
        <f>P77+1</f>
        <v>171</v>
      </c>
      <c r="Q81" s="2" t="s">
        <v>368</v>
      </c>
      <c r="R81" s="2" t="s">
        <v>308</v>
      </c>
    </row>
    <row r="82" spans="1:18" hidden="1" x14ac:dyDescent="0.3">
      <c r="A82" s="196">
        <f t="shared" si="3"/>
        <v>80</v>
      </c>
      <c r="B82" s="2" t="s">
        <v>366</v>
      </c>
      <c r="C82" s="37" t="s">
        <v>370</v>
      </c>
      <c r="D82" s="2"/>
      <c r="E82" s="2"/>
      <c r="F82" s="2"/>
      <c r="G82" s="2"/>
      <c r="H82" s="2"/>
      <c r="I82" s="2"/>
      <c r="J82" s="2">
        <v>407</v>
      </c>
      <c r="K82" s="2">
        <v>0</v>
      </c>
      <c r="L82" s="2">
        <v>1</v>
      </c>
      <c r="M82" s="2">
        <v>0.2</v>
      </c>
      <c r="N82" s="35" t="s">
        <v>119</v>
      </c>
      <c r="O82" s="35" t="s">
        <v>119</v>
      </c>
      <c r="P82" s="60">
        <f>P78+1</f>
        <v>171</v>
      </c>
      <c r="Q82" s="2" t="s">
        <v>368</v>
      </c>
      <c r="R82" s="2" t="s">
        <v>308</v>
      </c>
    </row>
    <row r="83" spans="1:18" hidden="1" x14ac:dyDescent="0.3">
      <c r="A83" s="196">
        <f t="shared" si="3"/>
        <v>81</v>
      </c>
      <c r="B83" s="2" t="s">
        <v>366</v>
      </c>
      <c r="C83" s="37" t="s">
        <v>371</v>
      </c>
      <c r="D83" s="2"/>
      <c r="E83" s="2"/>
      <c r="F83" s="2"/>
      <c r="G83" s="2"/>
      <c r="H83" s="2"/>
      <c r="I83" s="2"/>
      <c r="J83" s="2">
        <v>407</v>
      </c>
      <c r="K83" s="2">
        <v>0</v>
      </c>
      <c r="L83" s="2">
        <v>1</v>
      </c>
      <c r="M83" s="2">
        <v>0.2</v>
      </c>
      <c r="N83" s="35" t="s">
        <v>119</v>
      </c>
      <c r="O83" s="35" t="s">
        <v>119</v>
      </c>
      <c r="P83" s="60">
        <f>P79+1</f>
        <v>171</v>
      </c>
      <c r="Q83" s="2" t="s">
        <v>368</v>
      </c>
      <c r="R83" s="2" t="s">
        <v>308</v>
      </c>
    </row>
    <row r="84" spans="1:18" hidden="1" x14ac:dyDescent="0.3">
      <c r="A84" s="2">
        <f t="shared" si="3"/>
        <v>82</v>
      </c>
      <c r="B84" s="2" t="s">
        <v>366</v>
      </c>
      <c r="C84" s="37" t="s">
        <v>367</v>
      </c>
      <c r="D84" s="2"/>
      <c r="E84" s="2"/>
      <c r="F84" s="2"/>
      <c r="G84" s="2"/>
      <c r="H84" s="2"/>
      <c r="I84" s="2"/>
      <c r="J84" s="2" t="s">
        <v>374</v>
      </c>
      <c r="K84" s="54">
        <v>0</v>
      </c>
      <c r="L84" s="2">
        <v>1</v>
      </c>
      <c r="M84" s="2">
        <v>0.2</v>
      </c>
      <c r="N84" s="35" t="s">
        <v>119</v>
      </c>
      <c r="O84" s="35" t="s">
        <v>119</v>
      </c>
      <c r="P84" s="60">
        <f>P81+1</f>
        <v>172</v>
      </c>
      <c r="Q84" s="2" t="s">
        <v>368</v>
      </c>
      <c r="R84" s="2" t="s">
        <v>308</v>
      </c>
    </row>
    <row r="85" spans="1:18" hidden="1" x14ac:dyDescent="0.3">
      <c r="A85" s="2">
        <f t="shared" si="3"/>
        <v>83</v>
      </c>
      <c r="B85" s="2" t="s">
        <v>366</v>
      </c>
      <c r="C85" s="37" t="s">
        <v>369</v>
      </c>
      <c r="D85" s="2"/>
      <c r="E85" s="2"/>
      <c r="F85" s="2"/>
      <c r="G85" s="2"/>
      <c r="H85" s="2"/>
      <c r="I85" s="2"/>
      <c r="J85" s="2" t="s">
        <v>374</v>
      </c>
      <c r="K85" s="54">
        <v>0</v>
      </c>
      <c r="L85" s="2">
        <v>1</v>
      </c>
      <c r="M85" s="2">
        <v>0.2</v>
      </c>
      <c r="N85" s="35" t="s">
        <v>119</v>
      </c>
      <c r="O85" s="35" t="s">
        <v>119</v>
      </c>
      <c r="P85" s="60">
        <f>P81+1</f>
        <v>172</v>
      </c>
      <c r="Q85" s="2" t="s">
        <v>368</v>
      </c>
      <c r="R85" s="2" t="s">
        <v>308</v>
      </c>
    </row>
    <row r="86" spans="1:18" hidden="1" x14ac:dyDescent="0.3">
      <c r="A86" s="2">
        <f t="shared" si="3"/>
        <v>84</v>
      </c>
      <c r="B86" s="2" t="s">
        <v>366</v>
      </c>
      <c r="C86" s="37" t="s">
        <v>370</v>
      </c>
      <c r="D86" s="2"/>
      <c r="E86" s="2"/>
      <c r="F86" s="2"/>
      <c r="G86" s="2"/>
      <c r="H86" s="2"/>
      <c r="I86" s="2"/>
      <c r="J86" s="2" t="s">
        <v>374</v>
      </c>
      <c r="K86" s="54">
        <v>0</v>
      </c>
      <c r="L86" s="2">
        <v>1</v>
      </c>
      <c r="M86" s="2">
        <v>0.2</v>
      </c>
      <c r="N86" s="35" t="s">
        <v>119</v>
      </c>
      <c r="O86" s="35" t="s">
        <v>119</v>
      </c>
      <c r="P86" s="60">
        <f>P82+1</f>
        <v>172</v>
      </c>
      <c r="Q86" s="2" t="s">
        <v>368</v>
      </c>
      <c r="R86" s="2" t="s">
        <v>308</v>
      </c>
    </row>
    <row r="87" spans="1:18" hidden="1" x14ac:dyDescent="0.3">
      <c r="A87" s="2">
        <f t="shared" si="3"/>
        <v>85</v>
      </c>
      <c r="B87" s="2" t="s">
        <v>366</v>
      </c>
      <c r="C87" s="37" t="s">
        <v>371</v>
      </c>
      <c r="D87" s="2"/>
      <c r="E87" s="2"/>
      <c r="F87" s="2"/>
      <c r="G87" s="2"/>
      <c r="H87" s="2"/>
      <c r="I87" s="2"/>
      <c r="J87" s="2" t="s">
        <v>374</v>
      </c>
      <c r="K87" s="54">
        <v>0</v>
      </c>
      <c r="L87" s="2">
        <v>1</v>
      </c>
      <c r="M87" s="2">
        <v>0.2</v>
      </c>
      <c r="N87" s="35" t="s">
        <v>119</v>
      </c>
      <c r="O87" s="35" t="s">
        <v>119</v>
      </c>
      <c r="P87" s="60">
        <f>P83+1</f>
        <v>172</v>
      </c>
      <c r="Q87" s="2" t="s">
        <v>368</v>
      </c>
      <c r="R87" s="2" t="s">
        <v>308</v>
      </c>
    </row>
    <row r="88" spans="1:18" hidden="1" x14ac:dyDescent="0.3">
      <c r="A88" s="196">
        <f t="shared" si="3"/>
        <v>86</v>
      </c>
      <c r="B88" s="2" t="s">
        <v>366</v>
      </c>
      <c r="C88" s="37" t="s">
        <v>367</v>
      </c>
      <c r="D88" s="2"/>
      <c r="E88" s="2"/>
      <c r="F88" s="2"/>
      <c r="G88" s="2"/>
      <c r="H88" s="2"/>
      <c r="I88" s="2"/>
      <c r="J88" s="2">
        <v>71</v>
      </c>
      <c r="K88" s="54">
        <v>0</v>
      </c>
      <c r="L88" s="2">
        <v>1</v>
      </c>
      <c r="M88" s="2">
        <v>0.2</v>
      </c>
      <c r="N88" s="35" t="s">
        <v>119</v>
      </c>
      <c r="O88" s="35" t="s">
        <v>119</v>
      </c>
      <c r="P88" s="60">
        <f>P85+1</f>
        <v>173</v>
      </c>
      <c r="Q88" s="2" t="s">
        <v>368</v>
      </c>
      <c r="R88" s="2" t="s">
        <v>308</v>
      </c>
    </row>
    <row r="89" spans="1:18" hidden="1" x14ac:dyDescent="0.3">
      <c r="A89" s="196">
        <f t="shared" si="3"/>
        <v>87</v>
      </c>
      <c r="B89" s="2" t="s">
        <v>366</v>
      </c>
      <c r="C89" s="37" t="s">
        <v>369</v>
      </c>
      <c r="D89" s="2"/>
      <c r="E89" s="2"/>
      <c r="F89" s="2"/>
      <c r="G89" s="2"/>
      <c r="H89" s="2"/>
      <c r="I89" s="2"/>
      <c r="J89" s="2">
        <v>71</v>
      </c>
      <c r="K89" s="54">
        <v>0</v>
      </c>
      <c r="L89" s="2">
        <v>1</v>
      </c>
      <c r="M89" s="2">
        <v>0.2</v>
      </c>
      <c r="N89" s="35" t="s">
        <v>119</v>
      </c>
      <c r="O89" s="35" t="s">
        <v>119</v>
      </c>
      <c r="P89" s="60">
        <f>P85+1</f>
        <v>173</v>
      </c>
      <c r="Q89" s="2" t="s">
        <v>368</v>
      </c>
      <c r="R89" s="2" t="s">
        <v>308</v>
      </c>
    </row>
    <row r="90" spans="1:18" hidden="1" x14ac:dyDescent="0.3">
      <c r="A90" s="196">
        <f t="shared" si="3"/>
        <v>88</v>
      </c>
      <c r="B90" s="2" t="s">
        <v>366</v>
      </c>
      <c r="C90" s="37" t="s">
        <v>370</v>
      </c>
      <c r="D90" s="2"/>
      <c r="E90" s="2"/>
      <c r="F90" s="2"/>
      <c r="G90" s="2"/>
      <c r="H90" s="2"/>
      <c r="I90" s="2"/>
      <c r="J90" s="2">
        <v>71</v>
      </c>
      <c r="K90" s="54">
        <v>0</v>
      </c>
      <c r="L90" s="2">
        <v>1</v>
      </c>
      <c r="M90" s="2">
        <v>0.2</v>
      </c>
      <c r="N90" s="35" t="s">
        <v>119</v>
      </c>
      <c r="O90" s="35" t="s">
        <v>119</v>
      </c>
      <c r="P90" s="60">
        <f>P86+1</f>
        <v>173</v>
      </c>
      <c r="Q90" s="2" t="s">
        <v>368</v>
      </c>
      <c r="R90" s="2" t="s">
        <v>308</v>
      </c>
    </row>
    <row r="91" spans="1:18" hidden="1" x14ac:dyDescent="0.3">
      <c r="A91" s="196">
        <f t="shared" si="3"/>
        <v>89</v>
      </c>
      <c r="B91" s="2" t="s">
        <v>366</v>
      </c>
      <c r="C91" s="37" t="s">
        <v>371</v>
      </c>
      <c r="D91" s="2"/>
      <c r="E91" s="2"/>
      <c r="F91" s="2"/>
      <c r="G91" s="2"/>
      <c r="H91" s="2"/>
      <c r="I91" s="2"/>
      <c r="J91" s="2">
        <v>71</v>
      </c>
      <c r="K91" s="54">
        <v>0</v>
      </c>
      <c r="L91" s="2">
        <v>1</v>
      </c>
      <c r="M91" s="2">
        <v>0.2</v>
      </c>
      <c r="N91" s="35" t="s">
        <v>119</v>
      </c>
      <c r="O91" s="35" t="s">
        <v>119</v>
      </c>
      <c r="P91" s="60">
        <f>P87+1</f>
        <v>173</v>
      </c>
      <c r="Q91" s="2" t="s">
        <v>368</v>
      </c>
      <c r="R91" s="2" t="s">
        <v>308</v>
      </c>
    </row>
    <row r="92" spans="1:18" hidden="1" x14ac:dyDescent="0.3">
      <c r="A92" s="196">
        <f t="shared" si="3"/>
        <v>90</v>
      </c>
      <c r="B92" s="2" t="s">
        <v>366</v>
      </c>
      <c r="C92" s="37" t="s">
        <v>372</v>
      </c>
      <c r="D92" s="2"/>
      <c r="E92" s="2"/>
      <c r="F92" s="2"/>
      <c r="G92" s="2"/>
      <c r="H92" s="2"/>
      <c r="I92" s="2"/>
      <c r="J92" s="2">
        <v>66</v>
      </c>
      <c r="K92" s="2">
        <v>0</v>
      </c>
      <c r="L92" s="2">
        <v>1</v>
      </c>
      <c r="M92" s="2">
        <v>0.2</v>
      </c>
      <c r="N92" s="35" t="s">
        <v>119</v>
      </c>
      <c r="O92" s="35" t="s">
        <v>119</v>
      </c>
      <c r="P92" s="60">
        <f>P89+1</f>
        <v>174</v>
      </c>
      <c r="Q92" s="2" t="s">
        <v>368</v>
      </c>
      <c r="R92" s="2" t="s">
        <v>308</v>
      </c>
    </row>
    <row r="93" spans="1:18" hidden="1" x14ac:dyDescent="0.3">
      <c r="A93" s="196">
        <f t="shared" si="3"/>
        <v>91</v>
      </c>
      <c r="B93" s="2" t="s">
        <v>366</v>
      </c>
      <c r="C93" s="37" t="s">
        <v>373</v>
      </c>
      <c r="D93" s="2"/>
      <c r="E93" s="2"/>
      <c r="F93" s="2"/>
      <c r="G93" s="2"/>
      <c r="H93" s="2"/>
      <c r="I93" s="2"/>
      <c r="J93" s="2">
        <v>66</v>
      </c>
      <c r="K93" s="2">
        <v>0</v>
      </c>
      <c r="L93" s="2">
        <v>1</v>
      </c>
      <c r="M93" s="2">
        <v>0.2</v>
      </c>
      <c r="N93" s="35" t="s">
        <v>119</v>
      </c>
      <c r="O93" s="35" t="s">
        <v>119</v>
      </c>
      <c r="P93" s="60">
        <f>P89+1</f>
        <v>174</v>
      </c>
      <c r="Q93" s="2" t="s">
        <v>368</v>
      </c>
      <c r="R93" s="2" t="s">
        <v>308</v>
      </c>
    </row>
    <row r="94" spans="1:18" hidden="1" x14ac:dyDescent="0.3">
      <c r="A94" s="196">
        <f t="shared" si="3"/>
        <v>92</v>
      </c>
      <c r="B94" s="2" t="s">
        <v>366</v>
      </c>
      <c r="C94" s="37" t="s">
        <v>372</v>
      </c>
      <c r="D94" s="2"/>
      <c r="E94" s="2"/>
      <c r="F94" s="2"/>
      <c r="G94" s="2"/>
      <c r="H94" s="2"/>
      <c r="I94" s="2"/>
      <c r="J94" s="2">
        <v>407</v>
      </c>
      <c r="K94" s="2">
        <v>0</v>
      </c>
      <c r="L94" s="2">
        <v>1</v>
      </c>
      <c r="M94" s="2">
        <v>0.2</v>
      </c>
      <c r="N94" s="35" t="s">
        <v>119</v>
      </c>
      <c r="O94" s="35" t="s">
        <v>119</v>
      </c>
      <c r="P94" s="60">
        <v>175</v>
      </c>
      <c r="Q94" s="2" t="s">
        <v>368</v>
      </c>
      <c r="R94" s="2" t="s">
        <v>308</v>
      </c>
    </row>
    <row r="95" spans="1:18" hidden="1" x14ac:dyDescent="0.3">
      <c r="A95" s="196">
        <f t="shared" si="3"/>
        <v>93</v>
      </c>
      <c r="B95" s="2" t="s">
        <v>366</v>
      </c>
      <c r="C95" s="37" t="s">
        <v>373</v>
      </c>
      <c r="D95" s="2"/>
      <c r="E95" s="2"/>
      <c r="F95" s="2"/>
      <c r="G95" s="2"/>
      <c r="H95" s="2"/>
      <c r="I95" s="2"/>
      <c r="J95" s="2">
        <v>407</v>
      </c>
      <c r="K95" s="2">
        <v>0</v>
      </c>
      <c r="L95" s="2">
        <v>1</v>
      </c>
      <c r="M95" s="2">
        <v>0.2</v>
      </c>
      <c r="N95" s="35" t="s">
        <v>119</v>
      </c>
      <c r="O95" s="35" t="s">
        <v>119</v>
      </c>
      <c r="P95" s="60">
        <v>175</v>
      </c>
      <c r="Q95" s="2" t="s">
        <v>368</v>
      </c>
      <c r="R95" s="2" t="s">
        <v>308</v>
      </c>
    </row>
    <row r="96" spans="1:18" hidden="1" x14ac:dyDescent="0.3">
      <c r="A96" s="196">
        <f t="shared" si="3"/>
        <v>94</v>
      </c>
      <c r="B96" s="2" t="s">
        <v>366</v>
      </c>
      <c r="C96" s="37" t="s">
        <v>372</v>
      </c>
      <c r="D96" s="2"/>
      <c r="E96" s="2"/>
      <c r="F96" s="2"/>
      <c r="G96" s="2"/>
      <c r="H96" s="2"/>
      <c r="I96" s="2"/>
      <c r="J96" s="2" t="s">
        <v>374</v>
      </c>
      <c r="K96" s="54">
        <v>0</v>
      </c>
      <c r="L96" s="2">
        <v>1</v>
      </c>
      <c r="M96" s="2">
        <v>0.2</v>
      </c>
      <c r="N96" s="35" t="s">
        <v>119</v>
      </c>
      <c r="O96" s="35" t="s">
        <v>119</v>
      </c>
      <c r="P96" s="60">
        <v>176</v>
      </c>
      <c r="Q96" s="2" t="s">
        <v>368</v>
      </c>
      <c r="R96" s="2" t="s">
        <v>308</v>
      </c>
    </row>
    <row r="97" spans="1:19" hidden="1" x14ac:dyDescent="0.3">
      <c r="A97" s="196">
        <f t="shared" si="3"/>
        <v>95</v>
      </c>
      <c r="B97" s="2" t="s">
        <v>366</v>
      </c>
      <c r="C97" s="37" t="s">
        <v>373</v>
      </c>
      <c r="D97" s="2"/>
      <c r="E97" s="2"/>
      <c r="F97" s="2"/>
      <c r="G97" s="2"/>
      <c r="H97" s="2"/>
      <c r="I97" s="2"/>
      <c r="J97" s="2" t="s">
        <v>374</v>
      </c>
      <c r="K97" s="54">
        <v>0</v>
      </c>
      <c r="L97" s="2">
        <v>1</v>
      </c>
      <c r="M97" s="2">
        <v>0.2</v>
      </c>
      <c r="N97" s="35" t="s">
        <v>119</v>
      </c>
      <c r="O97" s="35" t="s">
        <v>119</v>
      </c>
      <c r="P97" s="60">
        <v>176</v>
      </c>
      <c r="Q97" s="2" t="s">
        <v>368</v>
      </c>
      <c r="R97" s="2" t="s">
        <v>308</v>
      </c>
    </row>
    <row r="98" spans="1:19" hidden="1" x14ac:dyDescent="0.3">
      <c r="A98" s="196">
        <f t="shared" si="3"/>
        <v>96</v>
      </c>
      <c r="B98" s="2" t="s">
        <v>366</v>
      </c>
      <c r="C98" s="2" t="s">
        <v>372</v>
      </c>
      <c r="D98" s="2"/>
      <c r="E98" s="2"/>
      <c r="F98" s="2"/>
      <c r="G98" s="2"/>
      <c r="H98" s="2"/>
      <c r="I98" s="2"/>
      <c r="J98" s="2">
        <v>71</v>
      </c>
      <c r="K98" s="54">
        <v>0</v>
      </c>
      <c r="L98" s="2">
        <v>1</v>
      </c>
      <c r="M98" s="2">
        <v>0.2</v>
      </c>
      <c r="N98" s="35" t="s">
        <v>119</v>
      </c>
      <c r="O98" s="35" t="s">
        <v>119</v>
      </c>
      <c r="P98" s="60">
        <v>177</v>
      </c>
      <c r="Q98" s="2" t="s">
        <v>368</v>
      </c>
      <c r="R98" s="2" t="s">
        <v>308</v>
      </c>
    </row>
    <row r="99" spans="1:19" ht="15" hidden="1" thickBot="1" x14ac:dyDescent="0.35">
      <c r="A99" s="199">
        <f t="shared" si="3"/>
        <v>97</v>
      </c>
      <c r="B99" s="34" t="s">
        <v>366</v>
      </c>
      <c r="C99" s="34" t="s">
        <v>373</v>
      </c>
      <c r="D99" s="34"/>
      <c r="E99" s="34"/>
      <c r="F99" s="34"/>
      <c r="G99" s="34"/>
      <c r="H99" s="34"/>
      <c r="I99" s="34"/>
      <c r="J99" s="34">
        <v>71</v>
      </c>
      <c r="K99" s="55">
        <v>0</v>
      </c>
      <c r="L99" s="34">
        <v>1</v>
      </c>
      <c r="M99" s="34">
        <v>0.2</v>
      </c>
      <c r="N99" s="34" t="s">
        <v>119</v>
      </c>
      <c r="O99" s="34" t="s">
        <v>119</v>
      </c>
      <c r="P99" s="172">
        <v>177</v>
      </c>
      <c r="Q99" s="34" t="s">
        <v>368</v>
      </c>
      <c r="R99" s="34" t="s">
        <v>308</v>
      </c>
      <c r="S99" t="s">
        <v>375</v>
      </c>
    </row>
    <row r="100" spans="1:19" hidden="1" x14ac:dyDescent="0.3">
      <c r="A100" s="35">
        <f t="shared" ref="A100:A112" si="4">A99+1</f>
        <v>98</v>
      </c>
      <c r="B100" s="35" t="s">
        <v>346</v>
      </c>
      <c r="C100" s="35" t="s">
        <v>376</v>
      </c>
      <c r="D100" s="35"/>
      <c r="E100" s="35"/>
      <c r="F100" s="35"/>
      <c r="G100" s="35"/>
      <c r="H100" s="35"/>
      <c r="I100" s="35"/>
      <c r="J100" s="57">
        <v>25</v>
      </c>
      <c r="K100" s="35">
        <v>0</v>
      </c>
      <c r="L100" s="35">
        <v>1</v>
      </c>
      <c r="M100" s="35">
        <v>0.2</v>
      </c>
      <c r="N100" s="35" t="s">
        <v>119</v>
      </c>
      <c r="O100" s="35" t="s">
        <v>119</v>
      </c>
      <c r="P100" s="60">
        <v>178</v>
      </c>
      <c r="Q100" s="35" t="s">
        <v>377</v>
      </c>
      <c r="R100" s="35" t="s">
        <v>303</v>
      </c>
    </row>
    <row r="101" spans="1:19" hidden="1" x14ac:dyDescent="0.3">
      <c r="A101" s="2">
        <f t="shared" si="4"/>
        <v>99</v>
      </c>
      <c r="B101" s="2" t="s">
        <v>346</v>
      </c>
      <c r="C101" s="2" t="s">
        <v>376</v>
      </c>
      <c r="D101" s="2"/>
      <c r="E101" s="2"/>
      <c r="F101" s="2"/>
      <c r="G101" s="2"/>
      <c r="H101" s="2"/>
      <c r="I101" s="2"/>
      <c r="J101" s="56">
        <v>31</v>
      </c>
      <c r="K101" s="2">
        <v>0</v>
      </c>
      <c r="L101" s="2">
        <v>1</v>
      </c>
      <c r="M101" s="2">
        <v>0.2</v>
      </c>
      <c r="N101" s="35" t="s">
        <v>119</v>
      </c>
      <c r="O101" s="35" t="s">
        <v>119</v>
      </c>
      <c r="P101" s="60">
        <v>178</v>
      </c>
      <c r="Q101" s="2" t="s">
        <v>377</v>
      </c>
      <c r="R101" s="2" t="s">
        <v>303</v>
      </c>
    </row>
    <row r="102" spans="1:19" hidden="1" x14ac:dyDescent="0.3">
      <c r="A102" s="2">
        <f t="shared" si="4"/>
        <v>100</v>
      </c>
      <c r="B102" s="2" t="s">
        <v>346</v>
      </c>
      <c r="C102" s="2" t="s">
        <v>376</v>
      </c>
      <c r="D102" s="2"/>
      <c r="E102" s="2"/>
      <c r="F102" s="2"/>
      <c r="G102" s="2"/>
      <c r="H102" s="2"/>
      <c r="I102" s="2"/>
      <c r="J102" s="56">
        <v>13</v>
      </c>
      <c r="K102" s="2">
        <v>0</v>
      </c>
      <c r="L102" s="2">
        <v>1</v>
      </c>
      <c r="M102" s="2">
        <v>0.2</v>
      </c>
      <c r="N102" s="35" t="s">
        <v>119</v>
      </c>
      <c r="O102" s="35" t="s">
        <v>119</v>
      </c>
      <c r="P102" s="60">
        <v>179</v>
      </c>
      <c r="Q102" s="2" t="s">
        <v>377</v>
      </c>
      <c r="R102" s="2" t="s">
        <v>303</v>
      </c>
    </row>
    <row r="103" spans="1:19" hidden="1" x14ac:dyDescent="0.3">
      <c r="A103" s="2">
        <f t="shared" si="4"/>
        <v>101</v>
      </c>
      <c r="B103" s="2" t="s">
        <v>346</v>
      </c>
      <c r="C103" s="2" t="s">
        <v>376</v>
      </c>
      <c r="D103" s="2"/>
      <c r="E103" s="2"/>
      <c r="F103" s="2"/>
      <c r="G103" s="2"/>
      <c r="H103" s="2"/>
      <c r="I103" s="2"/>
      <c r="J103" s="254">
        <v>36</v>
      </c>
      <c r="K103" s="2">
        <v>0</v>
      </c>
      <c r="L103" s="2">
        <v>1</v>
      </c>
      <c r="M103" s="2">
        <v>0.2</v>
      </c>
      <c r="N103" s="35" t="s">
        <v>305</v>
      </c>
      <c r="O103" s="35" t="s">
        <v>305</v>
      </c>
      <c r="P103" s="60">
        <v>180</v>
      </c>
      <c r="Q103" s="2" t="s">
        <v>377</v>
      </c>
      <c r="R103" s="2" t="s">
        <v>307</v>
      </c>
    </row>
    <row r="104" spans="1:19" hidden="1" x14ac:dyDescent="0.3">
      <c r="A104" s="2">
        <f t="shared" si="4"/>
        <v>102</v>
      </c>
      <c r="B104" s="2" t="s">
        <v>346</v>
      </c>
      <c r="C104" s="2" t="s">
        <v>376</v>
      </c>
      <c r="D104" s="2"/>
      <c r="E104" s="2"/>
      <c r="F104" s="2"/>
      <c r="G104" s="2"/>
      <c r="H104" s="2"/>
      <c r="I104" s="2"/>
      <c r="J104" s="254">
        <v>418</v>
      </c>
      <c r="K104" s="2">
        <v>0</v>
      </c>
      <c r="L104" s="2">
        <v>1</v>
      </c>
      <c r="M104" s="2">
        <v>0.2</v>
      </c>
      <c r="N104" s="35" t="s">
        <v>305</v>
      </c>
      <c r="O104" s="35" t="s">
        <v>305</v>
      </c>
      <c r="P104" s="60">
        <v>181</v>
      </c>
      <c r="Q104" s="2" t="s">
        <v>377</v>
      </c>
      <c r="R104" s="2" t="s">
        <v>307</v>
      </c>
    </row>
    <row r="105" spans="1:19" hidden="1" x14ac:dyDescent="0.3">
      <c r="A105" s="196">
        <f t="shared" si="4"/>
        <v>103</v>
      </c>
      <c r="B105" s="2" t="s">
        <v>346</v>
      </c>
      <c r="C105" s="2" t="s">
        <v>376</v>
      </c>
      <c r="D105" s="2"/>
      <c r="E105" s="2"/>
      <c r="F105" s="2"/>
      <c r="G105" s="2"/>
      <c r="H105" s="2"/>
      <c r="I105" s="2"/>
      <c r="J105" s="2">
        <v>66</v>
      </c>
      <c r="K105" s="2">
        <v>0</v>
      </c>
      <c r="L105" s="2">
        <v>1</v>
      </c>
      <c r="M105" s="2">
        <v>0.2</v>
      </c>
      <c r="N105" s="35" t="s">
        <v>119</v>
      </c>
      <c r="O105" s="35" t="s">
        <v>119</v>
      </c>
      <c r="P105" s="60">
        <v>180</v>
      </c>
      <c r="Q105" s="2" t="s">
        <v>377</v>
      </c>
      <c r="R105" s="2" t="s">
        <v>308</v>
      </c>
    </row>
    <row r="106" spans="1:19" hidden="1" x14ac:dyDescent="0.3">
      <c r="A106" s="196">
        <f t="shared" si="4"/>
        <v>104</v>
      </c>
      <c r="B106" s="2" t="s">
        <v>346</v>
      </c>
      <c r="C106" s="2" t="s">
        <v>376</v>
      </c>
      <c r="D106" s="2"/>
      <c r="E106" s="2"/>
      <c r="F106" s="2"/>
      <c r="G106" s="2"/>
      <c r="H106" s="2"/>
      <c r="I106" s="2"/>
      <c r="J106" s="2">
        <v>407</v>
      </c>
      <c r="K106" s="2">
        <v>0</v>
      </c>
      <c r="L106" s="2">
        <v>1</v>
      </c>
      <c r="M106" s="2">
        <v>0.2</v>
      </c>
      <c r="N106" s="35" t="s">
        <v>119</v>
      </c>
      <c r="O106" s="35" t="s">
        <v>119</v>
      </c>
      <c r="P106" s="60">
        <v>181</v>
      </c>
      <c r="Q106" s="2" t="s">
        <v>377</v>
      </c>
      <c r="R106" s="2" t="s">
        <v>308</v>
      </c>
    </row>
    <row r="107" spans="1:19" hidden="1" x14ac:dyDescent="0.3">
      <c r="A107" s="2">
        <f t="shared" si="4"/>
        <v>105</v>
      </c>
      <c r="B107" s="2" t="s">
        <v>346</v>
      </c>
      <c r="C107" s="2" t="s">
        <v>376</v>
      </c>
      <c r="D107" s="2"/>
      <c r="E107" s="2"/>
      <c r="F107" s="2"/>
      <c r="G107" s="2"/>
      <c r="H107" s="2"/>
      <c r="I107" s="2"/>
      <c r="J107" s="56">
        <v>68</v>
      </c>
      <c r="K107" s="2">
        <v>0</v>
      </c>
      <c r="L107" s="2">
        <v>1</v>
      </c>
      <c r="M107" s="2">
        <v>0.2</v>
      </c>
      <c r="N107" s="35" t="s">
        <v>119</v>
      </c>
      <c r="O107" s="35" t="s">
        <v>119</v>
      </c>
      <c r="P107" s="60">
        <v>181</v>
      </c>
      <c r="Q107" s="2" t="s">
        <v>377</v>
      </c>
      <c r="R107" s="2" t="s">
        <v>303</v>
      </c>
    </row>
    <row r="108" spans="1:19" hidden="1" x14ac:dyDescent="0.3">
      <c r="A108" s="2">
        <f t="shared" si="4"/>
        <v>106</v>
      </c>
      <c r="B108" s="2" t="s">
        <v>346</v>
      </c>
      <c r="C108" s="2" t="s">
        <v>378</v>
      </c>
      <c r="G108" s="2"/>
      <c r="H108" s="2"/>
      <c r="I108" s="2"/>
      <c r="J108" s="56">
        <v>25</v>
      </c>
      <c r="K108" s="35">
        <v>0</v>
      </c>
      <c r="L108" s="2">
        <v>1</v>
      </c>
      <c r="M108" s="2">
        <v>0.2</v>
      </c>
      <c r="N108" s="35" t="s">
        <v>119</v>
      </c>
      <c r="O108" s="35" t="s">
        <v>119</v>
      </c>
      <c r="P108" s="60">
        <v>182</v>
      </c>
      <c r="Q108" s="2" t="s">
        <v>377</v>
      </c>
      <c r="R108" s="2" t="s">
        <v>303</v>
      </c>
    </row>
    <row r="109" spans="1:19" hidden="1" x14ac:dyDescent="0.3">
      <c r="A109" s="2">
        <f t="shared" si="4"/>
        <v>107</v>
      </c>
      <c r="B109" s="2" t="s">
        <v>346</v>
      </c>
      <c r="C109" s="2" t="s">
        <v>378</v>
      </c>
      <c r="G109" s="2"/>
      <c r="H109" s="2"/>
      <c r="I109" s="2"/>
      <c r="J109" s="56">
        <v>31</v>
      </c>
      <c r="K109" s="2">
        <v>0</v>
      </c>
      <c r="L109" s="2">
        <v>1</v>
      </c>
      <c r="M109" s="2">
        <v>0.2</v>
      </c>
      <c r="N109" s="35" t="s">
        <v>119</v>
      </c>
      <c r="O109" s="35" t="s">
        <v>119</v>
      </c>
      <c r="P109" s="60">
        <v>182</v>
      </c>
      <c r="Q109" s="2" t="s">
        <v>377</v>
      </c>
      <c r="R109" s="2" t="s">
        <v>303</v>
      </c>
    </row>
    <row r="110" spans="1:19" hidden="1" x14ac:dyDescent="0.3">
      <c r="A110" s="2">
        <f t="shared" si="4"/>
        <v>108</v>
      </c>
      <c r="B110" s="2" t="s">
        <v>346</v>
      </c>
      <c r="C110" s="2" t="s">
        <v>378</v>
      </c>
      <c r="G110" s="2"/>
      <c r="H110" s="2"/>
      <c r="I110" s="2"/>
      <c r="J110" s="56">
        <v>13</v>
      </c>
      <c r="K110" s="2">
        <v>0</v>
      </c>
      <c r="L110" s="2">
        <v>1</v>
      </c>
      <c r="M110" s="2">
        <v>0.2</v>
      </c>
      <c r="N110" s="35" t="s">
        <v>119</v>
      </c>
      <c r="O110" s="35" t="s">
        <v>119</v>
      </c>
      <c r="P110" s="60">
        <v>183</v>
      </c>
      <c r="Q110" s="2" t="s">
        <v>377</v>
      </c>
      <c r="R110" s="2" t="s">
        <v>303</v>
      </c>
    </row>
    <row r="111" spans="1:19" hidden="1" x14ac:dyDescent="0.3">
      <c r="A111" s="2">
        <f t="shared" si="4"/>
        <v>109</v>
      </c>
      <c r="B111" s="2" t="s">
        <v>346</v>
      </c>
      <c r="C111" s="2" t="s">
        <v>378</v>
      </c>
      <c r="G111" s="2"/>
      <c r="H111" s="2"/>
      <c r="I111" s="2"/>
      <c r="J111" s="56">
        <v>19</v>
      </c>
      <c r="K111" s="2">
        <v>0</v>
      </c>
      <c r="L111" s="2">
        <v>1</v>
      </c>
      <c r="M111" s="2">
        <v>0.2</v>
      </c>
      <c r="N111" s="35" t="s">
        <v>119</v>
      </c>
      <c r="O111" s="35" t="s">
        <v>119</v>
      </c>
      <c r="P111" s="60">
        <v>183</v>
      </c>
      <c r="Q111" s="2" t="s">
        <v>377</v>
      </c>
      <c r="R111" s="2" t="s">
        <v>303</v>
      </c>
    </row>
    <row r="112" spans="1:19" hidden="1" x14ac:dyDescent="0.3">
      <c r="A112" s="2">
        <f t="shared" si="4"/>
        <v>110</v>
      </c>
      <c r="B112" s="2" t="s">
        <v>346</v>
      </c>
      <c r="C112" s="2" t="s">
        <v>378</v>
      </c>
      <c r="G112" s="2"/>
      <c r="H112" s="2"/>
      <c r="I112" s="2"/>
      <c r="J112" s="254">
        <v>36</v>
      </c>
      <c r="K112" s="2">
        <v>0</v>
      </c>
      <c r="L112" s="2">
        <v>1</v>
      </c>
      <c r="M112" s="2">
        <v>0.2</v>
      </c>
      <c r="N112" s="35" t="s">
        <v>305</v>
      </c>
      <c r="O112" s="35" t="s">
        <v>305</v>
      </c>
      <c r="P112" s="60">
        <v>184</v>
      </c>
      <c r="Q112" s="2" t="s">
        <v>377</v>
      </c>
      <c r="R112" s="2" t="s">
        <v>307</v>
      </c>
    </row>
    <row r="113" spans="1:18" hidden="1" x14ac:dyDescent="0.3">
      <c r="A113" s="2">
        <f t="shared" ref="A113:A169" si="5">A112+1</f>
        <v>111</v>
      </c>
      <c r="B113" s="2" t="s">
        <v>346</v>
      </c>
      <c r="C113" s="2" t="s">
        <v>378</v>
      </c>
      <c r="G113" s="2"/>
      <c r="H113" s="2"/>
      <c r="I113" s="2"/>
      <c r="J113" s="254">
        <v>41</v>
      </c>
      <c r="K113" s="2">
        <v>0</v>
      </c>
      <c r="L113" s="2">
        <v>1</v>
      </c>
      <c r="M113" s="2">
        <v>0.2</v>
      </c>
      <c r="N113" s="35" t="s">
        <v>305</v>
      </c>
      <c r="O113" s="35" t="s">
        <v>305</v>
      </c>
      <c r="P113" s="60">
        <v>185</v>
      </c>
      <c r="Q113" s="2" t="s">
        <v>377</v>
      </c>
      <c r="R113" s="2" t="s">
        <v>307</v>
      </c>
    </row>
    <row r="114" spans="1:18" hidden="1" x14ac:dyDescent="0.3">
      <c r="A114" s="196">
        <f t="shared" si="5"/>
        <v>112</v>
      </c>
      <c r="B114" s="2" t="s">
        <v>346</v>
      </c>
      <c r="C114" s="2" t="s">
        <v>378</v>
      </c>
      <c r="G114" s="2"/>
      <c r="H114" s="2"/>
      <c r="I114" s="2"/>
      <c r="J114" s="2">
        <v>66</v>
      </c>
      <c r="K114" s="2">
        <v>0</v>
      </c>
      <c r="L114" s="2">
        <v>1</v>
      </c>
      <c r="M114" s="2">
        <v>0.2</v>
      </c>
      <c r="N114" s="35" t="s">
        <v>119</v>
      </c>
      <c r="O114" s="35" t="s">
        <v>119</v>
      </c>
      <c r="P114" s="60">
        <v>184</v>
      </c>
      <c r="Q114" s="2" t="s">
        <v>377</v>
      </c>
      <c r="R114" s="2" t="s">
        <v>308</v>
      </c>
    </row>
    <row r="115" spans="1:18" hidden="1" x14ac:dyDescent="0.3">
      <c r="A115" s="194">
        <f t="shared" si="5"/>
        <v>113</v>
      </c>
      <c r="B115" s="26" t="s">
        <v>346</v>
      </c>
      <c r="C115" s="2" t="s">
        <v>378</v>
      </c>
      <c r="G115" s="26"/>
      <c r="H115" s="26"/>
      <c r="I115" s="26"/>
      <c r="J115" s="2">
        <v>71</v>
      </c>
      <c r="K115" s="26">
        <v>0</v>
      </c>
      <c r="L115" s="26">
        <v>1</v>
      </c>
      <c r="M115" s="26">
        <v>0.2</v>
      </c>
      <c r="N115" s="35" t="s">
        <v>119</v>
      </c>
      <c r="O115" s="35" t="s">
        <v>119</v>
      </c>
      <c r="P115" s="60">
        <v>185</v>
      </c>
      <c r="Q115" s="2" t="s">
        <v>377</v>
      </c>
      <c r="R115" s="2" t="s">
        <v>308</v>
      </c>
    </row>
    <row r="116" spans="1:18" hidden="1" x14ac:dyDescent="0.3">
      <c r="A116" s="26">
        <f t="shared" si="5"/>
        <v>114</v>
      </c>
      <c r="B116" s="2" t="s">
        <v>346</v>
      </c>
      <c r="C116" s="26" t="s">
        <v>379</v>
      </c>
      <c r="D116" s="2" t="s">
        <v>346</v>
      </c>
      <c r="E116" s="2" t="s">
        <v>376</v>
      </c>
      <c r="F116" s="2"/>
      <c r="G116" s="2"/>
      <c r="H116" s="2"/>
      <c r="I116" s="2"/>
      <c r="J116" s="56">
        <v>25</v>
      </c>
      <c r="K116" s="35">
        <v>0</v>
      </c>
      <c r="L116" s="2">
        <v>1</v>
      </c>
      <c r="M116" s="2">
        <v>0.2</v>
      </c>
      <c r="N116" s="35" t="s">
        <v>119</v>
      </c>
      <c r="O116" s="35" t="s">
        <v>119</v>
      </c>
      <c r="P116" s="60">
        <v>186</v>
      </c>
      <c r="Q116" s="2" t="s">
        <v>377</v>
      </c>
      <c r="R116" s="2" t="s">
        <v>303</v>
      </c>
    </row>
    <row r="117" spans="1:18" hidden="1" x14ac:dyDescent="0.3">
      <c r="A117" s="26">
        <f t="shared" si="5"/>
        <v>115</v>
      </c>
      <c r="B117" s="2" t="s">
        <v>346</v>
      </c>
      <c r="C117" s="26" t="s">
        <v>379</v>
      </c>
      <c r="D117" s="2"/>
      <c r="E117" s="2"/>
      <c r="F117" s="2"/>
      <c r="G117" s="2"/>
      <c r="H117" s="2"/>
      <c r="I117" s="2"/>
      <c r="J117" s="56">
        <v>31</v>
      </c>
      <c r="K117" s="2">
        <v>0</v>
      </c>
      <c r="L117" s="2">
        <v>1</v>
      </c>
      <c r="M117" s="2">
        <v>0.2</v>
      </c>
      <c r="N117" s="35" t="s">
        <v>119</v>
      </c>
      <c r="O117" s="35" t="s">
        <v>119</v>
      </c>
      <c r="P117" s="60">
        <v>186</v>
      </c>
      <c r="Q117" s="2" t="s">
        <v>377</v>
      </c>
      <c r="R117" s="2" t="s">
        <v>303</v>
      </c>
    </row>
    <row r="118" spans="1:18" hidden="1" x14ac:dyDescent="0.3">
      <c r="A118" s="26">
        <f t="shared" si="5"/>
        <v>116</v>
      </c>
      <c r="B118" s="2" t="s">
        <v>346</v>
      </c>
      <c r="C118" s="26" t="s">
        <v>379</v>
      </c>
      <c r="D118" s="2"/>
      <c r="E118" s="2"/>
      <c r="F118" s="2"/>
      <c r="G118" s="2"/>
      <c r="H118" s="2"/>
      <c r="I118" s="2"/>
      <c r="J118" s="56">
        <v>13</v>
      </c>
      <c r="K118" s="2">
        <v>0</v>
      </c>
      <c r="L118" s="2">
        <v>1</v>
      </c>
      <c r="M118" s="2">
        <v>0.2</v>
      </c>
      <c r="N118" s="35" t="s">
        <v>119</v>
      </c>
      <c r="O118" s="35" t="s">
        <v>119</v>
      </c>
      <c r="P118" s="60">
        <v>187</v>
      </c>
      <c r="Q118" s="2" t="s">
        <v>377</v>
      </c>
      <c r="R118" s="2" t="s">
        <v>303</v>
      </c>
    </row>
    <row r="119" spans="1:18" hidden="1" x14ac:dyDescent="0.3">
      <c r="A119" s="26">
        <f t="shared" si="5"/>
        <v>117</v>
      </c>
      <c r="B119" s="2" t="s">
        <v>346</v>
      </c>
      <c r="C119" s="26" t="s">
        <v>379</v>
      </c>
      <c r="D119" s="2" t="s">
        <v>346</v>
      </c>
      <c r="E119" s="2" t="s">
        <v>376</v>
      </c>
      <c r="F119" s="2"/>
      <c r="G119" s="2"/>
      <c r="H119" s="2"/>
      <c r="I119" s="2"/>
      <c r="J119" s="56">
        <v>19</v>
      </c>
      <c r="K119" s="2">
        <v>0</v>
      </c>
      <c r="L119" s="2">
        <v>1</v>
      </c>
      <c r="M119" s="2">
        <v>0.2</v>
      </c>
      <c r="N119" s="35" t="s">
        <v>119</v>
      </c>
      <c r="O119" s="35" t="s">
        <v>119</v>
      </c>
      <c r="P119" s="60">
        <v>187</v>
      </c>
      <c r="Q119" s="2" t="s">
        <v>377</v>
      </c>
      <c r="R119" s="2" t="s">
        <v>303</v>
      </c>
    </row>
    <row r="120" spans="1:18" hidden="1" x14ac:dyDescent="0.3">
      <c r="A120" s="26">
        <f t="shared" si="5"/>
        <v>118</v>
      </c>
      <c r="B120" s="2" t="s">
        <v>346</v>
      </c>
      <c r="C120" s="26" t="s">
        <v>379</v>
      </c>
      <c r="D120" s="2" t="s">
        <v>346</v>
      </c>
      <c r="E120" s="2" t="s">
        <v>376</v>
      </c>
      <c r="F120" s="2"/>
      <c r="G120" s="2"/>
      <c r="H120" s="2"/>
      <c r="I120" s="2"/>
      <c r="J120" s="254">
        <v>36</v>
      </c>
      <c r="K120" s="2">
        <v>0</v>
      </c>
      <c r="L120" s="2">
        <v>1</v>
      </c>
      <c r="M120" s="2">
        <v>0.2</v>
      </c>
      <c r="N120" s="35" t="s">
        <v>305</v>
      </c>
      <c r="O120" s="35" t="s">
        <v>305</v>
      </c>
      <c r="P120" s="60">
        <v>188</v>
      </c>
      <c r="Q120" s="2" t="s">
        <v>377</v>
      </c>
      <c r="R120" s="2" t="s">
        <v>307</v>
      </c>
    </row>
    <row r="121" spans="1:18" hidden="1" x14ac:dyDescent="0.3">
      <c r="A121" s="26">
        <f t="shared" si="5"/>
        <v>119</v>
      </c>
      <c r="B121" s="2" t="s">
        <v>346</v>
      </c>
      <c r="C121" s="26" t="s">
        <v>379</v>
      </c>
      <c r="D121" s="2" t="s">
        <v>346</v>
      </c>
      <c r="E121" s="2" t="s">
        <v>376</v>
      </c>
      <c r="F121" s="2"/>
      <c r="G121" s="2"/>
      <c r="H121" s="2"/>
      <c r="I121" s="2"/>
      <c r="J121" s="254">
        <v>41</v>
      </c>
      <c r="K121" s="2">
        <v>0</v>
      </c>
      <c r="L121" s="2">
        <v>1</v>
      </c>
      <c r="M121" s="2">
        <v>0.2</v>
      </c>
      <c r="N121" s="35" t="s">
        <v>305</v>
      </c>
      <c r="O121" s="35" t="s">
        <v>305</v>
      </c>
      <c r="P121" s="60">
        <v>189</v>
      </c>
      <c r="Q121" s="2" t="s">
        <v>377</v>
      </c>
      <c r="R121" s="2" t="s">
        <v>307</v>
      </c>
    </row>
    <row r="122" spans="1:18" hidden="1" x14ac:dyDescent="0.3">
      <c r="A122" s="194">
        <f t="shared" si="5"/>
        <v>120</v>
      </c>
      <c r="B122" s="2" t="s">
        <v>346</v>
      </c>
      <c r="C122" s="26" t="s">
        <v>379</v>
      </c>
      <c r="D122" s="2" t="s">
        <v>346</v>
      </c>
      <c r="E122" s="2" t="s">
        <v>376</v>
      </c>
      <c r="F122" s="2"/>
      <c r="G122" s="2"/>
      <c r="H122" s="2"/>
      <c r="I122" s="2"/>
      <c r="J122" s="2">
        <v>66</v>
      </c>
      <c r="K122" s="2">
        <v>0</v>
      </c>
      <c r="L122" s="2">
        <v>1</v>
      </c>
      <c r="M122" s="2">
        <v>0.2</v>
      </c>
      <c r="N122" s="35" t="s">
        <v>119</v>
      </c>
      <c r="O122" s="35" t="s">
        <v>119</v>
      </c>
      <c r="P122" s="60">
        <v>188</v>
      </c>
      <c r="Q122" s="2" t="s">
        <v>377</v>
      </c>
      <c r="R122" s="2" t="s">
        <v>308</v>
      </c>
    </row>
    <row r="123" spans="1:18" hidden="1" x14ac:dyDescent="0.3">
      <c r="A123" s="194">
        <f t="shared" si="5"/>
        <v>121</v>
      </c>
      <c r="B123" s="2" t="s">
        <v>346</v>
      </c>
      <c r="C123" s="26" t="s">
        <v>379</v>
      </c>
      <c r="D123" s="2" t="s">
        <v>346</v>
      </c>
      <c r="E123" s="2" t="s">
        <v>376</v>
      </c>
      <c r="F123" s="2"/>
      <c r="G123" s="2"/>
      <c r="H123" s="2"/>
      <c r="I123" s="2"/>
      <c r="J123" s="2">
        <v>71</v>
      </c>
      <c r="K123" s="2">
        <v>0</v>
      </c>
      <c r="L123" s="2">
        <v>1</v>
      </c>
      <c r="M123" s="2">
        <v>0.2</v>
      </c>
      <c r="N123" s="35" t="s">
        <v>119</v>
      </c>
      <c r="O123" s="35" t="s">
        <v>119</v>
      </c>
      <c r="P123" s="60">
        <v>189</v>
      </c>
      <c r="Q123" s="2" t="s">
        <v>377</v>
      </c>
      <c r="R123" s="2" t="s">
        <v>308</v>
      </c>
    </row>
    <row r="124" spans="1:18" hidden="1" x14ac:dyDescent="0.3">
      <c r="A124" s="26">
        <f t="shared" si="5"/>
        <v>122</v>
      </c>
      <c r="B124" s="2" t="s">
        <v>346</v>
      </c>
      <c r="C124" s="26" t="s">
        <v>380</v>
      </c>
      <c r="D124" s="2" t="s">
        <v>346</v>
      </c>
      <c r="E124" s="2" t="s">
        <v>376</v>
      </c>
      <c r="F124" s="2"/>
      <c r="G124" s="2"/>
      <c r="H124" s="2"/>
      <c r="I124" s="2"/>
      <c r="J124" s="56">
        <v>25</v>
      </c>
      <c r="K124" s="35">
        <v>0</v>
      </c>
      <c r="L124" s="2">
        <v>1</v>
      </c>
      <c r="M124" s="2">
        <v>0.2</v>
      </c>
      <c r="N124" s="35" t="s">
        <v>119</v>
      </c>
      <c r="O124" s="35" t="s">
        <v>119</v>
      </c>
      <c r="P124" s="60">
        <v>186</v>
      </c>
      <c r="Q124" s="2" t="s">
        <v>377</v>
      </c>
      <c r="R124" s="2" t="s">
        <v>303</v>
      </c>
    </row>
    <row r="125" spans="1:18" hidden="1" x14ac:dyDescent="0.3">
      <c r="A125" s="26">
        <f t="shared" si="5"/>
        <v>123</v>
      </c>
      <c r="B125" s="2" t="s">
        <v>346</v>
      </c>
      <c r="C125" s="26" t="s">
        <v>380</v>
      </c>
      <c r="D125" s="2"/>
      <c r="E125" s="2"/>
      <c r="F125" s="2"/>
      <c r="G125" s="2"/>
      <c r="H125" s="2"/>
      <c r="I125" s="2"/>
      <c r="J125" s="56">
        <v>31</v>
      </c>
      <c r="K125" s="2">
        <v>0</v>
      </c>
      <c r="L125" s="2">
        <v>1</v>
      </c>
      <c r="M125" s="2">
        <v>0.2</v>
      </c>
      <c r="N125" s="35" t="s">
        <v>119</v>
      </c>
      <c r="O125" s="35" t="s">
        <v>119</v>
      </c>
      <c r="P125" s="60">
        <v>186</v>
      </c>
      <c r="Q125" s="2" t="s">
        <v>377</v>
      </c>
      <c r="R125" s="2" t="s">
        <v>303</v>
      </c>
    </row>
    <row r="126" spans="1:18" hidden="1" x14ac:dyDescent="0.3">
      <c r="A126" s="26">
        <f t="shared" si="5"/>
        <v>124</v>
      </c>
      <c r="B126" s="2" t="s">
        <v>346</v>
      </c>
      <c r="C126" s="26" t="s">
        <v>380</v>
      </c>
      <c r="D126" s="2"/>
      <c r="E126" s="2"/>
      <c r="F126" s="2"/>
      <c r="G126" s="2"/>
      <c r="H126" s="2"/>
      <c r="I126" s="2"/>
      <c r="J126" s="56">
        <v>13</v>
      </c>
      <c r="K126" s="2">
        <v>0</v>
      </c>
      <c r="L126" s="2">
        <v>1</v>
      </c>
      <c r="M126" s="2">
        <v>0.2</v>
      </c>
      <c r="N126" s="35" t="s">
        <v>119</v>
      </c>
      <c r="O126" s="35" t="s">
        <v>119</v>
      </c>
      <c r="P126" s="60">
        <v>187</v>
      </c>
      <c r="Q126" s="2" t="s">
        <v>377</v>
      </c>
      <c r="R126" s="2" t="s">
        <v>303</v>
      </c>
    </row>
    <row r="127" spans="1:18" hidden="1" x14ac:dyDescent="0.3">
      <c r="A127" s="26">
        <f t="shared" si="5"/>
        <v>125</v>
      </c>
      <c r="B127" s="2" t="s">
        <v>346</v>
      </c>
      <c r="C127" s="26" t="s">
        <v>380</v>
      </c>
      <c r="D127" s="2" t="s">
        <v>346</v>
      </c>
      <c r="E127" s="2" t="s">
        <v>376</v>
      </c>
      <c r="F127" s="2"/>
      <c r="G127" s="2"/>
      <c r="H127" s="2"/>
      <c r="I127" s="2"/>
      <c r="J127" s="56">
        <v>19</v>
      </c>
      <c r="K127" s="2">
        <v>0</v>
      </c>
      <c r="L127" s="2">
        <v>1</v>
      </c>
      <c r="M127" s="2">
        <v>0.2</v>
      </c>
      <c r="N127" s="35" t="s">
        <v>119</v>
      </c>
      <c r="O127" s="35" t="s">
        <v>119</v>
      </c>
      <c r="P127" s="60">
        <v>187</v>
      </c>
      <c r="Q127" s="2" t="s">
        <v>377</v>
      </c>
      <c r="R127" s="2" t="s">
        <v>303</v>
      </c>
    </row>
    <row r="128" spans="1:18" hidden="1" x14ac:dyDescent="0.3">
      <c r="A128" s="26">
        <f t="shared" si="5"/>
        <v>126</v>
      </c>
      <c r="B128" s="2" t="s">
        <v>346</v>
      </c>
      <c r="C128" s="26" t="s">
        <v>380</v>
      </c>
      <c r="D128" s="2" t="s">
        <v>346</v>
      </c>
      <c r="E128" s="2" t="s">
        <v>376</v>
      </c>
      <c r="F128" s="2"/>
      <c r="G128" s="2"/>
      <c r="H128" s="2"/>
      <c r="I128" s="2"/>
      <c r="J128" s="56">
        <v>7</v>
      </c>
      <c r="K128" s="2">
        <v>0</v>
      </c>
      <c r="L128" s="2">
        <v>1</v>
      </c>
      <c r="M128" s="2">
        <v>0.2</v>
      </c>
      <c r="N128" s="35" t="s">
        <v>119</v>
      </c>
      <c r="O128" s="35" t="s">
        <v>119</v>
      </c>
      <c r="P128" s="60">
        <v>188</v>
      </c>
      <c r="Q128" s="2" t="s">
        <v>377</v>
      </c>
      <c r="R128" s="2" t="s">
        <v>303</v>
      </c>
    </row>
    <row r="129" spans="1:18" hidden="1" x14ac:dyDescent="0.3">
      <c r="A129" s="26">
        <f t="shared" si="5"/>
        <v>127</v>
      </c>
      <c r="B129" s="2" t="s">
        <v>346</v>
      </c>
      <c r="C129" s="26" t="s">
        <v>380</v>
      </c>
      <c r="D129" s="2" t="s">
        <v>346</v>
      </c>
      <c r="E129" s="2" t="s">
        <v>376</v>
      </c>
      <c r="F129" s="2"/>
      <c r="G129" s="2"/>
      <c r="H129" s="2"/>
      <c r="I129" s="2"/>
      <c r="J129" s="56">
        <v>67</v>
      </c>
      <c r="K129" s="2">
        <v>0</v>
      </c>
      <c r="L129" s="2">
        <v>1</v>
      </c>
      <c r="M129" s="2">
        <v>0.2</v>
      </c>
      <c r="N129" s="35" t="s">
        <v>119</v>
      </c>
      <c r="O129" s="35" t="s">
        <v>119</v>
      </c>
      <c r="P129" s="60">
        <v>188</v>
      </c>
      <c r="Q129" s="2" t="s">
        <v>377</v>
      </c>
      <c r="R129" s="2" t="s">
        <v>303</v>
      </c>
    </row>
    <row r="130" spans="1:18" hidden="1" x14ac:dyDescent="0.3">
      <c r="A130" s="26">
        <f t="shared" si="5"/>
        <v>128</v>
      </c>
      <c r="B130" s="2" t="s">
        <v>346</v>
      </c>
      <c r="C130" s="26" t="s">
        <v>380</v>
      </c>
      <c r="D130" s="2" t="s">
        <v>346</v>
      </c>
      <c r="E130" s="2" t="s">
        <v>376</v>
      </c>
      <c r="F130" s="2"/>
      <c r="G130" s="2"/>
      <c r="H130" s="2"/>
      <c r="I130" s="2"/>
      <c r="J130" s="56">
        <v>1</v>
      </c>
      <c r="K130" s="2">
        <v>0</v>
      </c>
      <c r="L130" s="2">
        <v>1</v>
      </c>
      <c r="M130" s="2">
        <v>0.2</v>
      </c>
      <c r="N130" s="35" t="s">
        <v>119</v>
      </c>
      <c r="O130" s="35" t="s">
        <v>119</v>
      </c>
      <c r="P130" s="60">
        <v>189</v>
      </c>
      <c r="Q130" s="2" t="s">
        <v>377</v>
      </c>
      <c r="R130" s="2" t="s">
        <v>303</v>
      </c>
    </row>
    <row r="131" spans="1:18" hidden="1" x14ac:dyDescent="0.3">
      <c r="A131" s="26">
        <f t="shared" si="5"/>
        <v>129</v>
      </c>
      <c r="B131" s="2" t="s">
        <v>346</v>
      </c>
      <c r="C131" s="26" t="s">
        <v>380</v>
      </c>
      <c r="D131" s="2" t="s">
        <v>346</v>
      </c>
      <c r="E131" s="2" t="s">
        <v>376</v>
      </c>
      <c r="F131" s="2"/>
      <c r="G131" s="2"/>
      <c r="H131" s="2"/>
      <c r="I131" s="2"/>
      <c r="J131" s="56">
        <v>68</v>
      </c>
      <c r="K131" s="2">
        <v>0</v>
      </c>
      <c r="L131" s="2">
        <v>1</v>
      </c>
      <c r="M131" s="2">
        <v>0.2</v>
      </c>
      <c r="N131" s="35" t="s">
        <v>119</v>
      </c>
      <c r="O131" s="35" t="s">
        <v>119</v>
      </c>
      <c r="P131" s="60">
        <v>189</v>
      </c>
      <c r="Q131" s="2" t="s">
        <v>377</v>
      </c>
      <c r="R131" s="2" t="s">
        <v>303</v>
      </c>
    </row>
    <row r="132" spans="1:18" hidden="1" x14ac:dyDescent="0.3">
      <c r="A132" s="26">
        <f t="shared" si="5"/>
        <v>130</v>
      </c>
      <c r="B132" s="2" t="s">
        <v>346</v>
      </c>
      <c r="C132" s="2" t="s">
        <v>381</v>
      </c>
      <c r="D132" s="2" t="s">
        <v>346</v>
      </c>
      <c r="E132" s="2" t="s">
        <v>376</v>
      </c>
      <c r="F132" s="2"/>
      <c r="G132" s="2"/>
      <c r="H132" s="2"/>
      <c r="I132" s="2"/>
      <c r="J132" s="56">
        <v>25</v>
      </c>
      <c r="K132" s="35">
        <v>0</v>
      </c>
      <c r="L132" s="2">
        <v>1</v>
      </c>
      <c r="M132" s="2">
        <v>0.2</v>
      </c>
      <c r="N132" s="35" t="s">
        <v>119</v>
      </c>
      <c r="O132" s="35" t="s">
        <v>119</v>
      </c>
      <c r="P132" s="60">
        <v>186</v>
      </c>
      <c r="Q132" s="2" t="s">
        <v>377</v>
      </c>
      <c r="R132" s="2" t="s">
        <v>303</v>
      </c>
    </row>
    <row r="133" spans="1:18" hidden="1" x14ac:dyDescent="0.3">
      <c r="A133" s="26">
        <f t="shared" si="5"/>
        <v>131</v>
      </c>
      <c r="B133" s="2" t="s">
        <v>346</v>
      </c>
      <c r="C133" s="2" t="s">
        <v>381</v>
      </c>
      <c r="D133" s="2"/>
      <c r="E133" s="2"/>
      <c r="F133" s="2"/>
      <c r="G133" s="2"/>
      <c r="H133" s="2"/>
      <c r="I133" s="2"/>
      <c r="J133" s="56">
        <v>31</v>
      </c>
      <c r="K133" s="2">
        <v>0</v>
      </c>
      <c r="L133" s="2">
        <v>1</v>
      </c>
      <c r="M133" s="2">
        <v>0.2</v>
      </c>
      <c r="N133" s="35" t="s">
        <v>119</v>
      </c>
      <c r="O133" s="35" t="s">
        <v>119</v>
      </c>
      <c r="P133" s="60">
        <v>186</v>
      </c>
      <c r="Q133" s="2" t="s">
        <v>377</v>
      </c>
      <c r="R133" s="2" t="s">
        <v>303</v>
      </c>
    </row>
    <row r="134" spans="1:18" hidden="1" x14ac:dyDescent="0.3">
      <c r="A134" s="26">
        <f t="shared" si="5"/>
        <v>132</v>
      </c>
      <c r="B134" s="2" t="s">
        <v>346</v>
      </c>
      <c r="C134" s="2" t="s">
        <v>381</v>
      </c>
      <c r="D134" s="2"/>
      <c r="E134" s="2"/>
      <c r="F134" s="2"/>
      <c r="G134" s="2"/>
      <c r="H134" s="2"/>
      <c r="I134" s="2"/>
      <c r="J134" s="56">
        <v>13</v>
      </c>
      <c r="K134" s="2">
        <v>0</v>
      </c>
      <c r="L134" s="2">
        <v>1</v>
      </c>
      <c r="M134" s="2">
        <v>0.2</v>
      </c>
      <c r="N134" s="35" t="s">
        <v>119</v>
      </c>
      <c r="O134" s="35" t="s">
        <v>119</v>
      </c>
      <c r="P134" s="60">
        <v>187</v>
      </c>
      <c r="Q134" s="2" t="s">
        <v>377</v>
      </c>
      <c r="R134" s="2" t="s">
        <v>303</v>
      </c>
    </row>
    <row r="135" spans="1:18" hidden="1" x14ac:dyDescent="0.3">
      <c r="A135" s="26">
        <f t="shared" si="5"/>
        <v>133</v>
      </c>
      <c r="B135" s="2" t="s">
        <v>346</v>
      </c>
      <c r="C135" s="2" t="s">
        <v>381</v>
      </c>
      <c r="D135" s="2" t="s">
        <v>346</v>
      </c>
      <c r="E135" s="2" t="s">
        <v>376</v>
      </c>
      <c r="F135" s="2"/>
      <c r="G135" s="2"/>
      <c r="H135" s="2"/>
      <c r="I135" s="2"/>
      <c r="J135" s="56">
        <v>19</v>
      </c>
      <c r="K135" s="2">
        <v>0</v>
      </c>
      <c r="L135" s="2">
        <v>1</v>
      </c>
      <c r="M135" s="2">
        <v>0.2</v>
      </c>
      <c r="N135" s="35" t="s">
        <v>119</v>
      </c>
      <c r="O135" s="35" t="s">
        <v>119</v>
      </c>
      <c r="P135" s="60">
        <v>187</v>
      </c>
      <c r="Q135" s="2" t="s">
        <v>377</v>
      </c>
      <c r="R135" s="2" t="s">
        <v>303</v>
      </c>
    </row>
    <row r="136" spans="1:18" hidden="1" x14ac:dyDescent="0.3">
      <c r="A136" s="26">
        <f t="shared" si="5"/>
        <v>134</v>
      </c>
      <c r="B136" s="2" t="s">
        <v>346</v>
      </c>
      <c r="C136" s="2" t="s">
        <v>381</v>
      </c>
      <c r="D136" s="2" t="s">
        <v>346</v>
      </c>
      <c r="E136" s="2" t="s">
        <v>376</v>
      </c>
      <c r="F136" s="2"/>
      <c r="G136" s="2"/>
      <c r="H136" s="2"/>
      <c r="I136" s="2"/>
      <c r="J136" s="56">
        <v>7</v>
      </c>
      <c r="K136" s="2">
        <v>0</v>
      </c>
      <c r="L136" s="2">
        <v>1</v>
      </c>
      <c r="M136" s="2">
        <v>0.2</v>
      </c>
      <c r="N136" s="35" t="s">
        <v>119</v>
      </c>
      <c r="O136" s="35" t="s">
        <v>119</v>
      </c>
      <c r="P136" s="60">
        <v>188</v>
      </c>
      <c r="Q136" s="2" t="s">
        <v>377</v>
      </c>
      <c r="R136" s="2" t="s">
        <v>303</v>
      </c>
    </row>
    <row r="137" spans="1:18" hidden="1" x14ac:dyDescent="0.3">
      <c r="A137" s="26">
        <f t="shared" si="5"/>
        <v>135</v>
      </c>
      <c r="B137" s="2" t="s">
        <v>346</v>
      </c>
      <c r="C137" s="2" t="s">
        <v>381</v>
      </c>
      <c r="D137" s="2" t="s">
        <v>346</v>
      </c>
      <c r="E137" s="2" t="s">
        <v>376</v>
      </c>
      <c r="F137" s="2"/>
      <c r="G137" s="2"/>
      <c r="H137" s="2"/>
      <c r="I137" s="2"/>
      <c r="J137" s="56">
        <v>67</v>
      </c>
      <c r="K137" s="2">
        <v>0</v>
      </c>
      <c r="L137" s="2">
        <v>1</v>
      </c>
      <c r="M137" s="2">
        <v>0.2</v>
      </c>
      <c r="N137" s="35" t="s">
        <v>119</v>
      </c>
      <c r="O137" s="35" t="s">
        <v>119</v>
      </c>
      <c r="P137" s="60">
        <v>188</v>
      </c>
      <c r="Q137" s="2" t="s">
        <v>377</v>
      </c>
      <c r="R137" s="2" t="s">
        <v>303</v>
      </c>
    </row>
    <row r="138" spans="1:18" hidden="1" x14ac:dyDescent="0.3">
      <c r="A138" s="26">
        <f t="shared" si="5"/>
        <v>136</v>
      </c>
      <c r="B138" s="2" t="s">
        <v>346</v>
      </c>
      <c r="C138" s="2" t="s">
        <v>381</v>
      </c>
      <c r="D138" s="2" t="s">
        <v>346</v>
      </c>
      <c r="E138" s="2" t="s">
        <v>376</v>
      </c>
      <c r="F138" s="2"/>
      <c r="G138" s="2"/>
      <c r="H138" s="2"/>
      <c r="I138" s="2"/>
      <c r="J138" s="56">
        <v>1</v>
      </c>
      <c r="K138" s="2">
        <v>0</v>
      </c>
      <c r="L138" s="2">
        <v>1</v>
      </c>
      <c r="M138" s="2">
        <v>0.2</v>
      </c>
      <c r="N138" s="35" t="s">
        <v>119</v>
      </c>
      <c r="O138" s="35" t="s">
        <v>119</v>
      </c>
      <c r="P138" s="60">
        <v>189</v>
      </c>
      <c r="Q138" s="2" t="s">
        <v>377</v>
      </c>
      <c r="R138" s="2" t="s">
        <v>303</v>
      </c>
    </row>
    <row r="139" spans="1:18" ht="15" hidden="1" thickBot="1" x14ac:dyDescent="0.35">
      <c r="A139" s="34">
        <f t="shared" si="5"/>
        <v>137</v>
      </c>
      <c r="B139" s="34" t="s">
        <v>346</v>
      </c>
      <c r="C139" s="34" t="s">
        <v>381</v>
      </c>
      <c r="D139" s="34" t="s">
        <v>346</v>
      </c>
      <c r="E139" s="34" t="s">
        <v>376</v>
      </c>
      <c r="F139" s="34"/>
      <c r="G139" s="34"/>
      <c r="H139" s="34"/>
      <c r="I139" s="34"/>
      <c r="J139" s="171">
        <v>68</v>
      </c>
      <c r="K139" s="34">
        <v>0</v>
      </c>
      <c r="L139" s="34">
        <v>1</v>
      </c>
      <c r="M139" s="34">
        <v>0.2</v>
      </c>
      <c r="N139" s="34" t="s">
        <v>119</v>
      </c>
      <c r="O139" s="34" t="s">
        <v>119</v>
      </c>
      <c r="P139" s="172">
        <v>189</v>
      </c>
      <c r="Q139" s="34" t="s">
        <v>377</v>
      </c>
      <c r="R139" s="34" t="s">
        <v>303</v>
      </c>
    </row>
    <row r="140" spans="1:18" hidden="1" x14ac:dyDescent="0.3">
      <c r="A140" s="28">
        <f t="shared" si="5"/>
        <v>138</v>
      </c>
      <c r="B140" s="2" t="s">
        <v>382</v>
      </c>
      <c r="C140" s="7" t="s">
        <v>383</v>
      </c>
      <c r="D140" s="2"/>
      <c r="E140" s="2"/>
      <c r="F140" s="2"/>
      <c r="G140" s="2"/>
      <c r="H140" s="2"/>
      <c r="I140" s="2"/>
      <c r="J140" s="57">
        <v>25</v>
      </c>
      <c r="K140" s="35">
        <v>0</v>
      </c>
      <c r="L140" s="35">
        <v>1</v>
      </c>
      <c r="M140" s="35">
        <v>0.2</v>
      </c>
      <c r="N140" s="35" t="s">
        <v>119</v>
      </c>
      <c r="O140" s="35" t="s">
        <v>119</v>
      </c>
      <c r="P140" s="60">
        <v>193</v>
      </c>
      <c r="Q140" s="35" t="s">
        <v>384</v>
      </c>
      <c r="R140" s="2" t="s">
        <v>303</v>
      </c>
    </row>
    <row r="141" spans="1:18" hidden="1" x14ac:dyDescent="0.3">
      <c r="A141" s="26">
        <f t="shared" si="5"/>
        <v>139</v>
      </c>
      <c r="B141" s="2" t="s">
        <v>382</v>
      </c>
      <c r="C141" s="2" t="s">
        <v>383</v>
      </c>
      <c r="D141" s="2"/>
      <c r="E141" s="2"/>
      <c r="F141" s="2"/>
      <c r="G141" s="2"/>
      <c r="H141" s="2"/>
      <c r="I141" s="2"/>
      <c r="J141" s="56">
        <v>31</v>
      </c>
      <c r="K141" s="2">
        <v>0</v>
      </c>
      <c r="L141" s="2">
        <v>1</v>
      </c>
      <c r="M141" s="2">
        <v>0.2</v>
      </c>
      <c r="N141" s="35" t="s">
        <v>119</v>
      </c>
      <c r="O141" s="35" t="s">
        <v>119</v>
      </c>
      <c r="P141" s="60">
        <v>193</v>
      </c>
      <c r="Q141" s="2" t="s">
        <v>384</v>
      </c>
      <c r="R141" s="2" t="s">
        <v>303</v>
      </c>
    </row>
    <row r="142" spans="1:18" hidden="1" x14ac:dyDescent="0.3">
      <c r="A142" s="26">
        <f t="shared" si="5"/>
        <v>140</v>
      </c>
      <c r="B142" s="2" t="s">
        <v>382</v>
      </c>
      <c r="C142" s="2" t="s">
        <v>383</v>
      </c>
      <c r="D142" s="2"/>
      <c r="E142" s="2"/>
      <c r="F142" s="2"/>
      <c r="G142" s="2"/>
      <c r="H142" s="2"/>
      <c r="I142" s="2"/>
      <c r="J142" s="56">
        <v>28</v>
      </c>
      <c r="K142" s="2">
        <v>0</v>
      </c>
      <c r="L142" s="2">
        <v>1</v>
      </c>
      <c r="M142" s="2">
        <v>0.2</v>
      </c>
      <c r="N142" s="35" t="s">
        <v>119</v>
      </c>
      <c r="O142" s="35" t="s">
        <v>119</v>
      </c>
      <c r="P142" s="60">
        <v>194</v>
      </c>
      <c r="Q142" s="2" t="s">
        <v>384</v>
      </c>
      <c r="R142" s="2" t="s">
        <v>303</v>
      </c>
    </row>
    <row r="143" spans="1:18" hidden="1" x14ac:dyDescent="0.3">
      <c r="A143" s="26">
        <f t="shared" si="5"/>
        <v>141</v>
      </c>
      <c r="B143" s="2" t="s">
        <v>382</v>
      </c>
      <c r="C143" s="2" t="s">
        <v>383</v>
      </c>
      <c r="D143" s="2"/>
      <c r="E143" s="2"/>
      <c r="F143" s="2"/>
      <c r="G143" s="2"/>
      <c r="H143" s="2"/>
      <c r="I143" s="2"/>
      <c r="J143" s="56">
        <v>34</v>
      </c>
      <c r="K143" s="2">
        <v>0</v>
      </c>
      <c r="L143" s="2">
        <v>1</v>
      </c>
      <c r="M143" s="2">
        <v>0.2</v>
      </c>
      <c r="N143" s="35" t="s">
        <v>119</v>
      </c>
      <c r="O143" s="35" t="s">
        <v>119</v>
      </c>
      <c r="P143" s="60">
        <v>194</v>
      </c>
      <c r="Q143" s="2" t="s">
        <v>384</v>
      </c>
      <c r="R143" s="2" t="s">
        <v>303</v>
      </c>
    </row>
    <row r="144" spans="1:18" hidden="1" x14ac:dyDescent="0.3">
      <c r="A144" s="26">
        <f t="shared" si="5"/>
        <v>142</v>
      </c>
      <c r="B144" s="2" t="s">
        <v>382</v>
      </c>
      <c r="C144" s="2" t="s">
        <v>383</v>
      </c>
      <c r="D144" s="2"/>
      <c r="E144" s="2"/>
      <c r="F144" s="2"/>
      <c r="G144" s="2"/>
      <c r="H144" s="2"/>
      <c r="I144" s="2"/>
      <c r="J144" s="56">
        <v>13</v>
      </c>
      <c r="K144" s="2">
        <v>0</v>
      </c>
      <c r="L144" s="2">
        <v>1</v>
      </c>
      <c r="M144" s="2">
        <v>0.2</v>
      </c>
      <c r="N144" s="35" t="s">
        <v>119</v>
      </c>
      <c r="O144" s="35" t="s">
        <v>119</v>
      </c>
      <c r="P144" s="60">
        <v>195</v>
      </c>
      <c r="Q144" s="2" t="s">
        <v>384</v>
      </c>
      <c r="R144" s="2" t="s">
        <v>303</v>
      </c>
    </row>
    <row r="145" spans="1:18" hidden="1" x14ac:dyDescent="0.3">
      <c r="A145" s="26">
        <f t="shared" si="5"/>
        <v>143</v>
      </c>
      <c r="B145" s="2" t="s">
        <v>382</v>
      </c>
      <c r="C145" s="2" t="s">
        <v>383</v>
      </c>
      <c r="D145" s="2"/>
      <c r="E145" s="2"/>
      <c r="F145" s="2"/>
      <c r="G145" s="2"/>
      <c r="H145" s="2"/>
      <c r="I145" s="2"/>
      <c r="J145" s="56">
        <v>19</v>
      </c>
      <c r="K145" s="2">
        <v>0</v>
      </c>
      <c r="L145" s="2">
        <v>1</v>
      </c>
      <c r="M145" s="2">
        <v>0.2</v>
      </c>
      <c r="N145" s="35" t="s">
        <v>119</v>
      </c>
      <c r="O145" s="35" t="s">
        <v>119</v>
      </c>
      <c r="P145" s="60">
        <v>195</v>
      </c>
      <c r="Q145" s="2" t="s">
        <v>384</v>
      </c>
      <c r="R145" s="2" t="s">
        <v>303</v>
      </c>
    </row>
    <row r="146" spans="1:18" hidden="1" x14ac:dyDescent="0.3">
      <c r="A146" s="26">
        <f t="shared" si="5"/>
        <v>144</v>
      </c>
      <c r="B146" s="2" t="s">
        <v>382</v>
      </c>
      <c r="C146" s="2" t="s">
        <v>383</v>
      </c>
      <c r="D146" s="2"/>
      <c r="E146" s="2"/>
      <c r="F146" s="2"/>
      <c r="G146" s="2"/>
      <c r="H146" s="2"/>
      <c r="I146" s="2"/>
      <c r="J146" s="56">
        <v>16</v>
      </c>
      <c r="K146" s="2">
        <v>0</v>
      </c>
      <c r="L146" s="2">
        <v>1</v>
      </c>
      <c r="M146" s="2">
        <v>0.2</v>
      </c>
      <c r="N146" s="35" t="s">
        <v>119</v>
      </c>
      <c r="O146" s="35" t="s">
        <v>119</v>
      </c>
      <c r="P146" s="60">
        <v>196</v>
      </c>
      <c r="Q146" s="2" t="s">
        <v>384</v>
      </c>
      <c r="R146" s="2" t="s">
        <v>303</v>
      </c>
    </row>
    <row r="147" spans="1:18" hidden="1" x14ac:dyDescent="0.3">
      <c r="A147" s="26">
        <f t="shared" si="5"/>
        <v>145</v>
      </c>
      <c r="B147" s="2" t="s">
        <v>382</v>
      </c>
      <c r="C147" s="2" t="s">
        <v>383</v>
      </c>
      <c r="D147" s="2"/>
      <c r="E147" s="2"/>
      <c r="F147" s="2"/>
      <c r="G147" s="2"/>
      <c r="H147" s="2"/>
      <c r="I147" s="2"/>
      <c r="J147" s="56">
        <v>22</v>
      </c>
      <c r="K147" s="2">
        <v>0</v>
      </c>
      <c r="L147" s="2">
        <v>1</v>
      </c>
      <c r="M147" s="2">
        <v>0.2</v>
      </c>
      <c r="N147" s="35" t="s">
        <v>119</v>
      </c>
      <c r="O147" s="35" t="s">
        <v>119</v>
      </c>
      <c r="P147" s="60">
        <v>196</v>
      </c>
      <c r="Q147" s="2" t="s">
        <v>384</v>
      </c>
      <c r="R147" s="2" t="s">
        <v>303</v>
      </c>
    </row>
    <row r="148" spans="1:18" hidden="1" x14ac:dyDescent="0.3">
      <c r="A148" s="26">
        <f t="shared" si="5"/>
        <v>146</v>
      </c>
      <c r="B148" s="2" t="s">
        <v>382</v>
      </c>
      <c r="C148" s="2" t="s">
        <v>383</v>
      </c>
      <c r="D148" s="2"/>
      <c r="E148" s="2"/>
      <c r="F148" s="2"/>
      <c r="G148" s="2"/>
      <c r="H148" s="2"/>
      <c r="I148" s="2"/>
      <c r="J148" s="254">
        <v>36</v>
      </c>
      <c r="K148" s="2">
        <v>0</v>
      </c>
      <c r="L148" s="2">
        <v>1</v>
      </c>
      <c r="M148" s="2">
        <v>0.2</v>
      </c>
      <c r="N148" s="35" t="s">
        <v>305</v>
      </c>
      <c r="O148" s="35" t="s">
        <v>305</v>
      </c>
      <c r="P148" s="60">
        <v>197</v>
      </c>
      <c r="Q148" s="2" t="s">
        <v>384</v>
      </c>
      <c r="R148" s="2" t="s">
        <v>307</v>
      </c>
    </row>
    <row r="149" spans="1:18" hidden="1" x14ac:dyDescent="0.3">
      <c r="A149" s="194">
        <f t="shared" si="5"/>
        <v>147</v>
      </c>
      <c r="B149" s="2" t="s">
        <v>382</v>
      </c>
      <c r="C149" s="2" t="s">
        <v>383</v>
      </c>
      <c r="D149" s="2"/>
      <c r="E149" s="2"/>
      <c r="F149" s="2"/>
      <c r="G149" s="2"/>
      <c r="H149" s="2"/>
      <c r="I149" s="2"/>
      <c r="J149" s="2">
        <v>66</v>
      </c>
      <c r="K149" s="2">
        <v>0</v>
      </c>
      <c r="L149" s="2">
        <v>1</v>
      </c>
      <c r="M149" s="2">
        <v>0.2</v>
      </c>
      <c r="N149" s="35" t="s">
        <v>119</v>
      </c>
      <c r="O149" s="35" t="s">
        <v>119</v>
      </c>
      <c r="P149" s="60">
        <v>197</v>
      </c>
      <c r="Q149" s="2" t="s">
        <v>384</v>
      </c>
      <c r="R149" s="2" t="s">
        <v>308</v>
      </c>
    </row>
    <row r="150" spans="1:18" hidden="1" x14ac:dyDescent="0.3">
      <c r="A150" s="26">
        <f t="shared" si="5"/>
        <v>148</v>
      </c>
      <c r="B150" s="2" t="s">
        <v>382</v>
      </c>
      <c r="C150" s="2" t="s">
        <v>383</v>
      </c>
      <c r="D150" s="2"/>
      <c r="E150" s="2"/>
      <c r="F150" s="2"/>
      <c r="G150" s="2"/>
      <c r="H150" s="2"/>
      <c r="I150" s="2"/>
      <c r="J150" s="162">
        <v>4</v>
      </c>
      <c r="K150" s="2">
        <v>0</v>
      </c>
      <c r="L150" s="2">
        <v>1</v>
      </c>
      <c r="M150" s="2">
        <v>0.2</v>
      </c>
      <c r="N150" s="35" t="s">
        <v>119</v>
      </c>
      <c r="O150" s="35" t="s">
        <v>119</v>
      </c>
      <c r="P150" s="60">
        <v>198</v>
      </c>
      <c r="Q150" s="2" t="s">
        <v>384</v>
      </c>
      <c r="R150" s="2" t="s">
        <v>303</v>
      </c>
    </row>
    <row r="151" spans="1:18" hidden="1" x14ac:dyDescent="0.3">
      <c r="A151" s="26">
        <f t="shared" si="5"/>
        <v>149</v>
      </c>
      <c r="B151" s="2" t="s">
        <v>382</v>
      </c>
      <c r="C151" s="2" t="s">
        <v>383</v>
      </c>
      <c r="D151" s="2"/>
      <c r="E151" s="2"/>
      <c r="F151" s="2"/>
      <c r="G151" s="2"/>
      <c r="H151" s="2"/>
      <c r="I151" s="2"/>
      <c r="J151" s="162">
        <v>10</v>
      </c>
      <c r="K151" s="2">
        <v>0</v>
      </c>
      <c r="L151" s="2">
        <v>1</v>
      </c>
      <c r="M151" s="2">
        <v>0.2</v>
      </c>
      <c r="N151" s="35" t="s">
        <v>119</v>
      </c>
      <c r="O151" s="35" t="s">
        <v>119</v>
      </c>
      <c r="P151" s="60">
        <v>198</v>
      </c>
      <c r="Q151" s="2" t="s">
        <v>384</v>
      </c>
      <c r="R151" s="2" t="s">
        <v>303</v>
      </c>
    </row>
    <row r="152" spans="1:18" hidden="1" x14ac:dyDescent="0.3">
      <c r="A152" s="26">
        <f t="shared" si="5"/>
        <v>150</v>
      </c>
      <c r="B152" s="2" t="s">
        <v>382</v>
      </c>
      <c r="C152" s="2" t="s">
        <v>385</v>
      </c>
      <c r="D152" s="2"/>
      <c r="E152" s="2"/>
      <c r="F152" s="2"/>
      <c r="G152" s="2"/>
      <c r="H152" s="2"/>
      <c r="I152" s="2"/>
      <c r="J152" s="56">
        <v>25</v>
      </c>
      <c r="K152" s="2">
        <v>0</v>
      </c>
      <c r="L152" s="2">
        <v>1</v>
      </c>
      <c r="M152" s="2">
        <v>0.2</v>
      </c>
      <c r="N152" s="35" t="s">
        <v>119</v>
      </c>
      <c r="O152" s="35" t="s">
        <v>119</v>
      </c>
      <c r="P152" s="60">
        <v>193</v>
      </c>
      <c r="Q152" s="2" t="s">
        <v>384</v>
      </c>
      <c r="R152" s="2" t="s">
        <v>303</v>
      </c>
    </row>
    <row r="153" spans="1:18" hidden="1" x14ac:dyDescent="0.3">
      <c r="A153" s="26">
        <f t="shared" si="5"/>
        <v>151</v>
      </c>
      <c r="B153" s="2" t="s">
        <v>382</v>
      </c>
      <c r="C153" s="2" t="s">
        <v>385</v>
      </c>
      <c r="D153" s="2"/>
      <c r="E153" s="2"/>
      <c r="F153" s="2"/>
      <c r="G153" s="2"/>
      <c r="H153" s="2"/>
      <c r="I153" s="2"/>
      <c r="J153" s="56">
        <v>31</v>
      </c>
      <c r="K153" s="2">
        <v>0</v>
      </c>
      <c r="L153" s="2">
        <v>1</v>
      </c>
      <c r="M153" s="2">
        <v>0.2</v>
      </c>
      <c r="N153" s="35" t="s">
        <v>119</v>
      </c>
      <c r="O153" s="35" t="s">
        <v>119</v>
      </c>
      <c r="P153" s="60">
        <v>193</v>
      </c>
      <c r="Q153" s="2" t="s">
        <v>384</v>
      </c>
      <c r="R153" s="2" t="s">
        <v>303</v>
      </c>
    </row>
    <row r="154" spans="1:18" hidden="1" x14ac:dyDescent="0.3">
      <c r="A154" s="26">
        <f t="shared" si="5"/>
        <v>152</v>
      </c>
      <c r="B154" s="2" t="s">
        <v>382</v>
      </c>
      <c r="C154" s="2" t="s">
        <v>385</v>
      </c>
      <c r="D154" s="2"/>
      <c r="E154" s="2"/>
      <c r="F154" s="2"/>
      <c r="G154" s="2"/>
      <c r="H154" s="2"/>
      <c r="I154" s="2"/>
      <c r="J154" s="56">
        <v>28</v>
      </c>
      <c r="K154" s="2">
        <v>0</v>
      </c>
      <c r="L154" s="2">
        <v>1</v>
      </c>
      <c r="M154" s="2">
        <v>0.2</v>
      </c>
      <c r="N154" s="35" t="s">
        <v>119</v>
      </c>
      <c r="O154" s="35" t="s">
        <v>119</v>
      </c>
      <c r="P154" s="60">
        <v>194</v>
      </c>
      <c r="Q154" s="2" t="s">
        <v>384</v>
      </c>
      <c r="R154" s="2" t="s">
        <v>303</v>
      </c>
    </row>
    <row r="155" spans="1:18" hidden="1" x14ac:dyDescent="0.3">
      <c r="A155" s="26">
        <f t="shared" si="5"/>
        <v>153</v>
      </c>
      <c r="B155" s="2" t="s">
        <v>382</v>
      </c>
      <c r="C155" s="2" t="s">
        <v>385</v>
      </c>
      <c r="D155" s="2"/>
      <c r="E155" s="2"/>
      <c r="F155" s="2"/>
      <c r="G155" s="2"/>
      <c r="H155" s="2"/>
      <c r="I155" s="2"/>
      <c r="J155" s="56">
        <v>34</v>
      </c>
      <c r="K155" s="2">
        <v>0</v>
      </c>
      <c r="L155" s="2">
        <v>1</v>
      </c>
      <c r="M155" s="2">
        <v>0.2</v>
      </c>
      <c r="N155" s="35" t="s">
        <v>119</v>
      </c>
      <c r="O155" s="35" t="s">
        <v>119</v>
      </c>
      <c r="P155" s="60">
        <v>194</v>
      </c>
      <c r="Q155" s="2" t="s">
        <v>384</v>
      </c>
      <c r="R155" s="2" t="s">
        <v>303</v>
      </c>
    </row>
    <row r="156" spans="1:18" hidden="1" x14ac:dyDescent="0.3">
      <c r="A156" s="26">
        <f t="shared" si="5"/>
        <v>154</v>
      </c>
      <c r="B156" s="2" t="s">
        <v>382</v>
      </c>
      <c r="C156" s="2" t="s">
        <v>385</v>
      </c>
      <c r="D156" s="2"/>
      <c r="E156" s="2"/>
      <c r="F156" s="2"/>
      <c r="G156" s="2"/>
      <c r="H156" s="2"/>
      <c r="I156" s="2"/>
      <c r="J156" s="56">
        <v>13</v>
      </c>
      <c r="K156" s="2">
        <v>0</v>
      </c>
      <c r="L156" s="2">
        <v>1</v>
      </c>
      <c r="M156" s="2">
        <v>0.2</v>
      </c>
      <c r="N156" s="35" t="s">
        <v>119</v>
      </c>
      <c r="O156" s="35" t="s">
        <v>119</v>
      </c>
      <c r="P156" s="60">
        <v>195</v>
      </c>
      <c r="Q156" s="2" t="s">
        <v>384</v>
      </c>
      <c r="R156" s="2" t="s">
        <v>303</v>
      </c>
    </row>
    <row r="157" spans="1:18" hidden="1" x14ac:dyDescent="0.3">
      <c r="A157" s="26">
        <f t="shared" si="5"/>
        <v>155</v>
      </c>
      <c r="B157" s="2" t="s">
        <v>382</v>
      </c>
      <c r="C157" s="2" t="s">
        <v>385</v>
      </c>
      <c r="D157" s="2"/>
      <c r="E157" s="2"/>
      <c r="F157" s="2"/>
      <c r="G157" s="2"/>
      <c r="H157" s="2"/>
      <c r="I157" s="2"/>
      <c r="J157" s="56">
        <v>19</v>
      </c>
      <c r="K157" s="2">
        <v>0</v>
      </c>
      <c r="L157" s="2">
        <v>1</v>
      </c>
      <c r="M157" s="2">
        <v>0.2</v>
      </c>
      <c r="N157" s="35" t="s">
        <v>119</v>
      </c>
      <c r="O157" s="35" t="s">
        <v>119</v>
      </c>
      <c r="P157" s="60">
        <v>195</v>
      </c>
      <c r="Q157" s="2" t="s">
        <v>384</v>
      </c>
      <c r="R157" s="2" t="s">
        <v>303</v>
      </c>
    </row>
    <row r="158" spans="1:18" hidden="1" x14ac:dyDescent="0.3">
      <c r="A158" s="26">
        <f t="shared" si="5"/>
        <v>156</v>
      </c>
      <c r="B158" s="2" t="s">
        <v>382</v>
      </c>
      <c r="C158" s="2" t="s">
        <v>385</v>
      </c>
      <c r="D158" s="2"/>
      <c r="E158" s="2"/>
      <c r="F158" s="2"/>
      <c r="G158" s="2"/>
      <c r="H158" s="2"/>
      <c r="I158" s="2"/>
      <c r="J158" s="56">
        <v>16</v>
      </c>
      <c r="K158" s="2">
        <v>0</v>
      </c>
      <c r="L158" s="2">
        <v>1</v>
      </c>
      <c r="M158" s="2">
        <v>0.2</v>
      </c>
      <c r="N158" s="35" t="s">
        <v>119</v>
      </c>
      <c r="O158" s="35" t="s">
        <v>119</v>
      </c>
      <c r="P158" s="60">
        <v>196</v>
      </c>
      <c r="Q158" s="2" t="s">
        <v>384</v>
      </c>
      <c r="R158" s="2" t="s">
        <v>303</v>
      </c>
    </row>
    <row r="159" spans="1:18" hidden="1" x14ac:dyDescent="0.3">
      <c r="A159" s="26">
        <f t="shared" si="5"/>
        <v>157</v>
      </c>
      <c r="B159" s="2" t="s">
        <v>382</v>
      </c>
      <c r="C159" s="2" t="s">
        <v>385</v>
      </c>
      <c r="D159" s="2"/>
      <c r="E159" s="2"/>
      <c r="F159" s="2"/>
      <c r="G159" s="2"/>
      <c r="H159" s="2"/>
      <c r="I159" s="2"/>
      <c r="J159" s="56">
        <v>22</v>
      </c>
      <c r="K159" s="2">
        <v>0</v>
      </c>
      <c r="L159" s="2">
        <v>1</v>
      </c>
      <c r="M159" s="2">
        <v>0.2</v>
      </c>
      <c r="N159" s="35" t="s">
        <v>119</v>
      </c>
      <c r="O159" s="35" t="s">
        <v>119</v>
      </c>
      <c r="P159" s="60">
        <v>196</v>
      </c>
      <c r="Q159" s="2" t="s">
        <v>384</v>
      </c>
      <c r="R159" s="2" t="s">
        <v>303</v>
      </c>
    </row>
    <row r="160" spans="1:18" hidden="1" x14ac:dyDescent="0.3">
      <c r="A160" s="26">
        <f t="shared" si="5"/>
        <v>158</v>
      </c>
      <c r="B160" s="2" t="s">
        <v>382</v>
      </c>
      <c r="C160" s="2" t="s">
        <v>385</v>
      </c>
      <c r="D160" s="2"/>
      <c r="E160" s="2"/>
      <c r="F160" s="2"/>
      <c r="G160" s="2"/>
      <c r="H160" s="2"/>
      <c r="I160" s="2"/>
      <c r="J160" s="254">
        <v>36</v>
      </c>
      <c r="K160" s="2">
        <v>0</v>
      </c>
      <c r="L160" s="2">
        <v>1</v>
      </c>
      <c r="M160" s="2">
        <v>0.2</v>
      </c>
      <c r="N160" s="35" t="s">
        <v>305</v>
      </c>
      <c r="O160" s="35" t="s">
        <v>305</v>
      </c>
      <c r="P160" s="60">
        <v>197</v>
      </c>
      <c r="Q160" s="2" t="s">
        <v>384</v>
      </c>
      <c r="R160" s="2" t="s">
        <v>307</v>
      </c>
    </row>
    <row r="161" spans="1:19" ht="15" hidden="1" thickBot="1" x14ac:dyDescent="0.35">
      <c r="A161" s="199">
        <f t="shared" si="5"/>
        <v>159</v>
      </c>
      <c r="B161" s="34" t="s">
        <v>382</v>
      </c>
      <c r="C161" s="34" t="s">
        <v>385</v>
      </c>
      <c r="D161" s="34"/>
      <c r="E161" s="34"/>
      <c r="F161" s="34"/>
      <c r="G161" s="34"/>
      <c r="H161" s="34"/>
      <c r="I161" s="34"/>
      <c r="J161" s="34">
        <v>66</v>
      </c>
      <c r="K161" s="34">
        <v>0</v>
      </c>
      <c r="L161" s="34">
        <v>1</v>
      </c>
      <c r="M161" s="34">
        <v>0.2</v>
      </c>
      <c r="N161" s="34" t="s">
        <v>119</v>
      </c>
      <c r="O161" s="34" t="s">
        <v>119</v>
      </c>
      <c r="P161" s="172">
        <v>197</v>
      </c>
      <c r="Q161" s="34" t="s">
        <v>384</v>
      </c>
      <c r="R161" s="34" t="s">
        <v>308</v>
      </c>
    </row>
    <row r="162" spans="1:19" hidden="1" x14ac:dyDescent="0.3">
      <c r="A162" s="28">
        <v>160</v>
      </c>
      <c r="B162" s="35" t="s">
        <v>361</v>
      </c>
      <c r="C162" s="35" t="s">
        <v>386</v>
      </c>
      <c r="D162" s="35"/>
      <c r="E162" s="35"/>
      <c r="F162" s="35"/>
      <c r="G162" s="35"/>
      <c r="H162" s="35"/>
      <c r="I162" s="35"/>
      <c r="J162" s="255">
        <v>420</v>
      </c>
      <c r="K162" s="35">
        <v>0</v>
      </c>
      <c r="L162" s="35">
        <v>1</v>
      </c>
      <c r="M162" s="35">
        <v>0.2</v>
      </c>
      <c r="N162" s="35" t="s">
        <v>305</v>
      </c>
      <c r="O162" s="35" t="s">
        <v>305</v>
      </c>
      <c r="P162" s="60">
        <v>199</v>
      </c>
      <c r="Q162" s="35" t="s">
        <v>387</v>
      </c>
      <c r="R162" s="35" t="s">
        <v>307</v>
      </c>
    </row>
    <row r="163" spans="1:19" ht="15" hidden="1" thickBot="1" x14ac:dyDescent="0.35">
      <c r="A163" s="34">
        <f t="shared" si="5"/>
        <v>161</v>
      </c>
      <c r="B163" s="34" t="s">
        <v>361</v>
      </c>
      <c r="C163" s="34" t="s">
        <v>386</v>
      </c>
      <c r="D163" s="34"/>
      <c r="E163" s="34"/>
      <c r="F163" s="34"/>
      <c r="G163" s="34"/>
      <c r="H163" s="34"/>
      <c r="I163" s="34"/>
      <c r="J163" s="256">
        <v>422</v>
      </c>
      <c r="K163" s="34">
        <v>0</v>
      </c>
      <c r="L163" s="34">
        <v>1</v>
      </c>
      <c r="M163" s="34">
        <v>0.2</v>
      </c>
      <c r="N163" s="35" t="s">
        <v>305</v>
      </c>
      <c r="O163" s="35" t="s">
        <v>305</v>
      </c>
      <c r="P163" s="60">
        <v>199</v>
      </c>
      <c r="Q163" s="34" t="s">
        <v>387</v>
      </c>
      <c r="R163" s="2" t="s">
        <v>307</v>
      </c>
    </row>
    <row r="164" spans="1:19" hidden="1" x14ac:dyDescent="0.3">
      <c r="A164" s="194">
        <f t="shared" si="5"/>
        <v>162</v>
      </c>
      <c r="B164" s="35" t="s">
        <v>364</v>
      </c>
      <c r="C164" s="35" t="s">
        <v>388</v>
      </c>
      <c r="D164" s="35"/>
      <c r="E164" s="35"/>
      <c r="F164" s="35"/>
      <c r="G164" s="35"/>
      <c r="H164" s="35"/>
      <c r="I164" s="35"/>
      <c r="J164" s="35">
        <v>411</v>
      </c>
      <c r="K164" s="35">
        <v>0</v>
      </c>
      <c r="L164" s="2">
        <v>1</v>
      </c>
      <c r="M164" s="2">
        <v>0.2</v>
      </c>
      <c r="N164" s="35" t="s">
        <v>119</v>
      </c>
      <c r="O164" s="35" t="s">
        <v>119</v>
      </c>
      <c r="P164" s="60">
        <v>199</v>
      </c>
      <c r="Q164" s="35" t="s">
        <v>387</v>
      </c>
      <c r="R164" s="2" t="s">
        <v>308</v>
      </c>
    </row>
    <row r="165" spans="1:19" ht="15" hidden="1" thickBot="1" x14ac:dyDescent="0.35">
      <c r="A165" s="194">
        <f t="shared" si="5"/>
        <v>163</v>
      </c>
      <c r="B165" s="34" t="s">
        <v>364</v>
      </c>
      <c r="C165" s="34" t="s">
        <v>388</v>
      </c>
      <c r="D165" s="34"/>
      <c r="E165" s="34"/>
      <c r="F165" s="34"/>
      <c r="G165" s="34"/>
      <c r="H165" s="34"/>
      <c r="I165" s="34"/>
      <c r="J165" s="34">
        <v>413</v>
      </c>
      <c r="K165" s="34">
        <v>0</v>
      </c>
      <c r="L165" s="34">
        <v>1</v>
      </c>
      <c r="M165" s="34">
        <v>0.2</v>
      </c>
      <c r="N165" s="35" t="s">
        <v>119</v>
      </c>
      <c r="O165" s="35" t="s">
        <v>119</v>
      </c>
      <c r="P165" s="60">
        <v>199</v>
      </c>
      <c r="Q165" s="34" t="s">
        <v>387</v>
      </c>
      <c r="R165" s="2" t="s">
        <v>308</v>
      </c>
    </row>
    <row r="166" spans="1:19" hidden="1" x14ac:dyDescent="0.3">
      <c r="A166" s="26">
        <f t="shared" si="5"/>
        <v>164</v>
      </c>
      <c r="B166" s="2" t="s">
        <v>389</v>
      </c>
      <c r="C166" s="2" t="s">
        <v>390</v>
      </c>
      <c r="D166" s="2"/>
      <c r="E166" s="2"/>
      <c r="F166" s="2"/>
      <c r="G166" s="2"/>
      <c r="H166" s="2"/>
      <c r="I166" s="2"/>
      <c r="J166" s="254">
        <v>428</v>
      </c>
      <c r="K166" s="2">
        <v>0</v>
      </c>
      <c r="L166" s="2">
        <v>1</v>
      </c>
      <c r="M166" s="2">
        <v>0.2</v>
      </c>
      <c r="N166" s="35" t="s">
        <v>305</v>
      </c>
      <c r="O166" s="35" t="s">
        <v>305</v>
      </c>
      <c r="P166" s="60">
        <v>226</v>
      </c>
      <c r="Q166" s="35" t="s">
        <v>391</v>
      </c>
      <c r="R166" s="2" t="s">
        <v>307</v>
      </c>
      <c r="S166" t="s">
        <v>392</v>
      </c>
    </row>
    <row r="167" spans="1:19" hidden="1" x14ac:dyDescent="0.3">
      <c r="A167" s="2">
        <f t="shared" si="5"/>
        <v>165</v>
      </c>
      <c r="B167" s="2" t="s">
        <v>389</v>
      </c>
      <c r="C167" s="2" t="s">
        <v>390</v>
      </c>
      <c r="D167" s="2"/>
      <c r="E167" s="2"/>
      <c r="F167" s="2"/>
      <c r="G167" s="2"/>
      <c r="H167" s="2"/>
      <c r="I167" s="2"/>
      <c r="J167" s="56">
        <v>1</v>
      </c>
      <c r="K167" s="2">
        <v>0</v>
      </c>
      <c r="L167" s="2">
        <v>1</v>
      </c>
      <c r="M167" s="2">
        <v>0.2</v>
      </c>
      <c r="N167" s="35" t="s">
        <v>119</v>
      </c>
      <c r="O167" s="35" t="s">
        <v>119</v>
      </c>
      <c r="P167" s="60">
        <v>227</v>
      </c>
      <c r="Q167" s="2" t="s">
        <v>391</v>
      </c>
      <c r="R167" s="2" t="s">
        <v>303</v>
      </c>
    </row>
    <row r="168" spans="1:19" hidden="1" x14ac:dyDescent="0.3">
      <c r="A168" s="2">
        <f t="shared" si="5"/>
        <v>166</v>
      </c>
      <c r="B168" s="2" t="s">
        <v>389</v>
      </c>
      <c r="C168" s="2" t="s">
        <v>393</v>
      </c>
      <c r="D168" s="2"/>
      <c r="E168" s="2"/>
      <c r="F168" s="2"/>
      <c r="G168" s="2"/>
      <c r="H168" s="2"/>
      <c r="I168" s="2"/>
      <c r="J168" s="254">
        <v>418</v>
      </c>
      <c r="K168" s="2">
        <v>0</v>
      </c>
      <c r="L168" s="2">
        <v>1</v>
      </c>
      <c r="M168" s="2">
        <v>0.2</v>
      </c>
      <c r="N168" s="35" t="s">
        <v>305</v>
      </c>
      <c r="O168" s="35" t="s">
        <v>305</v>
      </c>
      <c r="P168" s="60">
        <v>228</v>
      </c>
      <c r="Q168" s="2" t="s">
        <v>391</v>
      </c>
      <c r="R168" s="2" t="s">
        <v>307</v>
      </c>
      <c r="S168" t="s">
        <v>394</v>
      </c>
    </row>
    <row r="169" spans="1:19" ht="15" hidden="1" thickBot="1" x14ac:dyDescent="0.35">
      <c r="A169" s="34">
        <f t="shared" si="5"/>
        <v>167</v>
      </c>
      <c r="B169" s="34" t="s">
        <v>389</v>
      </c>
      <c r="C169" s="34" t="s">
        <v>393</v>
      </c>
      <c r="D169" s="34"/>
      <c r="E169" s="34"/>
      <c r="F169" s="34"/>
      <c r="G169" s="34"/>
      <c r="H169" s="34"/>
      <c r="I169" s="34"/>
      <c r="J169" s="171">
        <v>68</v>
      </c>
      <c r="K169" s="34">
        <v>0</v>
      </c>
      <c r="L169" s="34">
        <v>1</v>
      </c>
      <c r="M169" s="34">
        <v>0.2</v>
      </c>
      <c r="N169" s="34" t="s">
        <v>119</v>
      </c>
      <c r="O169" s="34" t="s">
        <v>119</v>
      </c>
      <c r="P169" s="172">
        <v>229</v>
      </c>
      <c r="Q169" s="34" t="s">
        <v>391</v>
      </c>
      <c r="R169" s="34" t="s">
        <v>303</v>
      </c>
    </row>
    <row r="170" spans="1:19" hidden="1" x14ac:dyDescent="0.3">
      <c r="A170" s="35">
        <f>A169+1</f>
        <v>168</v>
      </c>
      <c r="B170" s="35" t="s">
        <v>350</v>
      </c>
      <c r="C170" s="2" t="s">
        <v>395</v>
      </c>
      <c r="D170" s="35"/>
      <c r="E170" s="35"/>
      <c r="F170" s="35"/>
      <c r="G170" s="35"/>
      <c r="H170" s="35"/>
      <c r="I170" s="35"/>
      <c r="J170" s="255">
        <v>36</v>
      </c>
      <c r="K170" s="35">
        <v>0</v>
      </c>
      <c r="L170" s="35">
        <v>1</v>
      </c>
      <c r="M170" s="35">
        <v>0.2</v>
      </c>
      <c r="N170" s="35" t="s">
        <v>305</v>
      </c>
      <c r="O170" s="35" t="s">
        <v>305</v>
      </c>
      <c r="P170" s="60"/>
      <c r="Q170" s="35"/>
      <c r="R170" s="35" t="s">
        <v>320</v>
      </c>
    </row>
    <row r="171" spans="1:19" hidden="1" x14ac:dyDescent="0.3">
      <c r="A171" s="35">
        <f t="shared" ref="A171:A185" si="6">A170+1</f>
        <v>169</v>
      </c>
      <c r="B171" s="2" t="s">
        <v>350</v>
      </c>
      <c r="C171" s="2" t="s">
        <v>395</v>
      </c>
      <c r="D171" s="2"/>
      <c r="E171" s="2"/>
      <c r="F171" s="2"/>
      <c r="G171" s="2"/>
      <c r="H171" s="2"/>
      <c r="I171" s="2"/>
      <c r="J171" s="254">
        <v>81</v>
      </c>
      <c r="K171" s="35">
        <v>0</v>
      </c>
      <c r="L171" s="35">
        <v>1</v>
      </c>
      <c r="M171" s="35">
        <v>0.2</v>
      </c>
      <c r="N171" s="35" t="s">
        <v>305</v>
      </c>
      <c r="O171" s="35" t="s">
        <v>305</v>
      </c>
      <c r="P171" s="60"/>
      <c r="Q171" s="2"/>
      <c r="R171" s="35" t="s">
        <v>320</v>
      </c>
    </row>
    <row r="172" spans="1:19" hidden="1" x14ac:dyDescent="0.3">
      <c r="A172" s="35">
        <f t="shared" si="6"/>
        <v>170</v>
      </c>
      <c r="B172" s="2" t="s">
        <v>355</v>
      </c>
      <c r="C172" s="2" t="s">
        <v>396</v>
      </c>
      <c r="D172" s="2"/>
      <c r="E172" s="2"/>
      <c r="F172" s="2"/>
      <c r="G172" s="2"/>
      <c r="H172" s="2"/>
      <c r="I172" s="2"/>
      <c r="J172" s="254">
        <v>306</v>
      </c>
      <c r="K172" s="35">
        <v>0</v>
      </c>
      <c r="L172" s="35">
        <v>1</v>
      </c>
      <c r="M172" s="35">
        <v>0.2</v>
      </c>
      <c r="N172" s="35" t="s">
        <v>305</v>
      </c>
      <c r="O172" s="35" t="s">
        <v>305</v>
      </c>
      <c r="P172" s="60"/>
      <c r="Q172" s="2"/>
      <c r="R172" s="35" t="s">
        <v>320</v>
      </c>
    </row>
    <row r="173" spans="1:19" hidden="1" x14ac:dyDescent="0.3">
      <c r="A173" s="35">
        <f t="shared" si="6"/>
        <v>171</v>
      </c>
      <c r="B173" s="2" t="s">
        <v>355</v>
      </c>
      <c r="C173" s="2" t="s">
        <v>396</v>
      </c>
      <c r="D173" s="2"/>
      <c r="E173" s="2"/>
      <c r="F173" s="2"/>
      <c r="G173" s="2"/>
      <c r="H173" s="2"/>
      <c r="I173" s="2"/>
      <c r="J173" s="254">
        <v>351</v>
      </c>
      <c r="K173" s="35">
        <v>0</v>
      </c>
      <c r="L173" s="35">
        <v>1</v>
      </c>
      <c r="M173" s="35">
        <v>0.2</v>
      </c>
      <c r="N173" s="35" t="s">
        <v>305</v>
      </c>
      <c r="O173" s="35" t="s">
        <v>305</v>
      </c>
      <c r="P173" s="60"/>
      <c r="Q173" s="2"/>
      <c r="R173" s="35" t="s">
        <v>320</v>
      </c>
    </row>
    <row r="174" spans="1:19" hidden="1" x14ac:dyDescent="0.3">
      <c r="A174" s="35">
        <f t="shared" si="6"/>
        <v>172</v>
      </c>
      <c r="B174" s="2" t="s">
        <v>397</v>
      </c>
      <c r="C174" s="7" t="s">
        <v>398</v>
      </c>
      <c r="D174" s="2"/>
      <c r="E174" s="2"/>
      <c r="F174" s="2"/>
      <c r="G174" s="2"/>
      <c r="H174" s="2"/>
      <c r="I174" s="2"/>
      <c r="J174" s="254">
        <v>396</v>
      </c>
      <c r="K174" s="35">
        <v>0</v>
      </c>
      <c r="L174" s="35">
        <v>1</v>
      </c>
      <c r="M174" s="35">
        <v>0.2</v>
      </c>
      <c r="N174" s="35" t="s">
        <v>305</v>
      </c>
      <c r="O174" s="35" t="s">
        <v>305</v>
      </c>
      <c r="P174" s="60"/>
      <c r="Q174" s="2"/>
      <c r="R174" s="35" t="s">
        <v>320</v>
      </c>
    </row>
    <row r="175" spans="1:19" hidden="1" x14ac:dyDescent="0.3">
      <c r="A175" s="35">
        <f t="shared" si="6"/>
        <v>173</v>
      </c>
      <c r="B175" s="2" t="s">
        <v>397</v>
      </c>
      <c r="C175" s="7" t="s">
        <v>398</v>
      </c>
      <c r="D175" s="2"/>
      <c r="E175" s="2"/>
      <c r="F175" s="2"/>
      <c r="G175" s="2"/>
      <c r="H175" s="2"/>
      <c r="I175" s="2"/>
      <c r="J175" s="254">
        <v>216</v>
      </c>
      <c r="K175" s="35">
        <v>0</v>
      </c>
      <c r="L175" s="35">
        <v>1</v>
      </c>
      <c r="M175" s="35">
        <v>0.2</v>
      </c>
      <c r="N175" s="35" t="s">
        <v>305</v>
      </c>
      <c r="O175" s="35" t="s">
        <v>305</v>
      </c>
      <c r="P175" s="60"/>
      <c r="Q175" s="2"/>
      <c r="R175" s="35" t="s">
        <v>320</v>
      </c>
    </row>
    <row r="176" spans="1:19" hidden="1" x14ac:dyDescent="0.3">
      <c r="A176" s="35">
        <f t="shared" si="6"/>
        <v>174</v>
      </c>
      <c r="B176" s="2" t="s">
        <v>346</v>
      </c>
      <c r="C176" s="2" t="s">
        <v>399</v>
      </c>
      <c r="D176" s="2"/>
      <c r="E176" s="2"/>
      <c r="F176" s="2"/>
      <c r="G176" s="2"/>
      <c r="H176" s="2"/>
      <c r="I176" s="2"/>
      <c r="J176" s="254">
        <v>36</v>
      </c>
      <c r="K176" s="35">
        <v>0</v>
      </c>
      <c r="L176" s="35">
        <v>1</v>
      </c>
      <c r="M176" s="35">
        <v>0.2</v>
      </c>
      <c r="N176" s="35" t="s">
        <v>305</v>
      </c>
      <c r="O176" s="35" t="s">
        <v>305</v>
      </c>
      <c r="P176" s="60"/>
      <c r="Q176" s="2"/>
      <c r="R176" s="35" t="s">
        <v>320</v>
      </c>
    </row>
    <row r="177" spans="1:19" hidden="1" x14ac:dyDescent="0.3">
      <c r="A177" s="35">
        <f t="shared" si="6"/>
        <v>175</v>
      </c>
      <c r="B177" s="2" t="s">
        <v>346</v>
      </c>
      <c r="C177" s="2" t="s">
        <v>399</v>
      </c>
      <c r="D177" s="2"/>
      <c r="E177" s="2"/>
      <c r="F177" s="2"/>
      <c r="G177" s="2"/>
      <c r="H177" s="2"/>
      <c r="I177" s="2"/>
      <c r="J177" s="254">
        <v>81</v>
      </c>
      <c r="K177" s="35">
        <v>0</v>
      </c>
      <c r="L177" s="35">
        <v>1</v>
      </c>
      <c r="M177" s="35">
        <v>0.2</v>
      </c>
      <c r="N177" s="35" t="s">
        <v>305</v>
      </c>
      <c r="O177" s="35" t="s">
        <v>305</v>
      </c>
      <c r="P177" s="60"/>
      <c r="Q177" s="2"/>
      <c r="R177" s="35" t="s">
        <v>320</v>
      </c>
    </row>
    <row r="178" spans="1:19" hidden="1" x14ac:dyDescent="0.3">
      <c r="A178" s="35">
        <f t="shared" si="6"/>
        <v>176</v>
      </c>
      <c r="B178" s="2" t="s">
        <v>361</v>
      </c>
      <c r="C178" s="2" t="s">
        <v>400</v>
      </c>
      <c r="D178" s="2"/>
      <c r="E178" s="2"/>
      <c r="F178" s="2"/>
      <c r="G178" s="2"/>
      <c r="H178" s="2"/>
      <c r="I178" s="2"/>
      <c r="J178" s="254">
        <v>36</v>
      </c>
      <c r="K178" s="35">
        <v>0</v>
      </c>
      <c r="L178" s="35">
        <v>1</v>
      </c>
      <c r="M178" s="35">
        <v>0.2</v>
      </c>
      <c r="N178" s="35" t="s">
        <v>305</v>
      </c>
      <c r="O178" s="35" t="s">
        <v>305</v>
      </c>
      <c r="P178" s="60"/>
      <c r="Q178" s="2"/>
      <c r="R178" s="35" t="s">
        <v>320</v>
      </c>
    </row>
    <row r="179" spans="1:19" hidden="1" x14ac:dyDescent="0.3">
      <c r="A179" s="35">
        <f t="shared" si="6"/>
        <v>177</v>
      </c>
      <c r="B179" s="2" t="s">
        <v>361</v>
      </c>
      <c r="C179" s="2" t="s">
        <v>400</v>
      </c>
      <c r="D179" s="2"/>
      <c r="E179" s="2"/>
      <c r="F179" s="2"/>
      <c r="G179" s="2"/>
      <c r="H179" s="2"/>
      <c r="I179" s="2"/>
      <c r="J179" s="254">
        <v>81</v>
      </c>
      <c r="K179" s="35">
        <v>0</v>
      </c>
      <c r="L179" s="35">
        <v>1</v>
      </c>
      <c r="M179" s="35">
        <v>0.2</v>
      </c>
      <c r="N179" s="35" t="s">
        <v>305</v>
      </c>
      <c r="O179" s="35" t="s">
        <v>305</v>
      </c>
      <c r="P179" s="60"/>
      <c r="Q179" s="2"/>
      <c r="R179" s="35" t="s">
        <v>320</v>
      </c>
    </row>
    <row r="180" spans="1:19" hidden="1" x14ac:dyDescent="0.3">
      <c r="A180" s="35">
        <f t="shared" si="6"/>
        <v>178</v>
      </c>
      <c r="B180" s="2" t="s">
        <v>366</v>
      </c>
      <c r="C180" s="37" t="s">
        <v>401</v>
      </c>
      <c r="D180" s="2"/>
      <c r="E180" s="2"/>
      <c r="F180" s="2"/>
      <c r="G180" s="2"/>
      <c r="H180" s="2"/>
      <c r="I180" s="2"/>
      <c r="J180" s="254">
        <v>36</v>
      </c>
      <c r="K180" s="35">
        <v>0</v>
      </c>
      <c r="L180" s="35">
        <v>1</v>
      </c>
      <c r="M180" s="35">
        <v>0.2</v>
      </c>
      <c r="N180" s="35" t="s">
        <v>305</v>
      </c>
      <c r="O180" s="35" t="s">
        <v>305</v>
      </c>
      <c r="P180" s="60"/>
      <c r="Q180" s="2"/>
      <c r="R180" s="35" t="s">
        <v>320</v>
      </c>
    </row>
    <row r="181" spans="1:19" hidden="1" x14ac:dyDescent="0.3">
      <c r="A181" s="35">
        <f t="shared" si="6"/>
        <v>179</v>
      </c>
      <c r="B181" s="2" t="s">
        <v>366</v>
      </c>
      <c r="C181" s="37" t="s">
        <v>401</v>
      </c>
      <c r="D181" s="2"/>
      <c r="E181" s="2"/>
      <c r="F181" s="2"/>
      <c r="G181" s="2"/>
      <c r="H181" s="2"/>
      <c r="I181" s="2"/>
      <c r="J181" s="254">
        <v>81</v>
      </c>
      <c r="K181" s="35">
        <v>0</v>
      </c>
      <c r="L181" s="35">
        <v>1</v>
      </c>
      <c r="M181" s="35">
        <v>0.2</v>
      </c>
      <c r="N181" s="35" t="s">
        <v>305</v>
      </c>
      <c r="O181" s="35" t="s">
        <v>305</v>
      </c>
      <c r="P181" s="60"/>
      <c r="Q181" s="2"/>
      <c r="R181" s="35" t="s">
        <v>320</v>
      </c>
    </row>
    <row r="182" spans="1:19" hidden="1" x14ac:dyDescent="0.3">
      <c r="A182" s="35">
        <f t="shared" si="6"/>
        <v>180</v>
      </c>
      <c r="B182" s="2" t="s">
        <v>382</v>
      </c>
      <c r="C182" s="2" t="s">
        <v>402</v>
      </c>
      <c r="D182" s="2"/>
      <c r="E182" s="2"/>
      <c r="F182" s="2"/>
      <c r="G182" s="2"/>
      <c r="H182" s="2"/>
      <c r="I182" s="2"/>
      <c r="J182" s="254">
        <v>36</v>
      </c>
      <c r="K182" s="35">
        <v>0</v>
      </c>
      <c r="L182" s="35">
        <v>1</v>
      </c>
      <c r="M182" s="35">
        <v>0.2</v>
      </c>
      <c r="N182" s="35" t="s">
        <v>305</v>
      </c>
      <c r="O182" s="35" t="s">
        <v>305</v>
      </c>
      <c r="P182" s="60"/>
      <c r="Q182" s="2"/>
      <c r="R182" s="35" t="s">
        <v>320</v>
      </c>
    </row>
    <row r="183" spans="1:19" hidden="1" x14ac:dyDescent="0.3">
      <c r="A183" s="35">
        <f t="shared" si="6"/>
        <v>181</v>
      </c>
      <c r="B183" s="2" t="s">
        <v>382</v>
      </c>
      <c r="C183" s="2" t="s">
        <v>402</v>
      </c>
      <c r="D183" s="2"/>
      <c r="E183" s="2"/>
      <c r="F183" s="2"/>
      <c r="G183" s="2"/>
      <c r="H183" s="2"/>
      <c r="I183" s="2"/>
      <c r="J183" s="254">
        <v>81</v>
      </c>
      <c r="K183" s="35">
        <v>0</v>
      </c>
      <c r="L183" s="35">
        <v>1</v>
      </c>
      <c r="M183" s="35">
        <v>0.2</v>
      </c>
      <c r="N183" s="35" t="s">
        <v>305</v>
      </c>
      <c r="O183" s="35" t="s">
        <v>305</v>
      </c>
      <c r="P183" s="60"/>
      <c r="Q183" s="2"/>
      <c r="R183" s="35" t="s">
        <v>320</v>
      </c>
    </row>
    <row r="184" spans="1:19" ht="15" hidden="1" thickBot="1" x14ac:dyDescent="0.35">
      <c r="A184" s="35">
        <f t="shared" si="6"/>
        <v>182</v>
      </c>
      <c r="B184" s="2" t="s">
        <v>389</v>
      </c>
      <c r="C184" s="2" t="s">
        <v>390</v>
      </c>
      <c r="D184" s="34"/>
      <c r="E184" s="34"/>
      <c r="F184" s="34"/>
      <c r="G184" s="34"/>
      <c r="H184" s="34"/>
      <c r="I184" s="34"/>
      <c r="J184" s="254">
        <v>428</v>
      </c>
      <c r="K184" s="2">
        <v>0</v>
      </c>
      <c r="L184" s="2">
        <v>1</v>
      </c>
      <c r="M184" s="2">
        <v>0.2</v>
      </c>
      <c r="N184" s="2" t="s">
        <v>305</v>
      </c>
      <c r="O184" s="35" t="s">
        <v>305</v>
      </c>
      <c r="P184" s="181"/>
      <c r="Q184" s="2"/>
      <c r="R184" s="35" t="s">
        <v>320</v>
      </c>
    </row>
    <row r="185" spans="1:19" ht="15" hidden="1" thickBot="1" x14ac:dyDescent="0.35">
      <c r="A185" s="34">
        <f t="shared" si="6"/>
        <v>183</v>
      </c>
      <c r="B185" s="34" t="s">
        <v>389</v>
      </c>
      <c r="C185" s="34" t="s">
        <v>390</v>
      </c>
      <c r="D185" s="35"/>
      <c r="E185" s="35"/>
      <c r="F185" s="35"/>
      <c r="G185" s="35"/>
      <c r="H185" s="35"/>
      <c r="I185" s="35"/>
      <c r="J185" s="256">
        <v>429</v>
      </c>
      <c r="K185" s="34">
        <v>0</v>
      </c>
      <c r="L185" s="34">
        <v>1</v>
      </c>
      <c r="M185" s="34">
        <v>0.2</v>
      </c>
      <c r="N185" s="34" t="s">
        <v>305</v>
      </c>
      <c r="O185" s="34" t="s">
        <v>305</v>
      </c>
      <c r="P185" s="172"/>
      <c r="Q185" s="34"/>
      <c r="R185" s="34" t="s">
        <v>320</v>
      </c>
    </row>
    <row r="186" spans="1:19" hidden="1" x14ac:dyDescent="0.3">
      <c r="A186" s="198">
        <f>A185+1</f>
        <v>184</v>
      </c>
      <c r="B186" s="35" t="s">
        <v>350</v>
      </c>
      <c r="C186" s="2" t="s">
        <v>395</v>
      </c>
      <c r="D186" s="35"/>
      <c r="E186" s="35"/>
      <c r="F186" s="35"/>
      <c r="G186" s="35"/>
      <c r="H186" s="35"/>
      <c r="I186" s="35"/>
      <c r="J186" s="2">
        <v>21</v>
      </c>
      <c r="K186" s="35">
        <v>0</v>
      </c>
      <c r="L186" s="35">
        <v>1</v>
      </c>
      <c r="M186" s="35">
        <v>0.2</v>
      </c>
      <c r="N186" s="35" t="s">
        <v>119</v>
      </c>
      <c r="O186" s="35" t="s">
        <v>119</v>
      </c>
      <c r="P186" s="60"/>
      <c r="Q186" s="35"/>
      <c r="R186" s="35" t="s">
        <v>323</v>
      </c>
    </row>
    <row r="187" spans="1:19" hidden="1" x14ac:dyDescent="0.3">
      <c r="A187" s="198">
        <f t="shared" ref="A187:A201" si="7">A186+1</f>
        <v>185</v>
      </c>
      <c r="B187" s="2" t="s">
        <v>350</v>
      </c>
      <c r="C187" s="2" t="s">
        <v>395</v>
      </c>
      <c r="D187" s="2"/>
      <c r="E187" s="2"/>
      <c r="F187" s="2"/>
      <c r="G187" s="2"/>
      <c r="H187" s="2"/>
      <c r="I187" s="2"/>
      <c r="J187" s="2">
        <v>66</v>
      </c>
      <c r="K187" s="35">
        <v>0</v>
      </c>
      <c r="L187" s="35">
        <v>1</v>
      </c>
      <c r="M187" s="35">
        <v>0.2</v>
      </c>
      <c r="N187" s="35" t="s">
        <v>119</v>
      </c>
      <c r="O187" s="35" t="s">
        <v>119</v>
      </c>
      <c r="P187" s="60"/>
      <c r="Q187" s="2"/>
      <c r="R187" s="35" t="s">
        <v>323</v>
      </c>
    </row>
    <row r="188" spans="1:19" hidden="1" x14ac:dyDescent="0.3">
      <c r="A188" s="198">
        <f t="shared" si="7"/>
        <v>186</v>
      </c>
      <c r="B188" s="2" t="s">
        <v>355</v>
      </c>
      <c r="C188" s="2" t="s">
        <v>403</v>
      </c>
      <c r="D188" s="2"/>
      <c r="E188" s="2"/>
      <c r="F188" s="2"/>
      <c r="G188" s="2"/>
      <c r="H188" s="2"/>
      <c r="I188" s="2"/>
      <c r="J188" s="225">
        <v>291</v>
      </c>
      <c r="K188" s="35">
        <v>0</v>
      </c>
      <c r="L188" s="35">
        <v>1</v>
      </c>
      <c r="M188" s="35">
        <v>0.2</v>
      </c>
      <c r="N188" s="35" t="s">
        <v>119</v>
      </c>
      <c r="O188" s="35" t="s">
        <v>119</v>
      </c>
      <c r="P188" s="60"/>
      <c r="Q188" s="2"/>
      <c r="R188" s="35" t="s">
        <v>323</v>
      </c>
    </row>
    <row r="189" spans="1:19" hidden="1" x14ac:dyDescent="0.3">
      <c r="A189" s="198">
        <f t="shared" si="7"/>
        <v>187</v>
      </c>
      <c r="B189" s="2" t="s">
        <v>355</v>
      </c>
      <c r="C189" s="2" t="s">
        <v>403</v>
      </c>
      <c r="D189" s="2"/>
      <c r="E189" s="2"/>
      <c r="F189" s="2"/>
      <c r="G189" s="2"/>
      <c r="H189" s="2"/>
      <c r="I189" s="2"/>
      <c r="J189" s="225">
        <v>336</v>
      </c>
      <c r="K189" s="35">
        <v>0</v>
      </c>
      <c r="L189" s="35">
        <v>1</v>
      </c>
      <c r="M189" s="35">
        <v>0.2</v>
      </c>
      <c r="N189" s="35" t="s">
        <v>119</v>
      </c>
      <c r="O189" s="35" t="s">
        <v>119</v>
      </c>
      <c r="P189" s="60"/>
      <c r="Q189" s="2"/>
      <c r="R189" s="35" t="s">
        <v>323</v>
      </c>
    </row>
    <row r="190" spans="1:19" hidden="1" x14ac:dyDescent="0.3">
      <c r="A190" s="198">
        <f t="shared" si="7"/>
        <v>188</v>
      </c>
      <c r="B190" s="2" t="s">
        <v>397</v>
      </c>
      <c r="C190" s="7" t="s">
        <v>404</v>
      </c>
      <c r="D190" s="2"/>
      <c r="E190" s="2"/>
      <c r="F190" s="2"/>
      <c r="G190" s="2"/>
      <c r="H190" s="2"/>
      <c r="I190" s="2"/>
      <c r="J190" s="225">
        <v>381</v>
      </c>
      <c r="K190" s="35">
        <v>0</v>
      </c>
      <c r="L190" s="35">
        <v>1</v>
      </c>
      <c r="M190" s="35">
        <v>0.2</v>
      </c>
      <c r="N190" s="35" t="s">
        <v>119</v>
      </c>
      <c r="O190" s="35" t="s">
        <v>119</v>
      </c>
      <c r="P190" s="60"/>
      <c r="Q190" s="2"/>
      <c r="R190" s="35" t="s">
        <v>323</v>
      </c>
      <c r="S190" s="35"/>
    </row>
    <row r="191" spans="1:19" hidden="1" x14ac:dyDescent="0.3">
      <c r="A191" s="198">
        <f t="shared" si="7"/>
        <v>189</v>
      </c>
      <c r="B191" s="2" t="s">
        <v>397</v>
      </c>
      <c r="C191" s="7" t="s">
        <v>404</v>
      </c>
      <c r="D191" s="2"/>
      <c r="E191" s="2"/>
      <c r="F191" s="2"/>
      <c r="G191" s="2"/>
      <c r="H191" s="2"/>
      <c r="I191" s="2"/>
      <c r="J191" s="225">
        <v>201</v>
      </c>
      <c r="K191" s="35">
        <v>0</v>
      </c>
      <c r="L191" s="35">
        <v>1</v>
      </c>
      <c r="M191" s="35">
        <v>0.2</v>
      </c>
      <c r="N191" s="35" t="s">
        <v>119</v>
      </c>
      <c r="O191" s="35" t="s">
        <v>119</v>
      </c>
      <c r="P191" s="60"/>
      <c r="Q191" s="2"/>
      <c r="R191" s="35" t="s">
        <v>323</v>
      </c>
      <c r="S191" s="2"/>
    </row>
    <row r="192" spans="1:19" hidden="1" x14ac:dyDescent="0.3">
      <c r="A192" s="198">
        <f t="shared" si="7"/>
        <v>190</v>
      </c>
      <c r="B192" s="2" t="s">
        <v>346</v>
      </c>
      <c r="C192" s="2" t="s">
        <v>399</v>
      </c>
      <c r="D192" s="2"/>
      <c r="E192" s="2"/>
      <c r="F192" s="2"/>
      <c r="G192" s="2"/>
      <c r="H192" s="2"/>
      <c r="I192" s="2"/>
      <c r="J192" s="2">
        <v>21</v>
      </c>
      <c r="K192" s="35">
        <v>0</v>
      </c>
      <c r="L192" s="35">
        <v>1</v>
      </c>
      <c r="M192" s="35">
        <v>0.2</v>
      </c>
      <c r="N192" s="35" t="s">
        <v>119</v>
      </c>
      <c r="O192" s="35" t="s">
        <v>119</v>
      </c>
      <c r="P192" s="60"/>
      <c r="Q192" s="2"/>
      <c r="R192" s="35" t="s">
        <v>323</v>
      </c>
      <c r="S192" s="2"/>
    </row>
    <row r="193" spans="1:19" hidden="1" x14ac:dyDescent="0.3">
      <c r="A193" s="198">
        <f t="shared" si="7"/>
        <v>191</v>
      </c>
      <c r="B193" s="2" t="s">
        <v>346</v>
      </c>
      <c r="C193" s="2" t="s">
        <v>399</v>
      </c>
      <c r="D193" s="2"/>
      <c r="E193" s="2"/>
      <c r="F193" s="2"/>
      <c r="G193" s="2"/>
      <c r="H193" s="2"/>
      <c r="I193" s="2"/>
      <c r="J193" s="2">
        <v>66</v>
      </c>
      <c r="K193" s="35">
        <v>0</v>
      </c>
      <c r="L193" s="35">
        <v>1</v>
      </c>
      <c r="M193" s="35">
        <v>0.2</v>
      </c>
      <c r="N193" s="35" t="s">
        <v>119</v>
      </c>
      <c r="O193" s="35" t="s">
        <v>119</v>
      </c>
      <c r="P193" s="60"/>
      <c r="Q193" s="2"/>
      <c r="R193" s="35" t="s">
        <v>323</v>
      </c>
      <c r="S193" s="2"/>
    </row>
    <row r="194" spans="1:19" hidden="1" x14ac:dyDescent="0.3">
      <c r="A194" s="198">
        <f t="shared" si="7"/>
        <v>192</v>
      </c>
      <c r="B194" s="2" t="s">
        <v>361</v>
      </c>
      <c r="C194" s="2" t="s">
        <v>400</v>
      </c>
      <c r="D194" s="2"/>
      <c r="E194" s="2"/>
      <c r="F194" s="2"/>
      <c r="G194" s="2"/>
      <c r="H194" s="2"/>
      <c r="I194" s="2"/>
      <c r="J194" s="2">
        <v>21</v>
      </c>
      <c r="K194" s="35">
        <v>0</v>
      </c>
      <c r="L194" s="35">
        <v>1</v>
      </c>
      <c r="M194" s="35">
        <v>0.2</v>
      </c>
      <c r="N194" s="35" t="s">
        <v>119</v>
      </c>
      <c r="O194" s="35" t="s">
        <v>119</v>
      </c>
      <c r="P194" s="60"/>
      <c r="Q194" s="2"/>
      <c r="R194" s="35" t="s">
        <v>323</v>
      </c>
      <c r="S194" s="2"/>
    </row>
    <row r="195" spans="1:19" hidden="1" x14ac:dyDescent="0.3">
      <c r="A195" s="198">
        <f t="shared" si="7"/>
        <v>193</v>
      </c>
      <c r="B195" s="2" t="s">
        <v>361</v>
      </c>
      <c r="C195" s="2" t="s">
        <v>400</v>
      </c>
      <c r="D195" s="2"/>
      <c r="E195" s="2"/>
      <c r="F195" s="2"/>
      <c r="G195" s="2"/>
      <c r="H195" s="2"/>
      <c r="I195" s="2"/>
      <c r="J195" s="2">
        <v>66</v>
      </c>
      <c r="K195" s="35">
        <v>0</v>
      </c>
      <c r="L195" s="35">
        <v>1</v>
      </c>
      <c r="M195" s="35">
        <v>0.2</v>
      </c>
      <c r="N195" s="35" t="s">
        <v>119</v>
      </c>
      <c r="O195" s="35" t="s">
        <v>119</v>
      </c>
      <c r="P195" s="60"/>
      <c r="Q195" s="2"/>
      <c r="R195" s="35" t="s">
        <v>323</v>
      </c>
      <c r="S195" s="2"/>
    </row>
    <row r="196" spans="1:19" hidden="1" x14ac:dyDescent="0.3">
      <c r="A196" s="198">
        <f t="shared" si="7"/>
        <v>194</v>
      </c>
      <c r="B196" s="2" t="s">
        <v>366</v>
      </c>
      <c r="C196" s="37" t="s">
        <v>401</v>
      </c>
      <c r="D196" s="2"/>
      <c r="E196" s="2"/>
      <c r="F196" s="2"/>
      <c r="G196" s="2"/>
      <c r="H196" s="2"/>
      <c r="I196" s="2"/>
      <c r="J196" s="2">
        <v>21</v>
      </c>
      <c r="K196" s="35">
        <v>0</v>
      </c>
      <c r="L196" s="35">
        <v>1</v>
      </c>
      <c r="M196" s="35">
        <v>0.2</v>
      </c>
      <c r="N196" s="35" t="s">
        <v>119</v>
      </c>
      <c r="O196" s="35" t="s">
        <v>119</v>
      </c>
      <c r="P196" s="60"/>
      <c r="Q196" s="2"/>
      <c r="R196" s="35" t="s">
        <v>323</v>
      </c>
      <c r="S196" s="2"/>
    </row>
    <row r="197" spans="1:19" hidden="1" x14ac:dyDescent="0.3">
      <c r="A197" s="198">
        <f t="shared" si="7"/>
        <v>195</v>
      </c>
      <c r="B197" s="2" t="s">
        <v>366</v>
      </c>
      <c r="C197" s="37" t="s">
        <v>401</v>
      </c>
      <c r="D197" s="2"/>
      <c r="E197" s="2"/>
      <c r="F197" s="2"/>
      <c r="G197" s="2"/>
      <c r="H197" s="2"/>
      <c r="I197" s="2"/>
      <c r="J197" s="2">
        <v>66</v>
      </c>
      <c r="K197" s="35">
        <v>0</v>
      </c>
      <c r="L197" s="35">
        <v>1</v>
      </c>
      <c r="M197" s="35">
        <v>0.2</v>
      </c>
      <c r="N197" s="35" t="s">
        <v>119</v>
      </c>
      <c r="O197" s="35" t="s">
        <v>119</v>
      </c>
      <c r="P197" s="60"/>
      <c r="Q197" s="2"/>
      <c r="R197" s="35" t="s">
        <v>323</v>
      </c>
      <c r="S197" s="2"/>
    </row>
    <row r="198" spans="1:19" hidden="1" x14ac:dyDescent="0.3">
      <c r="A198" s="198">
        <f t="shared" si="7"/>
        <v>196</v>
      </c>
      <c r="B198" s="2" t="s">
        <v>382</v>
      </c>
      <c r="C198" s="2" t="s">
        <v>402</v>
      </c>
      <c r="D198" s="2"/>
      <c r="E198" s="2"/>
      <c r="F198" s="2"/>
      <c r="G198" s="2"/>
      <c r="H198" s="2"/>
      <c r="I198" s="2"/>
      <c r="J198" s="2">
        <v>21</v>
      </c>
      <c r="K198" s="35">
        <v>0</v>
      </c>
      <c r="L198" s="35">
        <v>1</v>
      </c>
      <c r="M198" s="35">
        <v>0.2</v>
      </c>
      <c r="N198" s="35" t="s">
        <v>119</v>
      </c>
      <c r="O198" s="35" t="s">
        <v>119</v>
      </c>
      <c r="P198" s="60"/>
      <c r="Q198" s="2"/>
      <c r="R198" s="35" t="s">
        <v>323</v>
      </c>
      <c r="S198" s="2"/>
    </row>
    <row r="199" spans="1:19" hidden="1" x14ac:dyDescent="0.3">
      <c r="A199" s="198">
        <f t="shared" si="7"/>
        <v>197</v>
      </c>
      <c r="B199" s="2" t="s">
        <v>382</v>
      </c>
      <c r="C199" s="2" t="s">
        <v>402</v>
      </c>
      <c r="D199" s="2"/>
      <c r="E199" s="2"/>
      <c r="F199" s="2"/>
      <c r="G199" s="2"/>
      <c r="H199" s="2"/>
      <c r="I199" s="2"/>
      <c r="J199" s="2">
        <v>66</v>
      </c>
      <c r="K199" s="35">
        <v>0</v>
      </c>
      <c r="L199" s="35">
        <v>1</v>
      </c>
      <c r="M199" s="35">
        <v>0.2</v>
      </c>
      <c r="N199" s="35" t="s">
        <v>119</v>
      </c>
      <c r="O199" s="35" t="s">
        <v>119</v>
      </c>
      <c r="P199" s="60"/>
      <c r="Q199" s="2"/>
      <c r="R199" s="35" t="s">
        <v>323</v>
      </c>
      <c r="S199" s="2"/>
    </row>
    <row r="200" spans="1:19" ht="15" hidden="1" thickBot="1" x14ac:dyDescent="0.35">
      <c r="A200" s="198">
        <f t="shared" si="7"/>
        <v>198</v>
      </c>
      <c r="B200" s="2" t="s">
        <v>389</v>
      </c>
      <c r="C200" s="2" t="s">
        <v>390</v>
      </c>
      <c r="D200" s="34"/>
      <c r="E200" s="34"/>
      <c r="F200" s="34"/>
      <c r="G200" s="34"/>
      <c r="H200" s="34"/>
      <c r="I200" s="34"/>
      <c r="J200" s="2">
        <v>21</v>
      </c>
      <c r="K200" s="2">
        <v>0</v>
      </c>
      <c r="L200" s="2">
        <v>1</v>
      </c>
      <c r="M200" s="2">
        <v>0.2</v>
      </c>
      <c r="N200" s="2" t="s">
        <v>119</v>
      </c>
      <c r="O200" s="2" t="s">
        <v>119</v>
      </c>
      <c r="P200" s="181"/>
      <c r="Q200" s="2"/>
      <c r="R200" s="35" t="s">
        <v>323</v>
      </c>
      <c r="S200" s="2"/>
    </row>
    <row r="201" spans="1:19" ht="15" hidden="1" thickBot="1" x14ac:dyDescent="0.35">
      <c r="A201" s="199">
        <f t="shared" si="7"/>
        <v>199</v>
      </c>
      <c r="B201" s="34" t="s">
        <v>389</v>
      </c>
      <c r="C201" s="34" t="s">
        <v>390</v>
      </c>
      <c r="D201" s="35"/>
      <c r="E201" s="35"/>
      <c r="F201" s="35"/>
      <c r="G201" s="35"/>
      <c r="H201" s="35"/>
      <c r="I201" s="35"/>
      <c r="J201" s="34">
        <v>66</v>
      </c>
      <c r="K201" s="34">
        <v>0</v>
      </c>
      <c r="L201" s="34">
        <v>1</v>
      </c>
      <c r="M201" s="34">
        <v>0.2</v>
      </c>
      <c r="N201" s="34" t="s">
        <v>119</v>
      </c>
      <c r="O201" s="34" t="s">
        <v>119</v>
      </c>
      <c r="P201" s="172"/>
      <c r="Q201" s="34"/>
      <c r="R201" s="34" t="s">
        <v>323</v>
      </c>
      <c r="S201" s="2"/>
    </row>
    <row r="202" spans="1:19" hidden="1" x14ac:dyDescent="0.3">
      <c r="A202" s="2">
        <f>A201+1</f>
        <v>200</v>
      </c>
      <c r="B202" s="35" t="s">
        <v>366</v>
      </c>
      <c r="C202" s="35" t="s">
        <v>405</v>
      </c>
      <c r="D202" s="35"/>
      <c r="E202" s="35"/>
      <c r="F202" s="35"/>
      <c r="G202" s="35"/>
      <c r="H202" s="35"/>
      <c r="I202" s="35"/>
      <c r="J202" s="255">
        <v>36</v>
      </c>
      <c r="K202" s="35">
        <v>0</v>
      </c>
      <c r="L202" s="204">
        <v>1</v>
      </c>
      <c r="M202" s="204">
        <v>0.2</v>
      </c>
      <c r="N202" s="35" t="s">
        <v>305</v>
      </c>
      <c r="O202" s="35" t="s">
        <v>305</v>
      </c>
      <c r="P202" s="207"/>
      <c r="Q202" s="35" t="s">
        <v>406</v>
      </c>
      <c r="R202" s="2" t="s">
        <v>407</v>
      </c>
      <c r="S202" s="2" t="s">
        <v>408</v>
      </c>
    </row>
    <row r="203" spans="1:19" hidden="1" x14ac:dyDescent="0.3">
      <c r="A203" s="2">
        <f t="shared" ref="A203:A266" si="8">A202+1</f>
        <v>201</v>
      </c>
      <c r="B203" s="2" t="s">
        <v>366</v>
      </c>
      <c r="C203" s="2" t="s">
        <v>409</v>
      </c>
      <c r="D203" s="2"/>
      <c r="E203" s="2"/>
      <c r="F203" s="2"/>
      <c r="G203" s="2"/>
      <c r="H203" s="2"/>
      <c r="I203" s="2"/>
      <c r="J203" s="254">
        <v>36</v>
      </c>
      <c r="K203" s="2">
        <v>0</v>
      </c>
      <c r="L203" s="202">
        <v>1</v>
      </c>
      <c r="M203" s="202">
        <v>0.2</v>
      </c>
      <c r="N203" s="35" t="s">
        <v>305</v>
      </c>
      <c r="O203" s="35" t="s">
        <v>305</v>
      </c>
      <c r="P203" s="205"/>
      <c r="Q203" s="35" t="s">
        <v>406</v>
      </c>
      <c r="R203" s="2" t="s">
        <v>407</v>
      </c>
      <c r="S203" s="2" t="s">
        <v>410</v>
      </c>
    </row>
    <row r="204" spans="1:19" hidden="1" x14ac:dyDescent="0.3">
      <c r="A204" s="2">
        <f t="shared" si="8"/>
        <v>202</v>
      </c>
      <c r="B204" s="2" t="s">
        <v>366</v>
      </c>
      <c r="C204" s="35" t="s">
        <v>405</v>
      </c>
      <c r="D204" s="2"/>
      <c r="E204" s="2"/>
      <c r="F204" s="2"/>
      <c r="G204" s="2"/>
      <c r="H204" s="2"/>
      <c r="I204" s="2"/>
      <c r="J204" s="254">
        <v>81</v>
      </c>
      <c r="K204" s="2">
        <v>0</v>
      </c>
      <c r="L204" s="202">
        <v>1</v>
      </c>
      <c r="M204" s="202">
        <v>0.2</v>
      </c>
      <c r="N204" s="2" t="s">
        <v>305</v>
      </c>
      <c r="O204" s="35" t="s">
        <v>305</v>
      </c>
      <c r="P204" s="205"/>
      <c r="Q204" s="35" t="s">
        <v>406</v>
      </c>
      <c r="R204" s="2" t="s">
        <v>407</v>
      </c>
      <c r="S204" s="2" t="s">
        <v>411</v>
      </c>
    </row>
    <row r="205" spans="1:19" hidden="1" x14ac:dyDescent="0.3">
      <c r="A205" s="2">
        <f t="shared" si="8"/>
        <v>203</v>
      </c>
      <c r="B205" s="2" t="s">
        <v>366</v>
      </c>
      <c r="C205" s="2" t="s">
        <v>409</v>
      </c>
      <c r="D205" s="2"/>
      <c r="E205" s="2"/>
      <c r="F205" s="2"/>
      <c r="G205" s="2"/>
      <c r="H205" s="2"/>
      <c r="I205" s="2"/>
      <c r="J205" s="254">
        <v>81</v>
      </c>
      <c r="K205" s="2">
        <v>0</v>
      </c>
      <c r="L205" s="202">
        <v>1</v>
      </c>
      <c r="M205" s="202">
        <v>0.2</v>
      </c>
      <c r="N205" s="2" t="s">
        <v>305</v>
      </c>
      <c r="O205" s="35" t="s">
        <v>305</v>
      </c>
      <c r="P205" s="205"/>
      <c r="Q205" s="35" t="s">
        <v>406</v>
      </c>
      <c r="R205" s="2" t="s">
        <v>407</v>
      </c>
      <c r="S205" s="2" t="s">
        <v>412</v>
      </c>
    </row>
    <row r="206" spans="1:19" hidden="1" x14ac:dyDescent="0.3">
      <c r="A206" s="2">
        <f t="shared" si="8"/>
        <v>204</v>
      </c>
      <c r="B206" s="35" t="s">
        <v>366</v>
      </c>
      <c r="C206" s="35" t="s">
        <v>405</v>
      </c>
      <c r="D206" s="35"/>
      <c r="E206" s="35"/>
      <c r="F206" s="35"/>
      <c r="G206" s="35"/>
      <c r="H206" s="35"/>
      <c r="I206" s="35"/>
      <c r="J206" s="35">
        <v>6</v>
      </c>
      <c r="K206" s="35">
        <v>0</v>
      </c>
      <c r="L206" s="204">
        <v>1</v>
      </c>
      <c r="M206" s="204">
        <v>0.2</v>
      </c>
      <c r="N206" s="35" t="s">
        <v>119</v>
      </c>
      <c r="O206" s="35" t="s">
        <v>119</v>
      </c>
      <c r="P206" s="207"/>
      <c r="Q206" s="35" t="s">
        <v>406</v>
      </c>
      <c r="R206" s="2" t="s">
        <v>407</v>
      </c>
      <c r="S206" s="2" t="s">
        <v>413</v>
      </c>
    </row>
    <row r="207" spans="1:19" hidden="1" x14ac:dyDescent="0.3">
      <c r="A207" s="2">
        <f t="shared" si="8"/>
        <v>205</v>
      </c>
      <c r="B207" s="2" t="s">
        <v>366</v>
      </c>
      <c r="C207" s="2" t="s">
        <v>409</v>
      </c>
      <c r="D207" s="2"/>
      <c r="E207" s="2"/>
      <c r="F207" s="2"/>
      <c r="G207" s="2"/>
      <c r="H207" s="2"/>
      <c r="I207" s="2"/>
      <c r="J207" s="2">
        <v>6</v>
      </c>
      <c r="K207" s="2">
        <v>0</v>
      </c>
      <c r="L207" s="202">
        <v>1</v>
      </c>
      <c r="M207" s="202">
        <v>0.2</v>
      </c>
      <c r="N207" s="35" t="s">
        <v>119</v>
      </c>
      <c r="O207" s="35" t="s">
        <v>119</v>
      </c>
      <c r="P207" s="205"/>
      <c r="Q207" s="35" t="s">
        <v>406</v>
      </c>
      <c r="R207" s="2" t="s">
        <v>407</v>
      </c>
      <c r="S207" s="2" t="s">
        <v>413</v>
      </c>
    </row>
    <row r="208" spans="1:19" hidden="1" x14ac:dyDescent="0.3">
      <c r="A208" s="2">
        <f t="shared" si="8"/>
        <v>206</v>
      </c>
      <c r="B208" s="2" t="s">
        <v>366</v>
      </c>
      <c r="C208" s="35" t="s">
        <v>405</v>
      </c>
      <c r="D208" s="2"/>
      <c r="E208" s="2"/>
      <c r="F208" s="2"/>
      <c r="G208" s="2"/>
      <c r="H208" s="2"/>
      <c r="I208" s="2"/>
      <c r="J208" s="2">
        <v>51</v>
      </c>
      <c r="K208" s="2">
        <v>0</v>
      </c>
      <c r="L208" s="202">
        <v>1</v>
      </c>
      <c r="M208" s="202">
        <v>0.2</v>
      </c>
      <c r="N208" s="2" t="s">
        <v>119</v>
      </c>
      <c r="O208" s="35" t="s">
        <v>119</v>
      </c>
      <c r="P208" s="205"/>
      <c r="Q208" s="35" t="s">
        <v>406</v>
      </c>
      <c r="R208" s="2" t="s">
        <v>407</v>
      </c>
      <c r="S208" s="2" t="s">
        <v>414</v>
      </c>
    </row>
    <row r="209" spans="1:19" hidden="1" x14ac:dyDescent="0.3">
      <c r="A209" s="2">
        <f t="shared" si="8"/>
        <v>207</v>
      </c>
      <c r="B209" s="2" t="s">
        <v>366</v>
      </c>
      <c r="C209" s="2" t="s">
        <v>409</v>
      </c>
      <c r="D209" s="2"/>
      <c r="E209" s="2"/>
      <c r="F209" s="2"/>
      <c r="G209" s="2"/>
      <c r="H209" s="2"/>
      <c r="I209" s="2"/>
      <c r="J209" s="2">
        <v>51</v>
      </c>
      <c r="K209" s="2">
        <v>0</v>
      </c>
      <c r="L209" s="202">
        <v>1</v>
      </c>
      <c r="M209" s="202">
        <v>0.2</v>
      </c>
      <c r="N209" s="2" t="s">
        <v>119</v>
      </c>
      <c r="O209" s="35" t="s">
        <v>119</v>
      </c>
      <c r="P209" s="205"/>
      <c r="Q209" s="35" t="s">
        <v>406</v>
      </c>
      <c r="R209" s="2" t="s">
        <v>407</v>
      </c>
      <c r="S209" s="2" t="s">
        <v>414</v>
      </c>
    </row>
    <row r="210" spans="1:19" hidden="1" x14ac:dyDescent="0.3">
      <c r="A210" s="2">
        <f t="shared" si="8"/>
        <v>208</v>
      </c>
      <c r="B210" s="2" t="s">
        <v>366</v>
      </c>
      <c r="C210" s="2" t="s">
        <v>415</v>
      </c>
      <c r="D210" s="2"/>
      <c r="E210" s="2"/>
      <c r="F210" s="2"/>
      <c r="G210" s="2"/>
      <c r="H210" s="2"/>
      <c r="I210" s="2"/>
      <c r="J210" s="2">
        <v>271</v>
      </c>
      <c r="K210" s="2">
        <v>0</v>
      </c>
      <c r="L210" s="202">
        <v>1</v>
      </c>
      <c r="M210" s="202">
        <v>0.2</v>
      </c>
      <c r="N210" s="35" t="s">
        <v>119</v>
      </c>
      <c r="O210" s="35" t="s">
        <v>119</v>
      </c>
      <c r="P210" s="205"/>
      <c r="Q210" s="35" t="s">
        <v>416</v>
      </c>
      <c r="R210" s="2" t="s">
        <v>407</v>
      </c>
      <c r="S210" s="2" t="s">
        <v>408</v>
      </c>
    </row>
    <row r="211" spans="1:19" hidden="1" x14ac:dyDescent="0.3">
      <c r="A211" s="2">
        <f t="shared" si="8"/>
        <v>209</v>
      </c>
      <c r="B211" s="2" t="s">
        <v>366</v>
      </c>
      <c r="C211" s="2" t="s">
        <v>417</v>
      </c>
      <c r="D211" s="2"/>
      <c r="E211" s="2"/>
      <c r="F211" s="2"/>
      <c r="G211" s="2"/>
      <c r="H211" s="2"/>
      <c r="I211" s="2"/>
      <c r="J211" s="2">
        <v>271</v>
      </c>
      <c r="K211" s="2">
        <v>0</v>
      </c>
      <c r="L211" s="202">
        <v>1</v>
      </c>
      <c r="M211" s="202">
        <v>0.2</v>
      </c>
      <c r="N211" s="35" t="s">
        <v>119</v>
      </c>
      <c r="O211" s="35" t="s">
        <v>119</v>
      </c>
      <c r="P211" s="205"/>
      <c r="Q211" s="35" t="s">
        <v>416</v>
      </c>
      <c r="R211" s="2" t="s">
        <v>407</v>
      </c>
      <c r="S211" s="2" t="s">
        <v>410</v>
      </c>
    </row>
    <row r="212" spans="1:19" hidden="1" x14ac:dyDescent="0.3">
      <c r="A212" s="2">
        <f t="shared" si="8"/>
        <v>210</v>
      </c>
      <c r="B212" s="2" t="s">
        <v>366</v>
      </c>
      <c r="C212" s="2" t="s">
        <v>415</v>
      </c>
      <c r="D212" s="2"/>
      <c r="E212" s="2"/>
      <c r="F212" s="2"/>
      <c r="G212" s="2"/>
      <c r="H212" s="2"/>
      <c r="I212" s="2"/>
      <c r="J212" s="2">
        <v>316</v>
      </c>
      <c r="K212" s="2">
        <v>0</v>
      </c>
      <c r="L212" s="202">
        <v>1</v>
      </c>
      <c r="M212" s="202">
        <v>0.2</v>
      </c>
      <c r="N212" s="35" t="s">
        <v>119</v>
      </c>
      <c r="O212" s="35" t="s">
        <v>119</v>
      </c>
      <c r="P212" s="205"/>
      <c r="Q212" s="35" t="s">
        <v>416</v>
      </c>
      <c r="R212" s="2" t="s">
        <v>407</v>
      </c>
      <c r="S212" s="2" t="s">
        <v>411</v>
      </c>
    </row>
    <row r="213" spans="1:19" hidden="1" x14ac:dyDescent="0.3">
      <c r="A213" s="2">
        <f t="shared" si="8"/>
        <v>211</v>
      </c>
      <c r="B213" s="2" t="s">
        <v>366</v>
      </c>
      <c r="C213" s="2" t="s">
        <v>417</v>
      </c>
      <c r="D213" s="2"/>
      <c r="E213" s="2"/>
      <c r="F213" s="2"/>
      <c r="G213" s="2"/>
      <c r="H213" s="2"/>
      <c r="I213" s="2"/>
      <c r="J213" s="2">
        <v>316</v>
      </c>
      <c r="K213" s="2">
        <v>0</v>
      </c>
      <c r="L213" s="202">
        <v>1</v>
      </c>
      <c r="M213" s="202">
        <v>0.2</v>
      </c>
      <c r="N213" s="35" t="s">
        <v>119</v>
      </c>
      <c r="O213" s="35" t="s">
        <v>119</v>
      </c>
      <c r="P213" s="205"/>
      <c r="Q213" s="35" t="s">
        <v>416</v>
      </c>
      <c r="R213" s="2" t="s">
        <v>407</v>
      </c>
      <c r="S213" s="2" t="s">
        <v>412</v>
      </c>
    </row>
    <row r="214" spans="1:19" hidden="1" x14ac:dyDescent="0.3">
      <c r="A214" s="2">
        <f t="shared" si="8"/>
        <v>212</v>
      </c>
      <c r="B214" s="2" t="s">
        <v>366</v>
      </c>
      <c r="C214" s="2" t="s">
        <v>415</v>
      </c>
      <c r="D214" s="2"/>
      <c r="E214" s="2"/>
      <c r="F214" s="2"/>
      <c r="G214" s="2"/>
      <c r="H214" s="2"/>
      <c r="I214" s="2"/>
      <c r="J214" s="2">
        <v>276</v>
      </c>
      <c r="K214" s="2">
        <v>0</v>
      </c>
      <c r="L214" s="202">
        <v>1</v>
      </c>
      <c r="M214" s="202">
        <v>0.2</v>
      </c>
      <c r="N214" s="35" t="s">
        <v>119</v>
      </c>
      <c r="O214" s="35" t="s">
        <v>119</v>
      </c>
      <c r="P214" s="205"/>
      <c r="Q214" s="35" t="s">
        <v>416</v>
      </c>
      <c r="R214" s="2" t="s">
        <v>407</v>
      </c>
      <c r="S214" s="2" t="s">
        <v>413</v>
      </c>
    </row>
    <row r="215" spans="1:19" hidden="1" x14ac:dyDescent="0.3">
      <c r="A215" s="2">
        <f t="shared" si="8"/>
        <v>213</v>
      </c>
      <c r="B215" s="2" t="s">
        <v>366</v>
      </c>
      <c r="C215" s="2" t="s">
        <v>417</v>
      </c>
      <c r="D215" s="2"/>
      <c r="E215" s="2"/>
      <c r="F215" s="2"/>
      <c r="G215" s="2"/>
      <c r="H215" s="2"/>
      <c r="I215" s="2"/>
      <c r="J215" s="2">
        <v>276</v>
      </c>
      <c r="K215" s="2">
        <v>0</v>
      </c>
      <c r="L215" s="202">
        <v>1</v>
      </c>
      <c r="M215" s="202">
        <v>0.2</v>
      </c>
      <c r="N215" s="35" t="s">
        <v>119</v>
      </c>
      <c r="O215" s="35" t="s">
        <v>119</v>
      </c>
      <c r="P215" s="205"/>
      <c r="Q215" s="35" t="s">
        <v>416</v>
      </c>
      <c r="R215" s="2" t="s">
        <v>407</v>
      </c>
      <c r="S215" s="2" t="s">
        <v>413</v>
      </c>
    </row>
    <row r="216" spans="1:19" hidden="1" x14ac:dyDescent="0.3">
      <c r="A216" s="2">
        <f t="shared" si="8"/>
        <v>214</v>
      </c>
      <c r="B216" s="2" t="s">
        <v>366</v>
      </c>
      <c r="C216" s="2" t="s">
        <v>415</v>
      </c>
      <c r="D216" s="2"/>
      <c r="E216" s="2"/>
      <c r="F216" s="2"/>
      <c r="G216" s="2"/>
      <c r="H216" s="2"/>
      <c r="I216" s="2"/>
      <c r="J216" s="2">
        <v>321</v>
      </c>
      <c r="K216" s="2">
        <v>0</v>
      </c>
      <c r="L216" s="202">
        <v>1</v>
      </c>
      <c r="M216" s="202">
        <v>0.2</v>
      </c>
      <c r="N216" s="35" t="s">
        <v>119</v>
      </c>
      <c r="O216" s="35" t="s">
        <v>119</v>
      </c>
      <c r="P216" s="205"/>
      <c r="Q216" s="35" t="s">
        <v>416</v>
      </c>
      <c r="R216" s="2" t="s">
        <v>407</v>
      </c>
      <c r="S216" s="2" t="s">
        <v>414</v>
      </c>
    </row>
    <row r="217" spans="1:19" hidden="1" x14ac:dyDescent="0.3">
      <c r="A217" s="2">
        <f t="shared" si="8"/>
        <v>215</v>
      </c>
      <c r="B217" s="2" t="s">
        <v>366</v>
      </c>
      <c r="C217" s="2" t="s">
        <v>417</v>
      </c>
      <c r="D217" s="2"/>
      <c r="E217" s="2"/>
      <c r="F217" s="2"/>
      <c r="G217" s="2"/>
      <c r="H217" s="2"/>
      <c r="I217" s="2"/>
      <c r="J217" s="2">
        <v>321</v>
      </c>
      <c r="K217" s="2">
        <v>0</v>
      </c>
      <c r="L217" s="202">
        <v>1</v>
      </c>
      <c r="M217" s="202">
        <v>0.2</v>
      </c>
      <c r="N217" s="35" t="s">
        <v>119</v>
      </c>
      <c r="O217" s="35" t="s">
        <v>119</v>
      </c>
      <c r="P217" s="205"/>
      <c r="Q217" s="35" t="s">
        <v>416</v>
      </c>
      <c r="R217" s="2" t="s">
        <v>407</v>
      </c>
      <c r="S217" s="2" t="s">
        <v>414</v>
      </c>
    </row>
    <row r="218" spans="1:19" hidden="1" x14ac:dyDescent="0.3">
      <c r="A218" s="2">
        <f t="shared" si="8"/>
        <v>216</v>
      </c>
      <c r="B218" s="2" t="s">
        <v>366</v>
      </c>
      <c r="C218" s="2" t="s">
        <v>415</v>
      </c>
      <c r="D218" s="2"/>
      <c r="E218" s="2"/>
      <c r="F218" s="2"/>
      <c r="G218" s="2"/>
      <c r="H218" s="2"/>
      <c r="I218" s="2"/>
      <c r="J218" s="2">
        <v>361</v>
      </c>
      <c r="K218" s="2">
        <v>0</v>
      </c>
      <c r="L218" s="202">
        <v>1</v>
      </c>
      <c r="M218" s="202">
        <v>0.2</v>
      </c>
      <c r="N218" s="35" t="s">
        <v>119</v>
      </c>
      <c r="O218" s="35" t="s">
        <v>119</v>
      </c>
      <c r="P218" s="205"/>
      <c r="Q218" s="35" t="s">
        <v>418</v>
      </c>
      <c r="R218" s="2" t="s">
        <v>407</v>
      </c>
      <c r="S218" s="2" t="s">
        <v>408</v>
      </c>
    </row>
    <row r="219" spans="1:19" hidden="1" x14ac:dyDescent="0.3">
      <c r="A219" s="2">
        <f t="shared" si="8"/>
        <v>217</v>
      </c>
      <c r="B219" s="2" t="s">
        <v>366</v>
      </c>
      <c r="C219" s="2" t="s">
        <v>417</v>
      </c>
      <c r="D219" s="2"/>
      <c r="E219" s="2"/>
      <c r="F219" s="2"/>
      <c r="G219" s="2"/>
      <c r="H219" s="2"/>
      <c r="I219" s="2"/>
      <c r="J219" s="2">
        <v>361</v>
      </c>
      <c r="K219" s="2">
        <v>0</v>
      </c>
      <c r="L219" s="202">
        <v>1</v>
      </c>
      <c r="M219" s="202">
        <v>0.2</v>
      </c>
      <c r="N219" s="35" t="s">
        <v>119</v>
      </c>
      <c r="O219" s="35" t="s">
        <v>119</v>
      </c>
      <c r="P219" s="205"/>
      <c r="Q219" s="35" t="s">
        <v>418</v>
      </c>
      <c r="R219" s="2" t="s">
        <v>407</v>
      </c>
      <c r="S219" s="2" t="s">
        <v>410</v>
      </c>
    </row>
    <row r="220" spans="1:19" hidden="1" x14ac:dyDescent="0.3">
      <c r="A220" s="2">
        <f t="shared" si="8"/>
        <v>218</v>
      </c>
      <c r="B220" s="2" t="s">
        <v>366</v>
      </c>
      <c r="C220" s="2" t="s">
        <v>415</v>
      </c>
      <c r="D220" s="2"/>
      <c r="E220" s="2"/>
      <c r="F220" s="2"/>
      <c r="G220" s="2"/>
      <c r="H220" s="2"/>
      <c r="I220" s="2"/>
      <c r="J220" s="2">
        <v>181</v>
      </c>
      <c r="K220" s="2">
        <v>0</v>
      </c>
      <c r="L220" s="202">
        <v>1</v>
      </c>
      <c r="M220" s="202">
        <v>0.2</v>
      </c>
      <c r="N220" s="35" t="s">
        <v>119</v>
      </c>
      <c r="O220" s="35" t="s">
        <v>119</v>
      </c>
      <c r="P220" s="205"/>
      <c r="Q220" s="35" t="s">
        <v>418</v>
      </c>
      <c r="R220" s="2" t="s">
        <v>407</v>
      </c>
      <c r="S220" s="2" t="s">
        <v>411</v>
      </c>
    </row>
    <row r="221" spans="1:19" hidden="1" x14ac:dyDescent="0.3">
      <c r="A221" s="2">
        <f t="shared" si="8"/>
        <v>219</v>
      </c>
      <c r="B221" s="2" t="s">
        <v>366</v>
      </c>
      <c r="C221" s="2" t="s">
        <v>417</v>
      </c>
      <c r="D221" s="2"/>
      <c r="E221" s="2"/>
      <c r="F221" s="2"/>
      <c r="G221" s="2"/>
      <c r="H221" s="2"/>
      <c r="I221" s="2"/>
      <c r="J221" s="2">
        <v>181</v>
      </c>
      <c r="K221" s="2">
        <v>0</v>
      </c>
      <c r="L221" s="202">
        <v>1</v>
      </c>
      <c r="M221" s="202">
        <v>0.2</v>
      </c>
      <c r="N221" s="35" t="s">
        <v>119</v>
      </c>
      <c r="O221" s="2" t="s">
        <v>119</v>
      </c>
      <c r="P221" s="205"/>
      <c r="Q221" s="2" t="s">
        <v>418</v>
      </c>
      <c r="R221" s="2" t="s">
        <v>407</v>
      </c>
      <c r="S221" s="2" t="s">
        <v>412</v>
      </c>
    </row>
    <row r="222" spans="1:19" hidden="1" x14ac:dyDescent="0.3">
      <c r="A222" s="2">
        <f t="shared" si="8"/>
        <v>220</v>
      </c>
      <c r="B222" s="2" t="s">
        <v>366</v>
      </c>
      <c r="C222" s="2" t="s">
        <v>415</v>
      </c>
      <c r="D222" s="2"/>
      <c r="E222" s="2"/>
      <c r="F222" s="2"/>
      <c r="G222" s="2"/>
      <c r="H222" s="2"/>
      <c r="I222" s="2"/>
      <c r="J222" s="2">
        <v>366</v>
      </c>
      <c r="K222" s="2">
        <v>0</v>
      </c>
      <c r="L222" s="202">
        <v>1</v>
      </c>
      <c r="M222" s="202">
        <v>0.2</v>
      </c>
      <c r="N222" s="35" t="s">
        <v>119</v>
      </c>
      <c r="O222" s="2" t="s">
        <v>119</v>
      </c>
      <c r="P222" s="205"/>
      <c r="Q222" s="2" t="s">
        <v>418</v>
      </c>
      <c r="R222" s="2" t="s">
        <v>407</v>
      </c>
      <c r="S222" s="2" t="s">
        <v>413</v>
      </c>
    </row>
    <row r="223" spans="1:19" hidden="1" x14ac:dyDescent="0.3">
      <c r="A223" s="2">
        <f t="shared" si="8"/>
        <v>221</v>
      </c>
      <c r="B223" s="2" t="s">
        <v>366</v>
      </c>
      <c r="C223" s="2" t="s">
        <v>417</v>
      </c>
      <c r="D223" s="2"/>
      <c r="E223" s="2"/>
      <c r="F223" s="2"/>
      <c r="G223" s="2"/>
      <c r="H223" s="2"/>
      <c r="I223" s="2"/>
      <c r="J223" s="2">
        <v>366</v>
      </c>
      <c r="K223" s="2">
        <v>0</v>
      </c>
      <c r="L223" s="202">
        <v>1</v>
      </c>
      <c r="M223" s="202">
        <v>0.2</v>
      </c>
      <c r="N223" s="35" t="s">
        <v>119</v>
      </c>
      <c r="O223" s="35" t="s">
        <v>119</v>
      </c>
      <c r="P223" s="205"/>
      <c r="Q223" s="35" t="s">
        <v>418</v>
      </c>
      <c r="R223" s="2" t="s">
        <v>407</v>
      </c>
      <c r="S223" s="2" t="s">
        <v>413</v>
      </c>
    </row>
    <row r="224" spans="1:19" hidden="1" x14ac:dyDescent="0.3">
      <c r="A224" s="2">
        <f t="shared" si="8"/>
        <v>222</v>
      </c>
      <c r="B224" s="2" t="s">
        <v>366</v>
      </c>
      <c r="C224" s="2" t="s">
        <v>415</v>
      </c>
      <c r="D224" s="2"/>
      <c r="E224" s="2"/>
      <c r="F224" s="2"/>
      <c r="G224" s="2"/>
      <c r="H224" s="2"/>
      <c r="I224" s="2"/>
      <c r="J224" s="2">
        <v>186</v>
      </c>
      <c r="K224" s="2">
        <v>0</v>
      </c>
      <c r="L224" s="202">
        <v>1</v>
      </c>
      <c r="M224" s="202">
        <v>0.2</v>
      </c>
      <c r="N224" s="35" t="s">
        <v>119</v>
      </c>
      <c r="O224" s="35" t="s">
        <v>119</v>
      </c>
      <c r="P224" s="205"/>
      <c r="Q224" s="35" t="s">
        <v>418</v>
      </c>
      <c r="R224" s="2" t="s">
        <v>407</v>
      </c>
      <c r="S224" s="2" t="s">
        <v>414</v>
      </c>
    </row>
    <row r="225" spans="1:19" ht="15" hidden="1" thickBot="1" x14ac:dyDescent="0.35">
      <c r="A225" s="34">
        <f t="shared" si="8"/>
        <v>223</v>
      </c>
      <c r="B225" s="34" t="s">
        <v>366</v>
      </c>
      <c r="C225" s="34" t="s">
        <v>417</v>
      </c>
      <c r="D225" s="34"/>
      <c r="E225" s="34"/>
      <c r="F225" s="34"/>
      <c r="G225" s="34"/>
      <c r="H225" s="34"/>
      <c r="I225" s="34"/>
      <c r="J225" s="34">
        <v>186</v>
      </c>
      <c r="K225" s="34">
        <v>0</v>
      </c>
      <c r="L225" s="203">
        <v>1</v>
      </c>
      <c r="M225" s="203">
        <v>0.2</v>
      </c>
      <c r="N225" s="34" t="s">
        <v>119</v>
      </c>
      <c r="O225" s="34" t="s">
        <v>119</v>
      </c>
      <c r="P225" s="206"/>
      <c r="Q225" s="34" t="s">
        <v>418</v>
      </c>
      <c r="R225" s="34" t="s">
        <v>407</v>
      </c>
      <c r="S225" s="2" t="s">
        <v>414</v>
      </c>
    </row>
    <row r="226" spans="1:19" hidden="1" x14ac:dyDescent="0.3">
      <c r="A226" s="198">
        <f t="shared" si="8"/>
        <v>224</v>
      </c>
      <c r="B226" s="35" t="s">
        <v>366</v>
      </c>
      <c r="C226" s="35" t="s">
        <v>405</v>
      </c>
      <c r="D226" s="35"/>
      <c r="E226" s="35"/>
      <c r="F226" s="35"/>
      <c r="G226" s="35"/>
      <c r="H226" s="35"/>
      <c r="I226" s="35"/>
      <c r="J226" s="35">
        <v>21</v>
      </c>
      <c r="K226" s="35">
        <v>0</v>
      </c>
      <c r="L226" s="204">
        <v>1</v>
      </c>
      <c r="M226" s="204">
        <v>0.2</v>
      </c>
      <c r="N226" s="35" t="s">
        <v>119</v>
      </c>
      <c r="O226" s="35" t="s">
        <v>119</v>
      </c>
      <c r="P226" s="207"/>
      <c r="Q226" s="35" t="s">
        <v>406</v>
      </c>
      <c r="R226" s="35" t="s">
        <v>419</v>
      </c>
      <c r="S226" s="28" t="s">
        <v>420</v>
      </c>
    </row>
    <row r="227" spans="1:19" hidden="1" x14ac:dyDescent="0.3">
      <c r="A227" s="196">
        <f t="shared" si="8"/>
        <v>225</v>
      </c>
      <c r="B227" s="2" t="s">
        <v>366</v>
      </c>
      <c r="C227" s="2" t="s">
        <v>409</v>
      </c>
      <c r="D227" s="2"/>
      <c r="E227" s="2"/>
      <c r="F227" s="2"/>
      <c r="G227" s="2"/>
      <c r="H227" s="2"/>
      <c r="I227" s="2"/>
      <c r="J227" s="2">
        <v>21</v>
      </c>
      <c r="K227" s="2">
        <v>0</v>
      </c>
      <c r="L227" s="202">
        <v>1</v>
      </c>
      <c r="M227" s="202">
        <v>0.2</v>
      </c>
      <c r="N227" s="35" t="s">
        <v>119</v>
      </c>
      <c r="O227" s="35" t="s">
        <v>119</v>
      </c>
      <c r="P227" s="205"/>
      <c r="Q227" s="35" t="s">
        <v>406</v>
      </c>
      <c r="R227" s="35" t="s">
        <v>419</v>
      </c>
      <c r="S227" s="28" t="s">
        <v>420</v>
      </c>
    </row>
    <row r="228" spans="1:19" hidden="1" x14ac:dyDescent="0.3">
      <c r="A228" s="196">
        <f t="shared" si="8"/>
        <v>226</v>
      </c>
      <c r="B228" s="2" t="s">
        <v>366</v>
      </c>
      <c r="C228" s="35" t="s">
        <v>405</v>
      </c>
      <c r="D228" s="2"/>
      <c r="E228" s="2"/>
      <c r="F228" s="2"/>
      <c r="G228" s="2"/>
      <c r="H228" s="2"/>
      <c r="I228" s="2"/>
      <c r="J228" s="2">
        <v>66</v>
      </c>
      <c r="K228" s="2">
        <v>0</v>
      </c>
      <c r="L228" s="202">
        <v>1</v>
      </c>
      <c r="M228" s="202">
        <v>0.2</v>
      </c>
      <c r="N228" s="2" t="s">
        <v>119</v>
      </c>
      <c r="O228" s="35" t="s">
        <v>119</v>
      </c>
      <c r="P228" s="205"/>
      <c r="Q228" s="35" t="s">
        <v>406</v>
      </c>
      <c r="R228" s="35" t="s">
        <v>419</v>
      </c>
      <c r="S228" s="28" t="s">
        <v>421</v>
      </c>
    </row>
    <row r="229" spans="1:19" hidden="1" x14ac:dyDescent="0.3">
      <c r="A229" s="196">
        <f t="shared" si="8"/>
        <v>227</v>
      </c>
      <c r="B229" s="2" t="s">
        <v>366</v>
      </c>
      <c r="C229" s="2" t="s">
        <v>409</v>
      </c>
      <c r="D229" s="2"/>
      <c r="E229" s="2"/>
      <c r="F229" s="2"/>
      <c r="G229" s="2"/>
      <c r="H229" s="2"/>
      <c r="I229" s="2"/>
      <c r="J229" s="2">
        <v>66</v>
      </c>
      <c r="K229" s="2">
        <v>0</v>
      </c>
      <c r="L229" s="202">
        <v>1</v>
      </c>
      <c r="M229" s="202">
        <v>0.2</v>
      </c>
      <c r="N229" s="2" t="s">
        <v>119</v>
      </c>
      <c r="O229" s="35" t="s">
        <v>119</v>
      </c>
      <c r="P229" s="205"/>
      <c r="Q229" s="35" t="s">
        <v>406</v>
      </c>
      <c r="R229" s="35" t="s">
        <v>419</v>
      </c>
      <c r="S229" s="28" t="s">
        <v>421</v>
      </c>
    </row>
    <row r="230" spans="1:19" hidden="1" x14ac:dyDescent="0.3">
      <c r="A230" s="196">
        <f t="shared" si="8"/>
        <v>228</v>
      </c>
      <c r="B230" s="2" t="s">
        <v>366</v>
      </c>
      <c r="C230" s="2" t="s">
        <v>415</v>
      </c>
      <c r="D230" s="2"/>
      <c r="E230" s="2"/>
      <c r="F230" s="2"/>
      <c r="G230" s="2"/>
      <c r="H230" s="2"/>
      <c r="I230" s="2"/>
      <c r="J230" s="56">
        <v>155</v>
      </c>
      <c r="K230" s="2">
        <v>0</v>
      </c>
      <c r="L230" s="202">
        <v>1</v>
      </c>
      <c r="M230" s="202">
        <v>0.2</v>
      </c>
      <c r="N230" s="35" t="s">
        <v>119</v>
      </c>
      <c r="O230" s="35" t="s">
        <v>119</v>
      </c>
      <c r="P230" s="205"/>
      <c r="Q230" s="35" t="s">
        <v>416</v>
      </c>
      <c r="R230" s="35" t="s">
        <v>419</v>
      </c>
    </row>
    <row r="231" spans="1:19" hidden="1" x14ac:dyDescent="0.3">
      <c r="A231" s="196">
        <f t="shared" si="8"/>
        <v>229</v>
      </c>
      <c r="B231" s="2" t="s">
        <v>366</v>
      </c>
      <c r="C231" s="2" t="s">
        <v>417</v>
      </c>
      <c r="D231" s="2"/>
      <c r="E231" s="2"/>
      <c r="F231" s="2"/>
      <c r="G231" s="2"/>
      <c r="H231" s="2"/>
      <c r="I231" s="2"/>
      <c r="J231" s="56">
        <v>155</v>
      </c>
      <c r="K231" s="2">
        <v>0</v>
      </c>
      <c r="L231" s="202">
        <v>1</v>
      </c>
      <c r="M231" s="202">
        <v>0.2</v>
      </c>
      <c r="N231" s="35" t="s">
        <v>119</v>
      </c>
      <c r="O231" s="35" t="s">
        <v>119</v>
      </c>
      <c r="P231" s="205"/>
      <c r="Q231" s="35" t="s">
        <v>416</v>
      </c>
      <c r="R231" s="35" t="s">
        <v>419</v>
      </c>
    </row>
    <row r="232" spans="1:19" hidden="1" x14ac:dyDescent="0.3">
      <c r="A232" s="196">
        <f t="shared" si="8"/>
        <v>230</v>
      </c>
      <c r="B232" s="2" t="s">
        <v>366</v>
      </c>
      <c r="C232" s="2" t="s">
        <v>415</v>
      </c>
      <c r="D232" s="2"/>
      <c r="E232" s="2"/>
      <c r="F232" s="2"/>
      <c r="G232" s="2"/>
      <c r="H232" s="2"/>
      <c r="I232" s="2"/>
      <c r="J232" s="56">
        <v>161</v>
      </c>
      <c r="K232" s="2">
        <v>0</v>
      </c>
      <c r="L232" s="202">
        <v>1</v>
      </c>
      <c r="M232" s="202">
        <v>0.2</v>
      </c>
      <c r="N232" s="35" t="s">
        <v>119</v>
      </c>
      <c r="O232" s="35" t="s">
        <v>119</v>
      </c>
      <c r="P232" s="205"/>
      <c r="Q232" s="35" t="s">
        <v>416</v>
      </c>
      <c r="R232" s="35" t="s">
        <v>419</v>
      </c>
    </row>
    <row r="233" spans="1:19" hidden="1" x14ac:dyDescent="0.3">
      <c r="A233" s="196">
        <f t="shared" si="8"/>
        <v>231</v>
      </c>
      <c r="B233" s="2" t="s">
        <v>366</v>
      </c>
      <c r="C233" s="2" t="s">
        <v>417</v>
      </c>
      <c r="D233" s="2"/>
      <c r="E233" s="2"/>
      <c r="F233" s="2"/>
      <c r="G233" s="2"/>
      <c r="H233" s="2"/>
      <c r="I233" s="2"/>
      <c r="J233" s="56">
        <v>161</v>
      </c>
      <c r="K233" s="2">
        <v>0</v>
      </c>
      <c r="L233" s="202">
        <v>1</v>
      </c>
      <c r="M233" s="202">
        <v>0.2</v>
      </c>
      <c r="N233" s="35" t="s">
        <v>119</v>
      </c>
      <c r="O233" s="35" t="s">
        <v>119</v>
      </c>
      <c r="P233" s="205"/>
      <c r="Q233" s="35" t="s">
        <v>416</v>
      </c>
      <c r="R233" s="35" t="s">
        <v>419</v>
      </c>
    </row>
    <row r="234" spans="1:19" hidden="1" x14ac:dyDescent="0.3">
      <c r="A234" s="196">
        <f t="shared" si="8"/>
        <v>232</v>
      </c>
      <c r="B234" s="2" t="s">
        <v>366</v>
      </c>
      <c r="C234" s="2" t="s">
        <v>415</v>
      </c>
      <c r="D234" s="2"/>
      <c r="E234" s="2"/>
      <c r="F234" s="2"/>
      <c r="G234" s="2"/>
      <c r="H234" s="2"/>
      <c r="I234" s="2"/>
      <c r="J234" s="56">
        <v>167</v>
      </c>
      <c r="K234" s="2">
        <v>0</v>
      </c>
      <c r="L234" s="202">
        <v>1</v>
      </c>
      <c r="M234" s="202">
        <v>0.2</v>
      </c>
      <c r="N234" s="35" t="s">
        <v>119</v>
      </c>
      <c r="O234" s="35" t="s">
        <v>119</v>
      </c>
      <c r="P234" s="205"/>
      <c r="Q234" s="35" t="s">
        <v>418</v>
      </c>
      <c r="R234" s="35" t="s">
        <v>419</v>
      </c>
    </row>
    <row r="235" spans="1:19" hidden="1" x14ac:dyDescent="0.3">
      <c r="A235" s="196">
        <f t="shared" si="8"/>
        <v>233</v>
      </c>
      <c r="B235" s="2" t="s">
        <v>366</v>
      </c>
      <c r="C235" s="2" t="s">
        <v>417</v>
      </c>
      <c r="D235" s="2"/>
      <c r="E235" s="2"/>
      <c r="F235" s="2"/>
      <c r="G235" s="2"/>
      <c r="H235" s="2"/>
      <c r="I235" s="2"/>
      <c r="J235" s="56">
        <v>167</v>
      </c>
      <c r="K235" s="2">
        <v>0</v>
      </c>
      <c r="L235" s="202">
        <v>1</v>
      </c>
      <c r="M235" s="202">
        <v>0.2</v>
      </c>
      <c r="N235" s="35" t="s">
        <v>119</v>
      </c>
      <c r="O235" s="35" t="s">
        <v>119</v>
      </c>
      <c r="P235" s="205"/>
      <c r="Q235" s="35" t="s">
        <v>418</v>
      </c>
      <c r="R235" s="35" t="s">
        <v>419</v>
      </c>
    </row>
    <row r="236" spans="1:19" hidden="1" x14ac:dyDescent="0.3">
      <c r="A236" s="196">
        <f t="shared" si="8"/>
        <v>234</v>
      </c>
      <c r="B236" s="2" t="s">
        <v>366</v>
      </c>
      <c r="C236" s="2" t="s">
        <v>415</v>
      </c>
      <c r="D236" s="2"/>
      <c r="E236" s="2"/>
      <c r="F236" s="2"/>
      <c r="G236" s="2"/>
      <c r="H236" s="2"/>
      <c r="I236" s="2"/>
      <c r="J236" s="56">
        <v>173</v>
      </c>
      <c r="K236" s="2">
        <v>0</v>
      </c>
      <c r="L236" s="202">
        <v>1</v>
      </c>
      <c r="M236" s="202">
        <v>0.2</v>
      </c>
      <c r="N236" s="35" t="s">
        <v>119</v>
      </c>
      <c r="O236" s="35" t="s">
        <v>119</v>
      </c>
      <c r="P236" s="205"/>
      <c r="Q236" s="35" t="s">
        <v>418</v>
      </c>
      <c r="R236" s="35" t="s">
        <v>419</v>
      </c>
    </row>
    <row r="237" spans="1:19" ht="15" hidden="1" thickBot="1" x14ac:dyDescent="0.35">
      <c r="A237" s="199">
        <f t="shared" si="8"/>
        <v>235</v>
      </c>
      <c r="B237" s="34" t="s">
        <v>366</v>
      </c>
      <c r="C237" s="34" t="s">
        <v>417</v>
      </c>
      <c r="D237" s="34"/>
      <c r="E237" s="34"/>
      <c r="F237" s="34"/>
      <c r="G237" s="34"/>
      <c r="H237" s="34"/>
      <c r="I237" s="34"/>
      <c r="J237" s="171">
        <v>173</v>
      </c>
      <c r="K237" s="34">
        <v>0</v>
      </c>
      <c r="L237" s="203">
        <v>1</v>
      </c>
      <c r="M237" s="203">
        <v>0.2</v>
      </c>
      <c r="N237" s="34" t="s">
        <v>119</v>
      </c>
      <c r="O237" s="34" t="s">
        <v>119</v>
      </c>
      <c r="P237" s="206"/>
      <c r="Q237" s="34" t="s">
        <v>418</v>
      </c>
      <c r="R237" s="35" t="s">
        <v>419</v>
      </c>
    </row>
    <row r="238" spans="1:19" hidden="1" x14ac:dyDescent="0.3">
      <c r="A238" s="198">
        <f t="shared" si="8"/>
        <v>236</v>
      </c>
      <c r="B238" s="35" t="s">
        <v>366</v>
      </c>
      <c r="C238" s="35" t="s">
        <v>405</v>
      </c>
      <c r="D238" s="35"/>
      <c r="E238" s="35"/>
      <c r="F238" s="35"/>
      <c r="G238" s="35"/>
      <c r="H238" s="35"/>
      <c r="I238" s="35"/>
      <c r="J238" s="35">
        <v>31</v>
      </c>
      <c r="K238" s="35">
        <v>0</v>
      </c>
      <c r="L238" s="204">
        <v>1</v>
      </c>
      <c r="M238" s="204">
        <v>0.2</v>
      </c>
      <c r="N238" s="35" t="s">
        <v>119</v>
      </c>
      <c r="O238" s="35" t="s">
        <v>119</v>
      </c>
      <c r="P238" s="207"/>
      <c r="Q238" s="35" t="s">
        <v>406</v>
      </c>
      <c r="R238" s="35" t="s">
        <v>419</v>
      </c>
      <c r="S238" s="28" t="s">
        <v>422</v>
      </c>
    </row>
    <row r="239" spans="1:19" hidden="1" x14ac:dyDescent="0.3">
      <c r="A239" s="196">
        <f t="shared" si="8"/>
        <v>237</v>
      </c>
      <c r="B239" s="2" t="s">
        <v>366</v>
      </c>
      <c r="C239" s="2" t="s">
        <v>409</v>
      </c>
      <c r="D239" s="2"/>
      <c r="E239" s="2"/>
      <c r="F239" s="2"/>
      <c r="G239" s="2"/>
      <c r="H239" s="2"/>
      <c r="I239" s="2"/>
      <c r="J239" s="2">
        <v>31</v>
      </c>
      <c r="K239" s="2">
        <v>0</v>
      </c>
      <c r="L239" s="202">
        <v>1</v>
      </c>
      <c r="M239" s="202">
        <v>0.2</v>
      </c>
      <c r="N239" s="35" t="s">
        <v>119</v>
      </c>
      <c r="O239" s="35" t="s">
        <v>119</v>
      </c>
      <c r="P239" s="205"/>
      <c r="Q239" s="35" t="s">
        <v>406</v>
      </c>
      <c r="R239" s="35" t="s">
        <v>419</v>
      </c>
      <c r="S239" s="28" t="s">
        <v>422</v>
      </c>
    </row>
    <row r="240" spans="1:19" hidden="1" x14ac:dyDescent="0.3">
      <c r="A240" s="196">
        <f t="shared" si="8"/>
        <v>238</v>
      </c>
      <c r="B240" s="2" t="s">
        <v>366</v>
      </c>
      <c r="C240" s="35" t="s">
        <v>405</v>
      </c>
      <c r="D240" s="2"/>
      <c r="E240" s="2"/>
      <c r="F240" s="2"/>
      <c r="G240" s="2"/>
      <c r="H240" s="2"/>
      <c r="I240" s="2"/>
      <c r="J240" s="2">
        <v>76</v>
      </c>
      <c r="K240" s="2">
        <v>0</v>
      </c>
      <c r="L240" s="202">
        <v>1</v>
      </c>
      <c r="M240" s="202">
        <v>0.2</v>
      </c>
      <c r="N240" s="2" t="s">
        <v>119</v>
      </c>
      <c r="O240" s="35" t="s">
        <v>119</v>
      </c>
      <c r="P240" s="205"/>
      <c r="Q240" s="35" t="s">
        <v>406</v>
      </c>
      <c r="R240" s="35" t="s">
        <v>419</v>
      </c>
      <c r="S240" s="28" t="s">
        <v>423</v>
      </c>
    </row>
    <row r="241" spans="1:19" hidden="1" x14ac:dyDescent="0.3">
      <c r="A241" s="196">
        <f t="shared" si="8"/>
        <v>239</v>
      </c>
      <c r="B241" s="2" t="s">
        <v>366</v>
      </c>
      <c r="C241" s="2" t="s">
        <v>409</v>
      </c>
      <c r="D241" s="2"/>
      <c r="E241" s="2"/>
      <c r="F241" s="2"/>
      <c r="G241" s="2"/>
      <c r="H241" s="2"/>
      <c r="I241" s="2"/>
      <c r="J241" s="2">
        <v>76</v>
      </c>
      <c r="K241" s="2">
        <v>0</v>
      </c>
      <c r="L241" s="202">
        <v>1</v>
      </c>
      <c r="M241" s="202">
        <v>0.2</v>
      </c>
      <c r="N241" s="2" t="s">
        <v>119</v>
      </c>
      <c r="O241" s="35" t="s">
        <v>119</v>
      </c>
      <c r="P241" s="205"/>
      <c r="Q241" s="35" t="s">
        <v>406</v>
      </c>
      <c r="R241" s="35" t="s">
        <v>419</v>
      </c>
      <c r="S241" s="28" t="s">
        <v>423</v>
      </c>
    </row>
    <row r="242" spans="1:19" hidden="1" x14ac:dyDescent="0.3">
      <c r="A242" s="196">
        <f t="shared" si="8"/>
        <v>240</v>
      </c>
      <c r="B242" s="2" t="s">
        <v>366</v>
      </c>
      <c r="C242" s="2" t="s">
        <v>415</v>
      </c>
      <c r="D242" s="2"/>
      <c r="E242" s="2"/>
      <c r="F242" s="2"/>
      <c r="G242" s="2"/>
      <c r="H242" s="2"/>
      <c r="I242" s="2"/>
      <c r="J242" s="56">
        <v>155</v>
      </c>
      <c r="K242" s="2">
        <v>0</v>
      </c>
      <c r="L242" s="202">
        <v>1</v>
      </c>
      <c r="M242" s="202">
        <v>0.2</v>
      </c>
      <c r="N242" s="35" t="s">
        <v>119</v>
      </c>
      <c r="O242" s="35" t="s">
        <v>119</v>
      </c>
      <c r="P242" s="205"/>
      <c r="Q242" s="35" t="s">
        <v>416</v>
      </c>
      <c r="R242" s="35" t="s">
        <v>419</v>
      </c>
    </row>
    <row r="243" spans="1:19" hidden="1" x14ac:dyDescent="0.3">
      <c r="A243" s="196">
        <f t="shared" si="8"/>
        <v>241</v>
      </c>
      <c r="B243" s="2" t="s">
        <v>366</v>
      </c>
      <c r="C243" s="2" t="s">
        <v>417</v>
      </c>
      <c r="D243" s="2"/>
      <c r="E243" s="2"/>
      <c r="F243" s="2"/>
      <c r="G243" s="2"/>
      <c r="H243" s="2"/>
      <c r="I243" s="2"/>
      <c r="J243" s="56">
        <v>155</v>
      </c>
      <c r="K243" s="2">
        <v>0</v>
      </c>
      <c r="L243" s="202">
        <v>1</v>
      </c>
      <c r="M243" s="202">
        <v>0.2</v>
      </c>
      <c r="N243" s="35" t="s">
        <v>119</v>
      </c>
      <c r="O243" s="35" t="s">
        <v>119</v>
      </c>
      <c r="P243" s="205"/>
      <c r="Q243" s="35" t="s">
        <v>416</v>
      </c>
      <c r="R243" s="35" t="s">
        <v>419</v>
      </c>
    </row>
    <row r="244" spans="1:19" hidden="1" x14ac:dyDescent="0.3">
      <c r="A244" s="196">
        <f t="shared" si="8"/>
        <v>242</v>
      </c>
      <c r="B244" s="2" t="s">
        <v>366</v>
      </c>
      <c r="C244" s="2" t="s">
        <v>415</v>
      </c>
      <c r="D244" s="2"/>
      <c r="E244" s="2"/>
      <c r="F244" s="2"/>
      <c r="G244" s="2"/>
      <c r="H244" s="2"/>
      <c r="I244" s="2"/>
      <c r="J244" s="56">
        <v>161</v>
      </c>
      <c r="K244" s="2">
        <v>0</v>
      </c>
      <c r="L244" s="202">
        <v>1</v>
      </c>
      <c r="M244" s="202">
        <v>0.2</v>
      </c>
      <c r="N244" s="35" t="s">
        <v>119</v>
      </c>
      <c r="O244" s="35" t="s">
        <v>119</v>
      </c>
      <c r="P244" s="205"/>
      <c r="Q244" s="35" t="s">
        <v>416</v>
      </c>
      <c r="R244" s="35" t="s">
        <v>419</v>
      </c>
    </row>
    <row r="245" spans="1:19" hidden="1" x14ac:dyDescent="0.3">
      <c r="A245" s="196">
        <f t="shared" si="8"/>
        <v>243</v>
      </c>
      <c r="B245" s="2" t="s">
        <v>366</v>
      </c>
      <c r="C245" s="2" t="s">
        <v>417</v>
      </c>
      <c r="D245" s="2"/>
      <c r="E245" s="2"/>
      <c r="F245" s="2"/>
      <c r="G245" s="2"/>
      <c r="H245" s="2"/>
      <c r="I245" s="2"/>
      <c r="J245" s="56">
        <v>161</v>
      </c>
      <c r="K245" s="2">
        <v>0</v>
      </c>
      <c r="L245" s="202">
        <v>1</v>
      </c>
      <c r="M245" s="202">
        <v>0.2</v>
      </c>
      <c r="N245" s="35" t="s">
        <v>119</v>
      </c>
      <c r="O245" s="35" t="s">
        <v>119</v>
      </c>
      <c r="P245" s="205"/>
      <c r="Q245" s="35" t="s">
        <v>416</v>
      </c>
      <c r="R245" s="35" t="s">
        <v>419</v>
      </c>
    </row>
    <row r="246" spans="1:19" hidden="1" x14ac:dyDescent="0.3">
      <c r="A246" s="196">
        <f t="shared" si="8"/>
        <v>244</v>
      </c>
      <c r="B246" s="2" t="s">
        <v>366</v>
      </c>
      <c r="C246" s="2" t="s">
        <v>415</v>
      </c>
      <c r="D246" s="2"/>
      <c r="E246" s="2"/>
      <c r="F246" s="2"/>
      <c r="G246" s="2"/>
      <c r="H246" s="2"/>
      <c r="I246" s="2"/>
      <c r="J246" s="56">
        <v>167</v>
      </c>
      <c r="K246" s="2">
        <v>0</v>
      </c>
      <c r="L246" s="202">
        <v>1</v>
      </c>
      <c r="M246" s="202">
        <v>0.2</v>
      </c>
      <c r="N246" s="35" t="s">
        <v>119</v>
      </c>
      <c r="O246" s="35" t="s">
        <v>119</v>
      </c>
      <c r="P246" s="205"/>
      <c r="Q246" s="35" t="s">
        <v>418</v>
      </c>
      <c r="R246" s="35" t="s">
        <v>419</v>
      </c>
    </row>
    <row r="247" spans="1:19" hidden="1" x14ac:dyDescent="0.3">
      <c r="A247" s="196">
        <f t="shared" si="8"/>
        <v>245</v>
      </c>
      <c r="B247" s="2" t="s">
        <v>366</v>
      </c>
      <c r="C247" s="2" t="s">
        <v>417</v>
      </c>
      <c r="D247" s="2"/>
      <c r="E247" s="2"/>
      <c r="F247" s="2"/>
      <c r="G247" s="2"/>
      <c r="H247" s="2"/>
      <c r="I247" s="2"/>
      <c r="J247" s="56">
        <v>167</v>
      </c>
      <c r="K247" s="2">
        <v>0</v>
      </c>
      <c r="L247" s="202">
        <v>1</v>
      </c>
      <c r="M247" s="202">
        <v>0.2</v>
      </c>
      <c r="N247" s="35" t="s">
        <v>119</v>
      </c>
      <c r="O247" s="35" t="s">
        <v>119</v>
      </c>
      <c r="P247" s="205"/>
      <c r="Q247" s="35" t="s">
        <v>418</v>
      </c>
      <c r="R247" s="35" t="s">
        <v>419</v>
      </c>
    </row>
    <row r="248" spans="1:19" hidden="1" x14ac:dyDescent="0.3">
      <c r="A248" s="196">
        <f t="shared" si="8"/>
        <v>246</v>
      </c>
      <c r="B248" s="2" t="s">
        <v>366</v>
      </c>
      <c r="C248" s="2" t="s">
        <v>415</v>
      </c>
      <c r="D248" s="2"/>
      <c r="E248" s="2"/>
      <c r="F248" s="2"/>
      <c r="G248" s="2"/>
      <c r="H248" s="2"/>
      <c r="I248" s="2"/>
      <c r="J248" s="56">
        <v>173</v>
      </c>
      <c r="K248" s="2">
        <v>0</v>
      </c>
      <c r="L248" s="202">
        <v>1</v>
      </c>
      <c r="M248" s="202">
        <v>0.2</v>
      </c>
      <c r="N248" s="35" t="s">
        <v>119</v>
      </c>
      <c r="O248" s="35" t="s">
        <v>119</v>
      </c>
      <c r="P248" s="205"/>
      <c r="Q248" s="35" t="s">
        <v>418</v>
      </c>
      <c r="R248" s="35" t="s">
        <v>419</v>
      </c>
    </row>
    <row r="249" spans="1:19" ht="15" hidden="1" thickBot="1" x14ac:dyDescent="0.35">
      <c r="A249" s="199">
        <f t="shared" si="8"/>
        <v>247</v>
      </c>
      <c r="B249" s="34" t="s">
        <v>366</v>
      </c>
      <c r="C249" s="34" t="s">
        <v>417</v>
      </c>
      <c r="D249" s="34"/>
      <c r="E249" s="34"/>
      <c r="F249" s="34"/>
      <c r="G249" s="34"/>
      <c r="H249" s="34"/>
      <c r="I249" s="34"/>
      <c r="J249" s="171">
        <v>173</v>
      </c>
      <c r="K249" s="34">
        <v>0</v>
      </c>
      <c r="L249" s="203">
        <v>1</v>
      </c>
      <c r="M249" s="203">
        <v>0.2</v>
      </c>
      <c r="N249" s="34" t="s">
        <v>119</v>
      </c>
      <c r="O249" s="34" t="s">
        <v>119</v>
      </c>
      <c r="P249" s="206"/>
      <c r="Q249" s="34" t="s">
        <v>418</v>
      </c>
      <c r="R249" s="35" t="s">
        <v>419</v>
      </c>
    </row>
    <row r="250" spans="1:19" hidden="1" x14ac:dyDescent="0.3">
      <c r="A250" s="35">
        <f t="shared" si="8"/>
        <v>248</v>
      </c>
      <c r="B250" s="35" t="s">
        <v>346</v>
      </c>
      <c r="C250" s="35" t="s">
        <v>424</v>
      </c>
      <c r="D250" s="35"/>
      <c r="E250" s="35"/>
      <c r="F250" s="35"/>
      <c r="G250" s="35"/>
      <c r="H250" s="35"/>
      <c r="I250" s="35"/>
      <c r="J250" s="255">
        <v>130</v>
      </c>
      <c r="K250" s="35">
        <v>0</v>
      </c>
      <c r="L250" s="204">
        <v>1</v>
      </c>
      <c r="M250" s="204">
        <v>0.2</v>
      </c>
      <c r="N250" s="35" t="s">
        <v>305</v>
      </c>
      <c r="O250" s="35" t="s">
        <v>305</v>
      </c>
      <c r="P250" s="207"/>
      <c r="Q250" s="35" t="s">
        <v>406</v>
      </c>
      <c r="R250" s="35" t="s">
        <v>425</v>
      </c>
      <c r="S250" t="s">
        <v>426</v>
      </c>
    </row>
    <row r="251" spans="1:19" hidden="1" x14ac:dyDescent="0.3">
      <c r="A251" s="2">
        <f t="shared" si="8"/>
        <v>249</v>
      </c>
      <c r="B251" s="2" t="s">
        <v>346</v>
      </c>
      <c r="C251" s="2" t="s">
        <v>427</v>
      </c>
      <c r="D251" s="2"/>
      <c r="E251" s="2"/>
      <c r="F251" s="2"/>
      <c r="G251" s="2"/>
      <c r="H251" s="2"/>
      <c r="I251" s="2"/>
      <c r="J251" s="254">
        <v>129</v>
      </c>
      <c r="K251" s="2">
        <v>0</v>
      </c>
      <c r="L251" s="202">
        <v>1</v>
      </c>
      <c r="M251" s="202">
        <v>0.2</v>
      </c>
      <c r="N251" s="2" t="s">
        <v>305</v>
      </c>
      <c r="O251" s="2" t="s">
        <v>305</v>
      </c>
      <c r="P251" s="205"/>
      <c r="Q251" s="35" t="s">
        <v>406</v>
      </c>
      <c r="R251" s="35" t="s">
        <v>425</v>
      </c>
      <c r="S251" t="s">
        <v>428</v>
      </c>
    </row>
    <row r="252" spans="1:19" hidden="1" x14ac:dyDescent="0.3">
      <c r="A252" s="2">
        <f t="shared" si="8"/>
        <v>250</v>
      </c>
      <c r="B252" s="2" t="s">
        <v>346</v>
      </c>
      <c r="C252" s="35" t="s">
        <v>424</v>
      </c>
      <c r="D252" s="2"/>
      <c r="E252" s="2"/>
      <c r="F252" s="2"/>
      <c r="G252" s="2"/>
      <c r="H252" s="2"/>
      <c r="I252" s="2"/>
      <c r="J252" s="2">
        <v>100</v>
      </c>
      <c r="K252" s="2">
        <v>0</v>
      </c>
      <c r="L252" s="202">
        <v>1</v>
      </c>
      <c r="M252" s="202">
        <v>0.2</v>
      </c>
      <c r="N252" s="2" t="s">
        <v>119</v>
      </c>
      <c r="O252" s="2" t="s">
        <v>119</v>
      </c>
      <c r="P252" s="205"/>
      <c r="Q252" s="35" t="s">
        <v>406</v>
      </c>
      <c r="R252" s="35" t="s">
        <v>425</v>
      </c>
      <c r="S252" t="s">
        <v>429</v>
      </c>
    </row>
    <row r="253" spans="1:19" hidden="1" x14ac:dyDescent="0.3">
      <c r="A253" s="2">
        <f t="shared" si="8"/>
        <v>251</v>
      </c>
      <c r="B253" s="2" t="s">
        <v>346</v>
      </c>
      <c r="C253" s="2" t="s">
        <v>427</v>
      </c>
      <c r="D253" s="2"/>
      <c r="E253" s="2"/>
      <c r="F253" s="2"/>
      <c r="G253" s="2"/>
      <c r="H253" s="2"/>
      <c r="I253" s="2"/>
      <c r="J253" s="2">
        <v>99</v>
      </c>
      <c r="K253" s="2">
        <v>0</v>
      </c>
      <c r="L253" s="202">
        <v>1</v>
      </c>
      <c r="M253" s="202">
        <v>0.2</v>
      </c>
      <c r="N253" s="2" t="s">
        <v>119</v>
      </c>
      <c r="O253" s="2" t="s">
        <v>119</v>
      </c>
      <c r="P253" s="205"/>
      <c r="Q253" s="35" t="s">
        <v>406</v>
      </c>
      <c r="R253" s="35" t="s">
        <v>425</v>
      </c>
      <c r="S253" t="s">
        <v>430</v>
      </c>
    </row>
    <row r="254" spans="1:19" hidden="1" x14ac:dyDescent="0.3">
      <c r="A254" s="2">
        <f t="shared" si="8"/>
        <v>252</v>
      </c>
      <c r="B254" s="2" t="s">
        <v>346</v>
      </c>
      <c r="C254" s="35" t="s">
        <v>431</v>
      </c>
      <c r="D254" s="2"/>
      <c r="E254" s="2"/>
      <c r="F254" s="2"/>
      <c r="G254" s="2"/>
      <c r="H254" s="2"/>
      <c r="I254" s="2"/>
      <c r="J254" s="254">
        <v>40</v>
      </c>
      <c r="K254" s="2">
        <v>1</v>
      </c>
      <c r="L254" s="202">
        <v>1</v>
      </c>
      <c r="M254" s="202">
        <v>0.2</v>
      </c>
      <c r="N254" s="2" t="s">
        <v>305</v>
      </c>
      <c r="O254" s="2" t="s">
        <v>305</v>
      </c>
      <c r="P254" s="205"/>
      <c r="Q254" s="35" t="s">
        <v>406</v>
      </c>
      <c r="R254" s="35" t="s">
        <v>432</v>
      </c>
      <c r="S254" t="s">
        <v>433</v>
      </c>
    </row>
    <row r="255" spans="1:19" hidden="1" x14ac:dyDescent="0.3">
      <c r="A255" s="2">
        <f t="shared" si="8"/>
        <v>253</v>
      </c>
      <c r="B255" s="2" t="s">
        <v>346</v>
      </c>
      <c r="C255" s="2" t="s">
        <v>434</v>
      </c>
      <c r="D255" s="2"/>
      <c r="E255" s="2"/>
      <c r="F255" s="2"/>
      <c r="G255" s="2"/>
      <c r="H255" s="2"/>
      <c r="I255" s="2"/>
      <c r="J255" s="254">
        <v>39</v>
      </c>
      <c r="K255" s="2">
        <v>1</v>
      </c>
      <c r="L255" s="202">
        <v>1</v>
      </c>
      <c r="M255" s="202">
        <v>0.2</v>
      </c>
      <c r="N255" s="2" t="s">
        <v>305</v>
      </c>
      <c r="O255" s="2" t="s">
        <v>305</v>
      </c>
      <c r="P255" s="205"/>
      <c r="Q255" s="35" t="s">
        <v>406</v>
      </c>
      <c r="R255" s="35" t="s">
        <v>432</v>
      </c>
      <c r="S255" t="s">
        <v>435</v>
      </c>
    </row>
    <row r="256" spans="1:19" hidden="1" x14ac:dyDescent="0.3">
      <c r="A256" s="2">
        <f t="shared" si="8"/>
        <v>254</v>
      </c>
      <c r="B256" s="2" t="s">
        <v>346</v>
      </c>
      <c r="C256" s="35" t="s">
        <v>431</v>
      </c>
      <c r="D256" s="2"/>
      <c r="E256" s="2"/>
      <c r="F256" s="2"/>
      <c r="G256" s="2"/>
      <c r="H256" s="2"/>
      <c r="I256" s="2"/>
      <c r="J256" s="243">
        <v>10</v>
      </c>
      <c r="K256" s="2">
        <v>1</v>
      </c>
      <c r="L256" s="202">
        <v>1</v>
      </c>
      <c r="M256" s="202">
        <v>0.2</v>
      </c>
      <c r="N256" s="2" t="s">
        <v>119</v>
      </c>
      <c r="O256" s="2" t="s">
        <v>119</v>
      </c>
      <c r="P256" s="205"/>
      <c r="Q256" s="35" t="s">
        <v>406</v>
      </c>
      <c r="R256" s="35" t="s">
        <v>425</v>
      </c>
      <c r="S256" t="s">
        <v>436</v>
      </c>
    </row>
    <row r="257" spans="1:19" hidden="1" x14ac:dyDescent="0.3">
      <c r="A257" s="2">
        <f t="shared" si="8"/>
        <v>255</v>
      </c>
      <c r="B257" s="2" t="s">
        <v>346</v>
      </c>
      <c r="C257" s="2" t="s">
        <v>434</v>
      </c>
      <c r="D257" s="2"/>
      <c r="E257" s="2"/>
      <c r="F257" s="2"/>
      <c r="G257" s="2"/>
      <c r="H257" s="2"/>
      <c r="I257" s="2"/>
      <c r="J257" s="2">
        <v>9</v>
      </c>
      <c r="K257" s="2">
        <v>0</v>
      </c>
      <c r="L257" s="202">
        <v>1</v>
      </c>
      <c r="M257" s="202">
        <v>0.2</v>
      </c>
      <c r="N257" s="2" t="s">
        <v>119</v>
      </c>
      <c r="O257" s="2" t="s">
        <v>119</v>
      </c>
      <c r="P257" s="205"/>
      <c r="Q257" s="35" t="s">
        <v>406</v>
      </c>
      <c r="R257" s="35" t="s">
        <v>425</v>
      </c>
      <c r="S257" t="s">
        <v>437</v>
      </c>
    </row>
    <row r="258" spans="1:19" hidden="1" x14ac:dyDescent="0.3">
      <c r="A258" s="2">
        <f t="shared" si="8"/>
        <v>256</v>
      </c>
      <c r="B258" s="35" t="s">
        <v>346</v>
      </c>
      <c r="C258" s="35" t="s">
        <v>424</v>
      </c>
      <c r="D258" s="35"/>
      <c r="E258" s="35"/>
      <c r="F258" s="35"/>
      <c r="G258" s="35"/>
      <c r="H258" s="35"/>
      <c r="I258" s="35"/>
      <c r="J258" s="255">
        <v>265</v>
      </c>
      <c r="K258" s="35">
        <v>0</v>
      </c>
      <c r="L258" s="204">
        <v>1</v>
      </c>
      <c r="M258" s="204">
        <v>0.2</v>
      </c>
      <c r="N258" s="35" t="s">
        <v>305</v>
      </c>
      <c r="O258" s="35" t="s">
        <v>305</v>
      </c>
      <c r="P258" s="207"/>
      <c r="Q258" s="35" t="s">
        <v>416</v>
      </c>
      <c r="R258" s="35" t="s">
        <v>425</v>
      </c>
      <c r="S258" t="s">
        <v>426</v>
      </c>
    </row>
    <row r="259" spans="1:19" hidden="1" x14ac:dyDescent="0.3">
      <c r="A259" s="2">
        <f t="shared" si="8"/>
        <v>257</v>
      </c>
      <c r="B259" s="2" t="s">
        <v>346</v>
      </c>
      <c r="C259" s="2" t="s">
        <v>427</v>
      </c>
      <c r="D259" s="2"/>
      <c r="E259" s="2"/>
      <c r="F259" s="2"/>
      <c r="G259" s="2"/>
      <c r="H259" s="2"/>
      <c r="I259" s="2"/>
      <c r="J259" s="254">
        <v>264</v>
      </c>
      <c r="K259" s="2">
        <v>0</v>
      </c>
      <c r="L259" s="202">
        <v>1</v>
      </c>
      <c r="M259" s="202">
        <v>0.2</v>
      </c>
      <c r="N259" s="2" t="s">
        <v>305</v>
      </c>
      <c r="O259" s="2" t="s">
        <v>305</v>
      </c>
      <c r="P259" s="205"/>
      <c r="Q259" s="35" t="s">
        <v>416</v>
      </c>
      <c r="R259" s="35" t="s">
        <v>425</v>
      </c>
      <c r="S259" t="s">
        <v>428</v>
      </c>
    </row>
    <row r="260" spans="1:19" hidden="1" x14ac:dyDescent="0.3">
      <c r="A260" s="2">
        <f t="shared" si="8"/>
        <v>258</v>
      </c>
      <c r="B260" s="2" t="s">
        <v>346</v>
      </c>
      <c r="C260" s="35" t="s">
        <v>424</v>
      </c>
      <c r="D260" s="2"/>
      <c r="E260" s="2"/>
      <c r="F260" s="2"/>
      <c r="G260" s="2"/>
      <c r="H260" s="2"/>
      <c r="I260" s="2"/>
      <c r="J260" s="2">
        <v>235</v>
      </c>
      <c r="K260" s="2">
        <v>0</v>
      </c>
      <c r="L260" s="202">
        <v>1</v>
      </c>
      <c r="M260" s="202">
        <v>0.2</v>
      </c>
      <c r="N260" s="2" t="s">
        <v>119</v>
      </c>
      <c r="O260" s="2" t="s">
        <v>119</v>
      </c>
      <c r="P260" s="205"/>
      <c r="Q260" s="35" t="s">
        <v>416</v>
      </c>
      <c r="R260" s="35" t="s">
        <v>425</v>
      </c>
      <c r="S260" t="s">
        <v>429</v>
      </c>
    </row>
    <row r="261" spans="1:19" hidden="1" x14ac:dyDescent="0.3">
      <c r="A261" s="2">
        <f t="shared" si="8"/>
        <v>259</v>
      </c>
      <c r="B261" s="2" t="s">
        <v>346</v>
      </c>
      <c r="C261" s="2" t="s">
        <v>427</v>
      </c>
      <c r="D261" s="2"/>
      <c r="E261" s="2"/>
      <c r="F261" s="2"/>
      <c r="G261" s="2"/>
      <c r="H261" s="2"/>
      <c r="I261" s="2"/>
      <c r="J261" s="2">
        <v>234</v>
      </c>
      <c r="K261" s="2">
        <v>0</v>
      </c>
      <c r="L261" s="202">
        <v>1</v>
      </c>
      <c r="M261" s="202">
        <v>0.2</v>
      </c>
      <c r="N261" s="2" t="s">
        <v>119</v>
      </c>
      <c r="O261" s="2" t="s">
        <v>119</v>
      </c>
      <c r="P261" s="205"/>
      <c r="Q261" s="35" t="s">
        <v>416</v>
      </c>
      <c r="R261" s="35" t="s">
        <v>425</v>
      </c>
      <c r="S261" t="s">
        <v>430</v>
      </c>
    </row>
    <row r="262" spans="1:19" hidden="1" x14ac:dyDescent="0.3">
      <c r="A262" s="2">
        <f t="shared" si="8"/>
        <v>260</v>
      </c>
      <c r="B262" s="2" t="s">
        <v>346</v>
      </c>
      <c r="C262" s="35" t="s">
        <v>431</v>
      </c>
      <c r="D262" s="2"/>
      <c r="E262" s="2"/>
      <c r="F262" s="2"/>
      <c r="G262" s="2"/>
      <c r="H262" s="2"/>
      <c r="I262" s="2"/>
      <c r="J262" s="254">
        <v>310</v>
      </c>
      <c r="K262" s="2">
        <v>1</v>
      </c>
      <c r="L262" s="202">
        <v>1</v>
      </c>
      <c r="M262" s="202">
        <v>0.2</v>
      </c>
      <c r="N262" s="2" t="s">
        <v>305</v>
      </c>
      <c r="O262" s="2" t="s">
        <v>305</v>
      </c>
      <c r="P262" s="205"/>
      <c r="Q262" s="35" t="s">
        <v>416</v>
      </c>
      <c r="R262" s="35" t="s">
        <v>432</v>
      </c>
      <c r="S262" t="s">
        <v>433</v>
      </c>
    </row>
    <row r="263" spans="1:19" hidden="1" x14ac:dyDescent="0.3">
      <c r="A263" s="2">
        <f t="shared" si="8"/>
        <v>261</v>
      </c>
      <c r="B263" s="2" t="s">
        <v>346</v>
      </c>
      <c r="C263" s="2" t="s">
        <v>434</v>
      </c>
      <c r="D263" s="2"/>
      <c r="E263" s="2"/>
      <c r="F263" s="2"/>
      <c r="G263" s="2"/>
      <c r="H263" s="2"/>
      <c r="I263" s="2"/>
      <c r="J263" s="254">
        <v>309</v>
      </c>
      <c r="K263" s="2">
        <v>1</v>
      </c>
      <c r="L263" s="202">
        <v>1</v>
      </c>
      <c r="M263" s="202">
        <v>0.2</v>
      </c>
      <c r="N263" s="2" t="s">
        <v>305</v>
      </c>
      <c r="O263" s="2" t="s">
        <v>305</v>
      </c>
      <c r="P263" s="205"/>
      <c r="Q263" s="35" t="s">
        <v>416</v>
      </c>
      <c r="R263" s="35" t="s">
        <v>432</v>
      </c>
      <c r="S263" t="s">
        <v>435</v>
      </c>
    </row>
    <row r="264" spans="1:19" hidden="1" x14ac:dyDescent="0.3">
      <c r="A264" s="2">
        <f t="shared" si="8"/>
        <v>262</v>
      </c>
      <c r="B264" s="2" t="s">
        <v>346</v>
      </c>
      <c r="C264" s="35" t="s">
        <v>431</v>
      </c>
      <c r="D264" s="2"/>
      <c r="E264" s="2"/>
      <c r="F264" s="2"/>
      <c r="G264" s="2"/>
      <c r="H264" s="2"/>
      <c r="I264" s="2"/>
      <c r="J264" s="243">
        <v>280</v>
      </c>
      <c r="K264" s="2">
        <v>1</v>
      </c>
      <c r="L264" s="202">
        <v>1</v>
      </c>
      <c r="M264" s="202">
        <v>0.2</v>
      </c>
      <c r="N264" s="2" t="s">
        <v>119</v>
      </c>
      <c r="O264" s="2" t="s">
        <v>119</v>
      </c>
      <c r="P264" s="205"/>
      <c r="Q264" s="35" t="s">
        <v>416</v>
      </c>
      <c r="R264" s="35" t="s">
        <v>425</v>
      </c>
      <c r="S264" t="s">
        <v>436</v>
      </c>
    </row>
    <row r="265" spans="1:19" ht="15" hidden="1" thickBot="1" x14ac:dyDescent="0.35">
      <c r="A265" s="34">
        <f t="shared" si="8"/>
        <v>263</v>
      </c>
      <c r="B265" s="34" t="s">
        <v>346</v>
      </c>
      <c r="C265" s="2" t="s">
        <v>434</v>
      </c>
      <c r="D265" s="34"/>
      <c r="E265" s="34"/>
      <c r="F265" s="34"/>
      <c r="G265" s="34"/>
      <c r="H265" s="34"/>
      <c r="I265" s="34"/>
      <c r="J265" s="34">
        <v>279</v>
      </c>
      <c r="K265" s="34">
        <v>0</v>
      </c>
      <c r="L265" s="203">
        <v>1</v>
      </c>
      <c r="M265" s="203">
        <v>0.2</v>
      </c>
      <c r="N265" s="34" t="s">
        <v>119</v>
      </c>
      <c r="O265" s="34" t="s">
        <v>119</v>
      </c>
      <c r="P265" s="206"/>
      <c r="Q265" s="34" t="s">
        <v>416</v>
      </c>
      <c r="R265" s="35" t="s">
        <v>425</v>
      </c>
      <c r="S265" t="s">
        <v>437</v>
      </c>
    </row>
    <row r="266" spans="1:19" hidden="1" x14ac:dyDescent="0.3">
      <c r="A266" s="35">
        <f t="shared" si="8"/>
        <v>264</v>
      </c>
      <c r="B266" s="35" t="s">
        <v>346</v>
      </c>
      <c r="C266" s="35" t="s">
        <v>438</v>
      </c>
      <c r="D266" s="35"/>
      <c r="E266" s="35"/>
      <c r="F266" s="35"/>
      <c r="G266" s="35"/>
      <c r="H266" s="35"/>
      <c r="I266" s="35"/>
      <c r="J266" s="255">
        <v>130</v>
      </c>
      <c r="K266" s="35">
        <v>0</v>
      </c>
      <c r="L266" s="204">
        <v>1</v>
      </c>
      <c r="M266" s="204">
        <v>0.2</v>
      </c>
      <c r="N266" s="35" t="s">
        <v>305</v>
      </c>
      <c r="O266" s="35" t="s">
        <v>305</v>
      </c>
      <c r="P266" s="207"/>
      <c r="Q266" s="35" t="s">
        <v>406</v>
      </c>
      <c r="R266" s="2" t="s">
        <v>425</v>
      </c>
      <c r="S266" t="s">
        <v>439</v>
      </c>
    </row>
    <row r="267" spans="1:19" hidden="1" x14ac:dyDescent="0.3">
      <c r="A267" s="2">
        <f t="shared" ref="A267:A297" si="9">A266+1</f>
        <v>265</v>
      </c>
      <c r="B267" s="2" t="s">
        <v>346</v>
      </c>
      <c r="C267" s="35" t="s">
        <v>440</v>
      </c>
      <c r="D267" s="2"/>
      <c r="E267" s="2"/>
      <c r="F267" s="2"/>
      <c r="G267" s="2"/>
      <c r="H267" s="2"/>
      <c r="I267" s="2"/>
      <c r="J267" s="254">
        <v>129</v>
      </c>
      <c r="K267" s="2">
        <v>0</v>
      </c>
      <c r="L267" s="202">
        <v>1</v>
      </c>
      <c r="M267" s="202">
        <v>0.2</v>
      </c>
      <c r="N267" s="2" t="s">
        <v>305</v>
      </c>
      <c r="O267" s="2" t="s">
        <v>305</v>
      </c>
      <c r="P267" s="205"/>
      <c r="Q267" s="35" t="s">
        <v>406</v>
      </c>
      <c r="R267" s="2" t="s">
        <v>425</v>
      </c>
      <c r="S267" t="s">
        <v>441</v>
      </c>
    </row>
    <row r="268" spans="1:19" hidden="1" x14ac:dyDescent="0.3">
      <c r="A268" s="2">
        <f t="shared" si="9"/>
        <v>266</v>
      </c>
      <c r="B268" s="2" t="s">
        <v>346</v>
      </c>
      <c r="C268" s="2" t="s">
        <v>438</v>
      </c>
      <c r="D268" s="2"/>
      <c r="E268" s="2"/>
      <c r="F268" s="2"/>
      <c r="G268" s="2"/>
      <c r="H268" s="2"/>
      <c r="I268" s="2"/>
      <c r="J268" s="2">
        <v>99</v>
      </c>
      <c r="K268" s="2">
        <v>0</v>
      </c>
      <c r="L268" s="202">
        <v>1</v>
      </c>
      <c r="M268" s="202">
        <v>0.2</v>
      </c>
      <c r="N268" s="2" t="s">
        <v>119</v>
      </c>
      <c r="O268" s="2" t="s">
        <v>119</v>
      </c>
      <c r="P268" s="205"/>
      <c r="Q268" s="35" t="s">
        <v>406</v>
      </c>
      <c r="R268" s="2" t="s">
        <v>425</v>
      </c>
      <c r="S268" t="s">
        <v>442</v>
      </c>
    </row>
    <row r="269" spans="1:19" hidden="1" x14ac:dyDescent="0.3">
      <c r="A269" s="2">
        <f t="shared" si="9"/>
        <v>267</v>
      </c>
      <c r="B269" s="2" t="s">
        <v>346</v>
      </c>
      <c r="C269" s="35" t="s">
        <v>440</v>
      </c>
      <c r="D269" s="2"/>
      <c r="E269" s="2"/>
      <c r="F269" s="2"/>
      <c r="G269" s="2"/>
      <c r="H269" s="2"/>
      <c r="I269" s="2"/>
      <c r="J269" s="2">
        <v>100</v>
      </c>
      <c r="K269" s="2">
        <v>0</v>
      </c>
      <c r="L269" s="202">
        <v>1</v>
      </c>
      <c r="M269" s="202">
        <v>0.2</v>
      </c>
      <c r="N269" s="2" t="s">
        <v>119</v>
      </c>
      <c r="O269" s="2" t="s">
        <v>119</v>
      </c>
      <c r="P269" s="205"/>
      <c r="Q269" s="35" t="s">
        <v>406</v>
      </c>
      <c r="R269" s="2" t="s">
        <v>425</v>
      </c>
      <c r="S269" t="s">
        <v>443</v>
      </c>
    </row>
    <row r="270" spans="1:19" hidden="1" x14ac:dyDescent="0.3">
      <c r="A270" s="2">
        <f t="shared" si="9"/>
        <v>268</v>
      </c>
      <c r="B270" s="2" t="s">
        <v>346</v>
      </c>
      <c r="C270" s="2" t="s">
        <v>438</v>
      </c>
      <c r="D270" s="2"/>
      <c r="E270" s="2"/>
      <c r="F270" s="2"/>
      <c r="G270" s="2"/>
      <c r="H270" s="2"/>
      <c r="I270" s="2"/>
      <c r="J270" s="255">
        <v>265</v>
      </c>
      <c r="K270" s="2">
        <v>0</v>
      </c>
      <c r="L270" s="202">
        <v>1</v>
      </c>
      <c r="M270" s="202">
        <v>0.2</v>
      </c>
      <c r="N270" s="2" t="s">
        <v>305</v>
      </c>
      <c r="O270" s="2" t="s">
        <v>305</v>
      </c>
      <c r="P270" s="205"/>
      <c r="Q270" s="35" t="s">
        <v>416</v>
      </c>
      <c r="R270" s="2" t="s">
        <v>425</v>
      </c>
      <c r="S270" t="s">
        <v>439</v>
      </c>
    </row>
    <row r="271" spans="1:19" hidden="1" x14ac:dyDescent="0.3">
      <c r="A271" s="2">
        <f t="shared" si="9"/>
        <v>269</v>
      </c>
      <c r="B271" s="2" t="s">
        <v>346</v>
      </c>
      <c r="C271" s="35" t="s">
        <v>440</v>
      </c>
      <c r="D271" s="2"/>
      <c r="E271" s="2"/>
      <c r="F271" s="2"/>
      <c r="G271" s="2"/>
      <c r="H271" s="2"/>
      <c r="I271" s="2"/>
      <c r="J271" s="254">
        <v>264</v>
      </c>
      <c r="K271" s="2">
        <v>0</v>
      </c>
      <c r="L271" s="202">
        <v>1</v>
      </c>
      <c r="M271" s="202">
        <v>0.2</v>
      </c>
      <c r="N271" s="2" t="s">
        <v>305</v>
      </c>
      <c r="O271" s="2" t="s">
        <v>305</v>
      </c>
      <c r="P271" s="205"/>
      <c r="Q271" s="35" t="s">
        <v>416</v>
      </c>
      <c r="R271" s="2" t="s">
        <v>425</v>
      </c>
      <c r="S271" t="s">
        <v>441</v>
      </c>
    </row>
    <row r="272" spans="1:19" hidden="1" x14ac:dyDescent="0.3">
      <c r="A272" s="2">
        <f t="shared" si="9"/>
        <v>270</v>
      </c>
      <c r="B272" s="2" t="s">
        <v>346</v>
      </c>
      <c r="C272" s="2" t="s">
        <v>438</v>
      </c>
      <c r="D272" s="2"/>
      <c r="E272" s="2"/>
      <c r="F272" s="2"/>
      <c r="G272" s="2"/>
      <c r="H272" s="2"/>
      <c r="I272" s="2"/>
      <c r="J272" s="2">
        <v>234</v>
      </c>
      <c r="K272" s="2">
        <v>0</v>
      </c>
      <c r="L272" s="202">
        <v>1</v>
      </c>
      <c r="M272" s="202">
        <v>0.2</v>
      </c>
      <c r="N272" s="2" t="s">
        <v>119</v>
      </c>
      <c r="O272" s="2" t="s">
        <v>119</v>
      </c>
      <c r="P272" s="205"/>
      <c r="Q272" s="35" t="s">
        <v>416</v>
      </c>
      <c r="R272" s="2" t="s">
        <v>425</v>
      </c>
      <c r="S272" t="s">
        <v>442</v>
      </c>
    </row>
    <row r="273" spans="1:19" ht="15" hidden="1" thickBot="1" x14ac:dyDescent="0.35">
      <c r="A273" s="34">
        <f t="shared" si="9"/>
        <v>271</v>
      </c>
      <c r="B273" s="34" t="s">
        <v>346</v>
      </c>
      <c r="C273" s="201" t="s">
        <v>440</v>
      </c>
      <c r="D273" s="34"/>
      <c r="E273" s="34"/>
      <c r="F273" s="34"/>
      <c r="G273" s="34"/>
      <c r="H273" s="34"/>
      <c r="I273" s="34"/>
      <c r="J273" s="34">
        <v>235</v>
      </c>
      <c r="K273" s="34">
        <v>0</v>
      </c>
      <c r="L273" s="203">
        <v>1</v>
      </c>
      <c r="M273" s="203">
        <v>0.2</v>
      </c>
      <c r="N273" s="34" t="s">
        <v>119</v>
      </c>
      <c r="O273" s="34" t="s">
        <v>119</v>
      </c>
      <c r="P273" s="206"/>
      <c r="Q273" s="201" t="s">
        <v>416</v>
      </c>
      <c r="R273" s="173" t="s">
        <v>425</v>
      </c>
      <c r="S273" t="s">
        <v>443</v>
      </c>
    </row>
    <row r="274" spans="1:19" hidden="1" x14ac:dyDescent="0.3">
      <c r="A274" s="198">
        <f t="shared" si="9"/>
        <v>272</v>
      </c>
      <c r="B274" s="35" t="s">
        <v>346</v>
      </c>
      <c r="C274" s="35" t="s">
        <v>424</v>
      </c>
      <c r="D274" s="35"/>
      <c r="E274" s="35"/>
      <c r="F274" s="35"/>
      <c r="G274" s="35"/>
      <c r="H274" s="35"/>
      <c r="I274" s="35"/>
      <c r="J274" s="35">
        <v>115</v>
      </c>
      <c r="K274" s="35">
        <v>0</v>
      </c>
      <c r="L274" s="204">
        <v>1</v>
      </c>
      <c r="M274" s="204">
        <v>0.2</v>
      </c>
      <c r="N274" s="35" t="s">
        <v>119</v>
      </c>
      <c r="O274" s="35" t="s">
        <v>119</v>
      </c>
      <c r="P274" s="207"/>
      <c r="Q274" s="35" t="s">
        <v>406</v>
      </c>
      <c r="R274" s="14" t="s">
        <v>444</v>
      </c>
      <c r="S274" t="s">
        <v>445</v>
      </c>
    </row>
    <row r="275" spans="1:19" hidden="1" x14ac:dyDescent="0.3">
      <c r="A275" s="196">
        <f t="shared" si="9"/>
        <v>273</v>
      </c>
      <c r="B275" s="2" t="s">
        <v>346</v>
      </c>
      <c r="C275" s="2" t="s">
        <v>427</v>
      </c>
      <c r="D275" s="2"/>
      <c r="E275" s="2"/>
      <c r="F275" s="2"/>
      <c r="G275" s="2"/>
      <c r="H275" s="2"/>
      <c r="I275" s="2"/>
      <c r="J275" s="2">
        <v>114</v>
      </c>
      <c r="K275" s="2">
        <v>0</v>
      </c>
      <c r="L275" s="202">
        <v>1</v>
      </c>
      <c r="M275" s="202">
        <v>0.2</v>
      </c>
      <c r="N275" s="2" t="s">
        <v>119</v>
      </c>
      <c r="O275" s="2" t="s">
        <v>119</v>
      </c>
      <c r="P275" s="205"/>
      <c r="Q275" s="35" t="s">
        <v>406</v>
      </c>
      <c r="R275" s="14" t="s">
        <v>444</v>
      </c>
      <c r="S275" t="s">
        <v>446</v>
      </c>
    </row>
    <row r="276" spans="1:19" hidden="1" x14ac:dyDescent="0.3">
      <c r="A276" s="196">
        <f t="shared" si="9"/>
        <v>274</v>
      </c>
      <c r="B276" s="2" t="s">
        <v>346</v>
      </c>
      <c r="C276" s="35" t="s">
        <v>431</v>
      </c>
      <c r="D276" s="2"/>
      <c r="E276" s="2"/>
      <c r="F276" s="2"/>
      <c r="G276" s="2"/>
      <c r="H276" s="2"/>
      <c r="I276" s="2"/>
      <c r="J276" s="2">
        <v>25</v>
      </c>
      <c r="K276" s="2">
        <v>0</v>
      </c>
      <c r="L276" s="202">
        <v>1</v>
      </c>
      <c r="M276" s="202">
        <v>0.2</v>
      </c>
      <c r="N276" s="2" t="s">
        <v>119</v>
      </c>
      <c r="O276" s="2" t="s">
        <v>119</v>
      </c>
      <c r="P276" s="205"/>
      <c r="Q276" s="35" t="s">
        <v>406</v>
      </c>
      <c r="R276" s="14" t="s">
        <v>447</v>
      </c>
      <c r="S276" t="s">
        <v>448</v>
      </c>
    </row>
    <row r="277" spans="1:19" hidden="1" x14ac:dyDescent="0.3">
      <c r="A277" s="196">
        <f t="shared" si="9"/>
        <v>275</v>
      </c>
      <c r="B277" s="2" t="s">
        <v>346</v>
      </c>
      <c r="C277" s="2" t="s">
        <v>434</v>
      </c>
      <c r="D277" s="2"/>
      <c r="E277" s="2"/>
      <c r="F277" s="2"/>
      <c r="G277" s="2"/>
      <c r="H277" s="2"/>
      <c r="I277" s="2"/>
      <c r="J277" s="2">
        <v>24</v>
      </c>
      <c r="K277" s="2">
        <v>0</v>
      </c>
      <c r="L277" s="202">
        <v>1</v>
      </c>
      <c r="M277" s="202">
        <v>0.2</v>
      </c>
      <c r="N277" s="2" t="s">
        <v>119</v>
      </c>
      <c r="O277" s="2" t="s">
        <v>119</v>
      </c>
      <c r="P277" s="205"/>
      <c r="Q277" s="35" t="s">
        <v>406</v>
      </c>
      <c r="R277" s="14" t="s">
        <v>447</v>
      </c>
      <c r="S277" t="s">
        <v>449</v>
      </c>
    </row>
    <row r="278" spans="1:19" hidden="1" x14ac:dyDescent="0.3">
      <c r="A278" s="196">
        <f t="shared" si="9"/>
        <v>276</v>
      </c>
      <c r="B278" s="2" t="s">
        <v>346</v>
      </c>
      <c r="C278" s="35" t="s">
        <v>424</v>
      </c>
      <c r="D278" s="2"/>
      <c r="E278" s="2"/>
      <c r="F278" s="2"/>
      <c r="G278" s="2"/>
      <c r="H278" s="2"/>
      <c r="I278" s="2"/>
      <c r="J278" s="2">
        <v>250</v>
      </c>
      <c r="K278" s="2">
        <v>0</v>
      </c>
      <c r="L278" s="202">
        <v>1</v>
      </c>
      <c r="M278" s="202">
        <v>0.2</v>
      </c>
      <c r="N278" s="2" t="s">
        <v>119</v>
      </c>
      <c r="O278" s="2" t="s">
        <v>119</v>
      </c>
      <c r="P278" s="205"/>
      <c r="Q278" s="35" t="s">
        <v>416</v>
      </c>
      <c r="R278" s="14" t="s">
        <v>444</v>
      </c>
      <c r="S278" t="s">
        <v>445</v>
      </c>
    </row>
    <row r="279" spans="1:19" hidden="1" x14ac:dyDescent="0.3">
      <c r="A279" s="196">
        <f t="shared" si="9"/>
        <v>277</v>
      </c>
      <c r="B279" s="2" t="s">
        <v>346</v>
      </c>
      <c r="C279" s="2" t="s">
        <v>427</v>
      </c>
      <c r="D279" s="2"/>
      <c r="E279" s="2"/>
      <c r="F279" s="2"/>
      <c r="G279" s="2"/>
      <c r="H279" s="2"/>
      <c r="I279" s="2"/>
      <c r="J279" s="2">
        <v>249</v>
      </c>
      <c r="K279" s="2">
        <v>0</v>
      </c>
      <c r="L279" s="202">
        <v>1</v>
      </c>
      <c r="M279" s="202">
        <v>0.2</v>
      </c>
      <c r="N279" s="2" t="s">
        <v>119</v>
      </c>
      <c r="O279" s="2" t="s">
        <v>119</v>
      </c>
      <c r="P279" s="205"/>
      <c r="Q279" s="35" t="s">
        <v>416</v>
      </c>
      <c r="R279" s="14" t="s">
        <v>444</v>
      </c>
      <c r="S279" t="s">
        <v>446</v>
      </c>
    </row>
    <row r="280" spans="1:19" hidden="1" x14ac:dyDescent="0.3">
      <c r="A280" s="196">
        <f t="shared" si="9"/>
        <v>278</v>
      </c>
      <c r="B280" s="2" t="s">
        <v>346</v>
      </c>
      <c r="C280" s="35" t="s">
        <v>431</v>
      </c>
      <c r="D280" s="2"/>
      <c r="E280" s="2"/>
      <c r="F280" s="2"/>
      <c r="G280" s="2"/>
      <c r="H280" s="2"/>
      <c r="I280" s="2"/>
      <c r="J280" s="2">
        <v>295</v>
      </c>
      <c r="K280" s="2">
        <v>0</v>
      </c>
      <c r="L280" s="202">
        <v>1</v>
      </c>
      <c r="M280" s="202">
        <v>0.2</v>
      </c>
      <c r="N280" s="2" t="s">
        <v>119</v>
      </c>
      <c r="O280" s="2" t="s">
        <v>119</v>
      </c>
      <c r="P280" s="205"/>
      <c r="Q280" s="35" t="s">
        <v>416</v>
      </c>
      <c r="R280" s="14" t="s">
        <v>447</v>
      </c>
      <c r="S280" t="s">
        <v>448</v>
      </c>
    </row>
    <row r="281" spans="1:19" ht="15" hidden="1" thickBot="1" x14ac:dyDescent="0.35">
      <c r="A281" s="199">
        <f t="shared" si="9"/>
        <v>279</v>
      </c>
      <c r="B281" s="34" t="s">
        <v>346</v>
      </c>
      <c r="C281" s="34" t="s">
        <v>434</v>
      </c>
      <c r="D281" s="34"/>
      <c r="E281" s="34"/>
      <c r="F281" s="34"/>
      <c r="G281" s="34"/>
      <c r="H281" s="34"/>
      <c r="I281" s="34"/>
      <c r="J281" s="34">
        <v>294</v>
      </c>
      <c r="K281" s="34">
        <v>0</v>
      </c>
      <c r="L281" s="203">
        <v>1</v>
      </c>
      <c r="M281" s="203">
        <v>0.2</v>
      </c>
      <c r="N281" s="34" t="s">
        <v>119</v>
      </c>
      <c r="O281" s="34" t="s">
        <v>119</v>
      </c>
      <c r="P281" s="206"/>
      <c r="Q281" s="201" t="s">
        <v>416</v>
      </c>
      <c r="R281" s="14" t="s">
        <v>447</v>
      </c>
      <c r="S281" t="s">
        <v>449</v>
      </c>
    </row>
    <row r="282" spans="1:19" hidden="1" x14ac:dyDescent="0.3">
      <c r="A282" s="198">
        <f t="shared" si="9"/>
        <v>280</v>
      </c>
      <c r="B282" s="35" t="s">
        <v>346</v>
      </c>
      <c r="C282" s="35" t="s">
        <v>438</v>
      </c>
      <c r="D282" s="35"/>
      <c r="E282" s="35"/>
      <c r="F282" s="35"/>
      <c r="G282" s="35"/>
      <c r="H282" s="35"/>
      <c r="I282" s="35"/>
      <c r="J282" s="2">
        <v>114</v>
      </c>
      <c r="K282" s="35">
        <v>0</v>
      </c>
      <c r="L282" s="204">
        <v>1</v>
      </c>
      <c r="M282" s="204">
        <v>0.2</v>
      </c>
      <c r="N282" s="35" t="s">
        <v>119</v>
      </c>
      <c r="O282" s="35" t="s">
        <v>119</v>
      </c>
      <c r="P282" s="207"/>
      <c r="Q282" s="35" t="s">
        <v>406</v>
      </c>
      <c r="R282" s="14" t="s">
        <v>444</v>
      </c>
      <c r="S282" t="s">
        <v>446</v>
      </c>
    </row>
    <row r="283" spans="1:19" hidden="1" x14ac:dyDescent="0.3">
      <c r="A283" s="196">
        <f t="shared" si="9"/>
        <v>281</v>
      </c>
      <c r="B283" s="2" t="s">
        <v>346</v>
      </c>
      <c r="C283" s="35" t="s">
        <v>440</v>
      </c>
      <c r="D283" s="2"/>
      <c r="E283" s="2"/>
      <c r="F283" s="2"/>
      <c r="G283" s="2"/>
      <c r="H283" s="2"/>
      <c r="I283" s="2"/>
      <c r="J283" s="2">
        <v>115</v>
      </c>
      <c r="K283" s="2">
        <v>0</v>
      </c>
      <c r="L283" s="202">
        <v>1</v>
      </c>
      <c r="M283" s="202">
        <v>0.2</v>
      </c>
      <c r="N283" s="2" t="s">
        <v>119</v>
      </c>
      <c r="O283" s="2" t="s">
        <v>119</v>
      </c>
      <c r="P283" s="205"/>
      <c r="Q283" s="35" t="s">
        <v>406</v>
      </c>
      <c r="R283" s="37" t="s">
        <v>444</v>
      </c>
      <c r="S283" t="s">
        <v>445</v>
      </c>
    </row>
    <row r="284" spans="1:19" hidden="1" x14ac:dyDescent="0.3">
      <c r="A284" s="196">
        <f t="shared" si="9"/>
        <v>282</v>
      </c>
      <c r="B284" s="2" t="s">
        <v>346</v>
      </c>
      <c r="C284" s="2" t="s">
        <v>438</v>
      </c>
      <c r="D284" s="2"/>
      <c r="E284" s="2"/>
      <c r="F284" s="2"/>
      <c r="G284" s="2"/>
      <c r="H284" s="2"/>
      <c r="I284" s="2"/>
      <c r="J284" s="2">
        <v>249</v>
      </c>
      <c r="K284" s="2">
        <v>0</v>
      </c>
      <c r="L284" s="202">
        <v>1</v>
      </c>
      <c r="M284" s="202">
        <v>0.2</v>
      </c>
      <c r="N284" s="2" t="s">
        <v>119</v>
      </c>
      <c r="O284" s="2" t="s">
        <v>119</v>
      </c>
      <c r="P284" s="205"/>
      <c r="Q284" s="35" t="s">
        <v>416</v>
      </c>
      <c r="R284" s="37" t="s">
        <v>444</v>
      </c>
      <c r="S284" t="s">
        <v>446</v>
      </c>
    </row>
    <row r="285" spans="1:19" ht="15" hidden="1" thickBot="1" x14ac:dyDescent="0.35">
      <c r="A285" s="199">
        <f t="shared" si="9"/>
        <v>283</v>
      </c>
      <c r="B285" s="34" t="s">
        <v>346</v>
      </c>
      <c r="C285" s="201" t="s">
        <v>440</v>
      </c>
      <c r="D285" s="34"/>
      <c r="E285" s="34"/>
      <c r="F285" s="34"/>
      <c r="G285" s="34"/>
      <c r="H285" s="34"/>
      <c r="I285" s="34"/>
      <c r="J285" s="34">
        <v>250</v>
      </c>
      <c r="K285" s="34">
        <v>0</v>
      </c>
      <c r="L285" s="203">
        <v>1</v>
      </c>
      <c r="M285" s="203">
        <v>0.2</v>
      </c>
      <c r="N285" s="34" t="s">
        <v>119</v>
      </c>
      <c r="O285" s="34" t="s">
        <v>119</v>
      </c>
      <c r="P285" s="206"/>
      <c r="Q285" s="201" t="s">
        <v>416</v>
      </c>
      <c r="R285" s="173" t="s">
        <v>444</v>
      </c>
      <c r="S285" t="s">
        <v>445</v>
      </c>
    </row>
    <row r="286" spans="1:19" hidden="1" x14ac:dyDescent="0.3">
      <c r="A286" s="198">
        <f t="shared" si="9"/>
        <v>284</v>
      </c>
      <c r="B286" s="35" t="s">
        <v>346</v>
      </c>
      <c r="C286" s="35" t="s">
        <v>424</v>
      </c>
      <c r="D286" s="35"/>
      <c r="E286" s="35"/>
      <c r="F286" s="35"/>
      <c r="G286" s="35"/>
      <c r="H286" s="35"/>
      <c r="I286" s="35"/>
      <c r="J286" s="35">
        <v>125</v>
      </c>
      <c r="K286" s="35">
        <v>0</v>
      </c>
      <c r="L286" s="204">
        <v>1</v>
      </c>
      <c r="M286" s="204">
        <v>0.2</v>
      </c>
      <c r="N286" s="35" t="s">
        <v>119</v>
      </c>
      <c r="O286" s="35" t="s">
        <v>119</v>
      </c>
      <c r="P286" s="207"/>
      <c r="Q286" s="35" t="s">
        <v>406</v>
      </c>
      <c r="R286" s="14" t="s">
        <v>444</v>
      </c>
      <c r="S286" t="s">
        <v>450</v>
      </c>
    </row>
    <row r="287" spans="1:19" hidden="1" x14ac:dyDescent="0.3">
      <c r="A287" s="196">
        <f t="shared" si="9"/>
        <v>285</v>
      </c>
      <c r="B287" s="2" t="s">
        <v>346</v>
      </c>
      <c r="C287" s="2" t="s">
        <v>427</v>
      </c>
      <c r="D287" s="2"/>
      <c r="E287" s="2"/>
      <c r="F287" s="2"/>
      <c r="G287" s="2"/>
      <c r="H287" s="2"/>
      <c r="I287" s="2"/>
      <c r="J287" s="2">
        <v>124</v>
      </c>
      <c r="K287" s="2">
        <v>0</v>
      </c>
      <c r="L287" s="202">
        <v>1</v>
      </c>
      <c r="M287" s="202">
        <v>0.2</v>
      </c>
      <c r="N287" s="2" t="s">
        <v>119</v>
      </c>
      <c r="O287" s="2" t="s">
        <v>119</v>
      </c>
      <c r="P287" s="205"/>
      <c r="Q287" s="35" t="s">
        <v>406</v>
      </c>
      <c r="R287" s="14" t="s">
        <v>444</v>
      </c>
      <c r="S287" t="s">
        <v>451</v>
      </c>
    </row>
    <row r="288" spans="1:19" hidden="1" x14ac:dyDescent="0.3">
      <c r="A288" s="196">
        <f t="shared" si="9"/>
        <v>286</v>
      </c>
      <c r="B288" s="2" t="s">
        <v>346</v>
      </c>
      <c r="C288" s="35" t="s">
        <v>431</v>
      </c>
      <c r="D288" s="2"/>
      <c r="E288" s="2"/>
      <c r="F288" s="2"/>
      <c r="G288" s="2"/>
      <c r="H288" s="2"/>
      <c r="I288" s="2"/>
      <c r="J288" s="2">
        <v>35</v>
      </c>
      <c r="K288" s="2">
        <v>0</v>
      </c>
      <c r="L288" s="202">
        <v>1</v>
      </c>
      <c r="M288" s="202">
        <v>0.2</v>
      </c>
      <c r="N288" s="2" t="s">
        <v>119</v>
      </c>
      <c r="O288" s="2" t="s">
        <v>119</v>
      </c>
      <c r="P288" s="205"/>
      <c r="Q288" s="35" t="s">
        <v>406</v>
      </c>
      <c r="R288" s="14" t="s">
        <v>447</v>
      </c>
      <c r="S288" t="s">
        <v>452</v>
      </c>
    </row>
    <row r="289" spans="1:20" hidden="1" x14ac:dyDescent="0.3">
      <c r="A289" s="196">
        <f t="shared" si="9"/>
        <v>287</v>
      </c>
      <c r="B289" s="2" t="s">
        <v>346</v>
      </c>
      <c r="C289" s="2" t="s">
        <v>434</v>
      </c>
      <c r="D289" s="2"/>
      <c r="E289" s="2"/>
      <c r="F289" s="2"/>
      <c r="G289" s="2"/>
      <c r="H289" s="2"/>
      <c r="I289" s="2"/>
      <c r="J289" s="2">
        <v>34</v>
      </c>
      <c r="K289" s="2">
        <v>0</v>
      </c>
      <c r="L289" s="202">
        <v>1</v>
      </c>
      <c r="M289" s="202">
        <v>0.2</v>
      </c>
      <c r="N289" s="2" t="s">
        <v>119</v>
      </c>
      <c r="O289" s="2" t="s">
        <v>119</v>
      </c>
      <c r="P289" s="205"/>
      <c r="Q289" s="35" t="s">
        <v>406</v>
      </c>
      <c r="R289" s="14" t="s">
        <v>447</v>
      </c>
      <c r="S289" t="s">
        <v>453</v>
      </c>
    </row>
    <row r="290" spans="1:20" hidden="1" x14ac:dyDescent="0.3">
      <c r="A290" s="196">
        <f t="shared" si="9"/>
        <v>288</v>
      </c>
      <c r="B290" s="2" t="s">
        <v>346</v>
      </c>
      <c r="C290" s="35" t="s">
        <v>424</v>
      </c>
      <c r="D290" s="2"/>
      <c r="E290" s="2"/>
      <c r="F290" s="2"/>
      <c r="G290" s="2"/>
      <c r="H290" s="2"/>
      <c r="I290" s="2"/>
      <c r="J290" s="2">
        <v>260</v>
      </c>
      <c r="K290" s="2">
        <v>0</v>
      </c>
      <c r="L290" s="202">
        <v>1</v>
      </c>
      <c r="M290" s="202">
        <v>0.2</v>
      </c>
      <c r="N290" s="2" t="s">
        <v>119</v>
      </c>
      <c r="O290" s="2" t="s">
        <v>119</v>
      </c>
      <c r="P290" s="205"/>
      <c r="Q290" s="35" t="s">
        <v>416</v>
      </c>
      <c r="R290" s="14" t="s">
        <v>444</v>
      </c>
      <c r="S290" t="s">
        <v>450</v>
      </c>
    </row>
    <row r="291" spans="1:20" hidden="1" x14ac:dyDescent="0.3">
      <c r="A291" s="196">
        <f t="shared" si="9"/>
        <v>289</v>
      </c>
      <c r="B291" s="2" t="s">
        <v>346</v>
      </c>
      <c r="C291" s="2" t="s">
        <v>427</v>
      </c>
      <c r="D291" s="2"/>
      <c r="E291" s="2"/>
      <c r="F291" s="2"/>
      <c r="G291" s="2"/>
      <c r="H291" s="2"/>
      <c r="I291" s="2"/>
      <c r="J291" s="2">
        <v>259</v>
      </c>
      <c r="K291" s="2">
        <v>0</v>
      </c>
      <c r="L291" s="202">
        <v>1</v>
      </c>
      <c r="M291" s="202">
        <v>0.2</v>
      </c>
      <c r="N291" s="2" t="s">
        <v>119</v>
      </c>
      <c r="O291" s="2" t="s">
        <v>119</v>
      </c>
      <c r="P291" s="205"/>
      <c r="Q291" s="35" t="s">
        <v>416</v>
      </c>
      <c r="R291" s="14" t="s">
        <v>444</v>
      </c>
      <c r="S291" t="s">
        <v>451</v>
      </c>
    </row>
    <row r="292" spans="1:20" hidden="1" x14ac:dyDescent="0.3">
      <c r="A292" s="196">
        <f t="shared" si="9"/>
        <v>290</v>
      </c>
      <c r="B292" s="2" t="s">
        <v>346</v>
      </c>
      <c r="C292" s="35" t="s">
        <v>431</v>
      </c>
      <c r="D292" s="2"/>
      <c r="E292" s="2"/>
      <c r="F292" s="2"/>
      <c r="G292" s="2"/>
      <c r="H292" s="2"/>
      <c r="I292" s="2"/>
      <c r="J292" s="2">
        <v>305</v>
      </c>
      <c r="K292" s="2">
        <v>0</v>
      </c>
      <c r="L292" s="202">
        <v>1</v>
      </c>
      <c r="M292" s="202">
        <v>0.2</v>
      </c>
      <c r="N292" s="2" t="s">
        <v>119</v>
      </c>
      <c r="O292" s="2" t="s">
        <v>119</v>
      </c>
      <c r="P292" s="205"/>
      <c r="Q292" s="35" t="s">
        <v>416</v>
      </c>
      <c r="R292" s="14" t="s">
        <v>447</v>
      </c>
      <c r="S292" t="s">
        <v>452</v>
      </c>
    </row>
    <row r="293" spans="1:20" ht="15" hidden="1" thickBot="1" x14ac:dyDescent="0.35">
      <c r="A293" s="199">
        <f t="shared" si="9"/>
        <v>291</v>
      </c>
      <c r="B293" s="34" t="s">
        <v>346</v>
      </c>
      <c r="C293" s="34" t="s">
        <v>434</v>
      </c>
      <c r="D293" s="34"/>
      <c r="E293" s="34"/>
      <c r="F293" s="34"/>
      <c r="G293" s="34"/>
      <c r="H293" s="34"/>
      <c r="I293" s="34"/>
      <c r="J293" s="34">
        <v>304</v>
      </c>
      <c r="K293" s="34">
        <v>0</v>
      </c>
      <c r="L293" s="203">
        <v>1</v>
      </c>
      <c r="M293" s="203">
        <v>0.2</v>
      </c>
      <c r="N293" s="34" t="s">
        <v>119</v>
      </c>
      <c r="O293" s="34" t="s">
        <v>119</v>
      </c>
      <c r="P293" s="206"/>
      <c r="Q293" s="201" t="s">
        <v>416</v>
      </c>
      <c r="R293" s="14" t="s">
        <v>447</v>
      </c>
      <c r="S293" t="s">
        <v>453</v>
      </c>
    </row>
    <row r="294" spans="1:20" hidden="1" x14ac:dyDescent="0.3">
      <c r="A294" s="198">
        <f t="shared" si="9"/>
        <v>292</v>
      </c>
      <c r="B294" s="35" t="s">
        <v>346</v>
      </c>
      <c r="C294" s="35" t="s">
        <v>438</v>
      </c>
      <c r="D294" s="35"/>
      <c r="E294" s="35"/>
      <c r="F294" s="35"/>
      <c r="G294" s="35"/>
      <c r="H294" s="35"/>
      <c r="I294" s="35"/>
      <c r="J294" s="35">
        <v>124</v>
      </c>
      <c r="K294" s="35">
        <v>0</v>
      </c>
      <c r="L294" s="204">
        <v>1</v>
      </c>
      <c r="M294" s="204">
        <v>0.2</v>
      </c>
      <c r="N294" s="35" t="s">
        <v>119</v>
      </c>
      <c r="O294" s="35" t="s">
        <v>119</v>
      </c>
      <c r="P294" s="207"/>
      <c r="Q294" s="35" t="s">
        <v>406</v>
      </c>
      <c r="R294" s="14" t="s">
        <v>444</v>
      </c>
      <c r="S294" t="s">
        <v>451</v>
      </c>
    </row>
    <row r="295" spans="1:20" hidden="1" x14ac:dyDescent="0.3">
      <c r="A295" s="196">
        <f t="shared" si="9"/>
        <v>293</v>
      </c>
      <c r="B295" s="2" t="s">
        <v>346</v>
      </c>
      <c r="C295" s="35" t="s">
        <v>440</v>
      </c>
      <c r="D295" s="2"/>
      <c r="E295" s="2"/>
      <c r="F295" s="2"/>
      <c r="G295" s="2"/>
      <c r="H295" s="2"/>
      <c r="I295" s="2"/>
      <c r="J295" s="2">
        <v>125</v>
      </c>
      <c r="K295" s="2">
        <v>0</v>
      </c>
      <c r="L295" s="202">
        <v>1</v>
      </c>
      <c r="M295" s="202">
        <v>0.2</v>
      </c>
      <c r="N295" s="2" t="s">
        <v>119</v>
      </c>
      <c r="O295" s="2" t="s">
        <v>119</v>
      </c>
      <c r="P295" s="205"/>
      <c r="Q295" s="35" t="s">
        <v>406</v>
      </c>
      <c r="R295" s="37" t="s">
        <v>444</v>
      </c>
      <c r="S295" t="s">
        <v>450</v>
      </c>
    </row>
    <row r="296" spans="1:20" hidden="1" x14ac:dyDescent="0.3">
      <c r="A296" s="196">
        <f t="shared" si="9"/>
        <v>294</v>
      </c>
      <c r="B296" s="2" t="s">
        <v>346</v>
      </c>
      <c r="C296" s="2" t="s">
        <v>438</v>
      </c>
      <c r="D296" s="2"/>
      <c r="E296" s="2"/>
      <c r="F296" s="2"/>
      <c r="G296" s="2"/>
      <c r="H296" s="2"/>
      <c r="I296" s="2"/>
      <c r="J296" s="2">
        <v>159</v>
      </c>
      <c r="K296" s="2">
        <v>0</v>
      </c>
      <c r="L296" s="202">
        <v>1</v>
      </c>
      <c r="M296" s="202">
        <v>0.2</v>
      </c>
      <c r="N296" s="2" t="s">
        <v>119</v>
      </c>
      <c r="O296" s="2" t="s">
        <v>119</v>
      </c>
      <c r="P296" s="205"/>
      <c r="Q296" s="35" t="s">
        <v>416</v>
      </c>
      <c r="R296" s="37" t="s">
        <v>444</v>
      </c>
      <c r="S296" t="s">
        <v>451</v>
      </c>
    </row>
    <row r="297" spans="1:20" ht="15" hidden="1" thickBot="1" x14ac:dyDescent="0.35">
      <c r="A297" s="199">
        <f t="shared" si="9"/>
        <v>295</v>
      </c>
      <c r="B297" s="34" t="s">
        <v>346</v>
      </c>
      <c r="C297" s="201" t="s">
        <v>440</v>
      </c>
      <c r="D297" s="34"/>
      <c r="E297" s="34"/>
      <c r="F297" s="34"/>
      <c r="G297" s="34"/>
      <c r="H297" s="34"/>
      <c r="I297" s="34"/>
      <c r="J297" s="34">
        <v>260</v>
      </c>
      <c r="K297" s="34">
        <v>0</v>
      </c>
      <c r="L297" s="203">
        <v>1</v>
      </c>
      <c r="M297" s="203">
        <v>0.2</v>
      </c>
      <c r="N297" s="34" t="s">
        <v>119</v>
      </c>
      <c r="O297" s="34" t="s">
        <v>119</v>
      </c>
      <c r="P297" s="206"/>
      <c r="Q297" s="201" t="s">
        <v>416</v>
      </c>
      <c r="R297" s="173" t="s">
        <v>444</v>
      </c>
      <c r="S297" t="s">
        <v>450</v>
      </c>
    </row>
    <row r="298" spans="1:20" hidden="1" x14ac:dyDescent="0.3">
      <c r="A298" s="35">
        <f>A297+1</f>
        <v>296</v>
      </c>
      <c r="B298" s="35" t="s">
        <v>366</v>
      </c>
      <c r="C298" s="7" t="s">
        <v>454</v>
      </c>
      <c r="D298" s="35"/>
      <c r="E298" s="35"/>
      <c r="F298" s="35"/>
      <c r="G298" s="35"/>
      <c r="H298" s="35"/>
      <c r="I298" s="35"/>
      <c r="J298" s="255">
        <v>81</v>
      </c>
      <c r="K298" s="35">
        <v>0</v>
      </c>
      <c r="L298" s="204">
        <v>1</v>
      </c>
      <c r="M298" s="204">
        <v>0.2</v>
      </c>
      <c r="N298" s="2" t="s">
        <v>305</v>
      </c>
      <c r="O298" s="2" t="s">
        <v>305</v>
      </c>
      <c r="P298" s="207"/>
      <c r="Q298" s="35" t="s">
        <v>455</v>
      </c>
      <c r="R298" s="37" t="s">
        <v>456</v>
      </c>
      <c r="S298" t="s">
        <v>457</v>
      </c>
    </row>
    <row r="299" spans="1:20" hidden="1" x14ac:dyDescent="0.3">
      <c r="A299" s="2">
        <f t="shared" ref="A299:A362" si="10">A298+1</f>
        <v>297</v>
      </c>
      <c r="B299" s="2" t="s">
        <v>366</v>
      </c>
      <c r="C299" s="7" t="s">
        <v>454</v>
      </c>
      <c r="D299" s="2"/>
      <c r="E299" s="2"/>
      <c r="F299" s="2"/>
      <c r="G299" s="2"/>
      <c r="H299" s="2"/>
      <c r="I299" s="2"/>
      <c r="J299" s="254">
        <v>36</v>
      </c>
      <c r="K299" s="2">
        <v>0</v>
      </c>
      <c r="L299" s="202">
        <v>1</v>
      </c>
      <c r="M299" s="202">
        <v>0.2</v>
      </c>
      <c r="N299" s="35" t="s">
        <v>305</v>
      </c>
      <c r="O299" s="35" t="s">
        <v>305</v>
      </c>
      <c r="P299" s="205"/>
      <c r="Q299" s="35" t="s">
        <v>406</v>
      </c>
      <c r="R299" s="37" t="s">
        <v>456</v>
      </c>
      <c r="S299" t="s">
        <v>458</v>
      </c>
    </row>
    <row r="300" spans="1:20" hidden="1" x14ac:dyDescent="0.3">
      <c r="A300" s="2">
        <f t="shared" si="10"/>
        <v>298</v>
      </c>
      <c r="B300" s="35" t="s">
        <v>366</v>
      </c>
      <c r="C300" s="7" t="s">
        <v>454</v>
      </c>
      <c r="D300" s="35"/>
      <c r="E300" s="35"/>
      <c r="F300" s="35"/>
      <c r="G300" s="35"/>
      <c r="H300" s="35"/>
      <c r="I300" s="35"/>
      <c r="J300" s="35">
        <v>51</v>
      </c>
      <c r="K300" s="35">
        <v>0</v>
      </c>
      <c r="L300" s="204">
        <v>1</v>
      </c>
      <c r="M300" s="204">
        <v>0.2</v>
      </c>
      <c r="N300" s="2" t="s">
        <v>119</v>
      </c>
      <c r="O300" s="2" t="s">
        <v>119</v>
      </c>
      <c r="P300" s="207"/>
      <c r="Q300" s="35" t="s">
        <v>406</v>
      </c>
      <c r="R300" s="37" t="s">
        <v>456</v>
      </c>
      <c r="S300" t="s">
        <v>459</v>
      </c>
    </row>
    <row r="301" spans="1:20" ht="15" hidden="1" thickBot="1" x14ac:dyDescent="0.35">
      <c r="A301" s="34">
        <f t="shared" si="10"/>
        <v>299</v>
      </c>
      <c r="B301" s="34" t="s">
        <v>366</v>
      </c>
      <c r="C301" s="36" t="s">
        <v>454</v>
      </c>
      <c r="D301" s="34"/>
      <c r="E301" s="34"/>
      <c r="F301" s="34"/>
      <c r="G301" s="34"/>
      <c r="H301" s="34"/>
      <c r="I301" s="34"/>
      <c r="J301" s="34">
        <v>6</v>
      </c>
      <c r="K301" s="34">
        <v>0</v>
      </c>
      <c r="L301" s="203">
        <v>1</v>
      </c>
      <c r="M301" s="203">
        <v>0.2</v>
      </c>
      <c r="N301" s="34" t="s">
        <v>119</v>
      </c>
      <c r="O301" s="34" t="s">
        <v>119</v>
      </c>
      <c r="P301" s="206"/>
      <c r="Q301" s="34" t="s">
        <v>406</v>
      </c>
      <c r="R301" s="173" t="s">
        <v>456</v>
      </c>
      <c r="S301" t="s">
        <v>460</v>
      </c>
    </row>
    <row r="302" spans="1:20" hidden="1" x14ac:dyDescent="0.3">
      <c r="A302" s="198">
        <f t="shared" si="10"/>
        <v>300</v>
      </c>
      <c r="B302" s="35" t="s">
        <v>366</v>
      </c>
      <c r="C302" s="7" t="s">
        <v>454</v>
      </c>
      <c r="D302" s="35"/>
      <c r="E302" s="35"/>
      <c r="F302" s="35"/>
      <c r="G302" s="35"/>
      <c r="H302" s="35"/>
      <c r="I302" s="35"/>
      <c r="J302" s="35">
        <v>66</v>
      </c>
      <c r="K302" s="35">
        <v>0</v>
      </c>
      <c r="L302" s="204">
        <v>1</v>
      </c>
      <c r="M302" s="204">
        <v>0.2</v>
      </c>
      <c r="N302" s="2" t="s">
        <v>119</v>
      </c>
      <c r="O302" s="2" t="s">
        <v>119</v>
      </c>
      <c r="P302" s="207"/>
      <c r="Q302" s="35" t="s">
        <v>455</v>
      </c>
      <c r="R302" s="37" t="s">
        <v>461</v>
      </c>
      <c r="S302" t="s">
        <v>462</v>
      </c>
      <c r="T302" t="s">
        <v>463</v>
      </c>
    </row>
    <row r="303" spans="1:20" hidden="1" x14ac:dyDescent="0.3">
      <c r="A303" s="196">
        <f t="shared" si="10"/>
        <v>301</v>
      </c>
      <c r="B303" s="2" t="s">
        <v>366</v>
      </c>
      <c r="C303" s="7" t="s">
        <v>454</v>
      </c>
      <c r="D303" s="2"/>
      <c r="E303" s="2"/>
      <c r="F303" s="2"/>
      <c r="G303" s="2"/>
      <c r="H303" s="2"/>
      <c r="I303" s="2"/>
      <c r="J303" s="2">
        <v>21</v>
      </c>
      <c r="K303" s="2">
        <v>0</v>
      </c>
      <c r="L303" s="202">
        <v>1</v>
      </c>
      <c r="M303" s="202">
        <v>0.2</v>
      </c>
      <c r="N303" s="35" t="s">
        <v>119</v>
      </c>
      <c r="O303" s="35" t="s">
        <v>119</v>
      </c>
      <c r="P303" s="205"/>
      <c r="Q303" s="35" t="s">
        <v>406</v>
      </c>
      <c r="R303" s="37" t="s">
        <v>461</v>
      </c>
      <c r="S303" t="s">
        <v>464</v>
      </c>
    </row>
    <row r="304" spans="1:20" hidden="1" x14ac:dyDescent="0.3">
      <c r="A304" s="196">
        <f t="shared" si="10"/>
        <v>302</v>
      </c>
      <c r="B304" s="35" t="s">
        <v>366</v>
      </c>
      <c r="C304" s="7" t="s">
        <v>454</v>
      </c>
      <c r="D304" s="35"/>
      <c r="E304" s="35"/>
      <c r="F304" s="35"/>
      <c r="G304" s="35"/>
      <c r="H304" s="35"/>
      <c r="I304" s="35"/>
      <c r="J304" s="57">
        <v>143</v>
      </c>
      <c r="K304" s="35">
        <v>0</v>
      </c>
      <c r="L304" s="204">
        <v>1</v>
      </c>
      <c r="M304" s="204">
        <v>0.2</v>
      </c>
      <c r="N304" s="2" t="s">
        <v>119</v>
      </c>
      <c r="O304" s="2" t="s">
        <v>119</v>
      </c>
      <c r="P304" s="207"/>
      <c r="Q304" s="35" t="s">
        <v>406</v>
      </c>
      <c r="R304" s="37" t="s">
        <v>461</v>
      </c>
      <c r="S304" t="s">
        <v>465</v>
      </c>
    </row>
    <row r="305" spans="1:20" ht="15" hidden="1" thickBot="1" x14ac:dyDescent="0.35">
      <c r="A305" s="199">
        <f t="shared" si="10"/>
        <v>303</v>
      </c>
      <c r="B305" s="34" t="s">
        <v>366</v>
      </c>
      <c r="C305" s="36" t="s">
        <v>454</v>
      </c>
      <c r="D305" s="34"/>
      <c r="E305" s="34"/>
      <c r="F305" s="34"/>
      <c r="G305" s="34"/>
      <c r="H305" s="34"/>
      <c r="I305" s="34"/>
      <c r="J305" s="171">
        <v>149</v>
      </c>
      <c r="K305" s="34">
        <v>0</v>
      </c>
      <c r="L305" s="203">
        <v>1</v>
      </c>
      <c r="M305" s="203">
        <v>0.2</v>
      </c>
      <c r="N305" s="34" t="s">
        <v>119</v>
      </c>
      <c r="O305" s="34" t="s">
        <v>119</v>
      </c>
      <c r="P305" s="206"/>
      <c r="Q305" s="34" t="s">
        <v>406</v>
      </c>
      <c r="R305" s="173" t="s">
        <v>461</v>
      </c>
      <c r="S305" t="s">
        <v>466</v>
      </c>
    </row>
    <row r="306" spans="1:20" ht="15" hidden="1" thickBot="1" x14ac:dyDescent="0.35">
      <c r="A306" s="35">
        <f t="shared" si="10"/>
        <v>304</v>
      </c>
      <c r="B306" s="35" t="s">
        <v>366</v>
      </c>
      <c r="C306" s="35" t="s">
        <v>467</v>
      </c>
      <c r="D306" s="35"/>
      <c r="E306" s="35"/>
      <c r="F306" s="35"/>
      <c r="G306" s="35"/>
      <c r="H306" s="35"/>
      <c r="I306" s="35"/>
      <c r="J306" s="255">
        <v>126</v>
      </c>
      <c r="K306" s="35">
        <v>0</v>
      </c>
      <c r="L306" s="203">
        <v>1</v>
      </c>
      <c r="M306" s="203">
        <v>0.2</v>
      </c>
      <c r="N306" s="35" t="s">
        <v>305</v>
      </c>
      <c r="O306" s="35" t="s">
        <v>305</v>
      </c>
      <c r="P306" s="207"/>
      <c r="Q306" s="35"/>
      <c r="R306" s="35" t="s">
        <v>468</v>
      </c>
      <c r="S306" s="2" t="s">
        <v>469</v>
      </c>
    </row>
    <row r="307" spans="1:20" ht="15" hidden="1" thickBot="1" x14ac:dyDescent="0.35">
      <c r="A307" s="2">
        <f t="shared" si="10"/>
        <v>305</v>
      </c>
      <c r="B307" s="2" t="s">
        <v>366</v>
      </c>
      <c r="C307" s="2" t="s">
        <v>470</v>
      </c>
      <c r="D307" s="2"/>
      <c r="E307" s="2"/>
      <c r="F307" s="2"/>
      <c r="G307" s="2"/>
      <c r="H307" s="2"/>
      <c r="I307" s="2"/>
      <c r="J307" s="254">
        <v>126</v>
      </c>
      <c r="K307" s="2">
        <v>0</v>
      </c>
      <c r="L307" s="203">
        <v>1</v>
      </c>
      <c r="M307" s="203">
        <v>0.2</v>
      </c>
      <c r="N307" s="35" t="s">
        <v>305</v>
      </c>
      <c r="O307" s="2" t="s">
        <v>305</v>
      </c>
      <c r="P307" s="205"/>
      <c r="Q307" s="2"/>
      <c r="R307" s="2" t="s">
        <v>468</v>
      </c>
      <c r="S307" s="2" t="s">
        <v>469</v>
      </c>
    </row>
    <row r="308" spans="1:20" ht="15" hidden="1" thickBot="1" x14ac:dyDescent="0.35">
      <c r="A308" s="2">
        <f t="shared" si="10"/>
        <v>306</v>
      </c>
      <c r="B308" s="2" t="s">
        <v>346</v>
      </c>
      <c r="C308" s="2" t="s">
        <v>471</v>
      </c>
      <c r="D308" s="2"/>
      <c r="E308" s="2"/>
      <c r="F308" s="2"/>
      <c r="G308" s="2"/>
      <c r="H308" s="2"/>
      <c r="I308" s="2"/>
      <c r="J308" s="254">
        <v>126</v>
      </c>
      <c r="K308" s="2">
        <v>0</v>
      </c>
      <c r="L308" s="203">
        <v>1</v>
      </c>
      <c r="M308" s="203">
        <v>0.2</v>
      </c>
      <c r="N308" s="35" t="s">
        <v>305</v>
      </c>
      <c r="O308" s="2" t="s">
        <v>305</v>
      </c>
      <c r="P308" s="205"/>
      <c r="Q308" s="2"/>
      <c r="R308" s="2" t="s">
        <v>468</v>
      </c>
      <c r="S308" s="2" t="s">
        <v>469</v>
      </c>
    </row>
    <row r="309" spans="1:20" ht="15" hidden="1" thickBot="1" x14ac:dyDescent="0.35">
      <c r="A309" s="34">
        <f t="shared" si="10"/>
        <v>307</v>
      </c>
      <c r="B309" s="34" t="s">
        <v>346</v>
      </c>
      <c r="C309" s="34" t="s">
        <v>472</v>
      </c>
      <c r="D309" s="34"/>
      <c r="E309" s="34"/>
      <c r="F309" s="34"/>
      <c r="G309" s="34"/>
      <c r="H309" s="34"/>
      <c r="I309" s="34"/>
      <c r="J309" s="256">
        <v>126</v>
      </c>
      <c r="K309" s="34">
        <v>0</v>
      </c>
      <c r="L309" s="203">
        <v>1</v>
      </c>
      <c r="M309" s="203">
        <v>0.2</v>
      </c>
      <c r="N309" s="34" t="s">
        <v>305</v>
      </c>
      <c r="O309" s="34" t="s">
        <v>305</v>
      </c>
      <c r="P309" s="206"/>
      <c r="Q309" s="34"/>
      <c r="R309" s="34" t="s">
        <v>468</v>
      </c>
      <c r="S309" s="2" t="s">
        <v>469</v>
      </c>
    </row>
    <row r="310" spans="1:20" hidden="1" x14ac:dyDescent="0.3">
      <c r="A310" s="198">
        <f t="shared" si="10"/>
        <v>308</v>
      </c>
      <c r="B310" s="35" t="s">
        <v>366</v>
      </c>
      <c r="C310" s="35" t="s">
        <v>467</v>
      </c>
      <c r="D310" s="35"/>
      <c r="E310" s="35"/>
      <c r="F310" s="35"/>
      <c r="G310" s="35"/>
      <c r="H310" s="35"/>
      <c r="I310" s="35"/>
      <c r="J310" s="35">
        <v>6</v>
      </c>
      <c r="K310" s="35">
        <v>0</v>
      </c>
      <c r="L310" s="204"/>
      <c r="M310" s="204"/>
      <c r="N310" s="35" t="s">
        <v>119</v>
      </c>
      <c r="O310" s="35" t="s">
        <v>119</v>
      </c>
      <c r="P310" s="207"/>
      <c r="Q310" s="35"/>
      <c r="R310" s="35" t="s">
        <v>473</v>
      </c>
      <c r="S310" s="35" t="s">
        <v>474</v>
      </c>
    </row>
    <row r="311" spans="1:20" hidden="1" x14ac:dyDescent="0.3">
      <c r="A311" s="196">
        <f t="shared" si="10"/>
        <v>309</v>
      </c>
      <c r="B311" s="2" t="s">
        <v>366</v>
      </c>
      <c r="C311" s="2" t="s">
        <v>470</v>
      </c>
      <c r="D311" s="2"/>
      <c r="E311" s="2"/>
      <c r="F311" s="2"/>
      <c r="G311" s="2"/>
      <c r="H311" s="2"/>
      <c r="I311" s="2"/>
      <c r="J311" s="2">
        <v>111</v>
      </c>
      <c r="K311" s="2">
        <v>0</v>
      </c>
      <c r="L311" s="202"/>
      <c r="M311" s="202"/>
      <c r="N311" s="35" t="s">
        <v>119</v>
      </c>
      <c r="O311" s="2" t="s">
        <v>119</v>
      </c>
      <c r="P311" s="205"/>
      <c r="Q311" s="2"/>
      <c r="R311" s="2" t="s">
        <v>473</v>
      </c>
      <c r="S311" s="2" t="s">
        <v>474</v>
      </c>
    </row>
    <row r="312" spans="1:20" hidden="1" x14ac:dyDescent="0.3">
      <c r="A312" s="196">
        <f t="shared" si="10"/>
        <v>310</v>
      </c>
      <c r="B312" s="2" t="s">
        <v>346</v>
      </c>
      <c r="C312" s="2" t="s">
        <v>471</v>
      </c>
      <c r="D312" s="2"/>
      <c r="E312" s="2"/>
      <c r="F312" s="2"/>
      <c r="G312" s="2"/>
      <c r="H312" s="2"/>
      <c r="I312" s="2"/>
      <c r="J312" s="2">
        <v>111</v>
      </c>
      <c r="K312" s="2">
        <v>0</v>
      </c>
      <c r="L312" s="202"/>
      <c r="M312" s="202"/>
      <c r="N312" s="35" t="s">
        <v>119</v>
      </c>
      <c r="O312" s="2" t="s">
        <v>119</v>
      </c>
      <c r="P312" s="205"/>
      <c r="Q312" s="2"/>
      <c r="R312" s="2" t="s">
        <v>473</v>
      </c>
      <c r="S312" s="2" t="s">
        <v>474</v>
      </c>
    </row>
    <row r="313" spans="1:20" ht="15" hidden="1" thickBot="1" x14ac:dyDescent="0.35">
      <c r="A313" s="199">
        <f t="shared" si="10"/>
        <v>311</v>
      </c>
      <c r="B313" s="34" t="s">
        <v>346</v>
      </c>
      <c r="C313" s="34" t="s">
        <v>472</v>
      </c>
      <c r="D313" s="34"/>
      <c r="E313" s="34"/>
      <c r="F313" s="34"/>
      <c r="G313" s="34"/>
      <c r="H313" s="34"/>
      <c r="I313" s="34"/>
      <c r="J313" s="34">
        <v>111</v>
      </c>
      <c r="K313" s="34">
        <v>0</v>
      </c>
      <c r="L313" s="203"/>
      <c r="M313" s="203"/>
      <c r="N313" s="34" t="s">
        <v>119</v>
      </c>
      <c r="O313" s="34" t="s">
        <v>119</v>
      </c>
      <c r="P313" s="206"/>
      <c r="Q313" s="34"/>
      <c r="R313" s="34" t="s">
        <v>473</v>
      </c>
      <c r="S313" s="2" t="s">
        <v>474</v>
      </c>
    </row>
    <row r="314" spans="1:20" hidden="1" x14ac:dyDescent="0.3">
      <c r="A314" s="35">
        <f t="shared" si="10"/>
        <v>312</v>
      </c>
      <c r="B314" s="35" t="s">
        <v>366</v>
      </c>
      <c r="C314" s="7" t="s">
        <v>475</v>
      </c>
      <c r="D314" s="35"/>
      <c r="E314" s="35"/>
      <c r="F314" s="35"/>
      <c r="G314" s="35"/>
      <c r="H314" s="35"/>
      <c r="I314" s="35"/>
      <c r="J314" s="255">
        <v>36</v>
      </c>
      <c r="K314" s="35">
        <v>0</v>
      </c>
      <c r="L314" s="204">
        <v>1</v>
      </c>
      <c r="M314" s="204">
        <v>0.2</v>
      </c>
      <c r="N314" s="35" t="s">
        <v>305</v>
      </c>
      <c r="O314" s="35" t="s">
        <v>305</v>
      </c>
      <c r="P314" s="207"/>
      <c r="Q314" s="35" t="s">
        <v>406</v>
      </c>
      <c r="R314" s="14" t="s">
        <v>476</v>
      </c>
      <c r="S314" t="s">
        <v>477</v>
      </c>
      <c r="T314" t="s">
        <v>478</v>
      </c>
    </row>
    <row r="315" spans="1:20" hidden="1" x14ac:dyDescent="0.3">
      <c r="A315" s="2">
        <f t="shared" si="10"/>
        <v>313</v>
      </c>
      <c r="B315" s="2" t="s">
        <v>366</v>
      </c>
      <c r="C315" s="37" t="s">
        <v>401</v>
      </c>
      <c r="D315" s="2"/>
      <c r="E315" s="2"/>
      <c r="F315" s="2"/>
      <c r="G315" s="2"/>
      <c r="H315" s="2"/>
      <c r="I315" s="2"/>
      <c r="J315" s="254">
        <v>36</v>
      </c>
      <c r="K315" s="2">
        <v>0</v>
      </c>
      <c r="L315" s="202">
        <v>1</v>
      </c>
      <c r="M315" s="202">
        <v>0.2</v>
      </c>
      <c r="N315" s="35" t="s">
        <v>305</v>
      </c>
      <c r="O315" s="35" t="s">
        <v>305</v>
      </c>
      <c r="P315" s="205"/>
      <c r="Q315" s="35" t="s">
        <v>406</v>
      </c>
      <c r="R315" s="14" t="s">
        <v>476</v>
      </c>
      <c r="S315" t="s">
        <v>477</v>
      </c>
    </row>
    <row r="316" spans="1:20" s="7" customFormat="1" hidden="1" x14ac:dyDescent="0.3">
      <c r="A316" s="2">
        <f t="shared" si="10"/>
        <v>314</v>
      </c>
      <c r="B316" s="2" t="s">
        <v>366</v>
      </c>
      <c r="C316" s="7" t="s">
        <v>475</v>
      </c>
      <c r="D316" s="2"/>
      <c r="E316" s="2"/>
      <c r="F316" s="2"/>
      <c r="G316" s="2"/>
      <c r="H316" s="2"/>
      <c r="I316" s="2"/>
      <c r="J316" s="2">
        <v>6</v>
      </c>
      <c r="K316" s="2">
        <v>0</v>
      </c>
      <c r="L316" s="202">
        <v>1</v>
      </c>
      <c r="M316" s="202">
        <v>0.2</v>
      </c>
      <c r="N316" s="35" t="s">
        <v>119</v>
      </c>
      <c r="O316" s="35" t="s">
        <v>119</v>
      </c>
      <c r="P316" s="205"/>
      <c r="Q316" s="35" t="s">
        <v>406</v>
      </c>
      <c r="R316" s="14" t="s">
        <v>476</v>
      </c>
      <c r="S316" t="s">
        <v>479</v>
      </c>
    </row>
    <row r="317" spans="1:20" hidden="1" x14ac:dyDescent="0.3">
      <c r="A317" s="2">
        <f t="shared" si="10"/>
        <v>315</v>
      </c>
      <c r="B317" s="2" t="s">
        <v>366</v>
      </c>
      <c r="C317" s="37" t="s">
        <v>401</v>
      </c>
      <c r="D317" s="2"/>
      <c r="E317" s="2"/>
      <c r="F317" s="2"/>
      <c r="G317" s="2"/>
      <c r="H317" s="2"/>
      <c r="I317" s="2"/>
      <c r="J317" s="2">
        <v>6</v>
      </c>
      <c r="K317" s="2">
        <v>0</v>
      </c>
      <c r="L317" s="202">
        <v>1</v>
      </c>
      <c r="M317" s="202">
        <v>0.2</v>
      </c>
      <c r="N317" s="35" t="s">
        <v>119</v>
      </c>
      <c r="O317" s="35" t="s">
        <v>119</v>
      </c>
      <c r="P317" s="205"/>
      <c r="Q317" s="35" t="s">
        <v>406</v>
      </c>
      <c r="R317" s="14" t="s">
        <v>476</v>
      </c>
      <c r="S317" t="s">
        <v>479</v>
      </c>
    </row>
    <row r="318" spans="1:20" hidden="1" x14ac:dyDescent="0.3">
      <c r="A318" s="2">
        <f t="shared" si="10"/>
        <v>316</v>
      </c>
      <c r="B318" s="35" t="s">
        <v>366</v>
      </c>
      <c r="C318" s="7" t="s">
        <v>475</v>
      </c>
      <c r="D318" s="35"/>
      <c r="E318" s="35"/>
      <c r="F318" s="35"/>
      <c r="G318" s="35"/>
      <c r="H318" s="35"/>
      <c r="I318" s="35"/>
      <c r="J318" s="254">
        <v>41</v>
      </c>
      <c r="K318" s="35">
        <v>0</v>
      </c>
      <c r="L318" s="204">
        <v>1</v>
      </c>
      <c r="M318" s="204">
        <v>0.2</v>
      </c>
      <c r="N318" s="35" t="s">
        <v>305</v>
      </c>
      <c r="O318" s="35" t="s">
        <v>305</v>
      </c>
      <c r="P318" s="207"/>
      <c r="Q318" s="35" t="s">
        <v>406</v>
      </c>
      <c r="R318" s="14" t="s">
        <v>476</v>
      </c>
      <c r="S318" t="s">
        <v>480</v>
      </c>
    </row>
    <row r="319" spans="1:20" s="52" customFormat="1" ht="15" hidden="1" thickBot="1" x14ac:dyDescent="0.35">
      <c r="A319" s="2">
        <f t="shared" si="10"/>
        <v>317</v>
      </c>
      <c r="B319" s="2" t="s">
        <v>366</v>
      </c>
      <c r="C319" s="37" t="s">
        <v>401</v>
      </c>
      <c r="D319" s="2"/>
      <c r="E319" s="2"/>
      <c r="F319" s="2"/>
      <c r="G319" s="2"/>
      <c r="H319" s="2"/>
      <c r="I319" s="2"/>
      <c r="J319" s="254">
        <v>41</v>
      </c>
      <c r="K319" s="2">
        <v>0</v>
      </c>
      <c r="L319" s="202">
        <v>1</v>
      </c>
      <c r="M319" s="202">
        <v>0.2</v>
      </c>
      <c r="N319" s="35" t="s">
        <v>305</v>
      </c>
      <c r="O319" s="35" t="s">
        <v>305</v>
      </c>
      <c r="P319" s="205"/>
      <c r="Q319" s="35" t="s">
        <v>406</v>
      </c>
      <c r="R319" s="14" t="s">
        <v>476</v>
      </c>
      <c r="S319" t="s">
        <v>480</v>
      </c>
    </row>
    <row r="320" spans="1:20" s="52" customFormat="1" ht="15" hidden="1" thickBot="1" x14ac:dyDescent="0.35">
      <c r="A320" s="2">
        <f t="shared" si="10"/>
        <v>318</v>
      </c>
      <c r="B320" s="2" t="s">
        <v>366</v>
      </c>
      <c r="C320" s="7" t="s">
        <v>475</v>
      </c>
      <c r="D320" s="2"/>
      <c r="E320" s="2"/>
      <c r="F320" s="2"/>
      <c r="G320" s="2"/>
      <c r="H320" s="2"/>
      <c r="I320" s="2"/>
      <c r="J320" s="2">
        <v>16</v>
      </c>
      <c r="K320" s="2">
        <v>0</v>
      </c>
      <c r="L320" s="202">
        <v>1</v>
      </c>
      <c r="M320" s="202">
        <v>0.2</v>
      </c>
      <c r="N320" s="35" t="s">
        <v>119</v>
      </c>
      <c r="O320" s="35" t="s">
        <v>119</v>
      </c>
      <c r="P320" s="205"/>
      <c r="Q320" s="35" t="s">
        <v>406</v>
      </c>
      <c r="R320" s="14" t="s">
        <v>476</v>
      </c>
      <c r="S320" t="s">
        <v>481</v>
      </c>
    </row>
    <row r="321" spans="1:19" s="7" customFormat="1" ht="15" hidden="1" thickBot="1" x14ac:dyDescent="0.35">
      <c r="A321" s="34">
        <f t="shared" si="10"/>
        <v>319</v>
      </c>
      <c r="B321" s="2" t="s">
        <v>366</v>
      </c>
      <c r="C321" s="37" t="s">
        <v>401</v>
      </c>
      <c r="D321" s="2"/>
      <c r="E321" s="2"/>
      <c r="F321" s="2"/>
      <c r="G321" s="2"/>
      <c r="H321" s="2"/>
      <c r="I321" s="2"/>
      <c r="J321" s="2">
        <v>16</v>
      </c>
      <c r="K321" s="2">
        <v>0</v>
      </c>
      <c r="L321" s="202">
        <v>1</v>
      </c>
      <c r="M321" s="202">
        <v>0.2</v>
      </c>
      <c r="N321" s="35" t="s">
        <v>119</v>
      </c>
      <c r="O321" s="35" t="s">
        <v>119</v>
      </c>
      <c r="P321" s="205"/>
      <c r="Q321" s="35" t="s">
        <v>406</v>
      </c>
      <c r="R321" s="14" t="s">
        <v>476</v>
      </c>
      <c r="S321" t="s">
        <v>481</v>
      </c>
    </row>
    <row r="322" spans="1:19" hidden="1" x14ac:dyDescent="0.3">
      <c r="A322" s="35">
        <f t="shared" si="10"/>
        <v>320</v>
      </c>
      <c r="B322" s="35" t="s">
        <v>366</v>
      </c>
      <c r="C322" s="7" t="s">
        <v>475</v>
      </c>
      <c r="D322" s="35"/>
      <c r="E322" s="35"/>
      <c r="F322" s="35"/>
      <c r="G322" s="35"/>
      <c r="H322" s="35"/>
      <c r="I322" s="35"/>
      <c r="J322" s="255">
        <v>81</v>
      </c>
      <c r="K322" s="35">
        <v>0</v>
      </c>
      <c r="L322" s="204">
        <v>1</v>
      </c>
      <c r="M322" s="204">
        <v>0.2</v>
      </c>
      <c r="N322" s="35" t="s">
        <v>305</v>
      </c>
      <c r="O322" s="35" t="s">
        <v>305</v>
      </c>
      <c r="P322" s="207"/>
      <c r="Q322" s="35" t="s">
        <v>406</v>
      </c>
      <c r="R322" s="14" t="s">
        <v>476</v>
      </c>
      <c r="S322" t="s">
        <v>482</v>
      </c>
    </row>
    <row r="323" spans="1:19" hidden="1" x14ac:dyDescent="0.3">
      <c r="A323" s="2">
        <f t="shared" si="10"/>
        <v>321</v>
      </c>
      <c r="B323" s="2" t="s">
        <v>366</v>
      </c>
      <c r="C323" s="37" t="s">
        <v>401</v>
      </c>
      <c r="D323" s="2"/>
      <c r="E323" s="2"/>
      <c r="F323" s="2"/>
      <c r="G323" s="2"/>
      <c r="H323" s="2"/>
      <c r="I323" s="2"/>
      <c r="J323" s="254">
        <v>81</v>
      </c>
      <c r="K323" s="2">
        <v>0</v>
      </c>
      <c r="L323" s="202">
        <v>1</v>
      </c>
      <c r="M323" s="202">
        <v>0.2</v>
      </c>
      <c r="N323" s="35" t="s">
        <v>305</v>
      </c>
      <c r="O323" s="35" t="s">
        <v>305</v>
      </c>
      <c r="P323" s="205"/>
      <c r="Q323" s="35" t="s">
        <v>406</v>
      </c>
      <c r="R323" s="14" t="s">
        <v>476</v>
      </c>
      <c r="S323" t="s">
        <v>482</v>
      </c>
    </row>
    <row r="324" spans="1:19" s="52" customFormat="1" ht="15" hidden="1" thickBot="1" x14ac:dyDescent="0.35">
      <c r="A324" s="2">
        <f t="shared" si="10"/>
        <v>322</v>
      </c>
      <c r="B324" s="2" t="s">
        <v>366</v>
      </c>
      <c r="C324" s="7" t="s">
        <v>475</v>
      </c>
      <c r="D324" s="2"/>
      <c r="E324" s="2"/>
      <c r="F324" s="2"/>
      <c r="G324" s="2"/>
      <c r="H324" s="2"/>
      <c r="I324" s="2"/>
      <c r="J324" s="2">
        <v>51</v>
      </c>
      <c r="K324" s="2">
        <v>0</v>
      </c>
      <c r="L324" s="202">
        <v>1</v>
      </c>
      <c r="M324" s="202">
        <v>0.2</v>
      </c>
      <c r="N324" s="35" t="s">
        <v>119</v>
      </c>
      <c r="O324" s="35" t="s">
        <v>119</v>
      </c>
      <c r="P324" s="205"/>
      <c r="Q324" s="35" t="s">
        <v>406</v>
      </c>
      <c r="R324" s="14" t="s">
        <v>476</v>
      </c>
      <c r="S324" t="s">
        <v>483</v>
      </c>
    </row>
    <row r="325" spans="1:19" hidden="1" x14ac:dyDescent="0.3">
      <c r="A325" s="2">
        <f t="shared" si="10"/>
        <v>323</v>
      </c>
      <c r="B325" s="2" t="s">
        <v>366</v>
      </c>
      <c r="C325" s="37" t="s">
        <v>401</v>
      </c>
      <c r="D325" s="2"/>
      <c r="E325" s="2"/>
      <c r="F325" s="2"/>
      <c r="G325" s="2"/>
      <c r="H325" s="2"/>
      <c r="I325" s="2"/>
      <c r="J325" s="2">
        <v>51</v>
      </c>
      <c r="K325" s="2">
        <v>0</v>
      </c>
      <c r="L325" s="202">
        <v>1</v>
      </c>
      <c r="M325" s="202">
        <v>0.2</v>
      </c>
      <c r="N325" s="35" t="s">
        <v>119</v>
      </c>
      <c r="O325" s="35" t="s">
        <v>119</v>
      </c>
      <c r="P325" s="205"/>
      <c r="Q325" s="35" t="s">
        <v>406</v>
      </c>
      <c r="R325" s="14" t="s">
        <v>476</v>
      </c>
      <c r="S325" t="s">
        <v>483</v>
      </c>
    </row>
    <row r="326" spans="1:19" s="7" customFormat="1" hidden="1" x14ac:dyDescent="0.3">
      <c r="A326" s="2">
        <f t="shared" si="10"/>
        <v>324</v>
      </c>
      <c r="B326" s="35" t="s">
        <v>366</v>
      </c>
      <c r="C326" s="7" t="s">
        <v>475</v>
      </c>
      <c r="D326" s="35"/>
      <c r="E326" s="35"/>
      <c r="F326" s="35"/>
      <c r="G326" s="35"/>
      <c r="H326" s="35"/>
      <c r="I326" s="35"/>
      <c r="J326" s="254">
        <v>86</v>
      </c>
      <c r="K326" s="35">
        <v>0</v>
      </c>
      <c r="L326" s="204">
        <v>1</v>
      </c>
      <c r="M326" s="204">
        <v>0.2</v>
      </c>
      <c r="N326" s="35" t="s">
        <v>305</v>
      </c>
      <c r="O326" s="35" t="s">
        <v>305</v>
      </c>
      <c r="P326" s="207"/>
      <c r="Q326" s="35" t="s">
        <v>406</v>
      </c>
      <c r="R326" s="14" t="s">
        <v>476</v>
      </c>
      <c r="S326" t="s">
        <v>484</v>
      </c>
    </row>
    <row r="327" spans="1:19" hidden="1" x14ac:dyDescent="0.3">
      <c r="A327" s="2">
        <f t="shared" si="10"/>
        <v>325</v>
      </c>
      <c r="B327" s="2" t="s">
        <v>366</v>
      </c>
      <c r="C327" s="37" t="s">
        <v>401</v>
      </c>
      <c r="D327" s="2"/>
      <c r="E327" s="2"/>
      <c r="F327" s="2"/>
      <c r="G327" s="2"/>
      <c r="H327" s="2"/>
      <c r="I327" s="2"/>
      <c r="J327" s="254">
        <v>86</v>
      </c>
      <c r="K327" s="2">
        <v>0</v>
      </c>
      <c r="L327" s="202">
        <v>1</v>
      </c>
      <c r="M327" s="202">
        <v>0.2</v>
      </c>
      <c r="N327" s="35" t="s">
        <v>305</v>
      </c>
      <c r="O327" s="35" t="s">
        <v>305</v>
      </c>
      <c r="P327" s="205"/>
      <c r="Q327" s="35" t="s">
        <v>406</v>
      </c>
      <c r="R327" s="14" t="s">
        <v>476</v>
      </c>
      <c r="S327" t="s">
        <v>484</v>
      </c>
    </row>
    <row r="328" spans="1:19" hidden="1" x14ac:dyDescent="0.3">
      <c r="A328" s="2">
        <f t="shared" si="10"/>
        <v>326</v>
      </c>
      <c r="B328" s="2" t="s">
        <v>366</v>
      </c>
      <c r="C328" s="7" t="s">
        <v>475</v>
      </c>
      <c r="D328" s="2"/>
      <c r="E328" s="2"/>
      <c r="F328" s="2"/>
      <c r="G328" s="2"/>
      <c r="H328" s="2"/>
      <c r="I328" s="2"/>
      <c r="J328" s="2">
        <v>61</v>
      </c>
      <c r="K328" s="2">
        <v>0</v>
      </c>
      <c r="L328" s="202">
        <v>1</v>
      </c>
      <c r="M328" s="202">
        <v>0.2</v>
      </c>
      <c r="N328" s="35" t="s">
        <v>119</v>
      </c>
      <c r="O328" s="35" t="s">
        <v>119</v>
      </c>
      <c r="P328" s="205"/>
      <c r="Q328" s="35" t="s">
        <v>406</v>
      </c>
      <c r="R328" s="14" t="s">
        <v>476</v>
      </c>
      <c r="S328" t="s">
        <v>485</v>
      </c>
    </row>
    <row r="329" spans="1:19" s="52" customFormat="1" ht="15" hidden="1" thickBot="1" x14ac:dyDescent="0.35">
      <c r="A329" s="34">
        <f t="shared" si="10"/>
        <v>327</v>
      </c>
      <c r="B329" s="34" t="s">
        <v>366</v>
      </c>
      <c r="C329" s="173" t="s">
        <v>401</v>
      </c>
      <c r="D329" s="34"/>
      <c r="E329" s="34"/>
      <c r="F329" s="34"/>
      <c r="G329" s="34"/>
      <c r="H329" s="34"/>
      <c r="I329" s="34"/>
      <c r="J329" s="34">
        <v>61</v>
      </c>
      <c r="K329" s="34">
        <v>0</v>
      </c>
      <c r="L329" s="203">
        <v>1</v>
      </c>
      <c r="M329" s="203">
        <v>0.2</v>
      </c>
      <c r="N329" s="201" t="s">
        <v>119</v>
      </c>
      <c r="O329" s="201" t="s">
        <v>119</v>
      </c>
      <c r="P329" s="206"/>
      <c r="Q329" s="201" t="s">
        <v>406</v>
      </c>
      <c r="R329" s="208" t="s">
        <v>476</v>
      </c>
      <c r="S329" s="52" t="s">
        <v>485</v>
      </c>
    </row>
    <row r="330" spans="1:19" hidden="1" x14ac:dyDescent="0.3">
      <c r="A330" s="198">
        <f t="shared" si="10"/>
        <v>328</v>
      </c>
      <c r="B330" s="35" t="s">
        <v>366</v>
      </c>
      <c r="C330" s="7" t="s">
        <v>475</v>
      </c>
      <c r="D330" s="35"/>
      <c r="E330" s="35"/>
      <c r="F330" s="35"/>
      <c r="G330" s="35"/>
      <c r="H330" s="35"/>
      <c r="I330" s="35"/>
      <c r="J330" s="35">
        <v>21</v>
      </c>
      <c r="K330" s="35">
        <v>0</v>
      </c>
      <c r="L330" s="204">
        <v>1</v>
      </c>
      <c r="M330" s="204">
        <v>0.2</v>
      </c>
      <c r="N330" s="35" t="s">
        <v>119</v>
      </c>
      <c r="O330" s="35" t="s">
        <v>119</v>
      </c>
      <c r="P330" s="207"/>
      <c r="Q330" s="35" t="s">
        <v>406</v>
      </c>
      <c r="R330" s="14" t="s">
        <v>486</v>
      </c>
      <c r="S330" t="s">
        <v>487</v>
      </c>
    </row>
    <row r="331" spans="1:19" hidden="1" x14ac:dyDescent="0.3">
      <c r="A331" s="196">
        <f t="shared" si="10"/>
        <v>329</v>
      </c>
      <c r="B331" s="2" t="s">
        <v>366</v>
      </c>
      <c r="C331" s="37" t="s">
        <v>401</v>
      </c>
      <c r="D331" s="2"/>
      <c r="E331" s="2"/>
      <c r="F331" s="2"/>
      <c r="G331" s="2"/>
      <c r="H331" s="2"/>
      <c r="I331" s="2"/>
      <c r="J331" s="2">
        <v>21</v>
      </c>
      <c r="K331" s="2">
        <v>0</v>
      </c>
      <c r="L331" s="202">
        <v>1</v>
      </c>
      <c r="M331" s="202">
        <v>0.2</v>
      </c>
      <c r="N331" s="35" t="s">
        <v>119</v>
      </c>
      <c r="O331" s="35" t="s">
        <v>119</v>
      </c>
      <c r="P331" s="205"/>
      <c r="Q331" s="35" t="s">
        <v>406</v>
      </c>
      <c r="R331" s="14" t="s">
        <v>486</v>
      </c>
      <c r="S331" t="s">
        <v>487</v>
      </c>
    </row>
    <row r="332" spans="1:19" hidden="1" x14ac:dyDescent="0.3">
      <c r="A332" s="196">
        <f t="shared" si="10"/>
        <v>330</v>
      </c>
      <c r="B332" s="2" t="s">
        <v>366</v>
      </c>
      <c r="C332" s="7" t="s">
        <v>475</v>
      </c>
      <c r="D332" s="2"/>
      <c r="E332" s="2"/>
      <c r="F332" s="2"/>
      <c r="G332" s="2"/>
      <c r="H332" s="2"/>
      <c r="I332" s="2"/>
      <c r="J332" s="2">
        <v>31</v>
      </c>
      <c r="K332" s="2">
        <v>0</v>
      </c>
      <c r="L332" s="202">
        <v>1</v>
      </c>
      <c r="M332" s="202">
        <v>0.2</v>
      </c>
      <c r="N332" s="35" t="s">
        <v>119</v>
      </c>
      <c r="O332" s="35" t="s">
        <v>119</v>
      </c>
      <c r="P332" s="205"/>
      <c r="Q332" s="35" t="s">
        <v>406</v>
      </c>
      <c r="R332" s="14" t="s">
        <v>486</v>
      </c>
      <c r="S332" t="s">
        <v>481</v>
      </c>
    </row>
    <row r="333" spans="1:19" hidden="1" x14ac:dyDescent="0.3">
      <c r="A333" s="196">
        <f t="shared" si="10"/>
        <v>331</v>
      </c>
      <c r="B333" s="2" t="s">
        <v>366</v>
      </c>
      <c r="C333" s="37" t="s">
        <v>401</v>
      </c>
      <c r="D333" s="2"/>
      <c r="E333" s="2"/>
      <c r="F333" s="2"/>
      <c r="G333" s="2"/>
      <c r="H333" s="2"/>
      <c r="I333" s="2"/>
      <c r="J333" s="2">
        <v>31</v>
      </c>
      <c r="K333" s="2">
        <v>0</v>
      </c>
      <c r="L333" s="202">
        <v>1</v>
      </c>
      <c r="M333" s="202">
        <v>0.2</v>
      </c>
      <c r="N333" s="35" t="s">
        <v>119</v>
      </c>
      <c r="O333" s="35" t="s">
        <v>119</v>
      </c>
      <c r="P333" s="205"/>
      <c r="Q333" s="35" t="s">
        <v>406</v>
      </c>
      <c r="R333" s="14" t="s">
        <v>486</v>
      </c>
      <c r="S333" t="s">
        <v>481</v>
      </c>
    </row>
    <row r="334" spans="1:19" hidden="1" x14ac:dyDescent="0.3">
      <c r="A334" s="196">
        <f t="shared" si="10"/>
        <v>332</v>
      </c>
      <c r="B334" s="35" t="s">
        <v>366</v>
      </c>
      <c r="C334" s="7" t="s">
        <v>475</v>
      </c>
      <c r="D334" s="35"/>
      <c r="E334" s="35"/>
      <c r="F334" s="35"/>
      <c r="G334" s="35"/>
      <c r="H334" s="35"/>
      <c r="I334" s="35"/>
      <c r="J334" s="2">
        <v>66</v>
      </c>
      <c r="K334" s="35">
        <v>0</v>
      </c>
      <c r="L334" s="204">
        <v>1</v>
      </c>
      <c r="M334" s="204">
        <v>0.2</v>
      </c>
      <c r="N334" s="35" t="s">
        <v>119</v>
      </c>
      <c r="O334" s="35" t="s">
        <v>119</v>
      </c>
      <c r="P334" s="207"/>
      <c r="Q334" s="35" t="s">
        <v>406</v>
      </c>
      <c r="R334" s="14" t="s">
        <v>486</v>
      </c>
      <c r="S334" t="s">
        <v>488</v>
      </c>
    </row>
    <row r="335" spans="1:19" hidden="1" x14ac:dyDescent="0.3">
      <c r="A335" s="196">
        <f t="shared" si="10"/>
        <v>333</v>
      </c>
      <c r="B335" s="2" t="s">
        <v>366</v>
      </c>
      <c r="C335" s="37" t="s">
        <v>401</v>
      </c>
      <c r="D335" s="2"/>
      <c r="E335" s="2"/>
      <c r="F335" s="2"/>
      <c r="G335" s="2"/>
      <c r="H335" s="2"/>
      <c r="I335" s="2"/>
      <c r="J335" s="2">
        <v>66</v>
      </c>
      <c r="K335" s="2">
        <v>0</v>
      </c>
      <c r="L335" s="202">
        <v>1</v>
      </c>
      <c r="M335" s="202">
        <v>0.2</v>
      </c>
      <c r="N335" s="35" t="s">
        <v>119</v>
      </c>
      <c r="O335" s="35" t="s">
        <v>119</v>
      </c>
      <c r="P335" s="205"/>
      <c r="Q335" s="35" t="s">
        <v>406</v>
      </c>
      <c r="R335" s="14" t="s">
        <v>486</v>
      </c>
      <c r="S335" t="s">
        <v>488</v>
      </c>
    </row>
    <row r="336" spans="1:19" hidden="1" x14ac:dyDescent="0.3">
      <c r="A336" s="196">
        <f t="shared" si="10"/>
        <v>334</v>
      </c>
      <c r="B336" s="2" t="s">
        <v>366</v>
      </c>
      <c r="C336" s="7" t="s">
        <v>475</v>
      </c>
      <c r="D336" s="2"/>
      <c r="E336" s="2"/>
      <c r="F336" s="2"/>
      <c r="G336" s="2"/>
      <c r="H336" s="2"/>
      <c r="I336" s="2"/>
      <c r="J336" s="2">
        <v>76</v>
      </c>
      <c r="K336" s="2">
        <v>0</v>
      </c>
      <c r="L336" s="202">
        <v>1</v>
      </c>
      <c r="M336" s="202">
        <v>0.2</v>
      </c>
      <c r="N336" s="35" t="s">
        <v>119</v>
      </c>
      <c r="O336" s="35" t="s">
        <v>119</v>
      </c>
      <c r="P336" s="205"/>
      <c r="Q336" s="35" t="s">
        <v>406</v>
      </c>
      <c r="R336" s="14" t="s">
        <v>486</v>
      </c>
      <c r="S336" t="s">
        <v>485</v>
      </c>
    </row>
    <row r="337" spans="1:20" ht="15" hidden="1" thickBot="1" x14ac:dyDescent="0.35">
      <c r="A337" s="199">
        <f t="shared" si="10"/>
        <v>335</v>
      </c>
      <c r="B337" s="34" t="s">
        <v>366</v>
      </c>
      <c r="C337" s="173" t="s">
        <v>401</v>
      </c>
      <c r="D337" s="34"/>
      <c r="E337" s="34"/>
      <c r="F337" s="34"/>
      <c r="G337" s="34"/>
      <c r="H337" s="34"/>
      <c r="I337" s="34"/>
      <c r="J337" s="34">
        <v>76</v>
      </c>
      <c r="K337" s="34">
        <v>0</v>
      </c>
      <c r="L337" s="203">
        <v>1</v>
      </c>
      <c r="M337" s="203">
        <v>0.2</v>
      </c>
      <c r="N337" s="201" t="s">
        <v>119</v>
      </c>
      <c r="O337" s="201" t="s">
        <v>119</v>
      </c>
      <c r="P337" s="206"/>
      <c r="Q337" s="201" t="s">
        <v>406</v>
      </c>
      <c r="R337" s="208" t="s">
        <v>486</v>
      </c>
      <c r="S337" s="52" t="s">
        <v>485</v>
      </c>
    </row>
    <row r="338" spans="1:20" hidden="1" x14ac:dyDescent="0.3">
      <c r="A338" s="35">
        <f t="shared" si="10"/>
        <v>336</v>
      </c>
      <c r="B338" s="35" t="s">
        <v>350</v>
      </c>
      <c r="C338" s="2" t="s">
        <v>395</v>
      </c>
      <c r="D338" s="35"/>
      <c r="E338" s="35"/>
      <c r="F338" s="35"/>
      <c r="G338" s="35"/>
      <c r="H338" s="35"/>
      <c r="I338" s="35"/>
      <c r="J338" s="255">
        <v>36</v>
      </c>
      <c r="K338" s="35">
        <v>0</v>
      </c>
      <c r="L338" s="204">
        <v>1</v>
      </c>
      <c r="M338" s="204">
        <v>0.2</v>
      </c>
      <c r="N338" s="2" t="s">
        <v>305</v>
      </c>
      <c r="O338" s="2" t="s">
        <v>305</v>
      </c>
      <c r="P338" s="207"/>
      <c r="Q338" s="35"/>
      <c r="R338" s="2" t="s">
        <v>489</v>
      </c>
      <c r="S338" t="s">
        <v>490</v>
      </c>
    </row>
    <row r="339" spans="1:20" hidden="1" x14ac:dyDescent="0.3">
      <c r="A339" s="2">
        <f t="shared" si="10"/>
        <v>337</v>
      </c>
      <c r="B339" s="2" t="s">
        <v>350</v>
      </c>
      <c r="C339" s="54" t="s">
        <v>491</v>
      </c>
      <c r="D339" s="2"/>
      <c r="E339" s="2"/>
      <c r="F339" s="2"/>
      <c r="G339" s="2"/>
      <c r="H339" s="2"/>
      <c r="I339" s="2"/>
      <c r="J339" s="2">
        <v>39</v>
      </c>
      <c r="K339" s="2">
        <v>1</v>
      </c>
      <c r="L339" s="202">
        <v>1</v>
      </c>
      <c r="M339" s="202">
        <v>0.2</v>
      </c>
      <c r="N339" s="35" t="s">
        <v>305</v>
      </c>
      <c r="O339" s="35" t="s">
        <v>305</v>
      </c>
      <c r="P339" s="205"/>
      <c r="Q339" s="2" t="s">
        <v>492</v>
      </c>
      <c r="R339" s="2" t="s">
        <v>489</v>
      </c>
      <c r="S339" t="s">
        <v>493</v>
      </c>
    </row>
    <row r="340" spans="1:20" hidden="1" x14ac:dyDescent="0.3">
      <c r="A340" s="2">
        <f t="shared" si="10"/>
        <v>338</v>
      </c>
      <c r="B340" s="2" t="s">
        <v>350</v>
      </c>
      <c r="C340" s="54" t="s">
        <v>494</v>
      </c>
      <c r="D340" s="2"/>
      <c r="E340" s="2"/>
      <c r="F340" s="2"/>
      <c r="G340" s="2"/>
      <c r="H340" s="2"/>
      <c r="I340" s="2"/>
      <c r="J340" s="2">
        <v>40</v>
      </c>
      <c r="K340" s="2">
        <v>1</v>
      </c>
      <c r="L340" s="202">
        <v>1</v>
      </c>
      <c r="M340" s="202">
        <v>0.2</v>
      </c>
      <c r="N340" s="35" t="s">
        <v>305</v>
      </c>
      <c r="O340" s="35" t="s">
        <v>305</v>
      </c>
      <c r="P340" s="205"/>
      <c r="Q340" s="2" t="s">
        <v>495</v>
      </c>
      <c r="R340" s="2" t="s">
        <v>489</v>
      </c>
      <c r="S340" t="s">
        <v>496</v>
      </c>
    </row>
    <row r="341" spans="1:20" hidden="1" x14ac:dyDescent="0.3">
      <c r="A341" s="2">
        <f t="shared" si="10"/>
        <v>339</v>
      </c>
      <c r="B341" s="2" t="s">
        <v>350</v>
      </c>
      <c r="C341" s="2" t="s">
        <v>395</v>
      </c>
      <c r="D341" s="2"/>
      <c r="E341" s="2"/>
      <c r="F341" s="2"/>
      <c r="G341" s="2"/>
      <c r="H341" s="2"/>
      <c r="I341" s="2"/>
      <c r="J341" s="2">
        <v>6</v>
      </c>
      <c r="K341" s="2">
        <v>0</v>
      </c>
      <c r="L341" s="202">
        <v>1</v>
      </c>
      <c r="M341" s="202">
        <v>0.2</v>
      </c>
      <c r="N341" s="35" t="s">
        <v>119</v>
      </c>
      <c r="O341" s="35" t="s">
        <v>119</v>
      </c>
      <c r="P341" s="205"/>
      <c r="Q341" s="2"/>
      <c r="R341" s="2" t="s">
        <v>489</v>
      </c>
      <c r="S341" t="s">
        <v>479</v>
      </c>
    </row>
    <row r="342" spans="1:20" hidden="1" x14ac:dyDescent="0.3">
      <c r="A342" s="2">
        <f t="shared" si="10"/>
        <v>340</v>
      </c>
      <c r="B342" s="2" t="s">
        <v>350</v>
      </c>
      <c r="C342" s="54" t="s">
        <v>491</v>
      </c>
      <c r="D342" s="2"/>
      <c r="E342" s="2"/>
      <c r="F342" s="2"/>
      <c r="G342" s="2"/>
      <c r="H342" s="2"/>
      <c r="I342" s="2"/>
      <c r="J342" s="2">
        <v>9</v>
      </c>
      <c r="K342" s="2">
        <v>0</v>
      </c>
      <c r="L342" s="202">
        <v>1</v>
      </c>
      <c r="M342" s="202">
        <v>0.2</v>
      </c>
      <c r="N342" s="35" t="s">
        <v>119</v>
      </c>
      <c r="O342" s="35" t="s">
        <v>119</v>
      </c>
      <c r="P342" s="205"/>
      <c r="Q342" s="2"/>
      <c r="R342" s="2" t="s">
        <v>489</v>
      </c>
      <c r="S342" t="s">
        <v>497</v>
      </c>
    </row>
    <row r="343" spans="1:20" hidden="1" x14ac:dyDescent="0.3">
      <c r="A343" s="2">
        <f t="shared" si="10"/>
        <v>341</v>
      </c>
      <c r="B343" s="2" t="s">
        <v>350</v>
      </c>
      <c r="C343" s="54" t="s">
        <v>494</v>
      </c>
      <c r="D343" s="2"/>
      <c r="E343" s="2"/>
      <c r="F343" s="2"/>
      <c r="G343" s="2"/>
      <c r="H343" s="2"/>
      <c r="I343" s="2"/>
      <c r="J343" s="2">
        <v>10</v>
      </c>
      <c r="K343" s="2">
        <v>0</v>
      </c>
      <c r="L343" s="202">
        <v>1</v>
      </c>
      <c r="M343" s="202">
        <v>0.2</v>
      </c>
      <c r="N343" s="35" t="s">
        <v>119</v>
      </c>
      <c r="O343" s="35" t="s">
        <v>119</v>
      </c>
      <c r="P343" s="205"/>
      <c r="Q343" s="2"/>
      <c r="R343" s="2" t="s">
        <v>489</v>
      </c>
      <c r="S343" t="s">
        <v>498</v>
      </c>
    </row>
    <row r="344" spans="1:20" hidden="1" x14ac:dyDescent="0.3">
      <c r="A344" s="35">
        <f t="shared" si="10"/>
        <v>342</v>
      </c>
      <c r="B344" s="35" t="s">
        <v>350</v>
      </c>
      <c r="C344" s="2" t="s">
        <v>395</v>
      </c>
      <c r="D344" s="35"/>
      <c r="E344" s="35"/>
      <c r="F344" s="35"/>
      <c r="G344" s="35"/>
      <c r="H344" s="35"/>
      <c r="I344" s="35"/>
      <c r="J344" s="255">
        <v>81</v>
      </c>
      <c r="K344" s="35">
        <v>0</v>
      </c>
      <c r="L344" s="204">
        <v>1</v>
      </c>
      <c r="M344" s="204">
        <v>0.2</v>
      </c>
      <c r="N344" s="2" t="s">
        <v>305</v>
      </c>
      <c r="O344" s="2" t="s">
        <v>305</v>
      </c>
      <c r="P344" s="207"/>
      <c r="Q344" s="35"/>
      <c r="R344" s="2" t="s">
        <v>489</v>
      </c>
      <c r="S344" t="s">
        <v>499</v>
      </c>
    </row>
    <row r="345" spans="1:20" hidden="1" x14ac:dyDescent="0.3">
      <c r="A345" s="2">
        <f t="shared" si="10"/>
        <v>343</v>
      </c>
      <c r="B345" s="2" t="s">
        <v>350</v>
      </c>
      <c r="C345" s="54" t="s">
        <v>491</v>
      </c>
      <c r="D345" s="2"/>
      <c r="E345" s="2"/>
      <c r="F345" s="2"/>
      <c r="G345" s="2"/>
      <c r="H345" s="2"/>
      <c r="I345" s="2"/>
      <c r="J345" s="2">
        <v>84</v>
      </c>
      <c r="K345" s="2">
        <v>1</v>
      </c>
      <c r="L345" s="202">
        <v>1</v>
      </c>
      <c r="M345" s="202">
        <v>0.2</v>
      </c>
      <c r="N345" s="35" t="s">
        <v>305</v>
      </c>
      <c r="O345" s="35" t="s">
        <v>305</v>
      </c>
      <c r="P345" s="205"/>
      <c r="Q345" s="2" t="s">
        <v>492</v>
      </c>
      <c r="R345" s="2" t="s">
        <v>489</v>
      </c>
      <c r="S345" t="s">
        <v>500</v>
      </c>
    </row>
    <row r="346" spans="1:20" hidden="1" x14ac:dyDescent="0.3">
      <c r="A346" s="2">
        <f t="shared" si="10"/>
        <v>344</v>
      </c>
      <c r="B346" s="2" t="s">
        <v>350</v>
      </c>
      <c r="C346" s="54" t="s">
        <v>494</v>
      </c>
      <c r="D346" s="2"/>
      <c r="E346" s="2"/>
      <c r="F346" s="2"/>
      <c r="G346" s="2"/>
      <c r="H346" s="2"/>
      <c r="I346" s="2"/>
      <c r="J346" s="2">
        <v>85</v>
      </c>
      <c r="K346" s="2">
        <v>1</v>
      </c>
      <c r="L346" s="202">
        <v>1</v>
      </c>
      <c r="M346" s="202">
        <v>0.2</v>
      </c>
      <c r="N346" s="35" t="s">
        <v>305</v>
      </c>
      <c r="O346" s="35" t="s">
        <v>305</v>
      </c>
      <c r="P346" s="205"/>
      <c r="Q346" s="2" t="s">
        <v>495</v>
      </c>
      <c r="R346" s="2" t="s">
        <v>489</v>
      </c>
      <c r="S346" t="s">
        <v>501</v>
      </c>
    </row>
    <row r="347" spans="1:20" hidden="1" x14ac:dyDescent="0.3">
      <c r="A347" s="2">
        <f t="shared" si="10"/>
        <v>345</v>
      </c>
      <c r="B347" s="2" t="s">
        <v>350</v>
      </c>
      <c r="C347" s="2" t="s">
        <v>395</v>
      </c>
      <c r="D347" s="2"/>
      <c r="E347" s="2"/>
      <c r="F347" s="2"/>
      <c r="G347" s="2"/>
      <c r="H347" s="2"/>
      <c r="I347" s="2"/>
      <c r="J347" s="2">
        <v>51</v>
      </c>
      <c r="K347" s="2">
        <v>0</v>
      </c>
      <c r="L347" s="202">
        <v>1</v>
      </c>
      <c r="M347" s="202">
        <v>0.2</v>
      </c>
      <c r="N347" s="35" t="s">
        <v>119</v>
      </c>
      <c r="O347" s="35" t="s">
        <v>119</v>
      </c>
      <c r="P347" s="205"/>
      <c r="Q347" s="2"/>
      <c r="R347" s="2" t="s">
        <v>489</v>
      </c>
      <c r="S347" t="s">
        <v>483</v>
      </c>
    </row>
    <row r="348" spans="1:20" hidden="1" x14ac:dyDescent="0.3">
      <c r="A348" s="2">
        <f t="shared" si="10"/>
        <v>346</v>
      </c>
      <c r="B348" s="2" t="s">
        <v>350</v>
      </c>
      <c r="C348" s="54" t="s">
        <v>491</v>
      </c>
      <c r="D348" s="2"/>
      <c r="E348" s="2"/>
      <c r="F348" s="2"/>
      <c r="G348" s="2"/>
      <c r="H348" s="2"/>
      <c r="I348" s="2"/>
      <c r="J348" s="2">
        <v>54</v>
      </c>
      <c r="K348" s="2">
        <v>0</v>
      </c>
      <c r="L348" s="202">
        <v>1</v>
      </c>
      <c r="M348" s="202">
        <v>0.2</v>
      </c>
      <c r="N348" s="35" t="s">
        <v>119</v>
      </c>
      <c r="O348" s="35" t="s">
        <v>119</v>
      </c>
      <c r="P348" s="205"/>
      <c r="Q348" s="2"/>
      <c r="R348" s="2" t="s">
        <v>489</v>
      </c>
      <c r="S348" t="s">
        <v>502</v>
      </c>
    </row>
    <row r="349" spans="1:20" hidden="1" x14ac:dyDescent="0.3">
      <c r="A349" s="2">
        <f t="shared" si="10"/>
        <v>347</v>
      </c>
      <c r="B349" s="2" t="s">
        <v>350</v>
      </c>
      <c r="C349" s="54" t="s">
        <v>494</v>
      </c>
      <c r="D349" s="2"/>
      <c r="E349" s="2"/>
      <c r="F349" s="2"/>
      <c r="G349" s="2"/>
      <c r="H349" s="2"/>
      <c r="I349" s="2"/>
      <c r="J349" s="2">
        <v>55</v>
      </c>
      <c r="K349" s="2">
        <v>0</v>
      </c>
      <c r="L349" s="202">
        <v>1</v>
      </c>
      <c r="M349" s="202">
        <v>0.2</v>
      </c>
      <c r="N349" s="35" t="s">
        <v>119</v>
      </c>
      <c r="O349" s="35" t="s">
        <v>119</v>
      </c>
      <c r="P349" s="205"/>
      <c r="Q349" s="2"/>
      <c r="R349" s="2" t="s">
        <v>489</v>
      </c>
      <c r="S349" t="s">
        <v>503</v>
      </c>
    </row>
    <row r="350" spans="1:20" hidden="1" x14ac:dyDescent="0.3">
      <c r="A350" s="2">
        <f t="shared" si="10"/>
        <v>348</v>
      </c>
      <c r="B350" s="2" t="s">
        <v>355</v>
      </c>
      <c r="C350" s="2" t="s">
        <v>396</v>
      </c>
      <c r="D350" s="2"/>
      <c r="E350" s="2"/>
      <c r="F350" s="2"/>
      <c r="G350" s="2"/>
      <c r="H350" s="2"/>
      <c r="I350" s="2"/>
      <c r="J350" s="254">
        <v>306</v>
      </c>
      <c r="K350" s="2">
        <v>0</v>
      </c>
      <c r="L350" s="202">
        <v>1</v>
      </c>
      <c r="M350" s="202">
        <v>0.2</v>
      </c>
      <c r="N350" s="35" t="s">
        <v>305</v>
      </c>
      <c r="O350" s="35" t="s">
        <v>305</v>
      </c>
      <c r="P350" s="205"/>
      <c r="Q350" s="2" t="s">
        <v>504</v>
      </c>
      <c r="R350" s="2" t="s">
        <v>489</v>
      </c>
      <c r="S350" t="s">
        <v>490</v>
      </c>
      <c r="T350" t="s">
        <v>505</v>
      </c>
    </row>
    <row r="351" spans="1:20" hidden="1" x14ac:dyDescent="0.3">
      <c r="A351" s="2">
        <f t="shared" si="10"/>
        <v>349</v>
      </c>
      <c r="B351" s="2" t="s">
        <v>355</v>
      </c>
      <c r="C351" s="54" t="s">
        <v>506</v>
      </c>
      <c r="D351" s="2"/>
      <c r="E351" s="2"/>
      <c r="F351" s="2"/>
      <c r="G351" s="2"/>
      <c r="H351" s="2"/>
      <c r="I351" s="2"/>
      <c r="J351" s="2">
        <v>309</v>
      </c>
      <c r="K351" s="2">
        <v>1</v>
      </c>
      <c r="L351" s="202">
        <v>1</v>
      </c>
      <c r="M351" s="202">
        <v>0.2</v>
      </c>
      <c r="N351" s="35" t="s">
        <v>305</v>
      </c>
      <c r="O351" s="35" t="s">
        <v>305</v>
      </c>
      <c r="P351" s="205"/>
      <c r="Q351" s="2" t="s">
        <v>504</v>
      </c>
      <c r="R351" s="2" t="s">
        <v>489</v>
      </c>
      <c r="S351" t="s">
        <v>493</v>
      </c>
    </row>
    <row r="352" spans="1:20" hidden="1" x14ac:dyDescent="0.3">
      <c r="A352" s="2">
        <f t="shared" si="10"/>
        <v>350</v>
      </c>
      <c r="B352" s="2" t="s">
        <v>355</v>
      </c>
      <c r="C352" s="54" t="s">
        <v>507</v>
      </c>
      <c r="D352" s="2"/>
      <c r="E352" s="2"/>
      <c r="F352" s="2"/>
      <c r="G352" s="2"/>
      <c r="H352" s="2"/>
      <c r="I352" s="2"/>
      <c r="J352" s="2">
        <v>310</v>
      </c>
      <c r="K352" s="2">
        <v>1</v>
      </c>
      <c r="L352" s="202">
        <v>1</v>
      </c>
      <c r="M352" s="202">
        <v>0.2</v>
      </c>
      <c r="N352" s="35" t="s">
        <v>305</v>
      </c>
      <c r="O352" s="35" t="s">
        <v>305</v>
      </c>
      <c r="P352" s="205"/>
      <c r="Q352" s="2" t="s">
        <v>504</v>
      </c>
      <c r="R352" s="2" t="s">
        <v>489</v>
      </c>
      <c r="S352" t="s">
        <v>496</v>
      </c>
    </row>
    <row r="353" spans="1:19" hidden="1" x14ac:dyDescent="0.3">
      <c r="A353" s="2">
        <f t="shared" si="10"/>
        <v>351</v>
      </c>
      <c r="B353" s="2" t="s">
        <v>355</v>
      </c>
      <c r="C353" s="2" t="s">
        <v>396</v>
      </c>
      <c r="D353" s="35"/>
      <c r="E353" s="35"/>
      <c r="F353" s="35"/>
      <c r="G353" s="35"/>
      <c r="H353" s="35"/>
      <c r="I353" s="35"/>
      <c r="J353" s="35">
        <v>276</v>
      </c>
      <c r="K353" s="35">
        <v>0</v>
      </c>
      <c r="L353" s="204">
        <v>1</v>
      </c>
      <c r="M353" s="204">
        <v>0.2</v>
      </c>
      <c r="N353" s="35" t="s">
        <v>119</v>
      </c>
      <c r="O353" s="35" t="s">
        <v>119</v>
      </c>
      <c r="P353" s="207"/>
      <c r="Q353" s="2" t="s">
        <v>504</v>
      </c>
      <c r="R353" s="2" t="s">
        <v>489</v>
      </c>
      <c r="S353" t="s">
        <v>479</v>
      </c>
    </row>
    <row r="354" spans="1:19" hidden="1" x14ac:dyDescent="0.3">
      <c r="A354" s="2">
        <f t="shared" si="10"/>
        <v>352</v>
      </c>
      <c r="B354" s="2" t="s">
        <v>355</v>
      </c>
      <c r="C354" s="54" t="s">
        <v>506</v>
      </c>
      <c r="D354" s="2"/>
      <c r="E354" s="2"/>
      <c r="F354" s="2"/>
      <c r="G354" s="2"/>
      <c r="H354" s="2"/>
      <c r="I354" s="2"/>
      <c r="J354" s="2">
        <v>279</v>
      </c>
      <c r="K354" s="2">
        <v>1</v>
      </c>
      <c r="L354" s="202">
        <v>1</v>
      </c>
      <c r="M354" s="202">
        <v>0.2</v>
      </c>
      <c r="N354" s="35" t="s">
        <v>119</v>
      </c>
      <c r="O354" s="35" t="s">
        <v>119</v>
      </c>
      <c r="P354" s="205"/>
      <c r="Q354" s="2" t="s">
        <v>504</v>
      </c>
      <c r="R354" s="2" t="s">
        <v>489</v>
      </c>
      <c r="S354" t="s">
        <v>497</v>
      </c>
    </row>
    <row r="355" spans="1:19" hidden="1" x14ac:dyDescent="0.3">
      <c r="A355" s="2">
        <f t="shared" si="10"/>
        <v>353</v>
      </c>
      <c r="B355" s="2" t="s">
        <v>355</v>
      </c>
      <c r="C355" s="54" t="s">
        <v>507</v>
      </c>
      <c r="D355" s="2"/>
      <c r="E355" s="2"/>
      <c r="F355" s="2"/>
      <c r="G355" s="2"/>
      <c r="H355" s="2"/>
      <c r="I355" s="2"/>
      <c r="J355" s="2">
        <v>280</v>
      </c>
      <c r="K355" s="2">
        <v>1</v>
      </c>
      <c r="L355" s="202">
        <v>1</v>
      </c>
      <c r="M355" s="202">
        <v>0.2</v>
      </c>
      <c r="N355" s="35" t="s">
        <v>119</v>
      </c>
      <c r="O355" s="35" t="s">
        <v>119</v>
      </c>
      <c r="P355" s="205"/>
      <c r="Q355" s="2" t="s">
        <v>504</v>
      </c>
      <c r="R355" s="2" t="s">
        <v>489</v>
      </c>
      <c r="S355" t="s">
        <v>498</v>
      </c>
    </row>
    <row r="356" spans="1:19" hidden="1" x14ac:dyDescent="0.3">
      <c r="A356" s="2">
        <f t="shared" si="10"/>
        <v>354</v>
      </c>
      <c r="B356" s="2" t="s">
        <v>355</v>
      </c>
      <c r="C356" s="2" t="s">
        <v>396</v>
      </c>
      <c r="D356" s="2"/>
      <c r="E356" s="2"/>
      <c r="F356" s="2"/>
      <c r="G356" s="2"/>
      <c r="H356" s="2"/>
      <c r="I356" s="2"/>
      <c r="J356" s="254">
        <v>171</v>
      </c>
      <c r="K356" s="2">
        <v>0</v>
      </c>
      <c r="L356" s="202">
        <v>1</v>
      </c>
      <c r="M356" s="202">
        <v>0.2</v>
      </c>
      <c r="N356" s="35" t="s">
        <v>305</v>
      </c>
      <c r="O356" s="35" t="s">
        <v>305</v>
      </c>
      <c r="P356" s="205"/>
      <c r="Q356" s="2" t="s">
        <v>504</v>
      </c>
      <c r="R356" s="2" t="s">
        <v>489</v>
      </c>
      <c r="S356" t="s">
        <v>499</v>
      </c>
    </row>
    <row r="357" spans="1:19" hidden="1" x14ac:dyDescent="0.3">
      <c r="A357" s="2">
        <f t="shared" si="10"/>
        <v>355</v>
      </c>
      <c r="B357" s="2" t="s">
        <v>355</v>
      </c>
      <c r="C357" s="54" t="s">
        <v>506</v>
      </c>
      <c r="D357" s="2"/>
      <c r="E357" s="2"/>
      <c r="F357" s="2"/>
      <c r="G357" s="2"/>
      <c r="H357" s="2"/>
      <c r="I357" s="2"/>
      <c r="J357" s="2">
        <v>174</v>
      </c>
      <c r="K357" s="2">
        <v>1</v>
      </c>
      <c r="L357" s="202">
        <v>1</v>
      </c>
      <c r="M357" s="202">
        <v>0.2</v>
      </c>
      <c r="N357" s="35" t="s">
        <v>305</v>
      </c>
      <c r="O357" s="35" t="s">
        <v>305</v>
      </c>
      <c r="P357" s="205"/>
      <c r="Q357" s="2" t="s">
        <v>504</v>
      </c>
      <c r="R357" s="2" t="s">
        <v>489</v>
      </c>
      <c r="S357" t="s">
        <v>500</v>
      </c>
    </row>
    <row r="358" spans="1:19" hidden="1" x14ac:dyDescent="0.3">
      <c r="A358" s="2">
        <f t="shared" si="10"/>
        <v>356</v>
      </c>
      <c r="B358" s="2" t="s">
        <v>355</v>
      </c>
      <c r="C358" s="54" t="s">
        <v>507</v>
      </c>
      <c r="D358" s="2"/>
      <c r="E358" s="2"/>
      <c r="F358" s="2"/>
      <c r="G358" s="2"/>
      <c r="H358" s="2"/>
      <c r="I358" s="2"/>
      <c r="J358" s="2">
        <v>175</v>
      </c>
      <c r="K358" s="2">
        <v>1</v>
      </c>
      <c r="L358" s="202">
        <v>1</v>
      </c>
      <c r="M358" s="202">
        <v>0.2</v>
      </c>
      <c r="N358" s="35" t="s">
        <v>305</v>
      </c>
      <c r="O358" s="35" t="s">
        <v>305</v>
      </c>
      <c r="P358" s="205"/>
      <c r="Q358" s="2" t="s">
        <v>504</v>
      </c>
      <c r="R358" s="2" t="s">
        <v>489</v>
      </c>
      <c r="S358" t="s">
        <v>501</v>
      </c>
    </row>
    <row r="359" spans="1:19" hidden="1" x14ac:dyDescent="0.3">
      <c r="A359" s="2">
        <f t="shared" si="10"/>
        <v>357</v>
      </c>
      <c r="B359" s="2" t="s">
        <v>355</v>
      </c>
      <c r="C359" s="2" t="s">
        <v>396</v>
      </c>
      <c r="D359" s="35"/>
      <c r="E359" s="35"/>
      <c r="F359" s="35"/>
      <c r="G359" s="35"/>
      <c r="H359" s="35"/>
      <c r="I359" s="35"/>
      <c r="J359" s="35">
        <v>141</v>
      </c>
      <c r="K359" s="35">
        <v>0</v>
      </c>
      <c r="L359" s="204">
        <v>1</v>
      </c>
      <c r="M359" s="204">
        <v>0.2</v>
      </c>
      <c r="N359" s="35" t="s">
        <v>119</v>
      </c>
      <c r="O359" s="35" t="s">
        <v>119</v>
      </c>
      <c r="P359" s="207"/>
      <c r="Q359" s="2" t="s">
        <v>504</v>
      </c>
      <c r="R359" s="2" t="s">
        <v>489</v>
      </c>
      <c r="S359" t="s">
        <v>483</v>
      </c>
    </row>
    <row r="360" spans="1:19" hidden="1" x14ac:dyDescent="0.3">
      <c r="A360" s="2">
        <f t="shared" si="10"/>
        <v>358</v>
      </c>
      <c r="B360" s="2" t="s">
        <v>355</v>
      </c>
      <c r="C360" s="54" t="s">
        <v>506</v>
      </c>
      <c r="D360" s="2"/>
      <c r="E360" s="2"/>
      <c r="F360" s="2"/>
      <c r="G360" s="2"/>
      <c r="H360" s="2"/>
      <c r="I360" s="2"/>
      <c r="J360" s="2">
        <v>144</v>
      </c>
      <c r="K360" s="2">
        <v>0</v>
      </c>
      <c r="L360" s="202">
        <v>1</v>
      </c>
      <c r="M360" s="202">
        <v>0.2</v>
      </c>
      <c r="N360" s="35" t="s">
        <v>119</v>
      </c>
      <c r="O360" s="35" t="s">
        <v>119</v>
      </c>
      <c r="P360" s="205"/>
      <c r="Q360" s="2" t="s">
        <v>504</v>
      </c>
      <c r="R360" s="2" t="s">
        <v>489</v>
      </c>
      <c r="S360" t="s">
        <v>502</v>
      </c>
    </row>
    <row r="361" spans="1:19" hidden="1" x14ac:dyDescent="0.3">
      <c r="A361" s="2">
        <f t="shared" si="10"/>
        <v>359</v>
      </c>
      <c r="B361" s="2" t="s">
        <v>355</v>
      </c>
      <c r="C361" s="54" t="s">
        <v>507</v>
      </c>
      <c r="D361" s="2"/>
      <c r="E361" s="2"/>
      <c r="F361" s="2"/>
      <c r="G361" s="2"/>
      <c r="H361" s="2"/>
      <c r="I361" s="2"/>
      <c r="J361" s="2">
        <v>145</v>
      </c>
      <c r="K361" s="2">
        <v>0</v>
      </c>
      <c r="L361" s="202">
        <v>1</v>
      </c>
      <c r="M361" s="202">
        <v>0.2</v>
      </c>
      <c r="N361" s="35" t="s">
        <v>119</v>
      </c>
      <c r="O361" s="35" t="s">
        <v>119</v>
      </c>
      <c r="P361" s="205"/>
      <c r="Q361" s="2" t="s">
        <v>504</v>
      </c>
      <c r="R361" s="2" t="s">
        <v>489</v>
      </c>
      <c r="S361" t="s">
        <v>503</v>
      </c>
    </row>
    <row r="362" spans="1:19" hidden="1" x14ac:dyDescent="0.3">
      <c r="A362" s="2">
        <f t="shared" si="10"/>
        <v>360</v>
      </c>
      <c r="B362" s="2" t="s">
        <v>397</v>
      </c>
      <c r="C362" s="2" t="s">
        <v>398</v>
      </c>
      <c r="D362" s="2"/>
      <c r="E362" s="2"/>
      <c r="F362" s="2"/>
      <c r="G362" s="2"/>
      <c r="H362" s="2"/>
      <c r="I362" s="2"/>
      <c r="J362" s="254">
        <v>396</v>
      </c>
      <c r="K362" s="2">
        <v>0</v>
      </c>
      <c r="L362" s="202">
        <v>1</v>
      </c>
      <c r="M362" s="202">
        <v>0.2</v>
      </c>
      <c r="N362" s="35" t="s">
        <v>305</v>
      </c>
      <c r="O362" s="35" t="s">
        <v>305</v>
      </c>
      <c r="P362" s="205"/>
      <c r="Q362" s="2" t="s">
        <v>508</v>
      </c>
      <c r="R362" s="2" t="s">
        <v>489</v>
      </c>
      <c r="S362" t="s">
        <v>490</v>
      </c>
    </row>
    <row r="363" spans="1:19" hidden="1" x14ac:dyDescent="0.3">
      <c r="A363" s="2">
        <f t="shared" ref="A363:A426" si="11">A362+1</f>
        <v>361</v>
      </c>
      <c r="B363" s="2" t="s">
        <v>397</v>
      </c>
      <c r="C363" s="54" t="s">
        <v>509</v>
      </c>
      <c r="D363" s="2"/>
      <c r="E363" s="2"/>
      <c r="F363" s="2"/>
      <c r="G363" s="2"/>
      <c r="H363" s="2"/>
      <c r="I363" s="2"/>
      <c r="J363" s="2">
        <v>399</v>
      </c>
      <c r="K363" s="2">
        <v>1</v>
      </c>
      <c r="L363" s="202">
        <v>1</v>
      </c>
      <c r="M363" s="202">
        <v>0.2</v>
      </c>
      <c r="N363" s="35" t="s">
        <v>305</v>
      </c>
      <c r="O363" s="35" t="s">
        <v>305</v>
      </c>
      <c r="P363" s="205"/>
      <c r="Q363" s="2" t="s">
        <v>508</v>
      </c>
      <c r="R363" s="2" t="s">
        <v>489</v>
      </c>
      <c r="S363" t="s">
        <v>493</v>
      </c>
    </row>
    <row r="364" spans="1:19" hidden="1" x14ac:dyDescent="0.3">
      <c r="A364" s="2">
        <f t="shared" si="11"/>
        <v>362</v>
      </c>
      <c r="B364" s="2" t="s">
        <v>397</v>
      </c>
      <c r="C364" s="54" t="s">
        <v>510</v>
      </c>
      <c r="D364" s="2"/>
      <c r="E364" s="2"/>
      <c r="F364" s="2"/>
      <c r="G364" s="2"/>
      <c r="H364" s="2"/>
      <c r="I364" s="2"/>
      <c r="J364" s="2">
        <v>400</v>
      </c>
      <c r="K364" s="2">
        <v>1</v>
      </c>
      <c r="L364" s="202">
        <v>1</v>
      </c>
      <c r="M364" s="202">
        <v>0.2</v>
      </c>
      <c r="N364" s="35" t="s">
        <v>305</v>
      </c>
      <c r="O364" s="35" t="s">
        <v>305</v>
      </c>
      <c r="P364" s="205"/>
      <c r="Q364" s="2" t="s">
        <v>508</v>
      </c>
      <c r="R364" s="2" t="s">
        <v>489</v>
      </c>
      <c r="S364" t="s">
        <v>496</v>
      </c>
    </row>
    <row r="365" spans="1:19" hidden="1" x14ac:dyDescent="0.3">
      <c r="A365" s="2">
        <f t="shared" si="11"/>
        <v>363</v>
      </c>
      <c r="B365" s="2" t="s">
        <v>397</v>
      </c>
      <c r="C365" s="2" t="s">
        <v>398</v>
      </c>
      <c r="D365" s="35"/>
      <c r="E365" s="35"/>
      <c r="F365" s="35"/>
      <c r="G365" s="35"/>
      <c r="H365" s="35"/>
      <c r="I365" s="35"/>
      <c r="J365" s="35">
        <v>366</v>
      </c>
      <c r="K365" s="35">
        <v>0</v>
      </c>
      <c r="L365" s="204">
        <v>1</v>
      </c>
      <c r="M365" s="204">
        <v>0.2</v>
      </c>
      <c r="N365" s="35" t="s">
        <v>119</v>
      </c>
      <c r="O365" s="35" t="s">
        <v>119</v>
      </c>
      <c r="P365" s="207"/>
      <c r="Q365" s="2" t="s">
        <v>508</v>
      </c>
      <c r="R365" s="2" t="s">
        <v>489</v>
      </c>
      <c r="S365" t="s">
        <v>479</v>
      </c>
    </row>
    <row r="366" spans="1:19" hidden="1" x14ac:dyDescent="0.3">
      <c r="A366" s="2">
        <f t="shared" si="11"/>
        <v>364</v>
      </c>
      <c r="B366" s="2" t="s">
        <v>397</v>
      </c>
      <c r="C366" s="54" t="s">
        <v>509</v>
      </c>
      <c r="D366" s="2"/>
      <c r="E366" s="2"/>
      <c r="F366" s="2"/>
      <c r="G366" s="2"/>
      <c r="H366" s="2"/>
      <c r="I366" s="2"/>
      <c r="J366" s="2">
        <v>369</v>
      </c>
      <c r="K366" s="2">
        <v>0</v>
      </c>
      <c r="L366" s="202">
        <v>1</v>
      </c>
      <c r="M366" s="202">
        <v>0.2</v>
      </c>
      <c r="N366" s="35" t="s">
        <v>119</v>
      </c>
      <c r="O366" s="35" t="s">
        <v>119</v>
      </c>
      <c r="P366" s="205"/>
      <c r="Q366" s="2" t="s">
        <v>508</v>
      </c>
      <c r="R366" s="2" t="s">
        <v>489</v>
      </c>
      <c r="S366" t="s">
        <v>497</v>
      </c>
    </row>
    <row r="367" spans="1:19" hidden="1" x14ac:dyDescent="0.3">
      <c r="A367" s="2">
        <f t="shared" si="11"/>
        <v>365</v>
      </c>
      <c r="B367" s="2" t="s">
        <v>397</v>
      </c>
      <c r="C367" s="54" t="s">
        <v>510</v>
      </c>
      <c r="D367" s="2"/>
      <c r="E367" s="2"/>
      <c r="F367" s="2"/>
      <c r="G367" s="2"/>
      <c r="H367" s="2"/>
      <c r="I367" s="2"/>
      <c r="J367" s="2">
        <v>370</v>
      </c>
      <c r="K367" s="2">
        <v>0</v>
      </c>
      <c r="L367" s="202">
        <v>1</v>
      </c>
      <c r="M367" s="202">
        <v>0.2</v>
      </c>
      <c r="N367" s="35" t="s">
        <v>119</v>
      </c>
      <c r="O367" s="35" t="s">
        <v>119</v>
      </c>
      <c r="P367" s="205"/>
      <c r="Q367" s="2" t="s">
        <v>508</v>
      </c>
      <c r="R367" s="2" t="s">
        <v>489</v>
      </c>
      <c r="S367" t="s">
        <v>498</v>
      </c>
    </row>
    <row r="368" spans="1:19" hidden="1" x14ac:dyDescent="0.3">
      <c r="A368" s="2">
        <f t="shared" si="11"/>
        <v>366</v>
      </c>
      <c r="B368" s="2" t="s">
        <v>397</v>
      </c>
      <c r="C368" s="2" t="s">
        <v>398</v>
      </c>
      <c r="D368" s="2"/>
      <c r="E368" s="2"/>
      <c r="F368" s="2"/>
      <c r="G368" s="2"/>
      <c r="H368" s="2"/>
      <c r="I368" s="2"/>
      <c r="J368" s="254">
        <v>216</v>
      </c>
      <c r="K368" s="2">
        <v>0</v>
      </c>
      <c r="L368" s="202">
        <v>1</v>
      </c>
      <c r="M368" s="202">
        <v>0.2</v>
      </c>
      <c r="N368" s="35" t="s">
        <v>305</v>
      </c>
      <c r="O368" s="35" t="s">
        <v>305</v>
      </c>
      <c r="P368" s="205"/>
      <c r="Q368" s="2" t="s">
        <v>508</v>
      </c>
      <c r="R368" s="2" t="s">
        <v>489</v>
      </c>
      <c r="S368" t="s">
        <v>499</v>
      </c>
    </row>
    <row r="369" spans="1:19" hidden="1" x14ac:dyDescent="0.3">
      <c r="A369" s="2">
        <f t="shared" si="11"/>
        <v>367</v>
      </c>
      <c r="B369" s="2" t="s">
        <v>397</v>
      </c>
      <c r="C369" s="54" t="s">
        <v>509</v>
      </c>
      <c r="D369" s="2"/>
      <c r="E369" s="2"/>
      <c r="F369" s="2"/>
      <c r="G369" s="2"/>
      <c r="H369" s="2"/>
      <c r="I369" s="2"/>
      <c r="J369" s="2">
        <v>219</v>
      </c>
      <c r="K369" s="2">
        <v>1</v>
      </c>
      <c r="L369" s="202">
        <v>1</v>
      </c>
      <c r="M369" s="202">
        <v>0.2</v>
      </c>
      <c r="N369" s="35" t="s">
        <v>305</v>
      </c>
      <c r="O369" s="35" t="s">
        <v>305</v>
      </c>
      <c r="P369" s="205"/>
      <c r="Q369" s="2" t="s">
        <v>508</v>
      </c>
      <c r="R369" s="2" t="s">
        <v>489</v>
      </c>
      <c r="S369" t="s">
        <v>500</v>
      </c>
    </row>
    <row r="370" spans="1:19" hidden="1" x14ac:dyDescent="0.3">
      <c r="A370" s="2">
        <f t="shared" si="11"/>
        <v>368</v>
      </c>
      <c r="B370" s="2" t="s">
        <v>397</v>
      </c>
      <c r="C370" s="54" t="s">
        <v>510</v>
      </c>
      <c r="D370" s="2"/>
      <c r="E370" s="2"/>
      <c r="F370" s="2"/>
      <c r="G370" s="2"/>
      <c r="H370" s="2"/>
      <c r="I370" s="2"/>
      <c r="J370" s="2">
        <v>220</v>
      </c>
      <c r="K370" s="2">
        <v>1</v>
      </c>
      <c r="L370" s="202">
        <v>1</v>
      </c>
      <c r="M370" s="202">
        <v>0.2</v>
      </c>
      <c r="N370" s="35" t="s">
        <v>305</v>
      </c>
      <c r="O370" s="35" t="s">
        <v>305</v>
      </c>
      <c r="P370" s="205"/>
      <c r="Q370" s="2" t="s">
        <v>508</v>
      </c>
      <c r="R370" s="2" t="s">
        <v>489</v>
      </c>
      <c r="S370" t="s">
        <v>501</v>
      </c>
    </row>
    <row r="371" spans="1:19" hidden="1" x14ac:dyDescent="0.3">
      <c r="A371" s="2">
        <f t="shared" si="11"/>
        <v>369</v>
      </c>
      <c r="B371" s="2" t="s">
        <v>397</v>
      </c>
      <c r="C371" s="2" t="s">
        <v>398</v>
      </c>
      <c r="D371" s="35"/>
      <c r="E371" s="35"/>
      <c r="F371" s="35"/>
      <c r="G371" s="35"/>
      <c r="H371" s="35"/>
      <c r="I371" s="35"/>
      <c r="J371" s="35">
        <v>186</v>
      </c>
      <c r="K371" s="35">
        <v>0</v>
      </c>
      <c r="L371" s="204">
        <v>1</v>
      </c>
      <c r="M371" s="204">
        <v>0.2</v>
      </c>
      <c r="N371" s="35" t="s">
        <v>119</v>
      </c>
      <c r="O371" s="35" t="s">
        <v>119</v>
      </c>
      <c r="P371" s="207"/>
      <c r="Q371" s="2" t="s">
        <v>508</v>
      </c>
      <c r="R371" s="2" t="s">
        <v>489</v>
      </c>
      <c r="S371" t="s">
        <v>483</v>
      </c>
    </row>
    <row r="372" spans="1:19" hidden="1" x14ac:dyDescent="0.3">
      <c r="A372" s="2">
        <f t="shared" si="11"/>
        <v>370</v>
      </c>
      <c r="B372" s="2" t="s">
        <v>397</v>
      </c>
      <c r="C372" s="54" t="s">
        <v>509</v>
      </c>
      <c r="D372" s="2"/>
      <c r="E372" s="2"/>
      <c r="F372" s="2"/>
      <c r="G372" s="2"/>
      <c r="H372" s="2"/>
      <c r="I372" s="2"/>
      <c r="J372" s="2">
        <v>189</v>
      </c>
      <c r="K372" s="2">
        <v>0</v>
      </c>
      <c r="L372" s="202">
        <v>1</v>
      </c>
      <c r="M372" s="202">
        <v>0.2</v>
      </c>
      <c r="N372" s="35" t="s">
        <v>119</v>
      </c>
      <c r="O372" s="35" t="s">
        <v>119</v>
      </c>
      <c r="P372" s="205"/>
      <c r="Q372" s="2" t="s">
        <v>508</v>
      </c>
      <c r="R372" s="2" t="s">
        <v>489</v>
      </c>
      <c r="S372" t="s">
        <v>502</v>
      </c>
    </row>
    <row r="373" spans="1:19" hidden="1" x14ac:dyDescent="0.3">
      <c r="A373" s="2">
        <f t="shared" si="11"/>
        <v>371</v>
      </c>
      <c r="B373" s="2" t="s">
        <v>397</v>
      </c>
      <c r="C373" s="54" t="s">
        <v>510</v>
      </c>
      <c r="D373" s="2"/>
      <c r="E373" s="2"/>
      <c r="F373" s="2"/>
      <c r="G373" s="2"/>
      <c r="H373" s="2"/>
      <c r="I373" s="2"/>
      <c r="J373" s="2">
        <v>190</v>
      </c>
      <c r="K373" s="2">
        <v>0</v>
      </c>
      <c r="L373" s="202">
        <v>1</v>
      </c>
      <c r="M373" s="202">
        <v>0.2</v>
      </c>
      <c r="N373" s="35" t="s">
        <v>119</v>
      </c>
      <c r="O373" s="35" t="s">
        <v>119</v>
      </c>
      <c r="P373" s="205"/>
      <c r="Q373" s="2" t="s">
        <v>508</v>
      </c>
      <c r="R373" s="2" t="s">
        <v>489</v>
      </c>
      <c r="S373" t="s">
        <v>503</v>
      </c>
    </row>
    <row r="374" spans="1:19" hidden="1" x14ac:dyDescent="0.3">
      <c r="A374" s="2">
        <f t="shared" si="11"/>
        <v>372</v>
      </c>
      <c r="B374" s="35" t="s">
        <v>346</v>
      </c>
      <c r="C374" s="35" t="s">
        <v>511</v>
      </c>
      <c r="D374" s="2"/>
      <c r="E374" s="2"/>
      <c r="F374" s="2"/>
      <c r="G374" s="2"/>
      <c r="H374" s="2"/>
      <c r="I374" s="2"/>
      <c r="J374" s="255">
        <v>36</v>
      </c>
      <c r="K374" s="2">
        <v>0</v>
      </c>
      <c r="L374" s="202">
        <v>1</v>
      </c>
      <c r="M374" s="202">
        <v>0.2</v>
      </c>
      <c r="N374" s="35" t="s">
        <v>305</v>
      </c>
      <c r="O374" s="35" t="s">
        <v>305</v>
      </c>
      <c r="P374" s="205"/>
      <c r="Q374" s="35" t="s">
        <v>406</v>
      </c>
      <c r="R374" s="2" t="s">
        <v>489</v>
      </c>
      <c r="S374" t="s">
        <v>512</v>
      </c>
    </row>
    <row r="375" spans="1:19" hidden="1" x14ac:dyDescent="0.3">
      <c r="A375" s="2">
        <f t="shared" si="11"/>
        <v>373</v>
      </c>
      <c r="B375" s="35" t="s">
        <v>346</v>
      </c>
      <c r="C375" s="35" t="s">
        <v>511</v>
      </c>
      <c r="D375" s="35"/>
      <c r="E375" s="35"/>
      <c r="F375" s="35"/>
      <c r="G375" s="35"/>
      <c r="H375" s="35"/>
      <c r="I375" s="35"/>
      <c r="J375" s="2">
        <v>6</v>
      </c>
      <c r="K375" s="35">
        <v>0</v>
      </c>
      <c r="L375" s="204">
        <v>1</v>
      </c>
      <c r="M375" s="204">
        <v>0.2</v>
      </c>
      <c r="N375" s="35" t="s">
        <v>119</v>
      </c>
      <c r="O375" s="35" t="s">
        <v>119</v>
      </c>
      <c r="P375" s="207"/>
      <c r="Q375" s="35" t="s">
        <v>406</v>
      </c>
      <c r="R375" s="2" t="s">
        <v>489</v>
      </c>
      <c r="S375" t="s">
        <v>513</v>
      </c>
    </row>
    <row r="376" spans="1:19" hidden="1" x14ac:dyDescent="0.3">
      <c r="A376" s="2">
        <f t="shared" si="11"/>
        <v>374</v>
      </c>
      <c r="B376" s="35" t="s">
        <v>346</v>
      </c>
      <c r="C376" s="35" t="s">
        <v>511</v>
      </c>
      <c r="D376" s="2"/>
      <c r="E376" s="2"/>
      <c r="F376" s="2"/>
      <c r="G376" s="2"/>
      <c r="H376" s="2"/>
      <c r="I376" s="2"/>
      <c r="J376" s="254">
        <v>81</v>
      </c>
      <c r="K376" s="2">
        <v>0</v>
      </c>
      <c r="L376" s="202">
        <v>1</v>
      </c>
      <c r="M376" s="202">
        <v>0.2</v>
      </c>
      <c r="N376" s="35" t="s">
        <v>305</v>
      </c>
      <c r="O376" s="35" t="s">
        <v>305</v>
      </c>
      <c r="P376" s="205"/>
      <c r="Q376" s="35" t="s">
        <v>406</v>
      </c>
      <c r="R376" s="2" t="s">
        <v>489</v>
      </c>
      <c r="S376" t="s">
        <v>514</v>
      </c>
    </row>
    <row r="377" spans="1:19" hidden="1" x14ac:dyDescent="0.3">
      <c r="A377" s="2">
        <f t="shared" si="11"/>
        <v>375</v>
      </c>
      <c r="B377" s="35" t="s">
        <v>346</v>
      </c>
      <c r="C377" s="35" t="s">
        <v>511</v>
      </c>
      <c r="D377" s="2"/>
      <c r="E377" s="2"/>
      <c r="F377" s="2"/>
      <c r="G377" s="2"/>
      <c r="H377" s="2"/>
      <c r="I377" s="2"/>
      <c r="J377" s="2">
        <v>51</v>
      </c>
      <c r="K377" s="2">
        <v>0</v>
      </c>
      <c r="L377" s="202">
        <v>1</v>
      </c>
      <c r="M377" s="202">
        <v>0.2</v>
      </c>
      <c r="N377" s="35" t="s">
        <v>119</v>
      </c>
      <c r="O377" s="35" t="s">
        <v>119</v>
      </c>
      <c r="P377" s="205"/>
      <c r="Q377" s="35" t="s">
        <v>406</v>
      </c>
      <c r="R377" s="2" t="s">
        <v>489</v>
      </c>
      <c r="S377" t="s">
        <v>515</v>
      </c>
    </row>
    <row r="378" spans="1:19" hidden="1" x14ac:dyDescent="0.3">
      <c r="A378" s="2">
        <f t="shared" si="11"/>
        <v>376</v>
      </c>
      <c r="B378" s="35" t="s">
        <v>346</v>
      </c>
      <c r="C378" s="35" t="s">
        <v>511</v>
      </c>
      <c r="D378" s="2"/>
      <c r="E378" s="2"/>
      <c r="F378" s="2"/>
      <c r="G378" s="2"/>
      <c r="H378" s="2"/>
      <c r="I378" s="2"/>
      <c r="J378" s="254">
        <v>41</v>
      </c>
      <c r="K378" s="2">
        <v>0</v>
      </c>
      <c r="L378" s="202">
        <v>1</v>
      </c>
      <c r="M378" s="202">
        <v>0.2</v>
      </c>
      <c r="N378" s="35" t="s">
        <v>305</v>
      </c>
      <c r="O378" s="35" t="s">
        <v>305</v>
      </c>
      <c r="P378" s="205"/>
      <c r="Q378" s="35" t="s">
        <v>406</v>
      </c>
      <c r="R378" s="2" t="s">
        <v>489</v>
      </c>
      <c r="S378" t="s">
        <v>516</v>
      </c>
    </row>
    <row r="379" spans="1:19" hidden="1" x14ac:dyDescent="0.3">
      <c r="A379" s="2">
        <f t="shared" si="11"/>
        <v>377</v>
      </c>
      <c r="B379" s="35" t="s">
        <v>346</v>
      </c>
      <c r="C379" s="35" t="s">
        <v>511</v>
      </c>
      <c r="D379" s="2"/>
      <c r="E379" s="2"/>
      <c r="F379" s="2"/>
      <c r="G379" s="2"/>
      <c r="H379" s="2"/>
      <c r="I379" s="2"/>
      <c r="J379" s="254">
        <v>86</v>
      </c>
      <c r="K379" s="2">
        <v>0</v>
      </c>
      <c r="L379" s="202">
        <v>1</v>
      </c>
      <c r="M379" s="202">
        <v>0.2</v>
      </c>
      <c r="N379" s="35" t="s">
        <v>305</v>
      </c>
      <c r="O379" s="35" t="s">
        <v>305</v>
      </c>
      <c r="P379" s="205"/>
      <c r="Q379" s="35" t="s">
        <v>406</v>
      </c>
      <c r="R379" s="2" t="s">
        <v>489</v>
      </c>
      <c r="S379" t="s">
        <v>517</v>
      </c>
    </row>
    <row r="380" spans="1:19" hidden="1" x14ac:dyDescent="0.3">
      <c r="A380" s="2">
        <f t="shared" si="11"/>
        <v>378</v>
      </c>
      <c r="B380" s="35" t="s">
        <v>346</v>
      </c>
      <c r="C380" s="35" t="s">
        <v>511</v>
      </c>
      <c r="D380" s="2"/>
      <c r="E380" s="2"/>
      <c r="F380" s="2"/>
      <c r="G380" s="2"/>
      <c r="H380" s="2"/>
      <c r="I380" s="2"/>
      <c r="J380" s="254">
        <v>306</v>
      </c>
      <c r="K380" s="2">
        <v>0</v>
      </c>
      <c r="L380" s="202">
        <v>1</v>
      </c>
      <c r="M380" s="202">
        <v>0.2</v>
      </c>
      <c r="N380" s="35" t="s">
        <v>305</v>
      </c>
      <c r="O380" s="35" t="s">
        <v>305</v>
      </c>
      <c r="P380" s="205"/>
      <c r="Q380" s="35" t="s">
        <v>416</v>
      </c>
      <c r="R380" s="2" t="s">
        <v>489</v>
      </c>
      <c r="S380" t="s">
        <v>512</v>
      </c>
    </row>
    <row r="381" spans="1:19" hidden="1" x14ac:dyDescent="0.3">
      <c r="A381" s="2">
        <f t="shared" si="11"/>
        <v>379</v>
      </c>
      <c r="B381" s="35" t="s">
        <v>346</v>
      </c>
      <c r="C381" s="35" t="s">
        <v>511</v>
      </c>
      <c r="D381" s="35"/>
      <c r="E381" s="35"/>
      <c r="F381" s="35"/>
      <c r="G381" s="35"/>
      <c r="H381" s="35"/>
      <c r="I381" s="35"/>
      <c r="J381" s="2">
        <v>276</v>
      </c>
      <c r="K381" s="35">
        <v>0</v>
      </c>
      <c r="L381" s="204">
        <v>1</v>
      </c>
      <c r="M381" s="204">
        <v>0.2</v>
      </c>
      <c r="N381" s="35" t="s">
        <v>119</v>
      </c>
      <c r="O381" s="35" t="s">
        <v>119</v>
      </c>
      <c r="P381" s="207"/>
      <c r="Q381" s="35" t="s">
        <v>416</v>
      </c>
      <c r="R381" s="2" t="s">
        <v>489</v>
      </c>
      <c r="S381" t="s">
        <v>513</v>
      </c>
    </row>
    <row r="382" spans="1:19" hidden="1" x14ac:dyDescent="0.3">
      <c r="A382" s="2">
        <f t="shared" si="11"/>
        <v>380</v>
      </c>
      <c r="B382" s="35" t="s">
        <v>346</v>
      </c>
      <c r="C382" s="35" t="s">
        <v>511</v>
      </c>
      <c r="D382" s="2"/>
      <c r="E382" s="2"/>
      <c r="F382" s="2"/>
      <c r="G382" s="2"/>
      <c r="H382" s="2"/>
      <c r="I382" s="2"/>
      <c r="J382" s="254">
        <v>171</v>
      </c>
      <c r="K382" s="2">
        <v>0</v>
      </c>
      <c r="L382" s="202">
        <v>1</v>
      </c>
      <c r="M382" s="202">
        <v>0.2</v>
      </c>
      <c r="N382" s="35" t="s">
        <v>305</v>
      </c>
      <c r="O382" s="35" t="s">
        <v>305</v>
      </c>
      <c r="P382" s="205"/>
      <c r="Q382" s="35" t="s">
        <v>416</v>
      </c>
      <c r="R382" s="2" t="s">
        <v>489</v>
      </c>
      <c r="S382" t="s">
        <v>514</v>
      </c>
    </row>
    <row r="383" spans="1:19" hidden="1" x14ac:dyDescent="0.3">
      <c r="A383" s="2">
        <f t="shared" si="11"/>
        <v>381</v>
      </c>
      <c r="B383" s="35" t="s">
        <v>346</v>
      </c>
      <c r="C383" s="35" t="s">
        <v>511</v>
      </c>
      <c r="D383" s="35"/>
      <c r="E383" s="35"/>
      <c r="F383" s="35"/>
      <c r="G383" s="35"/>
      <c r="H383" s="35"/>
      <c r="I383" s="35"/>
      <c r="J383" s="35">
        <v>141</v>
      </c>
      <c r="K383" s="35">
        <v>0</v>
      </c>
      <c r="L383" s="204">
        <v>1</v>
      </c>
      <c r="M383" s="204">
        <v>0.2</v>
      </c>
      <c r="N383" s="35" t="s">
        <v>119</v>
      </c>
      <c r="O383" s="35" t="s">
        <v>119</v>
      </c>
      <c r="P383" s="207"/>
      <c r="Q383" s="35" t="s">
        <v>416</v>
      </c>
      <c r="R383" s="2" t="s">
        <v>489</v>
      </c>
      <c r="S383" t="s">
        <v>515</v>
      </c>
    </row>
    <row r="384" spans="1:19" hidden="1" x14ac:dyDescent="0.3">
      <c r="A384" s="2">
        <f t="shared" si="11"/>
        <v>382</v>
      </c>
      <c r="B384" s="35" t="s">
        <v>346</v>
      </c>
      <c r="C384" s="35" t="s">
        <v>511</v>
      </c>
      <c r="D384" s="2"/>
      <c r="E384" s="2"/>
      <c r="F384" s="2"/>
      <c r="G384" s="2"/>
      <c r="H384" s="2"/>
      <c r="I384" s="2"/>
      <c r="J384" s="254">
        <v>311</v>
      </c>
      <c r="K384" s="2">
        <v>0</v>
      </c>
      <c r="L384" s="202">
        <v>1</v>
      </c>
      <c r="M384" s="202">
        <v>0.2</v>
      </c>
      <c r="N384" s="35" t="s">
        <v>305</v>
      </c>
      <c r="O384" s="35" t="s">
        <v>305</v>
      </c>
      <c r="P384" s="205"/>
      <c r="Q384" s="35" t="s">
        <v>416</v>
      </c>
      <c r="R384" s="2" t="s">
        <v>489</v>
      </c>
      <c r="S384" t="s">
        <v>516</v>
      </c>
    </row>
    <row r="385" spans="1:21" hidden="1" x14ac:dyDescent="0.3">
      <c r="A385" s="2">
        <f t="shared" si="11"/>
        <v>383</v>
      </c>
      <c r="B385" s="35" t="s">
        <v>346</v>
      </c>
      <c r="C385" s="35" t="s">
        <v>511</v>
      </c>
      <c r="D385" s="2"/>
      <c r="E385" s="2"/>
      <c r="F385" s="2"/>
      <c r="G385" s="2"/>
      <c r="H385" s="2"/>
      <c r="I385" s="2"/>
      <c r="J385" s="254">
        <v>176</v>
      </c>
      <c r="K385" s="2">
        <v>0</v>
      </c>
      <c r="L385" s="202">
        <v>1</v>
      </c>
      <c r="M385" s="202">
        <v>0.2</v>
      </c>
      <c r="N385" s="35" t="s">
        <v>305</v>
      </c>
      <c r="O385" s="35" t="s">
        <v>305</v>
      </c>
      <c r="P385" s="205"/>
      <c r="Q385" s="35" t="s">
        <v>416</v>
      </c>
      <c r="R385" s="2" t="s">
        <v>489</v>
      </c>
      <c r="S385" t="s">
        <v>517</v>
      </c>
    </row>
    <row r="386" spans="1:21" hidden="1" x14ac:dyDescent="0.3">
      <c r="A386" s="2">
        <f t="shared" si="11"/>
        <v>384</v>
      </c>
      <c r="B386" s="35" t="s">
        <v>346</v>
      </c>
      <c r="C386" s="35" t="s">
        <v>511</v>
      </c>
      <c r="D386" s="2"/>
      <c r="E386" s="2"/>
      <c r="F386" s="2"/>
      <c r="G386" s="2"/>
      <c r="H386" s="2"/>
      <c r="I386" s="2"/>
      <c r="J386" s="2">
        <v>361</v>
      </c>
      <c r="K386" s="2">
        <v>0</v>
      </c>
      <c r="L386" s="202">
        <v>1</v>
      </c>
      <c r="M386" s="202">
        <v>0.2</v>
      </c>
      <c r="N386" s="35" t="s">
        <v>119</v>
      </c>
      <c r="O386" s="35" t="s">
        <v>119</v>
      </c>
      <c r="P386" s="205"/>
      <c r="Q386" s="35" t="s">
        <v>418</v>
      </c>
      <c r="R386" s="2" t="s">
        <v>489</v>
      </c>
      <c r="S386" t="s">
        <v>512</v>
      </c>
    </row>
    <row r="387" spans="1:21" hidden="1" x14ac:dyDescent="0.3">
      <c r="A387" s="2">
        <f t="shared" si="11"/>
        <v>385</v>
      </c>
      <c r="B387" s="35" t="s">
        <v>346</v>
      </c>
      <c r="C387" s="35" t="s">
        <v>511</v>
      </c>
      <c r="D387" s="2"/>
      <c r="E387" s="2"/>
      <c r="F387" s="2"/>
      <c r="G387" s="2"/>
      <c r="H387" s="2"/>
      <c r="I387" s="2"/>
      <c r="J387" s="2">
        <v>366</v>
      </c>
      <c r="K387" s="2">
        <v>0</v>
      </c>
      <c r="L387" s="202">
        <v>1</v>
      </c>
      <c r="M387" s="202">
        <v>0.2</v>
      </c>
      <c r="N387" s="35" t="s">
        <v>119</v>
      </c>
      <c r="O387" s="35" t="s">
        <v>119</v>
      </c>
      <c r="P387" s="205"/>
      <c r="Q387" s="35" t="s">
        <v>418</v>
      </c>
      <c r="R387" s="2" t="s">
        <v>489</v>
      </c>
      <c r="S387" t="s">
        <v>513</v>
      </c>
    </row>
    <row r="388" spans="1:21" ht="15.75" hidden="1" customHeight="1" x14ac:dyDescent="0.3">
      <c r="A388" s="2">
        <f t="shared" si="11"/>
        <v>386</v>
      </c>
      <c r="B388" s="35" t="s">
        <v>346</v>
      </c>
      <c r="C388" s="35" t="s">
        <v>511</v>
      </c>
      <c r="D388" s="2"/>
      <c r="E388" s="2"/>
      <c r="F388" s="2"/>
      <c r="G388" s="2"/>
      <c r="H388" s="2"/>
      <c r="I388" s="2"/>
      <c r="J388" s="2">
        <v>181</v>
      </c>
      <c r="K388" s="2">
        <v>0</v>
      </c>
      <c r="L388" s="202">
        <v>1</v>
      </c>
      <c r="M388" s="202">
        <v>0.2</v>
      </c>
      <c r="N388" s="35" t="s">
        <v>119</v>
      </c>
      <c r="O388" s="35" t="s">
        <v>119</v>
      </c>
      <c r="P388" s="205"/>
      <c r="Q388" s="35" t="s">
        <v>418</v>
      </c>
      <c r="R388" s="2" t="s">
        <v>489</v>
      </c>
      <c r="S388" t="s">
        <v>514</v>
      </c>
    </row>
    <row r="389" spans="1:21" hidden="1" x14ac:dyDescent="0.3">
      <c r="A389" s="2">
        <f t="shared" si="11"/>
        <v>387</v>
      </c>
      <c r="B389" s="35" t="s">
        <v>346</v>
      </c>
      <c r="C389" s="35" t="s">
        <v>511</v>
      </c>
      <c r="D389" s="2"/>
      <c r="E389" s="2"/>
      <c r="F389" s="2"/>
      <c r="G389" s="2"/>
      <c r="H389" s="2"/>
      <c r="I389" s="2"/>
      <c r="J389" s="35">
        <v>186</v>
      </c>
      <c r="K389" s="2">
        <v>0</v>
      </c>
      <c r="L389" s="202">
        <v>1</v>
      </c>
      <c r="M389" s="202">
        <v>0.2</v>
      </c>
      <c r="N389" s="35" t="s">
        <v>119</v>
      </c>
      <c r="O389" s="35" t="s">
        <v>119</v>
      </c>
      <c r="P389" s="205"/>
      <c r="Q389" s="35" t="s">
        <v>418</v>
      </c>
      <c r="R389" s="2" t="s">
        <v>489</v>
      </c>
      <c r="S389" t="s">
        <v>515</v>
      </c>
    </row>
    <row r="390" spans="1:21" hidden="1" x14ac:dyDescent="0.3">
      <c r="A390" s="2">
        <f t="shared" si="11"/>
        <v>388</v>
      </c>
      <c r="B390" s="35" t="s">
        <v>346</v>
      </c>
      <c r="C390" s="35" t="s">
        <v>511</v>
      </c>
      <c r="D390" s="2"/>
      <c r="E390" s="2"/>
      <c r="F390" s="2"/>
      <c r="G390" s="2"/>
      <c r="H390" s="2"/>
      <c r="I390" s="2"/>
      <c r="J390" s="2">
        <v>371</v>
      </c>
      <c r="K390" s="2">
        <v>0</v>
      </c>
      <c r="L390" s="202">
        <v>1</v>
      </c>
      <c r="M390" s="202">
        <v>0.2</v>
      </c>
      <c r="N390" s="35" t="s">
        <v>119</v>
      </c>
      <c r="O390" s="35" t="s">
        <v>119</v>
      </c>
      <c r="P390" s="205"/>
      <c r="Q390" s="35" t="s">
        <v>418</v>
      </c>
      <c r="R390" s="2" t="s">
        <v>489</v>
      </c>
      <c r="S390" t="s">
        <v>516</v>
      </c>
    </row>
    <row r="391" spans="1:21" ht="15" hidden="1" thickBot="1" x14ac:dyDescent="0.35">
      <c r="A391" s="2">
        <f t="shared" si="11"/>
        <v>389</v>
      </c>
      <c r="B391" s="34" t="s">
        <v>346</v>
      </c>
      <c r="C391" s="34" t="s">
        <v>511</v>
      </c>
      <c r="D391" s="34"/>
      <c r="E391" s="34"/>
      <c r="F391" s="34"/>
      <c r="G391" s="34"/>
      <c r="H391" s="34"/>
      <c r="I391" s="34"/>
      <c r="J391" s="34">
        <v>191</v>
      </c>
      <c r="K391" s="34">
        <v>0</v>
      </c>
      <c r="L391" s="203">
        <v>1</v>
      </c>
      <c r="M391" s="203">
        <v>0.2</v>
      </c>
      <c r="N391" s="34" t="s">
        <v>119</v>
      </c>
      <c r="O391" s="34" t="s">
        <v>119</v>
      </c>
      <c r="P391" s="206"/>
      <c r="Q391" s="34" t="s">
        <v>418</v>
      </c>
      <c r="R391" s="34" t="s">
        <v>489</v>
      </c>
      <c r="S391" s="52" t="s">
        <v>517</v>
      </c>
    </row>
    <row r="392" spans="1:21" hidden="1" x14ac:dyDescent="0.3">
      <c r="A392" s="198">
        <f t="shared" si="11"/>
        <v>390</v>
      </c>
      <c r="B392" s="35" t="s">
        <v>350</v>
      </c>
      <c r="C392" s="2" t="s">
        <v>395</v>
      </c>
      <c r="D392" s="35"/>
      <c r="E392" s="35"/>
      <c r="F392" s="35"/>
      <c r="G392" s="35"/>
      <c r="H392" s="35"/>
      <c r="I392" s="35"/>
      <c r="J392" s="35">
        <v>21</v>
      </c>
      <c r="K392" s="35">
        <v>0</v>
      </c>
      <c r="L392" s="204">
        <v>1</v>
      </c>
      <c r="M392" s="204">
        <v>0.2</v>
      </c>
      <c r="N392" s="35" t="s">
        <v>119</v>
      </c>
      <c r="O392" s="35" t="s">
        <v>119</v>
      </c>
      <c r="P392" s="207"/>
      <c r="Q392" s="35"/>
      <c r="R392" s="2" t="s">
        <v>518</v>
      </c>
      <c r="S392" t="s">
        <v>479</v>
      </c>
      <c r="U392" s="209" t="s">
        <v>519</v>
      </c>
    </row>
    <row r="393" spans="1:21" hidden="1" x14ac:dyDescent="0.3">
      <c r="A393" s="196">
        <f t="shared" si="11"/>
        <v>391</v>
      </c>
      <c r="B393" s="2" t="s">
        <v>350</v>
      </c>
      <c r="C393" s="54" t="s">
        <v>491</v>
      </c>
      <c r="D393" s="2"/>
      <c r="E393" s="2"/>
      <c r="F393" s="2"/>
      <c r="G393" s="2"/>
      <c r="H393" s="2"/>
      <c r="I393" s="2"/>
      <c r="J393" s="2">
        <v>24</v>
      </c>
      <c r="K393" s="2">
        <v>0</v>
      </c>
      <c r="L393" s="202">
        <v>1</v>
      </c>
      <c r="M393" s="202">
        <v>0.2</v>
      </c>
      <c r="N393" s="35" t="s">
        <v>119</v>
      </c>
      <c r="O393" s="35" t="s">
        <v>119</v>
      </c>
      <c r="P393" s="205"/>
      <c r="Q393" s="2" t="s">
        <v>492</v>
      </c>
      <c r="R393" s="2" t="s">
        <v>518</v>
      </c>
      <c r="S393" t="s">
        <v>497</v>
      </c>
    </row>
    <row r="394" spans="1:21" hidden="1" x14ac:dyDescent="0.3">
      <c r="A394" s="196">
        <f t="shared" si="11"/>
        <v>392</v>
      </c>
      <c r="B394" s="2" t="s">
        <v>350</v>
      </c>
      <c r="C394" s="54" t="s">
        <v>494</v>
      </c>
      <c r="D394" s="2"/>
      <c r="E394" s="2"/>
      <c r="F394" s="2"/>
      <c r="G394" s="2"/>
      <c r="H394" s="2"/>
      <c r="I394" s="2"/>
      <c r="J394" s="2">
        <v>25</v>
      </c>
      <c r="K394" s="2">
        <v>0</v>
      </c>
      <c r="L394" s="202">
        <v>1</v>
      </c>
      <c r="M394" s="202">
        <v>0.2</v>
      </c>
      <c r="N394" s="35" t="s">
        <v>119</v>
      </c>
      <c r="O394" s="35" t="s">
        <v>119</v>
      </c>
      <c r="P394" s="205"/>
      <c r="Q394" s="2" t="s">
        <v>495</v>
      </c>
      <c r="R394" s="2" t="s">
        <v>518</v>
      </c>
      <c r="S394" t="s">
        <v>498</v>
      </c>
    </row>
    <row r="395" spans="1:21" hidden="1" x14ac:dyDescent="0.3">
      <c r="A395" s="196">
        <f t="shared" si="11"/>
        <v>393</v>
      </c>
      <c r="B395" s="2" t="s">
        <v>350</v>
      </c>
      <c r="C395" s="2" t="s">
        <v>395</v>
      </c>
      <c r="D395" s="2"/>
      <c r="E395" s="2"/>
      <c r="F395" s="2"/>
      <c r="G395" s="2"/>
      <c r="H395" s="2"/>
      <c r="I395" s="2"/>
      <c r="J395" s="2">
        <v>31</v>
      </c>
      <c r="K395" s="2">
        <v>0</v>
      </c>
      <c r="L395" s="202">
        <v>1</v>
      </c>
      <c r="M395" s="202">
        <v>0.2</v>
      </c>
      <c r="N395" s="35" t="s">
        <v>119</v>
      </c>
      <c r="O395" s="35" t="s">
        <v>119</v>
      </c>
      <c r="P395" s="205"/>
      <c r="Q395" s="2"/>
      <c r="R395" s="2" t="s">
        <v>518</v>
      </c>
      <c r="S395" t="s">
        <v>481</v>
      </c>
    </row>
    <row r="396" spans="1:21" hidden="1" x14ac:dyDescent="0.3">
      <c r="A396" s="196">
        <f t="shared" si="11"/>
        <v>394</v>
      </c>
      <c r="B396" s="2" t="s">
        <v>350</v>
      </c>
      <c r="C396" s="54" t="s">
        <v>491</v>
      </c>
      <c r="D396" s="2"/>
      <c r="E396" s="2"/>
      <c r="F396" s="2"/>
      <c r="G396" s="2"/>
      <c r="H396" s="2"/>
      <c r="I396" s="2"/>
      <c r="J396" s="2">
        <v>34</v>
      </c>
      <c r="K396" s="2">
        <v>0</v>
      </c>
      <c r="L396" s="202">
        <v>1</v>
      </c>
      <c r="M396" s="202">
        <v>0.2</v>
      </c>
      <c r="N396" s="35" t="s">
        <v>119</v>
      </c>
      <c r="O396" s="35" t="s">
        <v>119</v>
      </c>
      <c r="P396" s="205"/>
      <c r="Q396" s="2"/>
      <c r="R396" s="2" t="s">
        <v>518</v>
      </c>
      <c r="S396" t="s">
        <v>520</v>
      </c>
    </row>
    <row r="397" spans="1:21" hidden="1" x14ac:dyDescent="0.3">
      <c r="A397" s="196">
        <f t="shared" si="11"/>
        <v>395</v>
      </c>
      <c r="B397" s="2" t="s">
        <v>350</v>
      </c>
      <c r="C397" s="54" t="s">
        <v>494</v>
      </c>
      <c r="D397" s="2"/>
      <c r="E397" s="2"/>
      <c r="F397" s="2"/>
      <c r="G397" s="2"/>
      <c r="H397" s="2"/>
      <c r="I397" s="2"/>
      <c r="J397" s="2">
        <v>35</v>
      </c>
      <c r="K397" s="2">
        <v>0</v>
      </c>
      <c r="L397" s="202">
        <v>1</v>
      </c>
      <c r="M397" s="202">
        <v>0.2</v>
      </c>
      <c r="N397" s="35" t="s">
        <v>119</v>
      </c>
      <c r="O397" s="35" t="s">
        <v>119</v>
      </c>
      <c r="P397" s="205"/>
      <c r="Q397" s="2"/>
      <c r="R397" s="2" t="s">
        <v>518</v>
      </c>
      <c r="S397" t="s">
        <v>521</v>
      </c>
    </row>
    <row r="398" spans="1:21" hidden="1" x14ac:dyDescent="0.3">
      <c r="A398" s="198">
        <f t="shared" si="11"/>
        <v>396</v>
      </c>
      <c r="B398" s="2" t="s">
        <v>350</v>
      </c>
      <c r="C398" s="2" t="s">
        <v>395</v>
      </c>
      <c r="D398" s="35"/>
      <c r="E398" s="35"/>
      <c r="F398" s="35"/>
      <c r="G398" s="35"/>
      <c r="H398" s="35"/>
      <c r="I398" s="35"/>
      <c r="J398" s="35">
        <f>J392+45</f>
        <v>66</v>
      </c>
      <c r="K398" s="35">
        <v>0</v>
      </c>
      <c r="L398" s="204">
        <v>1</v>
      </c>
      <c r="M398" s="204">
        <v>0.2</v>
      </c>
      <c r="N398" s="2" t="s">
        <v>119</v>
      </c>
      <c r="O398" s="2" t="s">
        <v>119</v>
      </c>
      <c r="P398" s="207"/>
      <c r="Q398" s="35"/>
      <c r="R398" s="2" t="s">
        <v>518</v>
      </c>
      <c r="S398" t="s">
        <v>483</v>
      </c>
    </row>
    <row r="399" spans="1:21" hidden="1" x14ac:dyDescent="0.3">
      <c r="A399" s="196">
        <f t="shared" si="11"/>
        <v>397</v>
      </c>
      <c r="B399" s="2" t="s">
        <v>350</v>
      </c>
      <c r="C399" s="54" t="s">
        <v>491</v>
      </c>
      <c r="D399" s="2"/>
      <c r="E399" s="2"/>
      <c r="F399" s="2"/>
      <c r="G399" s="2"/>
      <c r="H399" s="2"/>
      <c r="I399" s="2"/>
      <c r="J399" s="35">
        <f t="shared" ref="J399:J403" si="12">J393+45</f>
        <v>69</v>
      </c>
      <c r="K399" s="2">
        <v>0</v>
      </c>
      <c r="L399" s="202">
        <v>1</v>
      </c>
      <c r="M399" s="202">
        <v>0.2</v>
      </c>
      <c r="N399" s="35" t="s">
        <v>119</v>
      </c>
      <c r="O399" s="35" t="s">
        <v>119</v>
      </c>
      <c r="P399" s="205"/>
      <c r="Q399" s="2" t="s">
        <v>492</v>
      </c>
      <c r="R399" s="2" t="s">
        <v>518</v>
      </c>
      <c r="S399" t="s">
        <v>502</v>
      </c>
    </row>
    <row r="400" spans="1:21" hidden="1" x14ac:dyDescent="0.3">
      <c r="A400" s="196">
        <f t="shared" si="11"/>
        <v>398</v>
      </c>
      <c r="B400" s="2" t="s">
        <v>350</v>
      </c>
      <c r="C400" s="54" t="s">
        <v>494</v>
      </c>
      <c r="D400" s="2"/>
      <c r="E400" s="2"/>
      <c r="F400" s="2"/>
      <c r="G400" s="2"/>
      <c r="H400" s="2"/>
      <c r="I400" s="2"/>
      <c r="J400" s="35">
        <f t="shared" si="12"/>
        <v>70</v>
      </c>
      <c r="K400" s="2">
        <v>0</v>
      </c>
      <c r="L400" s="202">
        <v>1</v>
      </c>
      <c r="M400" s="202">
        <v>0.2</v>
      </c>
      <c r="N400" s="35" t="s">
        <v>119</v>
      </c>
      <c r="O400" s="35" t="s">
        <v>119</v>
      </c>
      <c r="P400" s="205"/>
      <c r="Q400" s="2" t="s">
        <v>495</v>
      </c>
      <c r="R400" s="2" t="s">
        <v>518</v>
      </c>
      <c r="S400" t="s">
        <v>503</v>
      </c>
    </row>
    <row r="401" spans="1:19" hidden="1" x14ac:dyDescent="0.3">
      <c r="A401" s="196">
        <f t="shared" si="11"/>
        <v>399</v>
      </c>
      <c r="B401" s="2" t="s">
        <v>350</v>
      </c>
      <c r="C401" s="2" t="s">
        <v>395</v>
      </c>
      <c r="D401" s="2"/>
      <c r="E401" s="2"/>
      <c r="F401" s="2"/>
      <c r="G401" s="2"/>
      <c r="H401" s="2"/>
      <c r="I401" s="2"/>
      <c r="J401" s="35">
        <f t="shared" si="12"/>
        <v>76</v>
      </c>
      <c r="K401" s="2">
        <v>0</v>
      </c>
      <c r="L401" s="202">
        <v>1</v>
      </c>
      <c r="M401" s="202">
        <v>0.2</v>
      </c>
      <c r="N401" s="35" t="s">
        <v>119</v>
      </c>
      <c r="O401" s="35" t="s">
        <v>119</v>
      </c>
      <c r="P401" s="205"/>
      <c r="Q401" s="2"/>
      <c r="R401" s="2" t="s">
        <v>518</v>
      </c>
      <c r="S401" t="s">
        <v>485</v>
      </c>
    </row>
    <row r="402" spans="1:19" hidden="1" x14ac:dyDescent="0.3">
      <c r="A402" s="196">
        <f t="shared" si="11"/>
        <v>400</v>
      </c>
      <c r="B402" s="2" t="s">
        <v>350</v>
      </c>
      <c r="C402" s="54" t="s">
        <v>491</v>
      </c>
      <c r="D402" s="2"/>
      <c r="E402" s="2"/>
      <c r="F402" s="2"/>
      <c r="G402" s="2"/>
      <c r="H402" s="2"/>
      <c r="I402" s="2"/>
      <c r="J402" s="35">
        <f t="shared" si="12"/>
        <v>79</v>
      </c>
      <c r="K402" s="2">
        <v>0</v>
      </c>
      <c r="L402" s="202">
        <v>1</v>
      </c>
      <c r="M402" s="202">
        <v>0.2</v>
      </c>
      <c r="N402" s="35" t="s">
        <v>119</v>
      </c>
      <c r="O402" s="35" t="s">
        <v>119</v>
      </c>
      <c r="P402" s="205"/>
      <c r="Q402" s="2"/>
      <c r="R402" s="2" t="s">
        <v>518</v>
      </c>
      <c r="S402" t="s">
        <v>522</v>
      </c>
    </row>
    <row r="403" spans="1:19" hidden="1" x14ac:dyDescent="0.3">
      <c r="A403" s="196">
        <f t="shared" si="11"/>
        <v>401</v>
      </c>
      <c r="B403" s="2" t="s">
        <v>350</v>
      </c>
      <c r="C403" s="54" t="s">
        <v>494</v>
      </c>
      <c r="D403" s="2"/>
      <c r="E403" s="2"/>
      <c r="F403" s="2"/>
      <c r="G403" s="2"/>
      <c r="H403" s="2"/>
      <c r="I403" s="2"/>
      <c r="J403" s="35">
        <f t="shared" si="12"/>
        <v>80</v>
      </c>
      <c r="K403" s="2">
        <v>0</v>
      </c>
      <c r="L403" s="202">
        <v>1</v>
      </c>
      <c r="M403" s="202">
        <v>0.2</v>
      </c>
      <c r="N403" s="35" t="s">
        <v>119</v>
      </c>
      <c r="O403" s="35" t="s">
        <v>119</v>
      </c>
      <c r="P403" s="205"/>
      <c r="Q403" s="2"/>
      <c r="R403" s="2" t="s">
        <v>518</v>
      </c>
      <c r="S403" t="s">
        <v>523</v>
      </c>
    </row>
    <row r="404" spans="1:19" hidden="1" x14ac:dyDescent="0.3">
      <c r="A404" s="196">
        <f t="shared" si="11"/>
        <v>402</v>
      </c>
      <c r="B404" s="2" t="s">
        <v>357</v>
      </c>
      <c r="C404" s="2" t="s">
        <v>524</v>
      </c>
      <c r="D404" s="2"/>
      <c r="E404" s="2"/>
      <c r="F404" s="2"/>
      <c r="G404" s="2"/>
      <c r="H404" s="2"/>
      <c r="I404" s="2"/>
      <c r="J404" s="2">
        <v>291</v>
      </c>
      <c r="K404" s="2">
        <v>0</v>
      </c>
      <c r="L404" s="202">
        <v>1</v>
      </c>
      <c r="M404" s="202">
        <v>0.2</v>
      </c>
      <c r="N404" s="35" t="s">
        <v>119</v>
      </c>
      <c r="O404" s="35" t="s">
        <v>119</v>
      </c>
      <c r="P404" s="205"/>
      <c r="Q404" s="2" t="s">
        <v>504</v>
      </c>
      <c r="R404" s="2" t="s">
        <v>518</v>
      </c>
      <c r="S404" t="s">
        <v>479</v>
      </c>
    </row>
    <row r="405" spans="1:19" hidden="1" x14ac:dyDescent="0.3">
      <c r="A405" s="196">
        <f t="shared" si="11"/>
        <v>403</v>
      </c>
      <c r="B405" s="2" t="s">
        <v>357</v>
      </c>
      <c r="C405" s="54" t="s">
        <v>506</v>
      </c>
      <c r="D405" s="2"/>
      <c r="E405" s="2"/>
      <c r="F405" s="2"/>
      <c r="G405" s="2"/>
      <c r="H405" s="2"/>
      <c r="I405" s="2"/>
      <c r="J405" s="2">
        <v>294</v>
      </c>
      <c r="K405" s="2">
        <v>0</v>
      </c>
      <c r="L405" s="202">
        <v>1</v>
      </c>
      <c r="M405" s="202">
        <v>0.2</v>
      </c>
      <c r="N405" s="35" t="s">
        <v>119</v>
      </c>
      <c r="O405" s="35" t="s">
        <v>119</v>
      </c>
      <c r="P405" s="205"/>
      <c r="Q405" s="2" t="s">
        <v>504</v>
      </c>
      <c r="R405" s="2" t="s">
        <v>518</v>
      </c>
      <c r="S405" t="s">
        <v>497</v>
      </c>
    </row>
    <row r="406" spans="1:19" hidden="1" x14ac:dyDescent="0.3">
      <c r="A406" s="196">
        <f t="shared" si="11"/>
        <v>404</v>
      </c>
      <c r="B406" s="2" t="s">
        <v>357</v>
      </c>
      <c r="C406" s="54" t="s">
        <v>507</v>
      </c>
      <c r="D406" s="2"/>
      <c r="E406" s="2"/>
      <c r="F406" s="2"/>
      <c r="G406" s="2"/>
      <c r="H406" s="2"/>
      <c r="I406" s="2"/>
      <c r="J406" s="2">
        <v>295</v>
      </c>
      <c r="K406" s="2">
        <v>0</v>
      </c>
      <c r="L406" s="202">
        <v>1</v>
      </c>
      <c r="M406" s="202">
        <v>0.2</v>
      </c>
      <c r="N406" s="35" t="s">
        <v>119</v>
      </c>
      <c r="O406" s="35" t="s">
        <v>119</v>
      </c>
      <c r="P406" s="205"/>
      <c r="Q406" s="2" t="s">
        <v>504</v>
      </c>
      <c r="R406" s="2" t="s">
        <v>518</v>
      </c>
      <c r="S406" t="s">
        <v>498</v>
      </c>
    </row>
    <row r="407" spans="1:19" hidden="1" x14ac:dyDescent="0.3">
      <c r="A407" s="196">
        <f t="shared" si="11"/>
        <v>405</v>
      </c>
      <c r="B407" s="2" t="s">
        <v>357</v>
      </c>
      <c r="C407" s="2" t="s">
        <v>524</v>
      </c>
      <c r="D407" s="35"/>
      <c r="E407" s="35"/>
      <c r="F407" s="35"/>
      <c r="G407" s="35"/>
      <c r="H407" s="35"/>
      <c r="I407" s="35"/>
      <c r="J407" s="35">
        <v>301</v>
      </c>
      <c r="K407" s="35">
        <v>0</v>
      </c>
      <c r="L407" s="204">
        <v>1</v>
      </c>
      <c r="M407" s="204">
        <v>0.2</v>
      </c>
      <c r="N407" s="35" t="s">
        <v>119</v>
      </c>
      <c r="O407" s="35" t="s">
        <v>119</v>
      </c>
      <c r="P407" s="207"/>
      <c r="Q407" s="2" t="s">
        <v>504</v>
      </c>
      <c r="R407" s="2" t="s">
        <v>518</v>
      </c>
      <c r="S407" t="s">
        <v>481</v>
      </c>
    </row>
    <row r="408" spans="1:19" hidden="1" x14ac:dyDescent="0.3">
      <c r="A408" s="196">
        <f t="shared" si="11"/>
        <v>406</v>
      </c>
      <c r="B408" s="2" t="s">
        <v>357</v>
      </c>
      <c r="C408" s="54" t="s">
        <v>506</v>
      </c>
      <c r="D408" s="2"/>
      <c r="E408" s="2"/>
      <c r="F408" s="2"/>
      <c r="G408" s="2"/>
      <c r="H408" s="2"/>
      <c r="I408" s="2"/>
      <c r="J408" s="2">
        <v>304</v>
      </c>
      <c r="K408" s="2">
        <v>0</v>
      </c>
      <c r="L408" s="202">
        <v>1</v>
      </c>
      <c r="M408" s="202">
        <v>0.2</v>
      </c>
      <c r="N408" s="35" t="s">
        <v>119</v>
      </c>
      <c r="O408" s="35" t="s">
        <v>119</v>
      </c>
      <c r="P408" s="205"/>
      <c r="Q408" s="2" t="s">
        <v>504</v>
      </c>
      <c r="R408" s="2" t="s">
        <v>518</v>
      </c>
      <c r="S408" t="s">
        <v>520</v>
      </c>
    </row>
    <row r="409" spans="1:19" hidden="1" x14ac:dyDescent="0.3">
      <c r="A409" s="196">
        <f t="shared" si="11"/>
        <v>407</v>
      </c>
      <c r="B409" s="2" t="s">
        <v>357</v>
      </c>
      <c r="C409" s="54" t="s">
        <v>507</v>
      </c>
      <c r="D409" s="2"/>
      <c r="E409" s="2"/>
      <c r="F409" s="2"/>
      <c r="G409" s="2"/>
      <c r="H409" s="2"/>
      <c r="I409" s="2"/>
      <c r="J409" s="2">
        <v>305</v>
      </c>
      <c r="K409" s="2">
        <v>0</v>
      </c>
      <c r="L409" s="202">
        <v>1</v>
      </c>
      <c r="M409" s="202">
        <v>0.2</v>
      </c>
      <c r="N409" s="35" t="s">
        <v>119</v>
      </c>
      <c r="O409" s="35" t="s">
        <v>119</v>
      </c>
      <c r="P409" s="205"/>
      <c r="Q409" s="2" t="s">
        <v>504</v>
      </c>
      <c r="R409" s="2" t="s">
        <v>518</v>
      </c>
      <c r="S409" t="s">
        <v>521</v>
      </c>
    </row>
    <row r="410" spans="1:19" hidden="1" x14ac:dyDescent="0.3">
      <c r="A410" s="196">
        <f t="shared" si="11"/>
        <v>408</v>
      </c>
      <c r="B410" s="2" t="s">
        <v>357</v>
      </c>
      <c r="C410" s="2" t="s">
        <v>524</v>
      </c>
      <c r="D410" s="2"/>
      <c r="E410" s="2"/>
      <c r="F410" s="2"/>
      <c r="G410" s="2"/>
      <c r="H410" s="2"/>
      <c r="I410" s="2"/>
      <c r="J410" s="2">
        <v>336</v>
      </c>
      <c r="K410" s="2">
        <v>0</v>
      </c>
      <c r="L410" s="202">
        <v>1</v>
      </c>
      <c r="M410" s="202">
        <v>0.2</v>
      </c>
      <c r="N410" s="35" t="s">
        <v>119</v>
      </c>
      <c r="O410" s="35" t="s">
        <v>119</v>
      </c>
      <c r="P410" s="205"/>
      <c r="Q410" s="2" t="s">
        <v>504</v>
      </c>
      <c r="R410" s="2" t="s">
        <v>518</v>
      </c>
      <c r="S410" t="s">
        <v>483</v>
      </c>
    </row>
    <row r="411" spans="1:19" hidden="1" x14ac:dyDescent="0.3">
      <c r="A411" s="196">
        <f t="shared" si="11"/>
        <v>409</v>
      </c>
      <c r="B411" s="2" t="s">
        <v>357</v>
      </c>
      <c r="C411" s="54" t="s">
        <v>506</v>
      </c>
      <c r="D411" s="2"/>
      <c r="E411" s="2"/>
      <c r="F411" s="2"/>
      <c r="G411" s="2"/>
      <c r="H411" s="2"/>
      <c r="I411" s="2"/>
      <c r="J411" s="2">
        <v>339</v>
      </c>
      <c r="K411" s="2">
        <v>0</v>
      </c>
      <c r="L411" s="202">
        <v>1</v>
      </c>
      <c r="M411" s="202">
        <v>0.2</v>
      </c>
      <c r="N411" s="35" t="s">
        <v>119</v>
      </c>
      <c r="O411" s="35" t="s">
        <v>119</v>
      </c>
      <c r="P411" s="205"/>
      <c r="Q411" s="2" t="s">
        <v>504</v>
      </c>
      <c r="R411" s="2" t="s">
        <v>518</v>
      </c>
      <c r="S411" t="s">
        <v>502</v>
      </c>
    </row>
    <row r="412" spans="1:19" hidden="1" x14ac:dyDescent="0.3">
      <c r="A412" s="196">
        <f t="shared" si="11"/>
        <v>410</v>
      </c>
      <c r="B412" s="2" t="s">
        <v>357</v>
      </c>
      <c r="C412" s="54" t="s">
        <v>507</v>
      </c>
      <c r="D412" s="2"/>
      <c r="E412" s="2"/>
      <c r="F412" s="2"/>
      <c r="G412" s="2"/>
      <c r="H412" s="2"/>
      <c r="I412" s="2"/>
      <c r="J412" s="2">
        <v>340</v>
      </c>
      <c r="K412" s="2">
        <v>0</v>
      </c>
      <c r="L412" s="202">
        <v>1</v>
      </c>
      <c r="M412" s="202">
        <v>0.2</v>
      </c>
      <c r="N412" s="35" t="s">
        <v>119</v>
      </c>
      <c r="O412" s="35" t="s">
        <v>119</v>
      </c>
      <c r="P412" s="205"/>
      <c r="Q412" s="2" t="s">
        <v>504</v>
      </c>
      <c r="R412" s="2" t="s">
        <v>518</v>
      </c>
      <c r="S412" t="s">
        <v>503</v>
      </c>
    </row>
    <row r="413" spans="1:19" hidden="1" x14ac:dyDescent="0.3">
      <c r="A413" s="196">
        <f t="shared" si="11"/>
        <v>411</v>
      </c>
      <c r="B413" s="2" t="s">
        <v>357</v>
      </c>
      <c r="C413" s="2" t="s">
        <v>524</v>
      </c>
      <c r="D413" s="35"/>
      <c r="E413" s="35"/>
      <c r="F413" s="35"/>
      <c r="G413" s="35"/>
      <c r="H413" s="35"/>
      <c r="I413" s="35"/>
      <c r="J413" s="35">
        <v>346</v>
      </c>
      <c r="K413" s="35">
        <v>0</v>
      </c>
      <c r="L413" s="204">
        <v>1</v>
      </c>
      <c r="M413" s="204">
        <v>0.2</v>
      </c>
      <c r="N413" s="35" t="s">
        <v>119</v>
      </c>
      <c r="O413" s="35" t="s">
        <v>119</v>
      </c>
      <c r="P413" s="207"/>
      <c r="Q413" s="2" t="s">
        <v>504</v>
      </c>
      <c r="R413" s="2" t="s">
        <v>518</v>
      </c>
      <c r="S413" t="s">
        <v>485</v>
      </c>
    </row>
    <row r="414" spans="1:19" hidden="1" x14ac:dyDescent="0.3">
      <c r="A414" s="196">
        <f t="shared" si="11"/>
        <v>412</v>
      </c>
      <c r="B414" s="2" t="s">
        <v>357</v>
      </c>
      <c r="C414" s="54" t="s">
        <v>506</v>
      </c>
      <c r="D414" s="2"/>
      <c r="E414" s="2"/>
      <c r="F414" s="2"/>
      <c r="G414" s="2"/>
      <c r="H414" s="2"/>
      <c r="I414" s="2"/>
      <c r="J414" s="2">
        <v>349</v>
      </c>
      <c r="K414" s="2">
        <v>0</v>
      </c>
      <c r="L414" s="202">
        <v>1</v>
      </c>
      <c r="M414" s="202">
        <v>0.2</v>
      </c>
      <c r="N414" s="35" t="s">
        <v>119</v>
      </c>
      <c r="O414" s="35" t="s">
        <v>119</v>
      </c>
      <c r="P414" s="205"/>
      <c r="Q414" s="2" t="s">
        <v>504</v>
      </c>
      <c r="R414" s="2" t="s">
        <v>518</v>
      </c>
      <c r="S414" t="s">
        <v>522</v>
      </c>
    </row>
    <row r="415" spans="1:19" hidden="1" x14ac:dyDescent="0.3">
      <c r="A415" s="196">
        <f t="shared" si="11"/>
        <v>413</v>
      </c>
      <c r="B415" s="2" t="s">
        <v>357</v>
      </c>
      <c r="C415" s="54" t="s">
        <v>507</v>
      </c>
      <c r="D415" s="2"/>
      <c r="E415" s="2"/>
      <c r="F415" s="2"/>
      <c r="G415" s="2"/>
      <c r="H415" s="2"/>
      <c r="I415" s="2"/>
      <c r="J415" s="2">
        <v>350</v>
      </c>
      <c r="K415" s="2">
        <v>0</v>
      </c>
      <c r="L415" s="202">
        <v>1</v>
      </c>
      <c r="M415" s="202">
        <v>0.2</v>
      </c>
      <c r="N415" s="35" t="s">
        <v>119</v>
      </c>
      <c r="O415" s="35" t="s">
        <v>119</v>
      </c>
      <c r="P415" s="205"/>
      <c r="Q415" s="2" t="s">
        <v>504</v>
      </c>
      <c r="R415" s="2" t="s">
        <v>518</v>
      </c>
      <c r="S415" t="s">
        <v>523</v>
      </c>
    </row>
    <row r="416" spans="1:19" hidden="1" x14ac:dyDescent="0.3">
      <c r="A416" s="196">
        <f t="shared" si="11"/>
        <v>414</v>
      </c>
      <c r="B416" s="2" t="s">
        <v>525</v>
      </c>
      <c r="C416" s="2" t="s">
        <v>398</v>
      </c>
      <c r="D416" s="2"/>
      <c r="E416" s="2"/>
      <c r="F416" s="2"/>
      <c r="G416" s="2"/>
      <c r="H416" s="2"/>
      <c r="I416" s="2"/>
      <c r="J416" s="2">
        <v>381</v>
      </c>
      <c r="K416" s="2">
        <v>0</v>
      </c>
      <c r="L416" s="202">
        <v>1</v>
      </c>
      <c r="M416" s="202">
        <v>0.2</v>
      </c>
      <c r="N416" s="35" t="s">
        <v>119</v>
      </c>
      <c r="O416" s="35" t="s">
        <v>119</v>
      </c>
      <c r="P416" s="205"/>
      <c r="Q416" s="2" t="s">
        <v>508</v>
      </c>
      <c r="R416" s="2" t="s">
        <v>518</v>
      </c>
      <c r="S416" t="s">
        <v>479</v>
      </c>
    </row>
    <row r="417" spans="1:19" hidden="1" x14ac:dyDescent="0.3">
      <c r="A417" s="196">
        <f t="shared" si="11"/>
        <v>415</v>
      </c>
      <c r="B417" s="2" t="s">
        <v>525</v>
      </c>
      <c r="C417" s="54" t="s">
        <v>509</v>
      </c>
      <c r="D417" s="2"/>
      <c r="E417" s="2"/>
      <c r="F417" s="2"/>
      <c r="G417" s="2"/>
      <c r="H417" s="2"/>
      <c r="I417" s="2"/>
      <c r="J417" s="2">
        <v>384</v>
      </c>
      <c r="K417" s="2">
        <v>0</v>
      </c>
      <c r="L417" s="202">
        <v>1</v>
      </c>
      <c r="M417" s="202">
        <v>0.2</v>
      </c>
      <c r="N417" s="35" t="s">
        <v>119</v>
      </c>
      <c r="O417" s="35" t="s">
        <v>119</v>
      </c>
      <c r="P417" s="205"/>
      <c r="Q417" s="2" t="s">
        <v>508</v>
      </c>
      <c r="R417" s="2" t="s">
        <v>518</v>
      </c>
      <c r="S417" t="s">
        <v>497</v>
      </c>
    </row>
    <row r="418" spans="1:19" hidden="1" x14ac:dyDescent="0.3">
      <c r="A418" s="196">
        <f t="shared" si="11"/>
        <v>416</v>
      </c>
      <c r="B418" s="2" t="s">
        <v>525</v>
      </c>
      <c r="C418" s="54" t="s">
        <v>510</v>
      </c>
      <c r="D418" s="2"/>
      <c r="E418" s="2"/>
      <c r="F418" s="2"/>
      <c r="G418" s="2"/>
      <c r="H418" s="2"/>
      <c r="I418" s="2"/>
      <c r="J418" s="2">
        <v>385</v>
      </c>
      <c r="K418" s="2">
        <v>0</v>
      </c>
      <c r="L418" s="202">
        <v>1</v>
      </c>
      <c r="M418" s="202">
        <v>0.2</v>
      </c>
      <c r="N418" s="35" t="s">
        <v>119</v>
      </c>
      <c r="O418" s="35" t="s">
        <v>119</v>
      </c>
      <c r="P418" s="205"/>
      <c r="Q418" s="2" t="s">
        <v>508</v>
      </c>
      <c r="R418" s="2" t="s">
        <v>518</v>
      </c>
      <c r="S418" t="s">
        <v>498</v>
      </c>
    </row>
    <row r="419" spans="1:19" hidden="1" x14ac:dyDescent="0.3">
      <c r="A419" s="196">
        <f t="shared" si="11"/>
        <v>417</v>
      </c>
      <c r="B419" s="2" t="s">
        <v>525</v>
      </c>
      <c r="C419" s="2" t="s">
        <v>398</v>
      </c>
      <c r="D419" s="35"/>
      <c r="E419" s="35"/>
      <c r="F419" s="35"/>
      <c r="G419" s="35"/>
      <c r="H419" s="35"/>
      <c r="I419" s="35"/>
      <c r="J419" s="35">
        <v>391</v>
      </c>
      <c r="K419" s="35">
        <v>0</v>
      </c>
      <c r="L419" s="204">
        <v>1</v>
      </c>
      <c r="M419" s="204">
        <v>0.2</v>
      </c>
      <c r="N419" s="35" t="s">
        <v>119</v>
      </c>
      <c r="O419" s="35" t="s">
        <v>119</v>
      </c>
      <c r="P419" s="207"/>
      <c r="Q419" s="2" t="s">
        <v>508</v>
      </c>
      <c r="R419" s="2" t="s">
        <v>518</v>
      </c>
      <c r="S419" t="s">
        <v>481</v>
      </c>
    </row>
    <row r="420" spans="1:19" hidden="1" x14ac:dyDescent="0.3">
      <c r="A420" s="196">
        <f t="shared" si="11"/>
        <v>418</v>
      </c>
      <c r="B420" s="2" t="s">
        <v>525</v>
      </c>
      <c r="C420" s="54" t="s">
        <v>509</v>
      </c>
      <c r="D420" s="2"/>
      <c r="E420" s="2"/>
      <c r="F420" s="2"/>
      <c r="G420" s="2"/>
      <c r="H420" s="2"/>
      <c r="I420" s="2"/>
      <c r="J420" s="2">
        <v>394</v>
      </c>
      <c r="K420" s="2">
        <v>0</v>
      </c>
      <c r="L420" s="202">
        <v>1</v>
      </c>
      <c r="M420" s="202">
        <v>0.2</v>
      </c>
      <c r="N420" s="35" t="s">
        <v>119</v>
      </c>
      <c r="O420" s="35" t="s">
        <v>119</v>
      </c>
      <c r="P420" s="205"/>
      <c r="Q420" s="2" t="s">
        <v>508</v>
      </c>
      <c r="R420" s="2" t="s">
        <v>518</v>
      </c>
      <c r="S420" t="s">
        <v>520</v>
      </c>
    </row>
    <row r="421" spans="1:19" hidden="1" x14ac:dyDescent="0.3">
      <c r="A421" s="196">
        <f t="shared" si="11"/>
        <v>419</v>
      </c>
      <c r="B421" s="2" t="s">
        <v>525</v>
      </c>
      <c r="C421" s="54" t="s">
        <v>510</v>
      </c>
      <c r="D421" s="2"/>
      <c r="E421" s="2"/>
      <c r="F421" s="2"/>
      <c r="G421" s="2"/>
      <c r="H421" s="2"/>
      <c r="I421" s="2"/>
      <c r="J421" s="2">
        <v>395</v>
      </c>
      <c r="K421" s="2">
        <v>0</v>
      </c>
      <c r="L421" s="202">
        <v>1</v>
      </c>
      <c r="M421" s="202">
        <v>0.2</v>
      </c>
      <c r="N421" s="35" t="s">
        <v>119</v>
      </c>
      <c r="O421" s="35" t="s">
        <v>119</v>
      </c>
      <c r="P421" s="205"/>
      <c r="Q421" s="2" t="s">
        <v>508</v>
      </c>
      <c r="R421" s="2" t="s">
        <v>518</v>
      </c>
      <c r="S421" t="s">
        <v>521</v>
      </c>
    </row>
    <row r="422" spans="1:19" hidden="1" x14ac:dyDescent="0.3">
      <c r="A422" s="196">
        <f t="shared" si="11"/>
        <v>420</v>
      </c>
      <c r="B422" s="2" t="s">
        <v>525</v>
      </c>
      <c r="C422" s="2" t="s">
        <v>398</v>
      </c>
      <c r="D422" s="2"/>
      <c r="E422" s="2"/>
      <c r="F422" s="2"/>
      <c r="G422" s="2"/>
      <c r="H422" s="2"/>
      <c r="I422" s="2"/>
      <c r="J422" s="2">
        <v>201</v>
      </c>
      <c r="K422" s="2">
        <v>0</v>
      </c>
      <c r="L422" s="202">
        <v>1</v>
      </c>
      <c r="M422" s="202">
        <v>0.2</v>
      </c>
      <c r="N422" s="35" t="s">
        <v>119</v>
      </c>
      <c r="O422" s="35" t="s">
        <v>119</v>
      </c>
      <c r="P422" s="205"/>
      <c r="Q422" s="2" t="s">
        <v>508</v>
      </c>
      <c r="R422" s="2" t="s">
        <v>518</v>
      </c>
      <c r="S422" t="s">
        <v>483</v>
      </c>
    </row>
    <row r="423" spans="1:19" hidden="1" x14ac:dyDescent="0.3">
      <c r="A423" s="196">
        <f t="shared" si="11"/>
        <v>421</v>
      </c>
      <c r="B423" s="2" t="s">
        <v>525</v>
      </c>
      <c r="C423" s="54" t="s">
        <v>509</v>
      </c>
      <c r="D423" s="2"/>
      <c r="E423" s="2"/>
      <c r="F423" s="2"/>
      <c r="G423" s="2"/>
      <c r="H423" s="2"/>
      <c r="I423" s="2"/>
      <c r="J423" s="2">
        <v>204</v>
      </c>
      <c r="K423" s="2">
        <v>0</v>
      </c>
      <c r="L423" s="202">
        <v>1</v>
      </c>
      <c r="M423" s="202">
        <v>0.2</v>
      </c>
      <c r="N423" s="35" t="s">
        <v>119</v>
      </c>
      <c r="O423" s="35" t="s">
        <v>119</v>
      </c>
      <c r="P423" s="205"/>
      <c r="Q423" s="2" t="s">
        <v>508</v>
      </c>
      <c r="R423" s="2" t="s">
        <v>518</v>
      </c>
      <c r="S423" t="s">
        <v>502</v>
      </c>
    </row>
    <row r="424" spans="1:19" hidden="1" x14ac:dyDescent="0.3">
      <c r="A424" s="196">
        <f t="shared" si="11"/>
        <v>422</v>
      </c>
      <c r="B424" s="2" t="s">
        <v>525</v>
      </c>
      <c r="C424" s="54" t="s">
        <v>510</v>
      </c>
      <c r="D424" s="2"/>
      <c r="E424" s="2"/>
      <c r="F424" s="2"/>
      <c r="G424" s="2"/>
      <c r="H424" s="2"/>
      <c r="I424" s="2"/>
      <c r="J424" s="2">
        <v>205</v>
      </c>
      <c r="K424" s="2">
        <v>0</v>
      </c>
      <c r="L424" s="202">
        <v>1</v>
      </c>
      <c r="M424" s="202">
        <v>0.2</v>
      </c>
      <c r="N424" s="35" t="s">
        <v>119</v>
      </c>
      <c r="O424" s="35" t="s">
        <v>119</v>
      </c>
      <c r="P424" s="205"/>
      <c r="Q424" s="2" t="s">
        <v>508</v>
      </c>
      <c r="R424" s="2" t="s">
        <v>518</v>
      </c>
      <c r="S424" t="s">
        <v>503</v>
      </c>
    </row>
    <row r="425" spans="1:19" hidden="1" x14ac:dyDescent="0.3">
      <c r="A425" s="196">
        <f t="shared" si="11"/>
        <v>423</v>
      </c>
      <c r="B425" s="2" t="s">
        <v>525</v>
      </c>
      <c r="C425" s="2" t="s">
        <v>398</v>
      </c>
      <c r="D425" s="35"/>
      <c r="E425" s="35"/>
      <c r="F425" s="35"/>
      <c r="G425" s="35"/>
      <c r="H425" s="35"/>
      <c r="I425" s="35"/>
      <c r="J425" s="35">
        <v>211</v>
      </c>
      <c r="K425" s="35">
        <v>0</v>
      </c>
      <c r="L425" s="204">
        <v>1</v>
      </c>
      <c r="M425" s="204">
        <v>0.2</v>
      </c>
      <c r="N425" s="35" t="s">
        <v>119</v>
      </c>
      <c r="O425" s="35" t="s">
        <v>119</v>
      </c>
      <c r="P425" s="207"/>
      <c r="Q425" s="2" t="s">
        <v>508</v>
      </c>
      <c r="R425" s="2" t="s">
        <v>518</v>
      </c>
      <c r="S425" t="s">
        <v>485</v>
      </c>
    </row>
    <row r="426" spans="1:19" hidden="1" x14ac:dyDescent="0.3">
      <c r="A426" s="196">
        <f t="shared" si="11"/>
        <v>424</v>
      </c>
      <c r="B426" s="2" t="s">
        <v>525</v>
      </c>
      <c r="C426" s="54" t="s">
        <v>509</v>
      </c>
      <c r="D426" s="2"/>
      <c r="E426" s="2"/>
      <c r="F426" s="2"/>
      <c r="G426" s="2"/>
      <c r="H426" s="2"/>
      <c r="I426" s="2"/>
      <c r="J426" s="2">
        <v>214</v>
      </c>
      <c r="K426" s="2">
        <v>0</v>
      </c>
      <c r="L426" s="202">
        <v>1</v>
      </c>
      <c r="M426" s="202">
        <v>0.2</v>
      </c>
      <c r="N426" s="35" t="s">
        <v>119</v>
      </c>
      <c r="O426" s="35" t="s">
        <v>119</v>
      </c>
      <c r="P426" s="205"/>
      <c r="Q426" s="2" t="s">
        <v>508</v>
      </c>
      <c r="R426" s="2" t="s">
        <v>518</v>
      </c>
      <c r="S426" t="s">
        <v>522</v>
      </c>
    </row>
    <row r="427" spans="1:19" hidden="1" x14ac:dyDescent="0.3">
      <c r="A427" s="196">
        <f t="shared" ref="A427:A504" si="13">A426+1</f>
        <v>425</v>
      </c>
      <c r="B427" s="2" t="s">
        <v>525</v>
      </c>
      <c r="C427" s="54" t="s">
        <v>510</v>
      </c>
      <c r="D427" s="2"/>
      <c r="E427" s="2"/>
      <c r="F427" s="2"/>
      <c r="G427" s="2"/>
      <c r="H427" s="2"/>
      <c r="I427" s="2"/>
      <c r="J427" s="2">
        <v>215</v>
      </c>
      <c r="K427" s="2">
        <v>0</v>
      </c>
      <c r="L427" s="202">
        <v>1</v>
      </c>
      <c r="M427" s="202">
        <v>0.2</v>
      </c>
      <c r="N427" s="35" t="s">
        <v>119</v>
      </c>
      <c r="O427" s="35" t="s">
        <v>119</v>
      </c>
      <c r="P427" s="205"/>
      <c r="Q427" s="2" t="s">
        <v>508</v>
      </c>
      <c r="R427" s="2" t="s">
        <v>518</v>
      </c>
      <c r="S427" t="s">
        <v>523</v>
      </c>
    </row>
    <row r="428" spans="1:19" hidden="1" x14ac:dyDescent="0.3">
      <c r="A428" s="196">
        <f t="shared" si="13"/>
        <v>426</v>
      </c>
      <c r="B428" s="35" t="s">
        <v>346</v>
      </c>
      <c r="C428" s="35" t="s">
        <v>511</v>
      </c>
      <c r="D428" s="2"/>
      <c r="E428" s="2"/>
      <c r="F428" s="2"/>
      <c r="G428" s="2"/>
      <c r="H428" s="2"/>
      <c r="I428" s="2"/>
      <c r="J428" s="35">
        <v>21</v>
      </c>
      <c r="K428" s="2">
        <v>0</v>
      </c>
      <c r="L428" s="202">
        <v>1</v>
      </c>
      <c r="M428" s="202">
        <v>0.2</v>
      </c>
      <c r="N428" s="35" t="s">
        <v>119</v>
      </c>
      <c r="O428" s="35" t="s">
        <v>119</v>
      </c>
      <c r="P428" s="205"/>
      <c r="Q428" s="35" t="s">
        <v>406</v>
      </c>
      <c r="R428" s="2" t="s">
        <v>518</v>
      </c>
      <c r="S428" t="s">
        <v>513</v>
      </c>
    </row>
    <row r="429" spans="1:19" hidden="1" x14ac:dyDescent="0.3">
      <c r="A429" s="196">
        <f t="shared" si="13"/>
        <v>427</v>
      </c>
      <c r="B429" s="35" t="s">
        <v>346</v>
      </c>
      <c r="C429" s="35" t="s">
        <v>511</v>
      </c>
      <c r="D429" s="2"/>
      <c r="E429" s="2"/>
      <c r="F429" s="2"/>
      <c r="G429" s="2"/>
      <c r="H429" s="2"/>
      <c r="I429" s="2"/>
      <c r="J429" s="2">
        <v>66</v>
      </c>
      <c r="K429" s="2">
        <v>0</v>
      </c>
      <c r="L429" s="202">
        <v>1</v>
      </c>
      <c r="M429" s="202">
        <v>0.2</v>
      </c>
      <c r="N429" s="35" t="s">
        <v>119</v>
      </c>
      <c r="O429" s="35" t="s">
        <v>119</v>
      </c>
      <c r="P429" s="205"/>
      <c r="Q429" s="35" t="s">
        <v>406</v>
      </c>
      <c r="R429" s="2" t="s">
        <v>518</v>
      </c>
      <c r="S429" t="s">
        <v>515</v>
      </c>
    </row>
    <row r="430" spans="1:19" hidden="1" x14ac:dyDescent="0.3">
      <c r="A430" s="196">
        <f t="shared" si="13"/>
        <v>428</v>
      </c>
      <c r="B430" s="35" t="s">
        <v>346</v>
      </c>
      <c r="C430" s="35" t="s">
        <v>511</v>
      </c>
      <c r="D430" s="2"/>
      <c r="E430" s="2"/>
      <c r="F430" s="2"/>
      <c r="G430" s="2"/>
      <c r="H430" s="2"/>
      <c r="I430" s="2"/>
      <c r="J430" s="2">
        <v>31</v>
      </c>
      <c r="K430" s="2">
        <v>0</v>
      </c>
      <c r="L430" s="202">
        <v>1</v>
      </c>
      <c r="M430" s="202">
        <v>0.2</v>
      </c>
      <c r="N430" s="35" t="s">
        <v>119</v>
      </c>
      <c r="O430" s="35" t="s">
        <v>119</v>
      </c>
      <c r="P430" s="205"/>
      <c r="Q430" s="35" t="s">
        <v>406</v>
      </c>
      <c r="R430" s="2" t="s">
        <v>518</v>
      </c>
      <c r="S430" t="s">
        <v>526</v>
      </c>
    </row>
    <row r="431" spans="1:19" hidden="1" x14ac:dyDescent="0.3">
      <c r="A431" s="196">
        <f t="shared" si="13"/>
        <v>429</v>
      </c>
      <c r="B431" s="35" t="s">
        <v>346</v>
      </c>
      <c r="C431" s="35" t="s">
        <v>511</v>
      </c>
      <c r="D431" s="2"/>
      <c r="E431" s="2"/>
      <c r="F431" s="2"/>
      <c r="G431" s="2"/>
      <c r="H431" s="2"/>
      <c r="I431" s="2"/>
      <c r="J431" s="2">
        <v>76</v>
      </c>
      <c r="K431" s="2">
        <v>0</v>
      </c>
      <c r="L431" s="202">
        <v>1</v>
      </c>
      <c r="M431" s="202">
        <v>0.2</v>
      </c>
      <c r="N431" s="35" t="s">
        <v>119</v>
      </c>
      <c r="O431" s="35" t="s">
        <v>119</v>
      </c>
      <c r="P431" s="205"/>
      <c r="Q431" s="35" t="s">
        <v>406</v>
      </c>
      <c r="R431" s="2" t="s">
        <v>518</v>
      </c>
      <c r="S431" t="s">
        <v>527</v>
      </c>
    </row>
    <row r="432" spans="1:19" hidden="1" x14ac:dyDescent="0.3">
      <c r="A432" s="196">
        <f t="shared" si="13"/>
        <v>430</v>
      </c>
      <c r="B432" s="35" t="s">
        <v>346</v>
      </c>
      <c r="C432" s="35" t="s">
        <v>511</v>
      </c>
      <c r="D432" s="2"/>
      <c r="E432" s="2"/>
      <c r="F432" s="2"/>
      <c r="G432" s="2"/>
      <c r="H432" s="2"/>
      <c r="I432" s="2"/>
      <c r="J432" s="2">
        <v>291</v>
      </c>
      <c r="K432" s="2">
        <v>0</v>
      </c>
      <c r="L432" s="202">
        <v>1</v>
      </c>
      <c r="M432" s="202">
        <v>0.2</v>
      </c>
      <c r="N432" s="35" t="s">
        <v>119</v>
      </c>
      <c r="O432" s="35" t="s">
        <v>119</v>
      </c>
      <c r="P432" s="205"/>
      <c r="Q432" s="35" t="s">
        <v>416</v>
      </c>
      <c r="R432" s="2" t="s">
        <v>518</v>
      </c>
      <c r="S432" t="s">
        <v>513</v>
      </c>
    </row>
    <row r="433" spans="1:20" hidden="1" x14ac:dyDescent="0.3">
      <c r="A433" s="196">
        <f t="shared" si="13"/>
        <v>431</v>
      </c>
      <c r="B433" s="35" t="s">
        <v>346</v>
      </c>
      <c r="C433" s="35" t="s">
        <v>511</v>
      </c>
      <c r="D433" s="35"/>
      <c r="E433" s="35"/>
      <c r="F433" s="35"/>
      <c r="G433" s="35"/>
      <c r="H433" s="35"/>
      <c r="I433" s="35"/>
      <c r="J433" s="2">
        <v>156</v>
      </c>
      <c r="K433" s="35">
        <v>0</v>
      </c>
      <c r="L433" s="204">
        <v>1</v>
      </c>
      <c r="M433" s="204">
        <v>0.2</v>
      </c>
      <c r="N433" s="35" t="s">
        <v>119</v>
      </c>
      <c r="O433" s="35" t="s">
        <v>119</v>
      </c>
      <c r="P433" s="207"/>
      <c r="Q433" s="35" t="s">
        <v>416</v>
      </c>
      <c r="R433" s="2" t="s">
        <v>518</v>
      </c>
      <c r="S433" t="s">
        <v>515</v>
      </c>
    </row>
    <row r="434" spans="1:20" hidden="1" x14ac:dyDescent="0.3">
      <c r="A434" s="196">
        <f t="shared" si="13"/>
        <v>432</v>
      </c>
      <c r="B434" s="35" t="s">
        <v>346</v>
      </c>
      <c r="C434" s="35" t="s">
        <v>511</v>
      </c>
      <c r="D434" s="2"/>
      <c r="E434" s="2"/>
      <c r="F434" s="2"/>
      <c r="G434" s="2"/>
      <c r="H434" s="2"/>
      <c r="I434" s="2"/>
      <c r="J434" s="2">
        <v>301</v>
      </c>
      <c r="K434" s="2">
        <v>0</v>
      </c>
      <c r="L434" s="202">
        <v>1</v>
      </c>
      <c r="M434" s="202">
        <v>0.2</v>
      </c>
      <c r="N434" s="35" t="s">
        <v>119</v>
      </c>
      <c r="O434" s="35" t="s">
        <v>119</v>
      </c>
      <c r="P434" s="205"/>
      <c r="Q434" s="35" t="s">
        <v>416</v>
      </c>
      <c r="R434" s="2" t="s">
        <v>518</v>
      </c>
      <c r="S434" t="s">
        <v>526</v>
      </c>
    </row>
    <row r="435" spans="1:20" hidden="1" x14ac:dyDescent="0.3">
      <c r="A435" s="196">
        <f t="shared" si="13"/>
        <v>433</v>
      </c>
      <c r="B435" s="35" t="s">
        <v>346</v>
      </c>
      <c r="C435" s="35" t="s">
        <v>511</v>
      </c>
      <c r="D435" s="35"/>
      <c r="E435" s="35"/>
      <c r="F435" s="35"/>
      <c r="G435" s="35"/>
      <c r="H435" s="35"/>
      <c r="I435" s="35"/>
      <c r="J435" s="35">
        <v>166</v>
      </c>
      <c r="K435" s="35">
        <v>0</v>
      </c>
      <c r="L435" s="204">
        <v>1</v>
      </c>
      <c r="M435" s="204">
        <v>0.2</v>
      </c>
      <c r="N435" s="35" t="s">
        <v>119</v>
      </c>
      <c r="O435" s="35" t="s">
        <v>119</v>
      </c>
      <c r="P435" s="207"/>
      <c r="Q435" s="35" t="s">
        <v>416</v>
      </c>
      <c r="R435" s="2" t="s">
        <v>518</v>
      </c>
      <c r="S435" t="s">
        <v>527</v>
      </c>
    </row>
    <row r="436" spans="1:20" hidden="1" x14ac:dyDescent="0.3">
      <c r="A436" s="196">
        <f t="shared" si="13"/>
        <v>434</v>
      </c>
      <c r="B436" s="35" t="s">
        <v>346</v>
      </c>
      <c r="C436" s="35" t="s">
        <v>511</v>
      </c>
      <c r="D436" s="2"/>
      <c r="E436" s="2"/>
      <c r="F436" s="2"/>
      <c r="G436" s="2"/>
      <c r="H436" s="2"/>
      <c r="I436" s="2"/>
      <c r="J436" s="2">
        <v>381</v>
      </c>
      <c r="K436" s="2">
        <v>0</v>
      </c>
      <c r="L436" s="202">
        <v>1</v>
      </c>
      <c r="M436" s="202">
        <v>0.2</v>
      </c>
      <c r="N436" s="35" t="s">
        <v>119</v>
      </c>
      <c r="O436" s="35" t="s">
        <v>119</v>
      </c>
      <c r="P436" s="205"/>
      <c r="Q436" s="35" t="s">
        <v>418</v>
      </c>
      <c r="R436" s="2" t="s">
        <v>518</v>
      </c>
      <c r="S436" t="s">
        <v>513</v>
      </c>
    </row>
    <row r="437" spans="1:20" hidden="1" x14ac:dyDescent="0.3">
      <c r="A437" s="196">
        <f t="shared" si="13"/>
        <v>435</v>
      </c>
      <c r="B437" s="35" t="s">
        <v>346</v>
      </c>
      <c r="C437" s="35" t="s">
        <v>511</v>
      </c>
      <c r="D437" s="2"/>
      <c r="E437" s="2"/>
      <c r="F437" s="2"/>
      <c r="G437" s="2"/>
      <c r="H437" s="2"/>
      <c r="I437" s="2"/>
      <c r="J437" s="2">
        <v>201</v>
      </c>
      <c r="K437" s="2">
        <v>0</v>
      </c>
      <c r="L437" s="202">
        <v>1</v>
      </c>
      <c r="M437" s="202">
        <v>0.2</v>
      </c>
      <c r="N437" s="35" t="s">
        <v>119</v>
      </c>
      <c r="O437" s="35" t="s">
        <v>119</v>
      </c>
      <c r="P437" s="205"/>
      <c r="Q437" s="35" t="s">
        <v>418</v>
      </c>
      <c r="R437" s="2" t="s">
        <v>518</v>
      </c>
      <c r="S437" t="s">
        <v>515</v>
      </c>
    </row>
    <row r="438" spans="1:20" hidden="1" x14ac:dyDescent="0.3">
      <c r="A438" s="196">
        <f t="shared" si="13"/>
        <v>436</v>
      </c>
      <c r="B438" s="35" t="s">
        <v>346</v>
      </c>
      <c r="C438" s="35" t="s">
        <v>511</v>
      </c>
      <c r="D438" s="2"/>
      <c r="E438" s="2"/>
      <c r="F438" s="2"/>
      <c r="G438" s="2"/>
      <c r="H438" s="2"/>
      <c r="I438" s="2"/>
      <c r="J438" s="2">
        <v>391</v>
      </c>
      <c r="K438" s="2">
        <v>0</v>
      </c>
      <c r="L438" s="202">
        <v>1</v>
      </c>
      <c r="M438" s="202">
        <v>0.2</v>
      </c>
      <c r="N438" s="2" t="s">
        <v>119</v>
      </c>
      <c r="O438" s="2" t="s">
        <v>119</v>
      </c>
      <c r="P438" s="205"/>
      <c r="Q438" s="35" t="s">
        <v>418</v>
      </c>
      <c r="R438" s="2" t="s">
        <v>518</v>
      </c>
      <c r="S438" t="s">
        <v>526</v>
      </c>
    </row>
    <row r="439" spans="1:20" ht="15" hidden="1" thickBot="1" x14ac:dyDescent="0.35">
      <c r="A439" s="196">
        <f t="shared" si="13"/>
        <v>437</v>
      </c>
      <c r="B439" s="34" t="s">
        <v>346</v>
      </c>
      <c r="C439" s="34" t="s">
        <v>511</v>
      </c>
      <c r="D439" s="34"/>
      <c r="E439" s="34"/>
      <c r="F439" s="34"/>
      <c r="G439" s="34"/>
      <c r="H439" s="34"/>
      <c r="I439" s="34"/>
      <c r="J439" s="34">
        <v>211</v>
      </c>
      <c r="K439" s="34">
        <v>0</v>
      </c>
      <c r="L439" s="203">
        <v>1</v>
      </c>
      <c r="M439" s="203">
        <v>0.2</v>
      </c>
      <c r="N439" s="201" t="s">
        <v>119</v>
      </c>
      <c r="O439" s="201" t="s">
        <v>119</v>
      </c>
      <c r="P439" s="206"/>
      <c r="Q439" s="34" t="s">
        <v>418</v>
      </c>
      <c r="R439" s="34" t="s">
        <v>518</v>
      </c>
      <c r="S439" s="52" t="s">
        <v>527</v>
      </c>
    </row>
    <row r="440" spans="1:20" hidden="1" x14ac:dyDescent="0.3">
      <c r="A440" s="35">
        <f t="shared" si="13"/>
        <v>438</v>
      </c>
      <c r="B440" s="35" t="s">
        <v>361</v>
      </c>
      <c r="C440" s="35" t="s">
        <v>400</v>
      </c>
      <c r="D440" s="35"/>
      <c r="E440" s="35"/>
      <c r="F440" s="35"/>
      <c r="G440" s="35"/>
      <c r="H440" s="35"/>
      <c r="I440" s="35"/>
      <c r="J440" s="255">
        <v>126</v>
      </c>
      <c r="K440" s="35">
        <v>0</v>
      </c>
      <c r="L440" s="204">
        <v>1</v>
      </c>
      <c r="M440" s="204">
        <v>0.2</v>
      </c>
      <c r="N440" s="35" t="s">
        <v>305</v>
      </c>
      <c r="O440" s="35" t="s">
        <v>305</v>
      </c>
      <c r="P440" s="207"/>
      <c r="Q440" s="35" t="s">
        <v>406</v>
      </c>
      <c r="R440" s="35" t="s">
        <v>528</v>
      </c>
      <c r="S440" t="s">
        <v>529</v>
      </c>
      <c r="T440" t="s">
        <v>530</v>
      </c>
    </row>
    <row r="441" spans="1:20" hidden="1" x14ac:dyDescent="0.3">
      <c r="A441" s="35">
        <f t="shared" si="13"/>
        <v>439</v>
      </c>
      <c r="B441" s="35" t="s">
        <v>361</v>
      </c>
      <c r="C441" s="35" t="s">
        <v>400</v>
      </c>
      <c r="D441" s="35"/>
      <c r="E441" s="35"/>
      <c r="F441" s="35"/>
      <c r="G441" s="35"/>
      <c r="H441" s="35"/>
      <c r="I441" s="35"/>
      <c r="J441" s="255">
        <v>129</v>
      </c>
      <c r="K441" s="35">
        <v>0</v>
      </c>
      <c r="L441" s="204">
        <v>1</v>
      </c>
      <c r="M441" s="204">
        <v>0.2</v>
      </c>
      <c r="N441" s="35" t="s">
        <v>305</v>
      </c>
      <c r="O441" s="35" t="s">
        <v>305</v>
      </c>
      <c r="P441" s="207"/>
      <c r="Q441" s="35" t="s">
        <v>406</v>
      </c>
      <c r="R441" s="35" t="s">
        <v>528</v>
      </c>
      <c r="S441" t="s">
        <v>531</v>
      </c>
    </row>
    <row r="442" spans="1:20" hidden="1" x14ac:dyDescent="0.3">
      <c r="A442" s="35">
        <f t="shared" si="13"/>
        <v>440</v>
      </c>
      <c r="B442" s="35" t="s">
        <v>361</v>
      </c>
      <c r="C442" s="35" t="s">
        <v>400</v>
      </c>
      <c r="D442" s="2"/>
      <c r="E442" s="2"/>
      <c r="F442" s="2"/>
      <c r="G442" s="2"/>
      <c r="H442" s="2"/>
      <c r="I442" s="2"/>
      <c r="J442" s="254">
        <v>130</v>
      </c>
      <c r="K442" s="2">
        <v>0</v>
      </c>
      <c r="L442" s="202">
        <v>1</v>
      </c>
      <c r="M442" s="202">
        <v>0.2</v>
      </c>
      <c r="N442" s="35" t="s">
        <v>305</v>
      </c>
      <c r="O442" s="35" t="s">
        <v>305</v>
      </c>
      <c r="P442" s="205"/>
      <c r="Q442" s="35" t="s">
        <v>406</v>
      </c>
      <c r="R442" s="35" t="s">
        <v>528</v>
      </c>
      <c r="S442" t="s">
        <v>532</v>
      </c>
    </row>
    <row r="443" spans="1:20" s="7" customFormat="1" hidden="1" x14ac:dyDescent="0.3">
      <c r="A443" s="35">
        <f t="shared" si="13"/>
        <v>441</v>
      </c>
      <c r="B443" s="35" t="s">
        <v>361</v>
      </c>
      <c r="C443" s="35" t="s">
        <v>400</v>
      </c>
      <c r="D443" s="2"/>
      <c r="E443" s="2"/>
      <c r="F443" s="2"/>
      <c r="G443" s="2"/>
      <c r="H443" s="2"/>
      <c r="I443" s="2"/>
      <c r="J443" s="56">
        <v>155</v>
      </c>
      <c r="K443" s="2">
        <v>0</v>
      </c>
      <c r="L443" s="202">
        <v>1</v>
      </c>
      <c r="M443" s="202">
        <v>0.2</v>
      </c>
      <c r="N443" s="35" t="s">
        <v>119</v>
      </c>
      <c r="O443" s="35" t="s">
        <v>119</v>
      </c>
      <c r="P443" s="205"/>
      <c r="Q443" s="35" t="s">
        <v>416</v>
      </c>
      <c r="R443" s="35" t="s">
        <v>528</v>
      </c>
    </row>
    <row r="444" spans="1:20" hidden="1" x14ac:dyDescent="0.3">
      <c r="A444" s="35">
        <f t="shared" si="13"/>
        <v>442</v>
      </c>
      <c r="B444" s="35" t="s">
        <v>361</v>
      </c>
      <c r="C444" s="35" t="s">
        <v>400</v>
      </c>
      <c r="D444" s="2"/>
      <c r="E444" s="2"/>
      <c r="F444" s="2"/>
      <c r="G444" s="2"/>
      <c r="H444" s="2"/>
      <c r="I444" s="2"/>
      <c r="J444" s="56">
        <v>156</v>
      </c>
      <c r="K444" s="2">
        <v>0</v>
      </c>
      <c r="L444" s="202">
        <v>1</v>
      </c>
      <c r="M444" s="202">
        <v>0.2</v>
      </c>
      <c r="N444" s="35" t="s">
        <v>119</v>
      </c>
      <c r="O444" s="35" t="s">
        <v>119</v>
      </c>
      <c r="P444" s="205"/>
      <c r="Q444" s="35" t="s">
        <v>416</v>
      </c>
      <c r="R444" s="35" t="s">
        <v>528</v>
      </c>
    </row>
    <row r="445" spans="1:20" s="52" customFormat="1" ht="15" hidden="1" thickBot="1" x14ac:dyDescent="0.35">
      <c r="A445" s="35">
        <f t="shared" si="13"/>
        <v>443</v>
      </c>
      <c r="B445" s="35" t="s">
        <v>361</v>
      </c>
      <c r="C445" s="35" t="s">
        <v>400</v>
      </c>
      <c r="D445" s="2"/>
      <c r="E445" s="2"/>
      <c r="F445" s="2"/>
      <c r="G445" s="2"/>
      <c r="H445" s="2"/>
      <c r="I445" s="2"/>
      <c r="J445" s="56">
        <v>157</v>
      </c>
      <c r="K445" s="2">
        <v>0</v>
      </c>
      <c r="L445" s="202">
        <v>1</v>
      </c>
      <c r="M445" s="202">
        <v>0.2</v>
      </c>
      <c r="N445" s="35" t="s">
        <v>119</v>
      </c>
      <c r="O445" s="35" t="s">
        <v>119</v>
      </c>
      <c r="P445" s="205"/>
      <c r="Q445" s="35" t="s">
        <v>416</v>
      </c>
      <c r="R445" s="35" t="s">
        <v>528</v>
      </c>
    </row>
    <row r="446" spans="1:20" hidden="1" x14ac:dyDescent="0.3">
      <c r="A446" s="35">
        <f t="shared" si="13"/>
        <v>444</v>
      </c>
      <c r="B446" s="35" t="s">
        <v>361</v>
      </c>
      <c r="C446" s="35" t="s">
        <v>400</v>
      </c>
      <c r="D446" s="2"/>
      <c r="E446" s="2"/>
      <c r="F446" s="2"/>
      <c r="G446" s="2"/>
      <c r="H446" s="2"/>
      <c r="I446" s="2"/>
      <c r="J446" s="56">
        <v>167</v>
      </c>
      <c r="K446" s="2">
        <v>0</v>
      </c>
      <c r="L446" s="202">
        <v>1</v>
      </c>
      <c r="M446" s="202">
        <v>0.2</v>
      </c>
      <c r="N446" s="35" t="s">
        <v>119</v>
      </c>
      <c r="O446" s="35" t="s">
        <v>119</v>
      </c>
      <c r="P446" s="205"/>
      <c r="Q446" s="35" t="s">
        <v>418</v>
      </c>
      <c r="R446" s="35" t="s">
        <v>528</v>
      </c>
    </row>
    <row r="447" spans="1:20" hidden="1" x14ac:dyDescent="0.3">
      <c r="A447" s="35">
        <f t="shared" si="13"/>
        <v>445</v>
      </c>
      <c r="B447" s="35" t="s">
        <v>361</v>
      </c>
      <c r="C447" s="35" t="s">
        <v>400</v>
      </c>
      <c r="D447" s="35"/>
      <c r="E447" s="35"/>
      <c r="F447" s="35"/>
      <c r="G447" s="35"/>
      <c r="H447" s="35"/>
      <c r="I447" s="35"/>
      <c r="J447" s="57">
        <v>168</v>
      </c>
      <c r="K447" s="35">
        <v>0</v>
      </c>
      <c r="L447" s="204">
        <v>1</v>
      </c>
      <c r="M447" s="204">
        <v>0.2</v>
      </c>
      <c r="N447" s="35" t="s">
        <v>119</v>
      </c>
      <c r="O447" s="35" t="s">
        <v>119</v>
      </c>
      <c r="P447" s="207"/>
      <c r="Q447" s="35" t="s">
        <v>418</v>
      </c>
      <c r="R447" s="35" t="s">
        <v>528</v>
      </c>
    </row>
    <row r="448" spans="1:20" ht="15" hidden="1" thickBot="1" x14ac:dyDescent="0.35">
      <c r="A448" s="34">
        <f t="shared" si="13"/>
        <v>446</v>
      </c>
      <c r="B448" s="34" t="s">
        <v>361</v>
      </c>
      <c r="C448" s="34" t="s">
        <v>400</v>
      </c>
      <c r="D448" s="34"/>
      <c r="E448" s="34"/>
      <c r="F448" s="34"/>
      <c r="G448" s="34"/>
      <c r="H448" s="34"/>
      <c r="I448" s="34"/>
      <c r="J448" s="171">
        <v>169</v>
      </c>
      <c r="K448" s="34">
        <v>0</v>
      </c>
      <c r="L448" s="203">
        <v>1</v>
      </c>
      <c r="M448" s="203">
        <v>0.2</v>
      </c>
      <c r="N448" s="34" t="s">
        <v>119</v>
      </c>
      <c r="O448" s="34" t="s">
        <v>119</v>
      </c>
      <c r="P448" s="206"/>
      <c r="Q448" s="34" t="s">
        <v>418</v>
      </c>
      <c r="R448" s="34" t="s">
        <v>528</v>
      </c>
    </row>
    <row r="449" spans="1:20" hidden="1" x14ac:dyDescent="0.3">
      <c r="A449" s="198">
        <f t="shared" si="13"/>
        <v>447</v>
      </c>
      <c r="B449" s="35" t="s">
        <v>364</v>
      </c>
      <c r="C449" s="35" t="s">
        <v>400</v>
      </c>
      <c r="D449" s="35"/>
      <c r="E449" s="35"/>
      <c r="F449" s="35"/>
      <c r="G449" s="35"/>
      <c r="H449" s="35"/>
      <c r="I449" s="35"/>
      <c r="J449" s="35">
        <v>96</v>
      </c>
      <c r="K449" s="35">
        <v>0</v>
      </c>
      <c r="L449" s="204">
        <v>1</v>
      </c>
      <c r="M449" s="204">
        <v>0.2</v>
      </c>
      <c r="N449" s="35" t="s">
        <v>119</v>
      </c>
      <c r="O449" s="35" t="s">
        <v>119</v>
      </c>
      <c r="P449" s="207"/>
      <c r="Q449" s="35" t="s">
        <v>406</v>
      </c>
      <c r="R449" s="35" t="s">
        <v>533</v>
      </c>
      <c r="S449" t="s">
        <v>534</v>
      </c>
      <c r="T449" t="s">
        <v>530</v>
      </c>
    </row>
    <row r="450" spans="1:20" hidden="1" x14ac:dyDescent="0.3">
      <c r="A450" s="198">
        <f t="shared" si="13"/>
        <v>448</v>
      </c>
      <c r="B450" s="35" t="s">
        <v>364</v>
      </c>
      <c r="C450" s="35" t="s">
        <v>400</v>
      </c>
      <c r="D450" s="35"/>
      <c r="E450" s="35"/>
      <c r="F450" s="35"/>
      <c r="G450" s="35"/>
      <c r="H450" s="35"/>
      <c r="I450" s="35"/>
      <c r="J450" s="35">
        <v>99</v>
      </c>
      <c r="K450" s="35">
        <v>0</v>
      </c>
      <c r="L450" s="204">
        <v>1</v>
      </c>
      <c r="M450" s="204">
        <v>0.2</v>
      </c>
      <c r="N450" s="35" t="s">
        <v>119</v>
      </c>
      <c r="O450" s="35" t="s">
        <v>119</v>
      </c>
      <c r="P450" s="207"/>
      <c r="Q450" s="35" t="s">
        <v>406</v>
      </c>
      <c r="R450" s="35" t="s">
        <v>533</v>
      </c>
      <c r="S450" t="s">
        <v>535</v>
      </c>
    </row>
    <row r="451" spans="1:20" hidden="1" x14ac:dyDescent="0.3">
      <c r="A451" s="198">
        <f t="shared" si="13"/>
        <v>449</v>
      </c>
      <c r="B451" s="35" t="s">
        <v>364</v>
      </c>
      <c r="C451" s="35" t="s">
        <v>400</v>
      </c>
      <c r="D451" s="2"/>
      <c r="E451" s="2"/>
      <c r="F451" s="2"/>
      <c r="G451" s="2"/>
      <c r="H451" s="2"/>
      <c r="I451" s="2"/>
      <c r="J451" s="2">
        <v>100</v>
      </c>
      <c r="K451" s="2">
        <v>0</v>
      </c>
      <c r="L451" s="202">
        <v>1</v>
      </c>
      <c r="M451" s="202">
        <v>0.2</v>
      </c>
      <c r="N451" s="35" t="s">
        <v>119</v>
      </c>
      <c r="O451" s="35" t="s">
        <v>119</v>
      </c>
      <c r="P451" s="205"/>
      <c r="Q451" s="35" t="s">
        <v>406</v>
      </c>
      <c r="R451" s="35" t="s">
        <v>533</v>
      </c>
      <c r="S451" t="s">
        <v>536</v>
      </c>
    </row>
    <row r="452" spans="1:20" hidden="1" x14ac:dyDescent="0.3">
      <c r="A452" s="198">
        <f t="shared" si="13"/>
        <v>450</v>
      </c>
      <c r="B452" s="35" t="s">
        <v>364</v>
      </c>
      <c r="C452" s="35" t="s">
        <v>400</v>
      </c>
      <c r="D452" s="2"/>
      <c r="E452" s="2"/>
      <c r="F452" s="2"/>
      <c r="G452" s="2"/>
      <c r="H452" s="2"/>
      <c r="I452" s="2"/>
      <c r="J452" s="56">
        <v>155</v>
      </c>
      <c r="K452" s="2">
        <v>0</v>
      </c>
      <c r="L452" s="202">
        <v>1</v>
      </c>
      <c r="M452" s="202">
        <v>0.2</v>
      </c>
      <c r="N452" s="35" t="s">
        <v>119</v>
      </c>
      <c r="O452" s="35" t="s">
        <v>119</v>
      </c>
      <c r="P452" s="205"/>
      <c r="Q452" s="35" t="s">
        <v>416</v>
      </c>
      <c r="R452" s="35" t="s">
        <v>533</v>
      </c>
    </row>
    <row r="453" spans="1:20" hidden="1" x14ac:dyDescent="0.3">
      <c r="A453" s="198">
        <f t="shared" si="13"/>
        <v>451</v>
      </c>
      <c r="B453" s="35" t="s">
        <v>364</v>
      </c>
      <c r="C453" s="35" t="s">
        <v>400</v>
      </c>
      <c r="D453" s="2"/>
      <c r="E453" s="2"/>
      <c r="F453" s="2"/>
      <c r="G453" s="2"/>
      <c r="H453" s="2"/>
      <c r="I453" s="2"/>
      <c r="J453" s="56">
        <v>156</v>
      </c>
      <c r="K453" s="2">
        <v>0</v>
      </c>
      <c r="L453" s="202">
        <v>1</v>
      </c>
      <c r="M453" s="202">
        <v>0.2</v>
      </c>
      <c r="N453" s="35" t="s">
        <v>119</v>
      </c>
      <c r="O453" s="35" t="s">
        <v>119</v>
      </c>
      <c r="P453" s="205"/>
      <c r="Q453" s="35" t="s">
        <v>416</v>
      </c>
      <c r="R453" s="35" t="s">
        <v>533</v>
      </c>
    </row>
    <row r="454" spans="1:20" hidden="1" x14ac:dyDescent="0.3">
      <c r="A454" s="198">
        <f t="shared" si="13"/>
        <v>452</v>
      </c>
      <c r="B454" s="35" t="s">
        <v>364</v>
      </c>
      <c r="C454" s="35" t="s">
        <v>400</v>
      </c>
      <c r="D454" s="2"/>
      <c r="E454" s="2"/>
      <c r="F454" s="2"/>
      <c r="G454" s="2"/>
      <c r="H454" s="2"/>
      <c r="I454" s="2"/>
      <c r="J454" s="56">
        <v>157</v>
      </c>
      <c r="K454" s="2">
        <v>0</v>
      </c>
      <c r="L454" s="202">
        <v>1</v>
      </c>
      <c r="M454" s="202">
        <v>0.2</v>
      </c>
      <c r="N454" s="35" t="s">
        <v>119</v>
      </c>
      <c r="O454" s="35" t="s">
        <v>119</v>
      </c>
      <c r="P454" s="205"/>
      <c r="Q454" s="35" t="s">
        <v>416</v>
      </c>
      <c r="R454" s="35" t="s">
        <v>533</v>
      </c>
    </row>
    <row r="455" spans="1:20" hidden="1" x14ac:dyDescent="0.3">
      <c r="A455" s="198">
        <f t="shared" si="13"/>
        <v>453</v>
      </c>
      <c r="B455" s="35" t="s">
        <v>364</v>
      </c>
      <c r="C455" s="35" t="s">
        <v>400</v>
      </c>
      <c r="D455" s="2"/>
      <c r="E455" s="2"/>
      <c r="F455" s="2"/>
      <c r="G455" s="2"/>
      <c r="H455" s="2"/>
      <c r="I455" s="2"/>
      <c r="J455" s="56">
        <v>167</v>
      </c>
      <c r="K455" s="2">
        <v>0</v>
      </c>
      <c r="L455" s="202">
        <v>1</v>
      </c>
      <c r="M455" s="202">
        <v>0.2</v>
      </c>
      <c r="N455" s="35" t="s">
        <v>119</v>
      </c>
      <c r="O455" s="35" t="s">
        <v>119</v>
      </c>
      <c r="P455" s="205"/>
      <c r="Q455" s="35" t="s">
        <v>418</v>
      </c>
      <c r="R455" s="35" t="s">
        <v>533</v>
      </c>
    </row>
    <row r="456" spans="1:20" hidden="1" x14ac:dyDescent="0.3">
      <c r="A456" s="198">
        <f t="shared" si="13"/>
        <v>454</v>
      </c>
      <c r="B456" s="35" t="s">
        <v>364</v>
      </c>
      <c r="C456" s="35" t="s">
        <v>400</v>
      </c>
      <c r="D456" s="35"/>
      <c r="E456" s="35"/>
      <c r="F456" s="35"/>
      <c r="G456" s="35"/>
      <c r="H456" s="35"/>
      <c r="I456" s="35"/>
      <c r="J456" s="57">
        <v>168</v>
      </c>
      <c r="K456" s="35">
        <v>0</v>
      </c>
      <c r="L456" s="204">
        <v>1</v>
      </c>
      <c r="M456" s="204">
        <v>0.2</v>
      </c>
      <c r="N456" s="35" t="s">
        <v>119</v>
      </c>
      <c r="O456" s="35" t="s">
        <v>119</v>
      </c>
      <c r="P456" s="207"/>
      <c r="Q456" s="35" t="s">
        <v>418</v>
      </c>
      <c r="R456" s="35" t="s">
        <v>533</v>
      </c>
    </row>
    <row r="457" spans="1:20" ht="15" hidden="1" thickBot="1" x14ac:dyDescent="0.35">
      <c r="A457" s="199">
        <f t="shared" si="13"/>
        <v>455</v>
      </c>
      <c r="B457" s="34" t="s">
        <v>364</v>
      </c>
      <c r="C457" s="34" t="s">
        <v>400</v>
      </c>
      <c r="D457" s="34"/>
      <c r="E457" s="34"/>
      <c r="F457" s="34"/>
      <c r="G457" s="34"/>
      <c r="H457" s="34"/>
      <c r="I457" s="34"/>
      <c r="J457" s="171">
        <v>169</v>
      </c>
      <c r="K457" s="34">
        <v>0</v>
      </c>
      <c r="L457" s="203">
        <v>1</v>
      </c>
      <c r="M457" s="203">
        <v>0.2</v>
      </c>
      <c r="N457" s="34" t="s">
        <v>119</v>
      </c>
      <c r="O457" s="34" t="s">
        <v>119</v>
      </c>
      <c r="P457" s="206"/>
      <c r="Q457" s="34" t="s">
        <v>418</v>
      </c>
      <c r="R457" s="34" t="s">
        <v>533</v>
      </c>
    </row>
    <row r="458" spans="1:20" hidden="1" x14ac:dyDescent="0.3">
      <c r="A458" s="35">
        <f t="shared" si="13"/>
        <v>456</v>
      </c>
      <c r="B458" s="35" t="s">
        <v>346</v>
      </c>
      <c r="C458" s="35" t="s">
        <v>537</v>
      </c>
      <c r="D458" s="35"/>
      <c r="E458" s="35"/>
      <c r="F458" s="35"/>
      <c r="G458" s="35"/>
      <c r="H458" s="35"/>
      <c r="I458" s="35"/>
      <c r="J458" s="57">
        <v>129</v>
      </c>
      <c r="K458" s="35">
        <v>0</v>
      </c>
      <c r="L458" s="204">
        <v>1</v>
      </c>
      <c r="M458" s="204">
        <v>0.2</v>
      </c>
      <c r="N458" s="35" t="s">
        <v>305</v>
      </c>
      <c r="O458" s="35" t="s">
        <v>305</v>
      </c>
      <c r="P458" s="207"/>
      <c r="Q458" s="35" t="s">
        <v>406</v>
      </c>
      <c r="R458" s="35" t="s">
        <v>538</v>
      </c>
    </row>
    <row r="459" spans="1:20" hidden="1" x14ac:dyDescent="0.3">
      <c r="A459" s="35">
        <f t="shared" si="13"/>
        <v>457</v>
      </c>
      <c r="B459" s="35" t="s">
        <v>346</v>
      </c>
      <c r="C459" s="35" t="s">
        <v>539</v>
      </c>
      <c r="D459" s="35"/>
      <c r="E459" s="35"/>
      <c r="F459" s="35"/>
      <c r="G459" s="35"/>
      <c r="H459" s="35"/>
      <c r="I459" s="35"/>
      <c r="J459" s="57">
        <v>129</v>
      </c>
      <c r="K459" s="35">
        <v>0</v>
      </c>
      <c r="L459" s="204">
        <v>1</v>
      </c>
      <c r="M459" s="204">
        <v>0.2</v>
      </c>
      <c r="N459" s="35" t="s">
        <v>305</v>
      </c>
      <c r="O459" s="35" t="s">
        <v>305</v>
      </c>
      <c r="P459" s="207"/>
      <c r="Q459" s="35" t="s">
        <v>406</v>
      </c>
      <c r="R459" s="35" t="s">
        <v>538</v>
      </c>
    </row>
    <row r="460" spans="1:20" hidden="1" x14ac:dyDescent="0.3">
      <c r="A460" s="35">
        <f t="shared" si="13"/>
        <v>458</v>
      </c>
      <c r="B460" s="35" t="s">
        <v>346</v>
      </c>
      <c r="C460" s="35" t="s">
        <v>540</v>
      </c>
      <c r="D460" s="35"/>
      <c r="E460" s="35"/>
      <c r="F460" s="35"/>
      <c r="G460" s="35"/>
      <c r="H460" s="35"/>
      <c r="I460" s="35"/>
      <c r="J460" s="57">
        <v>129</v>
      </c>
      <c r="K460" s="35">
        <v>0</v>
      </c>
      <c r="L460" s="204">
        <v>1</v>
      </c>
      <c r="M460" s="204">
        <v>0.2</v>
      </c>
      <c r="N460" s="35" t="s">
        <v>305</v>
      </c>
      <c r="O460" s="35" t="s">
        <v>305</v>
      </c>
      <c r="P460" s="207"/>
      <c r="Q460" s="35" t="s">
        <v>406</v>
      </c>
      <c r="R460" s="35" t="s">
        <v>538</v>
      </c>
    </row>
    <row r="461" spans="1:20" hidden="1" x14ac:dyDescent="0.3">
      <c r="A461" s="35">
        <f t="shared" si="13"/>
        <v>459</v>
      </c>
      <c r="B461" s="35" t="s">
        <v>346</v>
      </c>
      <c r="C461" s="35" t="s">
        <v>541</v>
      </c>
      <c r="D461" s="35"/>
      <c r="E461" s="35"/>
      <c r="F461" s="35"/>
      <c r="G461" s="35"/>
      <c r="H461" s="35"/>
      <c r="I461" s="35"/>
      <c r="J461" s="57">
        <v>129</v>
      </c>
      <c r="K461" s="35">
        <v>0</v>
      </c>
      <c r="L461" s="204">
        <v>1</v>
      </c>
      <c r="M461" s="204">
        <v>0.2</v>
      </c>
      <c r="N461" s="35" t="s">
        <v>305</v>
      </c>
      <c r="O461" s="35" t="s">
        <v>305</v>
      </c>
      <c r="P461" s="207"/>
      <c r="Q461" s="35" t="s">
        <v>406</v>
      </c>
      <c r="R461" s="35" t="s">
        <v>538</v>
      </c>
    </row>
    <row r="462" spans="1:20" hidden="1" x14ac:dyDescent="0.3">
      <c r="A462" s="35">
        <f t="shared" si="13"/>
        <v>460</v>
      </c>
      <c r="B462" s="35" t="s">
        <v>346</v>
      </c>
      <c r="C462" s="35" t="s">
        <v>542</v>
      </c>
      <c r="D462" s="35"/>
      <c r="E462" s="35"/>
      <c r="F462" s="35"/>
      <c r="G462" s="35"/>
      <c r="H462" s="35"/>
      <c r="I462" s="35"/>
      <c r="J462" s="57">
        <v>129</v>
      </c>
      <c r="K462" s="35">
        <v>0</v>
      </c>
      <c r="L462" s="204">
        <v>1</v>
      </c>
      <c r="M462" s="204">
        <v>0.2</v>
      </c>
      <c r="N462" s="35" t="s">
        <v>305</v>
      </c>
      <c r="O462" s="35" t="s">
        <v>305</v>
      </c>
      <c r="P462" s="207"/>
      <c r="Q462" s="35" t="s">
        <v>406</v>
      </c>
      <c r="R462" s="35" t="s">
        <v>538</v>
      </c>
    </row>
    <row r="463" spans="1:20" hidden="1" x14ac:dyDescent="0.3">
      <c r="A463" s="35">
        <f t="shared" si="13"/>
        <v>461</v>
      </c>
      <c r="B463" s="35" t="s">
        <v>346</v>
      </c>
      <c r="C463" s="35" t="s">
        <v>543</v>
      </c>
      <c r="D463" s="35"/>
      <c r="E463" s="35"/>
      <c r="F463" s="35"/>
      <c r="G463" s="35"/>
      <c r="H463" s="35"/>
      <c r="I463" s="35"/>
      <c r="J463" s="57">
        <v>129</v>
      </c>
      <c r="K463" s="35">
        <v>0</v>
      </c>
      <c r="L463" s="204">
        <v>1</v>
      </c>
      <c r="M463" s="204">
        <v>0.2</v>
      </c>
      <c r="N463" s="35" t="s">
        <v>305</v>
      </c>
      <c r="O463" s="35" t="s">
        <v>305</v>
      </c>
      <c r="P463" s="207"/>
      <c r="Q463" s="35" t="s">
        <v>406</v>
      </c>
      <c r="R463" s="35" t="s">
        <v>538</v>
      </c>
    </row>
    <row r="464" spans="1:20" hidden="1" x14ac:dyDescent="0.3">
      <c r="A464" s="35">
        <f t="shared" si="13"/>
        <v>462</v>
      </c>
      <c r="B464" s="35" t="s">
        <v>346</v>
      </c>
      <c r="C464" s="35" t="s">
        <v>544</v>
      </c>
      <c r="D464" s="35"/>
      <c r="E464" s="35"/>
      <c r="F464" s="35"/>
      <c r="G464" s="35"/>
      <c r="H464" s="35"/>
      <c r="I464" s="35"/>
      <c r="J464" s="57">
        <v>129</v>
      </c>
      <c r="K464" s="35">
        <v>0</v>
      </c>
      <c r="L464" s="204">
        <v>1</v>
      </c>
      <c r="M464" s="204">
        <v>0.2</v>
      </c>
      <c r="N464" s="35" t="s">
        <v>305</v>
      </c>
      <c r="O464" s="35" t="s">
        <v>305</v>
      </c>
      <c r="P464" s="207"/>
      <c r="Q464" s="35" t="s">
        <v>406</v>
      </c>
      <c r="R464" s="35" t="s">
        <v>538</v>
      </c>
    </row>
    <row r="465" spans="1:18" hidden="1" x14ac:dyDescent="0.3">
      <c r="A465" s="35">
        <f t="shared" si="13"/>
        <v>463</v>
      </c>
      <c r="B465" s="35" t="s">
        <v>346</v>
      </c>
      <c r="C465" s="35" t="s">
        <v>545</v>
      </c>
      <c r="D465" s="35"/>
      <c r="E465" s="35"/>
      <c r="F465" s="35"/>
      <c r="G465" s="35"/>
      <c r="H465" s="35"/>
      <c r="I465" s="35"/>
      <c r="J465" s="57">
        <v>129</v>
      </c>
      <c r="K465" s="35">
        <v>0</v>
      </c>
      <c r="L465" s="204">
        <v>1</v>
      </c>
      <c r="M465" s="204">
        <v>0.2</v>
      </c>
      <c r="N465" s="35" t="s">
        <v>305</v>
      </c>
      <c r="O465" s="35" t="s">
        <v>305</v>
      </c>
      <c r="P465" s="207"/>
      <c r="Q465" s="35" t="s">
        <v>406</v>
      </c>
      <c r="R465" s="35" t="s">
        <v>538</v>
      </c>
    </row>
    <row r="466" spans="1:18" hidden="1" x14ac:dyDescent="0.3">
      <c r="A466" s="35">
        <f>A465+1</f>
        <v>464</v>
      </c>
      <c r="B466" s="35" t="s">
        <v>346</v>
      </c>
      <c r="C466" s="35" t="s">
        <v>546</v>
      </c>
      <c r="D466" s="35"/>
      <c r="E466" s="35"/>
      <c r="F466" s="35"/>
      <c r="G466" s="35"/>
      <c r="H466" s="35"/>
      <c r="I466" s="35"/>
      <c r="J466" s="57">
        <v>130</v>
      </c>
      <c r="K466" s="35">
        <v>0</v>
      </c>
      <c r="L466" s="204">
        <v>1</v>
      </c>
      <c r="M466" s="204">
        <v>0.2</v>
      </c>
      <c r="N466" s="35" t="s">
        <v>305</v>
      </c>
      <c r="O466" s="35" t="s">
        <v>305</v>
      </c>
      <c r="P466" s="207"/>
      <c r="Q466" s="35" t="s">
        <v>406</v>
      </c>
      <c r="R466" s="35" t="s">
        <v>538</v>
      </c>
    </row>
    <row r="467" spans="1:18" hidden="1" x14ac:dyDescent="0.3">
      <c r="A467" s="35">
        <f t="shared" si="13"/>
        <v>465</v>
      </c>
      <c r="B467" s="35" t="s">
        <v>346</v>
      </c>
      <c r="C467" s="35" t="s">
        <v>547</v>
      </c>
      <c r="D467" s="35"/>
      <c r="E467" s="35"/>
      <c r="F467" s="35"/>
      <c r="G467" s="35"/>
      <c r="H467" s="35"/>
      <c r="I467" s="35"/>
      <c r="J467" s="57">
        <v>130</v>
      </c>
      <c r="K467" s="35">
        <v>0</v>
      </c>
      <c r="L467" s="204">
        <v>1</v>
      </c>
      <c r="M467" s="204">
        <v>0.2</v>
      </c>
      <c r="N467" s="35" t="s">
        <v>305</v>
      </c>
      <c r="O467" s="35" t="s">
        <v>305</v>
      </c>
      <c r="P467" s="207"/>
      <c r="Q467" s="35" t="s">
        <v>406</v>
      </c>
      <c r="R467" s="35" t="s">
        <v>538</v>
      </c>
    </row>
    <row r="468" spans="1:18" hidden="1" x14ac:dyDescent="0.3">
      <c r="A468" s="35">
        <f t="shared" si="13"/>
        <v>466</v>
      </c>
      <c r="B468" s="35" t="s">
        <v>346</v>
      </c>
      <c r="C468" s="35" t="s">
        <v>548</v>
      </c>
      <c r="D468" s="35"/>
      <c r="E468" s="35"/>
      <c r="F468" s="35"/>
      <c r="G468" s="35"/>
      <c r="H468" s="35"/>
      <c r="I468" s="35"/>
      <c r="J468" s="57">
        <v>130</v>
      </c>
      <c r="K468" s="35">
        <v>0</v>
      </c>
      <c r="L468" s="204">
        <v>1</v>
      </c>
      <c r="M468" s="204">
        <v>0.2</v>
      </c>
      <c r="N468" s="35" t="s">
        <v>305</v>
      </c>
      <c r="O468" s="35" t="s">
        <v>305</v>
      </c>
      <c r="P468" s="207"/>
      <c r="Q468" s="35" t="s">
        <v>406</v>
      </c>
      <c r="R468" s="35" t="s">
        <v>538</v>
      </c>
    </row>
    <row r="469" spans="1:18" hidden="1" x14ac:dyDescent="0.3">
      <c r="A469" s="35">
        <f t="shared" si="13"/>
        <v>467</v>
      </c>
      <c r="B469" s="35" t="s">
        <v>346</v>
      </c>
      <c r="C469" s="35" t="s">
        <v>549</v>
      </c>
      <c r="D469" s="35"/>
      <c r="E469" s="35"/>
      <c r="F469" s="35"/>
      <c r="G469" s="35"/>
      <c r="H469" s="35"/>
      <c r="I469" s="35"/>
      <c r="J469" s="57">
        <v>130</v>
      </c>
      <c r="K469" s="35">
        <v>0</v>
      </c>
      <c r="L469" s="204">
        <v>1</v>
      </c>
      <c r="M469" s="204">
        <v>0.2</v>
      </c>
      <c r="N469" s="35" t="s">
        <v>305</v>
      </c>
      <c r="O469" s="35" t="s">
        <v>305</v>
      </c>
      <c r="P469" s="207"/>
      <c r="Q469" s="35" t="s">
        <v>406</v>
      </c>
      <c r="R469" s="35" t="s">
        <v>538</v>
      </c>
    </row>
    <row r="470" spans="1:18" hidden="1" x14ac:dyDescent="0.3">
      <c r="A470" s="35">
        <f t="shared" si="13"/>
        <v>468</v>
      </c>
      <c r="B470" s="35" t="s">
        <v>346</v>
      </c>
      <c r="C470" s="35" t="s">
        <v>550</v>
      </c>
      <c r="D470" s="35"/>
      <c r="E470" s="35"/>
      <c r="F470" s="35"/>
      <c r="G470" s="35"/>
      <c r="H470" s="35"/>
      <c r="I470" s="35"/>
      <c r="J470" s="57">
        <v>130</v>
      </c>
      <c r="K470" s="35">
        <v>0</v>
      </c>
      <c r="L470" s="204">
        <v>1</v>
      </c>
      <c r="M470" s="204">
        <v>0.2</v>
      </c>
      <c r="N470" s="35" t="s">
        <v>305</v>
      </c>
      <c r="O470" s="35" t="s">
        <v>305</v>
      </c>
      <c r="P470" s="207"/>
      <c r="Q470" s="35" t="s">
        <v>406</v>
      </c>
      <c r="R470" s="35" t="s">
        <v>538</v>
      </c>
    </row>
    <row r="471" spans="1:18" ht="15" hidden="1" thickBot="1" x14ac:dyDescent="0.35">
      <c r="A471" s="34">
        <f t="shared" si="13"/>
        <v>469</v>
      </c>
      <c r="B471" s="34" t="s">
        <v>346</v>
      </c>
      <c r="C471" s="34" t="s">
        <v>551</v>
      </c>
      <c r="D471" s="34"/>
      <c r="E471" s="34"/>
      <c r="F471" s="34"/>
      <c r="G471" s="34"/>
      <c r="H471" s="34"/>
      <c r="I471" s="34"/>
      <c r="J471" s="171">
        <v>130</v>
      </c>
      <c r="K471" s="34">
        <v>0</v>
      </c>
      <c r="L471" s="203">
        <v>1</v>
      </c>
      <c r="M471" s="203">
        <v>0.2</v>
      </c>
      <c r="N471" s="35" t="s">
        <v>305</v>
      </c>
      <c r="O471" s="35" t="s">
        <v>305</v>
      </c>
      <c r="P471" s="206"/>
      <c r="Q471" s="34" t="s">
        <v>406</v>
      </c>
      <c r="R471" s="34" t="s">
        <v>538</v>
      </c>
    </row>
    <row r="472" spans="1:18" hidden="1" x14ac:dyDescent="0.3">
      <c r="A472" s="198">
        <f>A471+1</f>
        <v>470</v>
      </c>
      <c r="B472" s="35" t="s">
        <v>346</v>
      </c>
      <c r="C472" s="35" t="s">
        <v>537</v>
      </c>
      <c r="D472" s="35"/>
      <c r="E472" s="35"/>
      <c r="F472" s="35"/>
      <c r="G472" s="35"/>
      <c r="H472" s="35"/>
      <c r="I472" s="35"/>
      <c r="J472" s="57">
        <v>114</v>
      </c>
      <c r="K472" s="35">
        <v>0</v>
      </c>
      <c r="L472" s="204">
        <v>1</v>
      </c>
      <c r="M472" s="204">
        <v>0.2</v>
      </c>
      <c r="N472" s="35" t="s">
        <v>119</v>
      </c>
      <c r="O472" s="35" t="s">
        <v>119</v>
      </c>
      <c r="P472" s="207"/>
      <c r="Q472" s="35" t="s">
        <v>406</v>
      </c>
      <c r="R472" s="35" t="s">
        <v>329</v>
      </c>
    </row>
    <row r="473" spans="1:18" hidden="1" x14ac:dyDescent="0.3">
      <c r="A473" s="198">
        <f t="shared" si="13"/>
        <v>471</v>
      </c>
      <c r="B473" s="35" t="s">
        <v>346</v>
      </c>
      <c r="C473" s="35" t="s">
        <v>539</v>
      </c>
      <c r="D473" s="35"/>
      <c r="E473" s="35"/>
      <c r="F473" s="35"/>
      <c r="G473" s="35"/>
      <c r="H473" s="35"/>
      <c r="I473" s="35"/>
      <c r="J473" s="57">
        <v>114</v>
      </c>
      <c r="K473" s="35">
        <v>0</v>
      </c>
      <c r="L473" s="204">
        <v>1</v>
      </c>
      <c r="M473" s="204">
        <v>0.2</v>
      </c>
      <c r="N473" s="35" t="s">
        <v>119</v>
      </c>
      <c r="O473" s="35" t="s">
        <v>119</v>
      </c>
      <c r="P473" s="207"/>
      <c r="Q473" s="35" t="s">
        <v>406</v>
      </c>
      <c r="R473" s="35" t="s">
        <v>329</v>
      </c>
    </row>
    <row r="474" spans="1:18" hidden="1" x14ac:dyDescent="0.3">
      <c r="A474" s="198">
        <f t="shared" si="13"/>
        <v>472</v>
      </c>
      <c r="B474" s="35" t="s">
        <v>346</v>
      </c>
      <c r="C474" s="35" t="s">
        <v>540</v>
      </c>
      <c r="D474" s="35"/>
      <c r="E474" s="35"/>
      <c r="F474" s="35"/>
      <c r="G474" s="35"/>
      <c r="H474" s="35"/>
      <c r="I474" s="35"/>
      <c r="J474" s="57">
        <v>114</v>
      </c>
      <c r="K474" s="35">
        <v>0</v>
      </c>
      <c r="L474" s="204">
        <v>1</v>
      </c>
      <c r="M474" s="204">
        <v>0.2</v>
      </c>
      <c r="N474" s="35" t="s">
        <v>119</v>
      </c>
      <c r="O474" s="35" t="s">
        <v>119</v>
      </c>
      <c r="P474" s="207"/>
      <c r="Q474" s="35" t="s">
        <v>406</v>
      </c>
      <c r="R474" s="35" t="s">
        <v>329</v>
      </c>
    </row>
    <row r="475" spans="1:18" hidden="1" x14ac:dyDescent="0.3">
      <c r="A475" s="198">
        <f t="shared" si="13"/>
        <v>473</v>
      </c>
      <c r="B475" s="35" t="s">
        <v>346</v>
      </c>
      <c r="C475" s="35" t="s">
        <v>541</v>
      </c>
      <c r="D475" s="35"/>
      <c r="E475" s="35"/>
      <c r="F475" s="35"/>
      <c r="G475" s="35"/>
      <c r="H475" s="35"/>
      <c r="I475" s="35"/>
      <c r="J475" s="57">
        <v>114</v>
      </c>
      <c r="K475" s="35">
        <v>0</v>
      </c>
      <c r="L475" s="204">
        <v>1</v>
      </c>
      <c r="M475" s="204">
        <v>0.2</v>
      </c>
      <c r="N475" s="35" t="s">
        <v>119</v>
      </c>
      <c r="O475" s="35" t="s">
        <v>119</v>
      </c>
      <c r="P475" s="207"/>
      <c r="Q475" s="35" t="s">
        <v>406</v>
      </c>
      <c r="R475" s="35" t="s">
        <v>329</v>
      </c>
    </row>
    <row r="476" spans="1:18" hidden="1" x14ac:dyDescent="0.3">
      <c r="A476" s="198">
        <f t="shared" si="13"/>
        <v>474</v>
      </c>
      <c r="B476" s="35" t="s">
        <v>346</v>
      </c>
      <c r="C476" s="35" t="s">
        <v>542</v>
      </c>
      <c r="D476" s="35"/>
      <c r="E476" s="35"/>
      <c r="F476" s="35"/>
      <c r="G476" s="35"/>
      <c r="H476" s="35"/>
      <c r="I476" s="35"/>
      <c r="J476" s="57">
        <v>114</v>
      </c>
      <c r="K476" s="35">
        <v>0</v>
      </c>
      <c r="L476" s="204">
        <v>1</v>
      </c>
      <c r="M476" s="204">
        <v>0.2</v>
      </c>
      <c r="N476" s="35" t="s">
        <v>119</v>
      </c>
      <c r="O476" s="35" t="s">
        <v>119</v>
      </c>
      <c r="P476" s="207"/>
      <c r="Q476" s="35" t="s">
        <v>406</v>
      </c>
      <c r="R476" s="35" t="s">
        <v>329</v>
      </c>
    </row>
    <row r="477" spans="1:18" hidden="1" x14ac:dyDescent="0.3">
      <c r="A477" s="198">
        <f t="shared" si="13"/>
        <v>475</v>
      </c>
      <c r="B477" s="35" t="s">
        <v>346</v>
      </c>
      <c r="C477" s="35" t="s">
        <v>543</v>
      </c>
      <c r="D477" s="35"/>
      <c r="E477" s="35"/>
      <c r="F477" s="35"/>
      <c r="G477" s="35"/>
      <c r="H477" s="35"/>
      <c r="I477" s="35"/>
      <c r="J477" s="57">
        <v>114</v>
      </c>
      <c r="K477" s="35">
        <v>0</v>
      </c>
      <c r="L477" s="204">
        <v>1</v>
      </c>
      <c r="M477" s="204">
        <v>0.2</v>
      </c>
      <c r="N477" s="35" t="s">
        <v>119</v>
      </c>
      <c r="O477" s="35" t="s">
        <v>119</v>
      </c>
      <c r="P477" s="207"/>
      <c r="Q477" s="35" t="s">
        <v>406</v>
      </c>
      <c r="R477" s="35" t="s">
        <v>329</v>
      </c>
    </row>
    <row r="478" spans="1:18" hidden="1" x14ac:dyDescent="0.3">
      <c r="A478" s="198">
        <f t="shared" si="13"/>
        <v>476</v>
      </c>
      <c r="B478" s="35" t="s">
        <v>346</v>
      </c>
      <c r="C478" s="35" t="s">
        <v>546</v>
      </c>
      <c r="D478" s="35"/>
      <c r="E478" s="35"/>
      <c r="F478" s="35"/>
      <c r="G478" s="35"/>
      <c r="H478" s="35"/>
      <c r="I478" s="35"/>
      <c r="J478" s="57">
        <v>115</v>
      </c>
      <c r="K478" s="35">
        <v>0</v>
      </c>
      <c r="L478" s="204">
        <v>1</v>
      </c>
      <c r="M478" s="204">
        <v>0.2</v>
      </c>
      <c r="N478" s="35" t="s">
        <v>119</v>
      </c>
      <c r="O478" s="35" t="s">
        <v>119</v>
      </c>
      <c r="P478" s="207"/>
      <c r="Q478" s="35" t="s">
        <v>406</v>
      </c>
      <c r="R478" s="35" t="s">
        <v>329</v>
      </c>
    </row>
    <row r="479" spans="1:18" hidden="1" x14ac:dyDescent="0.3">
      <c r="A479" s="198">
        <f t="shared" si="13"/>
        <v>477</v>
      </c>
      <c r="B479" s="35" t="s">
        <v>346</v>
      </c>
      <c r="C479" s="35" t="s">
        <v>547</v>
      </c>
      <c r="D479" s="35"/>
      <c r="E479" s="35"/>
      <c r="F479" s="35"/>
      <c r="G479" s="35"/>
      <c r="H479" s="35"/>
      <c r="I479" s="35"/>
      <c r="J479" s="57">
        <v>115</v>
      </c>
      <c r="K479" s="35">
        <v>0</v>
      </c>
      <c r="L479" s="204">
        <v>1</v>
      </c>
      <c r="M479" s="204">
        <v>0.2</v>
      </c>
      <c r="N479" s="35" t="s">
        <v>119</v>
      </c>
      <c r="O479" s="35" t="s">
        <v>119</v>
      </c>
      <c r="P479" s="207"/>
      <c r="Q479" s="35" t="s">
        <v>406</v>
      </c>
      <c r="R479" s="35" t="s">
        <v>329</v>
      </c>
    </row>
    <row r="480" spans="1:18" hidden="1" x14ac:dyDescent="0.3">
      <c r="A480" s="198">
        <f t="shared" si="13"/>
        <v>478</v>
      </c>
      <c r="B480" s="35" t="s">
        <v>346</v>
      </c>
      <c r="C480" s="35" t="s">
        <v>548</v>
      </c>
      <c r="D480" s="35"/>
      <c r="E480" s="35"/>
      <c r="F480" s="35"/>
      <c r="G480" s="35"/>
      <c r="H480" s="35"/>
      <c r="I480" s="35"/>
      <c r="J480" s="57">
        <v>115</v>
      </c>
      <c r="K480" s="35">
        <v>0</v>
      </c>
      <c r="L480" s="204">
        <v>1</v>
      </c>
      <c r="M480" s="204">
        <v>0.2</v>
      </c>
      <c r="N480" s="35" t="s">
        <v>119</v>
      </c>
      <c r="O480" s="35" t="s">
        <v>119</v>
      </c>
      <c r="P480" s="207"/>
      <c r="Q480" s="35" t="s">
        <v>406</v>
      </c>
      <c r="R480" s="35" t="s">
        <v>329</v>
      </c>
    </row>
    <row r="481" spans="1:19" hidden="1" x14ac:dyDescent="0.3">
      <c r="A481" s="198">
        <f t="shared" si="13"/>
        <v>479</v>
      </c>
      <c r="B481" s="35" t="s">
        <v>346</v>
      </c>
      <c r="C481" s="35" t="s">
        <v>549</v>
      </c>
      <c r="D481" s="35"/>
      <c r="E481" s="35"/>
      <c r="F481" s="35"/>
      <c r="G481" s="35"/>
      <c r="H481" s="35"/>
      <c r="I481" s="35"/>
      <c r="J481" s="57">
        <v>115</v>
      </c>
      <c r="K481" s="35">
        <v>0</v>
      </c>
      <c r="L481" s="204">
        <v>1</v>
      </c>
      <c r="M481" s="204">
        <v>0.2</v>
      </c>
      <c r="N481" s="35" t="s">
        <v>119</v>
      </c>
      <c r="O481" s="35" t="s">
        <v>119</v>
      </c>
      <c r="P481" s="207"/>
      <c r="Q481" s="35" t="s">
        <v>406</v>
      </c>
      <c r="R481" s="35" t="s">
        <v>329</v>
      </c>
    </row>
    <row r="482" spans="1:19" hidden="1" x14ac:dyDescent="0.3">
      <c r="A482" s="198">
        <f t="shared" si="13"/>
        <v>480</v>
      </c>
      <c r="B482" s="35" t="s">
        <v>346</v>
      </c>
      <c r="C482" s="35" t="s">
        <v>550</v>
      </c>
      <c r="D482" s="35"/>
      <c r="E482" s="35"/>
      <c r="F482" s="35"/>
      <c r="G482" s="35"/>
      <c r="H482" s="35"/>
      <c r="I482" s="35"/>
      <c r="J482" s="57">
        <v>115</v>
      </c>
      <c r="K482" s="35">
        <v>0</v>
      </c>
      <c r="L482" s="204">
        <v>1</v>
      </c>
      <c r="M482" s="204">
        <v>0.2</v>
      </c>
      <c r="N482" s="35" t="s">
        <v>119</v>
      </c>
      <c r="O482" s="35" t="s">
        <v>119</v>
      </c>
      <c r="P482" s="207"/>
      <c r="Q482" s="35" t="s">
        <v>406</v>
      </c>
      <c r="R482" s="35" t="s">
        <v>329</v>
      </c>
    </row>
    <row r="483" spans="1:19" ht="15" hidden="1" thickBot="1" x14ac:dyDescent="0.35">
      <c r="A483" s="199">
        <f t="shared" si="13"/>
        <v>481</v>
      </c>
      <c r="B483" s="34" t="s">
        <v>346</v>
      </c>
      <c r="C483" s="34" t="s">
        <v>551</v>
      </c>
      <c r="D483" s="34"/>
      <c r="E483" s="34"/>
      <c r="F483" s="34"/>
      <c r="G483" s="34"/>
      <c r="H483" s="34"/>
      <c r="I483" s="34"/>
      <c r="J483" s="171">
        <v>115</v>
      </c>
      <c r="K483" s="34">
        <v>0</v>
      </c>
      <c r="L483" s="203">
        <v>1</v>
      </c>
      <c r="M483" s="203">
        <v>0.2</v>
      </c>
      <c r="N483" s="34" t="s">
        <v>119</v>
      </c>
      <c r="O483" s="34" t="s">
        <v>119</v>
      </c>
      <c r="P483" s="206"/>
      <c r="Q483" s="34" t="s">
        <v>406</v>
      </c>
      <c r="R483" s="34" t="s">
        <v>329</v>
      </c>
    </row>
    <row r="484" spans="1:19" hidden="1" x14ac:dyDescent="0.3">
      <c r="A484" s="260">
        <f>A483+1</f>
        <v>482</v>
      </c>
      <c r="B484" s="35" t="s">
        <v>346</v>
      </c>
      <c r="C484" s="37" t="s">
        <v>552</v>
      </c>
      <c r="D484" s="35"/>
      <c r="E484" s="35"/>
      <c r="F484" s="35"/>
      <c r="G484" s="35"/>
      <c r="H484" s="35"/>
      <c r="I484" s="35"/>
      <c r="J484" s="255">
        <v>36</v>
      </c>
      <c r="K484" s="35">
        <v>0</v>
      </c>
      <c r="L484" s="35">
        <v>1</v>
      </c>
      <c r="M484" s="35">
        <v>0.2</v>
      </c>
      <c r="N484" s="35" t="s">
        <v>119</v>
      </c>
      <c r="O484" s="35" t="s">
        <v>305</v>
      </c>
      <c r="P484" s="60"/>
      <c r="Q484" s="35"/>
      <c r="R484" s="35" t="s">
        <v>553</v>
      </c>
    </row>
    <row r="485" spans="1:19" hidden="1" x14ac:dyDescent="0.3">
      <c r="A485" s="260">
        <f t="shared" si="13"/>
        <v>483</v>
      </c>
      <c r="B485" s="2" t="s">
        <v>346</v>
      </c>
      <c r="C485" s="2" t="s">
        <v>552</v>
      </c>
      <c r="D485" s="28"/>
      <c r="E485" s="28"/>
      <c r="F485" s="28"/>
      <c r="G485" s="28"/>
      <c r="H485" s="28"/>
      <c r="I485" s="28"/>
      <c r="J485" s="254">
        <f>J484+1</f>
        <v>37</v>
      </c>
      <c r="K485" s="26">
        <v>1</v>
      </c>
      <c r="L485" s="26">
        <v>1</v>
      </c>
      <c r="M485" s="26">
        <v>0.2</v>
      </c>
      <c r="N485" s="35" t="s">
        <v>119</v>
      </c>
      <c r="O485" s="35" t="s">
        <v>119</v>
      </c>
      <c r="P485" s="60"/>
      <c r="Q485" s="2"/>
      <c r="R485" s="35" t="s">
        <v>554</v>
      </c>
    </row>
    <row r="486" spans="1:19" hidden="1" x14ac:dyDescent="0.3">
      <c r="A486" s="260">
        <f t="shared" si="13"/>
        <v>484</v>
      </c>
      <c r="B486" s="2" t="s">
        <v>346</v>
      </c>
      <c r="C486" s="2" t="s">
        <v>552</v>
      </c>
      <c r="D486" s="28"/>
      <c r="E486" s="28"/>
      <c r="F486" s="28"/>
      <c r="G486" s="28"/>
      <c r="H486" s="28"/>
      <c r="I486" s="28"/>
      <c r="J486" s="254">
        <f t="shared" ref="J486:J503" si="14">J485+1</f>
        <v>38</v>
      </c>
      <c r="K486" s="26">
        <v>1</v>
      </c>
      <c r="L486" s="26">
        <v>1</v>
      </c>
      <c r="M486" s="26">
        <v>0.2</v>
      </c>
      <c r="N486" s="35" t="s">
        <v>119</v>
      </c>
      <c r="O486" s="35" t="s">
        <v>119</v>
      </c>
      <c r="P486" s="60"/>
      <c r="Q486" s="2"/>
      <c r="R486" s="35" t="s">
        <v>554</v>
      </c>
    </row>
    <row r="487" spans="1:19" hidden="1" x14ac:dyDescent="0.3">
      <c r="A487" s="260">
        <f t="shared" si="13"/>
        <v>485</v>
      </c>
      <c r="B487" s="2" t="s">
        <v>346</v>
      </c>
      <c r="C487" s="2" t="s">
        <v>552</v>
      </c>
      <c r="D487" s="28"/>
      <c r="E487" s="28"/>
      <c r="F487" s="28"/>
      <c r="G487" s="28"/>
      <c r="H487" s="28"/>
      <c r="I487" s="28"/>
      <c r="J487" s="254">
        <f t="shared" si="14"/>
        <v>39</v>
      </c>
      <c r="K487" s="26">
        <v>1</v>
      </c>
      <c r="L487" s="26">
        <v>1</v>
      </c>
      <c r="M487" s="26">
        <v>0.2</v>
      </c>
      <c r="N487" s="35" t="s">
        <v>119</v>
      </c>
      <c r="O487" s="35" t="s">
        <v>305</v>
      </c>
      <c r="P487" s="60"/>
      <c r="Q487" s="2"/>
      <c r="R487" s="35" t="s">
        <v>553</v>
      </c>
      <c r="S487" s="236">
        <v>1</v>
      </c>
    </row>
    <row r="488" spans="1:19" hidden="1" x14ac:dyDescent="0.3">
      <c r="A488" s="260">
        <f t="shared" si="13"/>
        <v>486</v>
      </c>
      <c r="B488" s="2" t="s">
        <v>346</v>
      </c>
      <c r="C488" s="2" t="s">
        <v>552</v>
      </c>
      <c r="D488" s="28"/>
      <c r="E488" s="28"/>
      <c r="F488" s="28"/>
      <c r="G488" s="28"/>
      <c r="H488" s="28"/>
      <c r="I488" s="28"/>
      <c r="J488" s="254">
        <f t="shared" si="14"/>
        <v>40</v>
      </c>
      <c r="K488" s="26">
        <v>1</v>
      </c>
      <c r="L488" s="26">
        <v>1</v>
      </c>
      <c r="M488" s="26">
        <v>0.2</v>
      </c>
      <c r="N488" s="35" t="s">
        <v>119</v>
      </c>
      <c r="O488" s="35" t="s">
        <v>305</v>
      </c>
      <c r="P488" s="60"/>
      <c r="Q488" s="2"/>
      <c r="R488" s="35" t="s">
        <v>553</v>
      </c>
      <c r="S488" s="236">
        <v>0</v>
      </c>
    </row>
    <row r="489" spans="1:19" hidden="1" x14ac:dyDescent="0.3">
      <c r="A489" s="260">
        <f t="shared" si="13"/>
        <v>487</v>
      </c>
      <c r="B489" s="2" t="s">
        <v>346</v>
      </c>
      <c r="C489" s="2" t="s">
        <v>552</v>
      </c>
      <c r="D489" s="28"/>
      <c r="E489" s="28"/>
      <c r="F489" s="28"/>
      <c r="G489" s="28"/>
      <c r="H489" s="28"/>
      <c r="I489" s="28"/>
      <c r="J489" s="254">
        <f t="shared" si="14"/>
        <v>41</v>
      </c>
      <c r="K489" s="26">
        <v>0</v>
      </c>
      <c r="L489" s="26">
        <v>1</v>
      </c>
      <c r="M489" s="26">
        <v>0.2</v>
      </c>
      <c r="N489" s="2" t="s">
        <v>119</v>
      </c>
      <c r="O489" s="2" t="s">
        <v>119</v>
      </c>
      <c r="P489" s="60"/>
      <c r="Q489" s="2"/>
      <c r="R489" s="35" t="s">
        <v>554</v>
      </c>
      <c r="S489" s="236">
        <v>0</v>
      </c>
    </row>
    <row r="490" spans="1:19" hidden="1" x14ac:dyDescent="0.3">
      <c r="A490" s="260">
        <f t="shared" si="13"/>
        <v>488</v>
      </c>
      <c r="B490" s="2" t="s">
        <v>346</v>
      </c>
      <c r="C490" s="2" t="s">
        <v>552</v>
      </c>
      <c r="D490" s="28"/>
      <c r="E490" s="28"/>
      <c r="F490" s="28"/>
      <c r="G490" s="28"/>
      <c r="H490" s="28"/>
      <c r="I490" s="28"/>
      <c r="J490" s="254">
        <f t="shared" si="14"/>
        <v>42</v>
      </c>
      <c r="K490" s="26">
        <v>1</v>
      </c>
      <c r="L490" s="26">
        <v>1</v>
      </c>
      <c r="M490" s="26">
        <v>0.2</v>
      </c>
      <c r="N490" s="2" t="s">
        <v>119</v>
      </c>
      <c r="O490" s="2" t="s">
        <v>119</v>
      </c>
      <c r="P490" s="60"/>
      <c r="Q490" s="2"/>
      <c r="R490" s="35" t="s">
        <v>554</v>
      </c>
      <c r="S490" s="236">
        <v>1</v>
      </c>
    </row>
    <row r="491" spans="1:19" hidden="1" x14ac:dyDescent="0.3">
      <c r="A491" s="260">
        <f t="shared" si="13"/>
        <v>489</v>
      </c>
      <c r="B491" s="2" t="s">
        <v>346</v>
      </c>
      <c r="C491" s="2" t="s">
        <v>552</v>
      </c>
      <c r="D491" s="35"/>
      <c r="E491" s="35"/>
      <c r="F491" s="35"/>
      <c r="G491" s="35"/>
      <c r="H491" s="35"/>
      <c r="I491" s="35"/>
      <c r="J491" s="254">
        <f t="shared" si="14"/>
        <v>43</v>
      </c>
      <c r="K491" s="2">
        <v>1</v>
      </c>
      <c r="L491" s="2">
        <v>1</v>
      </c>
      <c r="M491" s="2">
        <v>0.2</v>
      </c>
      <c r="N491" s="2" t="s">
        <v>119</v>
      </c>
      <c r="O491" s="2" t="s">
        <v>119</v>
      </c>
      <c r="P491" s="60"/>
      <c r="Q491" s="2"/>
      <c r="R491" s="35" t="s">
        <v>554</v>
      </c>
      <c r="S491" s="231">
        <v>0</v>
      </c>
    </row>
    <row r="492" spans="1:19" hidden="1" x14ac:dyDescent="0.3">
      <c r="A492" s="260">
        <f t="shared" si="13"/>
        <v>490</v>
      </c>
      <c r="B492" s="2" t="s">
        <v>346</v>
      </c>
      <c r="C492" s="2" t="s">
        <v>552</v>
      </c>
      <c r="D492" s="2"/>
      <c r="E492" s="2"/>
      <c r="F492" s="2"/>
      <c r="G492" s="2"/>
      <c r="H492" s="2"/>
      <c r="I492" s="2"/>
      <c r="J492" s="254">
        <f t="shared" si="14"/>
        <v>44</v>
      </c>
      <c r="K492" s="2">
        <v>1</v>
      </c>
      <c r="L492" s="2">
        <v>1</v>
      </c>
      <c r="M492" s="2">
        <v>0.2</v>
      </c>
      <c r="N492" s="2" t="s">
        <v>119</v>
      </c>
      <c r="O492" s="2" t="s">
        <v>119</v>
      </c>
      <c r="P492" s="60"/>
      <c r="Q492" s="2"/>
      <c r="R492" s="2" t="s">
        <v>554</v>
      </c>
      <c r="S492" s="231">
        <v>1</v>
      </c>
    </row>
    <row r="493" spans="1:19" hidden="1" x14ac:dyDescent="0.3">
      <c r="A493" s="260">
        <f t="shared" si="13"/>
        <v>491</v>
      </c>
      <c r="B493" s="2" t="s">
        <v>346</v>
      </c>
      <c r="C493" s="2" t="s">
        <v>552</v>
      </c>
      <c r="D493" s="2"/>
      <c r="E493" s="2"/>
      <c r="F493" s="2"/>
      <c r="G493" s="2"/>
      <c r="H493" s="2"/>
      <c r="I493" s="2"/>
      <c r="J493" s="254">
        <f t="shared" si="14"/>
        <v>45</v>
      </c>
      <c r="K493" s="2">
        <v>1</v>
      </c>
      <c r="L493" s="2">
        <v>1</v>
      </c>
      <c r="M493" s="2">
        <v>0.2</v>
      </c>
      <c r="N493" s="2" t="s">
        <v>119</v>
      </c>
      <c r="O493" s="2" t="s">
        <v>119</v>
      </c>
      <c r="P493" s="60"/>
      <c r="Q493" s="2"/>
      <c r="R493" s="2" t="s">
        <v>554</v>
      </c>
      <c r="S493" s="231">
        <v>0</v>
      </c>
    </row>
    <row r="494" spans="1:19" hidden="1" x14ac:dyDescent="0.3">
      <c r="A494" s="260">
        <f t="shared" si="13"/>
        <v>492</v>
      </c>
      <c r="B494" s="2" t="s">
        <v>346</v>
      </c>
      <c r="C494" s="2" t="s">
        <v>552</v>
      </c>
      <c r="D494" s="2"/>
      <c r="E494" s="2"/>
      <c r="F494" s="2"/>
      <c r="G494" s="2"/>
      <c r="H494" s="2"/>
      <c r="I494" s="2"/>
      <c r="J494" s="56">
        <v>81</v>
      </c>
      <c r="K494" s="2">
        <v>0</v>
      </c>
      <c r="L494" s="2">
        <v>1</v>
      </c>
      <c r="M494" s="2">
        <v>0.2</v>
      </c>
      <c r="N494" s="35" t="s">
        <v>119</v>
      </c>
      <c r="O494" s="35" t="s">
        <v>305</v>
      </c>
      <c r="P494" s="60"/>
      <c r="Q494" s="2"/>
      <c r="R494" s="35" t="s">
        <v>553</v>
      </c>
      <c r="S494" s="231">
        <v>0</v>
      </c>
    </row>
    <row r="495" spans="1:19" hidden="1" x14ac:dyDescent="0.3">
      <c r="A495" s="260">
        <f t="shared" si="13"/>
        <v>493</v>
      </c>
      <c r="B495" s="2" t="s">
        <v>346</v>
      </c>
      <c r="C495" s="2" t="s">
        <v>552</v>
      </c>
      <c r="D495" s="2"/>
      <c r="E495" s="2"/>
      <c r="F495" s="2"/>
      <c r="G495" s="2"/>
      <c r="H495" s="2"/>
      <c r="I495" s="2"/>
      <c r="J495" s="56">
        <v>84</v>
      </c>
      <c r="K495" s="2">
        <v>1</v>
      </c>
      <c r="L495" s="2">
        <v>1</v>
      </c>
      <c r="M495" s="2">
        <v>0.2</v>
      </c>
      <c r="N495" s="35" t="s">
        <v>119</v>
      </c>
      <c r="O495" s="35" t="s">
        <v>305</v>
      </c>
      <c r="P495" s="60"/>
      <c r="Q495" s="2"/>
      <c r="R495" s="35" t="s">
        <v>553</v>
      </c>
      <c r="S495" s="231">
        <v>1</v>
      </c>
    </row>
    <row r="496" spans="1:19" hidden="1" x14ac:dyDescent="0.3">
      <c r="A496" s="260">
        <f t="shared" si="13"/>
        <v>494</v>
      </c>
      <c r="B496" s="2" t="s">
        <v>346</v>
      </c>
      <c r="C496" s="2" t="s">
        <v>552</v>
      </c>
      <c r="D496" s="2"/>
      <c r="E496" s="2"/>
      <c r="F496" s="2"/>
      <c r="G496" s="2"/>
      <c r="H496" s="2"/>
      <c r="I496" s="2"/>
      <c r="J496" s="56">
        <v>85</v>
      </c>
      <c r="K496" s="2">
        <v>1</v>
      </c>
      <c r="L496" s="2">
        <v>1</v>
      </c>
      <c r="M496" s="2">
        <v>0.2</v>
      </c>
      <c r="N496" s="35" t="s">
        <v>119</v>
      </c>
      <c r="O496" s="35" t="s">
        <v>305</v>
      </c>
      <c r="P496" s="60"/>
      <c r="Q496" s="2"/>
      <c r="R496" s="35" t="s">
        <v>553</v>
      </c>
      <c r="S496" s="231">
        <v>0</v>
      </c>
    </row>
    <row r="497" spans="1:19" hidden="1" x14ac:dyDescent="0.3">
      <c r="A497" s="229">
        <f t="shared" si="13"/>
        <v>495</v>
      </c>
      <c r="B497" s="231" t="s">
        <v>346</v>
      </c>
      <c r="C497" s="231" t="s">
        <v>552</v>
      </c>
      <c r="D497" s="231"/>
      <c r="E497" s="231"/>
      <c r="F497" s="231"/>
      <c r="G497" s="231"/>
      <c r="H497" s="231"/>
      <c r="I497" s="231"/>
      <c r="J497" s="234">
        <f t="shared" si="14"/>
        <v>86</v>
      </c>
      <c r="K497" s="231">
        <v>1</v>
      </c>
      <c r="L497" s="231">
        <v>1</v>
      </c>
      <c r="M497" s="231">
        <v>0.2</v>
      </c>
      <c r="N497" s="230" t="s">
        <v>119</v>
      </c>
      <c r="O497" s="230" t="s">
        <v>119</v>
      </c>
      <c r="P497" s="233"/>
      <c r="Q497" s="231"/>
      <c r="R497" s="231" t="s">
        <v>554</v>
      </c>
      <c r="S497" s="231">
        <v>1</v>
      </c>
    </row>
    <row r="498" spans="1:19" hidden="1" x14ac:dyDescent="0.3">
      <c r="A498" s="229">
        <f t="shared" si="13"/>
        <v>496</v>
      </c>
      <c r="B498" s="236" t="s">
        <v>346</v>
      </c>
      <c r="C498" s="236" t="s">
        <v>552</v>
      </c>
      <c r="D498" s="236"/>
      <c r="E498" s="236"/>
      <c r="F498" s="236"/>
      <c r="G498" s="236"/>
      <c r="H498" s="236"/>
      <c r="I498" s="236"/>
      <c r="J498" s="237">
        <f t="shared" si="14"/>
        <v>87</v>
      </c>
      <c r="K498" s="236">
        <v>1</v>
      </c>
      <c r="L498" s="236">
        <v>1</v>
      </c>
      <c r="M498" s="236">
        <v>0.2</v>
      </c>
      <c r="N498" s="235" t="s">
        <v>119</v>
      </c>
      <c r="O498" s="235" t="s">
        <v>119</v>
      </c>
      <c r="P498" s="238"/>
      <c r="Q498" s="236"/>
      <c r="R498" s="236" t="s">
        <v>554</v>
      </c>
      <c r="S498" s="236">
        <v>0</v>
      </c>
    </row>
    <row r="499" spans="1:19" hidden="1" x14ac:dyDescent="0.3">
      <c r="A499" s="229">
        <f t="shared" si="13"/>
        <v>497</v>
      </c>
      <c r="B499" s="231" t="s">
        <v>346</v>
      </c>
      <c r="C499" s="231" t="s">
        <v>552</v>
      </c>
      <c r="D499" s="231"/>
      <c r="E499" s="231"/>
      <c r="F499" s="231"/>
      <c r="G499" s="231"/>
      <c r="H499" s="231"/>
      <c r="I499" s="231"/>
      <c r="J499" s="234">
        <f t="shared" si="14"/>
        <v>88</v>
      </c>
      <c r="K499" s="231">
        <v>0</v>
      </c>
      <c r="L499" s="231">
        <v>1</v>
      </c>
      <c r="M499" s="231">
        <v>0.2</v>
      </c>
      <c r="N499" s="231" t="s">
        <v>119</v>
      </c>
      <c r="O499" s="231" t="s">
        <v>119</v>
      </c>
      <c r="P499" s="242"/>
      <c r="Q499" s="231"/>
      <c r="R499" s="231" t="s">
        <v>554</v>
      </c>
      <c r="S499" s="231">
        <v>0</v>
      </c>
    </row>
    <row r="500" spans="1:19" hidden="1" x14ac:dyDescent="0.3">
      <c r="A500" s="229">
        <f t="shared" si="13"/>
        <v>498</v>
      </c>
      <c r="B500" s="230" t="s">
        <v>346</v>
      </c>
      <c r="C500" s="230" t="s">
        <v>552</v>
      </c>
      <c r="D500" s="230"/>
      <c r="E500" s="230"/>
      <c r="F500" s="230"/>
      <c r="G500" s="230"/>
      <c r="H500" s="230"/>
      <c r="I500" s="230"/>
      <c r="J500" s="232">
        <f>J499+1</f>
        <v>89</v>
      </c>
      <c r="K500" s="230">
        <v>1</v>
      </c>
      <c r="L500" s="230">
        <v>1</v>
      </c>
      <c r="M500" s="230">
        <v>0.2</v>
      </c>
      <c r="N500" s="230" t="s">
        <v>119</v>
      </c>
      <c r="O500" s="230" t="s">
        <v>119</v>
      </c>
      <c r="P500" s="233"/>
      <c r="Q500" s="230"/>
      <c r="R500" s="230" t="s">
        <v>554</v>
      </c>
      <c r="S500" s="230">
        <v>0</v>
      </c>
    </row>
    <row r="501" spans="1:19" hidden="1" x14ac:dyDescent="0.3">
      <c r="A501" s="229">
        <f t="shared" si="13"/>
        <v>499</v>
      </c>
      <c r="B501" s="231" t="s">
        <v>346</v>
      </c>
      <c r="C501" s="231" t="s">
        <v>552</v>
      </c>
      <c r="D501" s="231"/>
      <c r="E501" s="231"/>
      <c r="F501" s="231"/>
      <c r="G501" s="231"/>
      <c r="H501" s="231"/>
      <c r="I501" s="231"/>
      <c r="J501" s="234">
        <f t="shared" si="14"/>
        <v>90</v>
      </c>
      <c r="K501" s="231">
        <v>1</v>
      </c>
      <c r="L501" s="231">
        <v>1</v>
      </c>
      <c r="M501" s="231">
        <v>0.2</v>
      </c>
      <c r="N501" s="230" t="s">
        <v>119</v>
      </c>
      <c r="O501" s="230" t="s">
        <v>119</v>
      </c>
      <c r="P501" s="233"/>
      <c r="Q501" s="231"/>
      <c r="R501" s="231" t="s">
        <v>554</v>
      </c>
      <c r="S501" s="231">
        <v>1</v>
      </c>
    </row>
    <row r="502" spans="1:19" hidden="1" x14ac:dyDescent="0.3">
      <c r="A502" s="229">
        <f t="shared" si="13"/>
        <v>500</v>
      </c>
      <c r="B502" s="236" t="s">
        <v>346</v>
      </c>
      <c r="C502" s="236" t="s">
        <v>552</v>
      </c>
      <c r="D502" s="236"/>
      <c r="E502" s="236"/>
      <c r="F502" s="236"/>
      <c r="G502" s="236"/>
      <c r="H502" s="236"/>
      <c r="I502" s="236"/>
      <c r="J502" s="237">
        <f t="shared" si="14"/>
        <v>91</v>
      </c>
      <c r="K502" s="236">
        <v>1</v>
      </c>
      <c r="L502" s="236">
        <v>1</v>
      </c>
      <c r="M502" s="236">
        <v>0.2</v>
      </c>
      <c r="N502" s="235" t="s">
        <v>119</v>
      </c>
      <c r="O502" s="235" t="s">
        <v>119</v>
      </c>
      <c r="P502" s="238"/>
      <c r="Q502" s="236"/>
      <c r="R502" s="236" t="s">
        <v>554</v>
      </c>
    </row>
    <row r="503" spans="1:19" ht="15" hidden="1" thickBot="1" x14ac:dyDescent="0.35">
      <c r="A503" s="261">
        <f t="shared" si="13"/>
        <v>501</v>
      </c>
      <c r="B503" s="239" t="s">
        <v>346</v>
      </c>
      <c r="C503" s="239" t="s">
        <v>552</v>
      </c>
      <c r="D503" s="239"/>
      <c r="E503" s="239"/>
      <c r="F503" s="239"/>
      <c r="G503" s="239"/>
      <c r="H503" s="239"/>
      <c r="I503" s="239"/>
      <c r="J503" s="240">
        <f t="shared" si="14"/>
        <v>92</v>
      </c>
      <c r="K503" s="239">
        <v>1</v>
      </c>
      <c r="L503" s="239">
        <v>1</v>
      </c>
      <c r="M503" s="239">
        <v>0.2</v>
      </c>
      <c r="N503" s="239" t="s">
        <v>119</v>
      </c>
      <c r="O503" s="239" t="s">
        <v>119</v>
      </c>
      <c r="P503" s="241"/>
      <c r="Q503" s="239"/>
      <c r="R503" s="239" t="s">
        <v>554</v>
      </c>
      <c r="S503" s="52"/>
    </row>
    <row r="504" spans="1:19" hidden="1" x14ac:dyDescent="0.3">
      <c r="A504" s="229">
        <f t="shared" si="13"/>
        <v>502</v>
      </c>
      <c r="B504" s="35" t="s">
        <v>346</v>
      </c>
      <c r="C504" s="35" t="s">
        <v>511</v>
      </c>
      <c r="D504" s="35"/>
      <c r="E504" s="35"/>
      <c r="F504" s="35"/>
      <c r="G504" s="35"/>
      <c r="H504" s="35"/>
      <c r="I504" s="35"/>
      <c r="J504" s="255">
        <v>39</v>
      </c>
      <c r="K504" s="35">
        <v>1</v>
      </c>
      <c r="L504" s="204">
        <v>1</v>
      </c>
      <c r="M504" s="204">
        <v>0.2</v>
      </c>
      <c r="N504" s="35" t="s">
        <v>305</v>
      </c>
      <c r="O504" s="35" t="s">
        <v>305</v>
      </c>
      <c r="P504" s="207"/>
      <c r="Q504" s="35" t="s">
        <v>406</v>
      </c>
      <c r="R504" s="2" t="s">
        <v>489</v>
      </c>
    </row>
    <row r="505" spans="1:19" hidden="1" x14ac:dyDescent="0.3">
      <c r="A505" s="229">
        <f t="shared" ref="A505:A527" si="15">A504+1</f>
        <v>503</v>
      </c>
      <c r="B505" s="35" t="s">
        <v>346</v>
      </c>
      <c r="C505" s="35" t="s">
        <v>511</v>
      </c>
      <c r="D505" s="35"/>
      <c r="E505" s="35"/>
      <c r="F505" s="35"/>
      <c r="G505" s="35"/>
      <c r="H505" s="35"/>
      <c r="I505" s="35"/>
      <c r="J505" s="255">
        <v>40</v>
      </c>
      <c r="K505" s="35">
        <v>1</v>
      </c>
      <c r="L505" s="204">
        <v>1</v>
      </c>
      <c r="M505" s="204">
        <v>0.2</v>
      </c>
      <c r="N505" s="35" t="s">
        <v>305</v>
      </c>
      <c r="O505" s="35" t="s">
        <v>305</v>
      </c>
      <c r="P505" s="207"/>
      <c r="Q505" s="35" t="s">
        <v>406</v>
      </c>
      <c r="R505" s="2" t="s">
        <v>489</v>
      </c>
    </row>
    <row r="506" spans="1:19" hidden="1" x14ac:dyDescent="0.3">
      <c r="A506" s="229">
        <f t="shared" si="15"/>
        <v>504</v>
      </c>
      <c r="B506" s="35" t="s">
        <v>346</v>
      </c>
      <c r="C506" s="35" t="s">
        <v>511</v>
      </c>
      <c r="D506" s="2"/>
      <c r="E506" s="2"/>
      <c r="F506" s="2"/>
      <c r="G506" s="2"/>
      <c r="H506" s="2"/>
      <c r="I506" s="2"/>
      <c r="J506" s="254">
        <v>84</v>
      </c>
      <c r="K506" s="2">
        <v>1</v>
      </c>
      <c r="L506" s="202">
        <v>1</v>
      </c>
      <c r="M506" s="202">
        <v>0.2</v>
      </c>
      <c r="N506" s="35" t="s">
        <v>305</v>
      </c>
      <c r="O506" s="35" t="s">
        <v>305</v>
      </c>
      <c r="P506" s="205"/>
      <c r="Q506" s="35" t="s">
        <v>406</v>
      </c>
      <c r="R506" s="2" t="s">
        <v>489</v>
      </c>
    </row>
    <row r="507" spans="1:19" hidden="1" x14ac:dyDescent="0.3">
      <c r="A507" s="229">
        <f t="shared" si="15"/>
        <v>505</v>
      </c>
      <c r="B507" s="35" t="s">
        <v>346</v>
      </c>
      <c r="C507" s="35" t="s">
        <v>511</v>
      </c>
      <c r="D507" s="2"/>
      <c r="E507" s="2"/>
      <c r="F507" s="2"/>
      <c r="G507" s="2"/>
      <c r="H507" s="2"/>
      <c r="I507" s="2"/>
      <c r="J507" s="254">
        <v>85</v>
      </c>
      <c r="K507" s="2">
        <v>1</v>
      </c>
      <c r="L507" s="202">
        <v>1</v>
      </c>
      <c r="M507" s="202">
        <v>0.2</v>
      </c>
      <c r="N507" s="35" t="s">
        <v>305</v>
      </c>
      <c r="O507" s="35" t="s">
        <v>305</v>
      </c>
      <c r="P507" s="205"/>
      <c r="Q507" s="35" t="s">
        <v>406</v>
      </c>
      <c r="R507" s="2" t="s">
        <v>489</v>
      </c>
    </row>
    <row r="508" spans="1:19" hidden="1" x14ac:dyDescent="0.3">
      <c r="A508" s="229">
        <f t="shared" si="15"/>
        <v>506</v>
      </c>
      <c r="B508" s="35" t="s">
        <v>346</v>
      </c>
      <c r="C508" s="35" t="s">
        <v>511</v>
      </c>
      <c r="D508" s="35"/>
      <c r="E508" s="35"/>
      <c r="F508" s="35"/>
      <c r="G508" s="35"/>
      <c r="H508" s="35"/>
      <c r="I508" s="35"/>
      <c r="J508" s="2">
        <v>309</v>
      </c>
      <c r="K508" s="35">
        <v>1</v>
      </c>
      <c r="L508" s="204">
        <v>1</v>
      </c>
      <c r="M508" s="204">
        <v>0.2</v>
      </c>
      <c r="N508" s="35" t="s">
        <v>305</v>
      </c>
      <c r="O508" s="35" t="s">
        <v>305</v>
      </c>
      <c r="P508" s="207"/>
      <c r="Q508" s="35" t="s">
        <v>416</v>
      </c>
      <c r="R508" s="2" t="s">
        <v>489</v>
      </c>
    </row>
    <row r="509" spans="1:19" hidden="1" x14ac:dyDescent="0.3">
      <c r="A509" s="229">
        <f t="shared" si="15"/>
        <v>507</v>
      </c>
      <c r="B509" s="35" t="s">
        <v>346</v>
      </c>
      <c r="C509" s="35" t="s">
        <v>511</v>
      </c>
      <c r="D509" s="2"/>
      <c r="E509" s="2"/>
      <c r="F509" s="2"/>
      <c r="G509" s="2"/>
      <c r="H509" s="2"/>
      <c r="I509" s="2"/>
      <c r="J509" s="2">
        <v>310</v>
      </c>
      <c r="K509" s="2">
        <v>1</v>
      </c>
      <c r="L509" s="202">
        <v>1</v>
      </c>
      <c r="M509" s="202">
        <v>0.2</v>
      </c>
      <c r="N509" s="35" t="s">
        <v>305</v>
      </c>
      <c r="O509" s="35" t="s">
        <v>305</v>
      </c>
      <c r="P509" s="205"/>
      <c r="Q509" s="35" t="s">
        <v>416</v>
      </c>
      <c r="R509" s="2" t="s">
        <v>489</v>
      </c>
    </row>
    <row r="510" spans="1:19" hidden="1" x14ac:dyDescent="0.3">
      <c r="A510" s="229">
        <f t="shared" si="15"/>
        <v>508</v>
      </c>
      <c r="B510" s="35" t="s">
        <v>346</v>
      </c>
      <c r="C510" s="35" t="s">
        <v>511</v>
      </c>
      <c r="D510" s="35"/>
      <c r="E510" s="35"/>
      <c r="F510" s="35"/>
      <c r="G510" s="35"/>
      <c r="H510" s="35"/>
      <c r="I510" s="35"/>
      <c r="J510" s="2">
        <v>174</v>
      </c>
      <c r="K510" s="35">
        <v>1</v>
      </c>
      <c r="L510" s="204">
        <v>1</v>
      </c>
      <c r="M510" s="204">
        <v>0.2</v>
      </c>
      <c r="N510" s="35" t="s">
        <v>305</v>
      </c>
      <c r="O510" s="35" t="s">
        <v>305</v>
      </c>
      <c r="P510" s="207"/>
      <c r="Q510" s="35" t="s">
        <v>416</v>
      </c>
      <c r="R510" s="2" t="s">
        <v>489</v>
      </c>
    </row>
    <row r="511" spans="1:19" hidden="1" x14ac:dyDescent="0.3">
      <c r="A511" s="229">
        <f t="shared" si="15"/>
        <v>509</v>
      </c>
      <c r="B511" s="35" t="s">
        <v>346</v>
      </c>
      <c r="C511" s="35" t="s">
        <v>511</v>
      </c>
      <c r="D511" s="2"/>
      <c r="E511" s="2"/>
      <c r="F511" s="2"/>
      <c r="G511" s="2"/>
      <c r="H511" s="2"/>
      <c r="I511" s="2"/>
      <c r="J511" s="2">
        <v>175</v>
      </c>
      <c r="K511" s="2">
        <v>1</v>
      </c>
      <c r="L511" s="202">
        <v>1</v>
      </c>
      <c r="M511" s="202">
        <v>0.2</v>
      </c>
      <c r="N511" s="35" t="s">
        <v>305</v>
      </c>
      <c r="O511" s="35" t="s">
        <v>305</v>
      </c>
      <c r="P511" s="205"/>
      <c r="Q511" s="35" t="s">
        <v>416</v>
      </c>
      <c r="R511" s="2" t="s">
        <v>489</v>
      </c>
    </row>
    <row r="512" spans="1:19" hidden="1" x14ac:dyDescent="0.3">
      <c r="A512" s="229">
        <f t="shared" si="15"/>
        <v>510</v>
      </c>
      <c r="B512" s="35" t="s">
        <v>346</v>
      </c>
      <c r="C512" s="35" t="s">
        <v>511</v>
      </c>
      <c r="D512" s="2"/>
      <c r="E512" s="2"/>
      <c r="F512" s="2"/>
      <c r="G512" s="2"/>
      <c r="H512" s="2"/>
      <c r="I512" s="2"/>
      <c r="J512" s="2">
        <v>399</v>
      </c>
      <c r="K512" s="2">
        <v>1</v>
      </c>
      <c r="L512" s="202">
        <v>1</v>
      </c>
      <c r="M512" s="202">
        <v>0.2</v>
      </c>
      <c r="N512" s="35" t="s">
        <v>305</v>
      </c>
      <c r="O512" s="35" t="s">
        <v>305</v>
      </c>
      <c r="P512" s="205"/>
      <c r="Q512" s="35" t="s">
        <v>418</v>
      </c>
      <c r="R512" s="2" t="s">
        <v>489</v>
      </c>
    </row>
    <row r="513" spans="1:18" hidden="1" x14ac:dyDescent="0.3">
      <c r="A513" s="229">
        <f t="shared" si="15"/>
        <v>511</v>
      </c>
      <c r="B513" s="35" t="s">
        <v>346</v>
      </c>
      <c r="C513" s="35" t="s">
        <v>511</v>
      </c>
      <c r="D513" s="2"/>
      <c r="E513" s="2"/>
      <c r="F513" s="2"/>
      <c r="G513" s="2"/>
      <c r="H513" s="2"/>
      <c r="I513" s="2"/>
      <c r="J513" s="2">
        <v>400</v>
      </c>
      <c r="K513" s="2">
        <v>1</v>
      </c>
      <c r="L513" s="202">
        <v>1</v>
      </c>
      <c r="M513" s="202">
        <v>0.2</v>
      </c>
      <c r="N513" s="35" t="s">
        <v>305</v>
      </c>
      <c r="O513" s="35" t="s">
        <v>305</v>
      </c>
      <c r="P513" s="205"/>
      <c r="Q513" s="35" t="s">
        <v>418</v>
      </c>
      <c r="R513" s="2" t="s">
        <v>489</v>
      </c>
    </row>
    <row r="514" spans="1:18" hidden="1" x14ac:dyDescent="0.3">
      <c r="A514" s="229">
        <f t="shared" si="15"/>
        <v>512</v>
      </c>
      <c r="B514" s="35" t="s">
        <v>346</v>
      </c>
      <c r="C514" s="35" t="s">
        <v>511</v>
      </c>
      <c r="D514" s="2"/>
      <c r="E514" s="2"/>
      <c r="F514" s="2"/>
      <c r="G514" s="2"/>
      <c r="H514" s="2"/>
      <c r="I514" s="2"/>
      <c r="J514" s="2">
        <v>219</v>
      </c>
      <c r="K514" s="2">
        <v>1</v>
      </c>
      <c r="L514" s="202">
        <v>1</v>
      </c>
      <c r="M514" s="202">
        <v>0.2</v>
      </c>
      <c r="N514" s="35" t="s">
        <v>305</v>
      </c>
      <c r="O514" s="35" t="s">
        <v>305</v>
      </c>
      <c r="P514" s="205"/>
      <c r="Q514" s="35" t="s">
        <v>418</v>
      </c>
      <c r="R514" s="2" t="s">
        <v>489</v>
      </c>
    </row>
    <row r="515" spans="1:18" ht="15" hidden="1" thickBot="1" x14ac:dyDescent="0.35">
      <c r="A515" s="261">
        <f t="shared" si="15"/>
        <v>513</v>
      </c>
      <c r="B515" s="34" t="s">
        <v>346</v>
      </c>
      <c r="C515" s="34" t="s">
        <v>511</v>
      </c>
      <c r="D515" s="34"/>
      <c r="E515" s="34"/>
      <c r="F515" s="34"/>
      <c r="G515" s="34"/>
      <c r="H515" s="34"/>
      <c r="I515" s="34"/>
      <c r="J515" s="34">
        <v>220</v>
      </c>
      <c r="K515" s="34">
        <v>1</v>
      </c>
      <c r="L515" s="203">
        <v>1</v>
      </c>
      <c r="M515" s="203">
        <v>0.2</v>
      </c>
      <c r="N515" s="34" t="s">
        <v>305</v>
      </c>
      <c r="O515" s="34" t="s">
        <v>305</v>
      </c>
      <c r="P515" s="206"/>
      <c r="Q515" s="34" t="s">
        <v>418</v>
      </c>
      <c r="R515" s="34" t="s">
        <v>489</v>
      </c>
    </row>
    <row r="516" spans="1:18" hidden="1" x14ac:dyDescent="0.3">
      <c r="A516" s="35">
        <f t="shared" si="15"/>
        <v>514</v>
      </c>
      <c r="B516" s="35" t="s">
        <v>346</v>
      </c>
      <c r="C516" s="35" t="s">
        <v>511</v>
      </c>
      <c r="D516" s="35"/>
      <c r="E516" s="35"/>
      <c r="F516" s="35"/>
      <c r="G516" s="35"/>
      <c r="H516" s="35"/>
      <c r="I516" s="35"/>
      <c r="J516" s="255">
        <v>39</v>
      </c>
      <c r="K516" s="35">
        <v>0</v>
      </c>
      <c r="L516" s="204">
        <v>1</v>
      </c>
      <c r="M516" s="204">
        <v>0.2</v>
      </c>
      <c r="N516" s="35" t="s">
        <v>305</v>
      </c>
      <c r="O516" s="35" t="s">
        <v>305</v>
      </c>
      <c r="P516" s="207"/>
      <c r="Q516" s="35" t="s">
        <v>406</v>
      </c>
      <c r="R516" s="35" t="s">
        <v>555</v>
      </c>
    </row>
    <row r="517" spans="1:18" hidden="1" x14ac:dyDescent="0.3">
      <c r="A517" s="2">
        <f t="shared" si="15"/>
        <v>515</v>
      </c>
      <c r="B517" s="35" t="s">
        <v>346</v>
      </c>
      <c r="C517" s="35" t="s">
        <v>511</v>
      </c>
      <c r="D517" s="2"/>
      <c r="E517" s="2"/>
      <c r="F517" s="2"/>
      <c r="G517" s="2"/>
      <c r="H517" s="2"/>
      <c r="I517" s="2"/>
      <c r="J517" s="255">
        <v>40</v>
      </c>
      <c r="K517" s="2">
        <v>0</v>
      </c>
      <c r="L517" s="202">
        <v>1</v>
      </c>
      <c r="M517" s="202">
        <v>0.2</v>
      </c>
      <c r="N517" s="35" t="s">
        <v>305</v>
      </c>
      <c r="O517" s="35" t="s">
        <v>305</v>
      </c>
      <c r="P517" s="205"/>
      <c r="Q517" s="35" t="s">
        <v>406</v>
      </c>
      <c r="R517" s="2" t="s">
        <v>555</v>
      </c>
    </row>
    <row r="518" spans="1:18" hidden="1" x14ac:dyDescent="0.3">
      <c r="A518" s="35">
        <f t="shared" si="15"/>
        <v>516</v>
      </c>
      <c r="B518" s="35" t="s">
        <v>346</v>
      </c>
      <c r="C518" s="35" t="s">
        <v>511</v>
      </c>
      <c r="D518" s="35"/>
      <c r="E518" s="35"/>
      <c r="F518" s="35"/>
      <c r="G518" s="35"/>
      <c r="H518" s="35"/>
      <c r="I518" s="35"/>
      <c r="J518" s="254">
        <v>84</v>
      </c>
      <c r="K518" s="35">
        <v>0</v>
      </c>
      <c r="L518" s="204">
        <v>1</v>
      </c>
      <c r="M518" s="204">
        <v>0.2</v>
      </c>
      <c r="N518" s="35" t="s">
        <v>305</v>
      </c>
      <c r="O518" s="35" t="s">
        <v>305</v>
      </c>
      <c r="P518" s="207"/>
      <c r="Q518" s="35" t="s">
        <v>406</v>
      </c>
      <c r="R518" s="35" t="s">
        <v>555</v>
      </c>
    </row>
    <row r="519" spans="1:18" hidden="1" x14ac:dyDescent="0.3">
      <c r="A519" s="2">
        <f t="shared" si="15"/>
        <v>517</v>
      </c>
      <c r="B519" s="35" t="s">
        <v>346</v>
      </c>
      <c r="C519" s="35" t="s">
        <v>511</v>
      </c>
      <c r="D519" s="2"/>
      <c r="E519" s="2"/>
      <c r="F519" s="2"/>
      <c r="G519" s="2"/>
      <c r="H519" s="2"/>
      <c r="I519" s="2"/>
      <c r="J519" s="254">
        <v>85</v>
      </c>
      <c r="K519" s="2">
        <v>0</v>
      </c>
      <c r="L519" s="202">
        <v>1</v>
      </c>
      <c r="M519" s="202">
        <v>0.2</v>
      </c>
      <c r="N519" s="35" t="s">
        <v>305</v>
      </c>
      <c r="O519" s="35" t="s">
        <v>305</v>
      </c>
      <c r="P519" s="205"/>
      <c r="Q519" s="35" t="s">
        <v>406</v>
      </c>
      <c r="R519" s="2" t="s">
        <v>555</v>
      </c>
    </row>
    <row r="520" spans="1:18" hidden="1" x14ac:dyDescent="0.3">
      <c r="A520" s="35">
        <f t="shared" si="15"/>
        <v>518</v>
      </c>
      <c r="B520" s="35" t="s">
        <v>346</v>
      </c>
      <c r="C520" s="35" t="s">
        <v>511</v>
      </c>
      <c r="D520" s="35"/>
      <c r="E520" s="35"/>
      <c r="F520" s="35"/>
      <c r="G520" s="35"/>
      <c r="H520" s="35"/>
      <c r="I520" s="35"/>
      <c r="J520" s="2">
        <v>309</v>
      </c>
      <c r="K520" s="35">
        <v>0</v>
      </c>
      <c r="L520" s="204">
        <v>1</v>
      </c>
      <c r="M520" s="204">
        <v>0.2</v>
      </c>
      <c r="N520" s="35" t="s">
        <v>305</v>
      </c>
      <c r="O520" s="35" t="s">
        <v>305</v>
      </c>
      <c r="P520" s="207"/>
      <c r="Q520" s="35" t="s">
        <v>416</v>
      </c>
      <c r="R520" s="35" t="s">
        <v>555</v>
      </c>
    </row>
    <row r="521" spans="1:18" hidden="1" x14ac:dyDescent="0.3">
      <c r="A521" s="2">
        <f t="shared" si="15"/>
        <v>519</v>
      </c>
      <c r="B521" s="35" t="s">
        <v>346</v>
      </c>
      <c r="C521" s="35" t="s">
        <v>511</v>
      </c>
      <c r="D521" s="2"/>
      <c r="E521" s="2"/>
      <c r="F521" s="2"/>
      <c r="G521" s="2"/>
      <c r="H521" s="2"/>
      <c r="I521" s="2"/>
      <c r="J521" s="2">
        <v>310</v>
      </c>
      <c r="K521" s="2">
        <v>0</v>
      </c>
      <c r="L521" s="202">
        <v>1</v>
      </c>
      <c r="M521" s="202">
        <v>0.2</v>
      </c>
      <c r="N521" s="35" t="s">
        <v>305</v>
      </c>
      <c r="O521" s="35" t="s">
        <v>305</v>
      </c>
      <c r="P521" s="205"/>
      <c r="Q521" s="35" t="s">
        <v>416</v>
      </c>
      <c r="R521" s="2" t="s">
        <v>555</v>
      </c>
    </row>
    <row r="522" spans="1:18" hidden="1" x14ac:dyDescent="0.3">
      <c r="A522" s="35">
        <f t="shared" si="15"/>
        <v>520</v>
      </c>
      <c r="B522" s="35" t="s">
        <v>346</v>
      </c>
      <c r="C522" s="35" t="s">
        <v>511</v>
      </c>
      <c r="D522" s="35"/>
      <c r="E522" s="35"/>
      <c r="F522" s="35"/>
      <c r="G522" s="35"/>
      <c r="H522" s="35"/>
      <c r="I522" s="35"/>
      <c r="J522" s="2">
        <v>174</v>
      </c>
      <c r="K522" s="35">
        <v>0</v>
      </c>
      <c r="L522" s="204">
        <v>1</v>
      </c>
      <c r="M522" s="204">
        <v>0.2</v>
      </c>
      <c r="N522" s="35" t="s">
        <v>305</v>
      </c>
      <c r="O522" s="35" t="s">
        <v>305</v>
      </c>
      <c r="P522" s="207"/>
      <c r="Q522" s="35" t="s">
        <v>416</v>
      </c>
      <c r="R522" s="35" t="s">
        <v>555</v>
      </c>
    </row>
    <row r="523" spans="1:18" hidden="1" x14ac:dyDescent="0.3">
      <c r="A523" s="2">
        <f t="shared" si="15"/>
        <v>521</v>
      </c>
      <c r="B523" s="35" t="s">
        <v>346</v>
      </c>
      <c r="C523" s="35" t="s">
        <v>511</v>
      </c>
      <c r="D523" s="2"/>
      <c r="E523" s="2"/>
      <c r="F523" s="2"/>
      <c r="G523" s="2"/>
      <c r="H523" s="2"/>
      <c r="I523" s="2"/>
      <c r="J523" s="2">
        <v>175</v>
      </c>
      <c r="K523" s="2">
        <v>0</v>
      </c>
      <c r="L523" s="202">
        <v>1</v>
      </c>
      <c r="M523" s="202">
        <v>0.2</v>
      </c>
      <c r="N523" s="35" t="s">
        <v>305</v>
      </c>
      <c r="O523" s="35" t="s">
        <v>305</v>
      </c>
      <c r="P523" s="205"/>
      <c r="Q523" s="35" t="s">
        <v>416</v>
      </c>
      <c r="R523" s="2" t="s">
        <v>555</v>
      </c>
    </row>
    <row r="524" spans="1:18" hidden="1" x14ac:dyDescent="0.3">
      <c r="A524" s="35">
        <f t="shared" si="15"/>
        <v>522</v>
      </c>
      <c r="B524" s="35" t="s">
        <v>346</v>
      </c>
      <c r="C524" s="35" t="s">
        <v>511</v>
      </c>
      <c r="D524" s="35"/>
      <c r="E524" s="35"/>
      <c r="F524" s="35"/>
      <c r="G524" s="35"/>
      <c r="H524" s="35"/>
      <c r="I524" s="35"/>
      <c r="J524" s="2">
        <v>399</v>
      </c>
      <c r="K524" s="35">
        <v>0</v>
      </c>
      <c r="L524" s="204">
        <v>1</v>
      </c>
      <c r="M524" s="204">
        <v>0.2</v>
      </c>
      <c r="N524" s="35" t="s">
        <v>305</v>
      </c>
      <c r="O524" s="35" t="s">
        <v>305</v>
      </c>
      <c r="P524" s="207"/>
      <c r="Q524" s="35" t="s">
        <v>418</v>
      </c>
      <c r="R524" s="35" t="s">
        <v>555</v>
      </c>
    </row>
    <row r="525" spans="1:18" hidden="1" x14ac:dyDescent="0.3">
      <c r="A525" s="2">
        <f t="shared" si="15"/>
        <v>523</v>
      </c>
      <c r="B525" s="35" t="s">
        <v>346</v>
      </c>
      <c r="C525" s="35" t="s">
        <v>511</v>
      </c>
      <c r="D525" s="2"/>
      <c r="E525" s="2"/>
      <c r="F525" s="2"/>
      <c r="G525" s="2"/>
      <c r="H525" s="2"/>
      <c r="I525" s="2"/>
      <c r="J525" s="2">
        <v>400</v>
      </c>
      <c r="K525" s="2">
        <v>0</v>
      </c>
      <c r="L525" s="202">
        <v>1</v>
      </c>
      <c r="M525" s="202">
        <v>0.2</v>
      </c>
      <c r="N525" s="35" t="s">
        <v>305</v>
      </c>
      <c r="O525" s="35" t="s">
        <v>305</v>
      </c>
      <c r="P525" s="205"/>
      <c r="Q525" s="35" t="s">
        <v>418</v>
      </c>
      <c r="R525" s="2" t="s">
        <v>555</v>
      </c>
    </row>
    <row r="526" spans="1:18" hidden="1" x14ac:dyDescent="0.3">
      <c r="A526" s="35">
        <f t="shared" si="15"/>
        <v>524</v>
      </c>
      <c r="B526" s="35" t="s">
        <v>346</v>
      </c>
      <c r="C526" s="35" t="s">
        <v>511</v>
      </c>
      <c r="D526" s="35"/>
      <c r="E526" s="35"/>
      <c r="F526" s="35"/>
      <c r="G526" s="35"/>
      <c r="H526" s="35"/>
      <c r="I526" s="35"/>
      <c r="J526" s="2">
        <v>219</v>
      </c>
      <c r="K526" s="35">
        <v>0</v>
      </c>
      <c r="L526" s="204">
        <v>1</v>
      </c>
      <c r="M526" s="204">
        <v>0.2</v>
      </c>
      <c r="N526" s="35" t="s">
        <v>305</v>
      </c>
      <c r="O526" s="35" t="s">
        <v>305</v>
      </c>
      <c r="P526" s="207"/>
      <c r="Q526" s="35" t="s">
        <v>418</v>
      </c>
      <c r="R526" s="35" t="s">
        <v>555</v>
      </c>
    </row>
    <row r="527" spans="1:18" ht="15" hidden="1" thickBot="1" x14ac:dyDescent="0.35">
      <c r="A527" s="2">
        <f t="shared" si="15"/>
        <v>525</v>
      </c>
      <c r="B527" s="35" t="s">
        <v>346</v>
      </c>
      <c r="C527" s="35" t="s">
        <v>511</v>
      </c>
      <c r="D527" s="2"/>
      <c r="E527" s="2"/>
      <c r="F527" s="2"/>
      <c r="G527" s="2"/>
      <c r="H527" s="2"/>
      <c r="I527" s="2"/>
      <c r="J527" s="34">
        <v>220</v>
      </c>
      <c r="K527" s="2">
        <v>0</v>
      </c>
      <c r="L527" s="202">
        <v>1</v>
      </c>
      <c r="M527" s="202">
        <v>0.2</v>
      </c>
      <c r="N527" s="35" t="s">
        <v>305</v>
      </c>
      <c r="O527" s="35" t="s">
        <v>305</v>
      </c>
      <c r="P527" s="205"/>
      <c r="Q527" s="34" t="s">
        <v>418</v>
      </c>
      <c r="R527" s="2" t="s">
        <v>555</v>
      </c>
    </row>
  </sheetData>
  <autoFilter ref="A2:U527" xr:uid="{7E4A7FF5-B93C-40CB-A97F-D8CF3F12EEEA}">
    <filterColumn colId="0">
      <filters>
        <filter val="67"/>
      </filters>
    </filterColumn>
  </autoFilter>
  <mergeCells count="1">
    <mergeCell ref="A1:I1"/>
  </mergeCells>
  <phoneticPr fontId="3" type="noConversion"/>
  <conditionalFormatting sqref="N1:O527">
    <cfRule type="containsText" dxfId="19" priority="1" operator="containsText" text="yes">
      <formula>NOT(ISERROR(SEARCH("yes",N1)))</formula>
    </cfRule>
  </conditionalFormatting>
  <conditionalFormatting sqref="N533:O1048576">
    <cfRule type="containsText" dxfId="18" priority="353" operator="containsText" text="yes">
      <formula>NOT(ISERROR(SEARCH("yes",N533)))</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01" zoomScale="85" zoomScaleNormal="85" workbookViewId="0">
      <selection activeCell="R132" sqref="R132"/>
    </sheetView>
  </sheetViews>
  <sheetFormatPr defaultRowHeight="14.4" x14ac:dyDescent="0.3"/>
  <cols>
    <col min="1" max="1" width="6.44140625" customWidth="1"/>
    <col min="4" max="5" width="13.44140625" customWidth="1"/>
    <col min="6" max="6" width="6.5546875" customWidth="1"/>
    <col min="7" max="7" width="10.33203125" customWidth="1"/>
    <col min="8" max="8" width="14.5546875" hidden="1" customWidth="1"/>
    <col min="9" max="9" width="15.109375" hidden="1" customWidth="1"/>
    <col min="10" max="11" width="8.88671875" hidden="1" customWidth="1"/>
    <col min="12" max="12" width="8.5546875" customWidth="1"/>
    <col min="13" max="13" width="5" customWidth="1"/>
    <col min="14" max="14" width="4.5546875" customWidth="1"/>
    <col min="17" max="17" width="22.44140625" customWidth="1"/>
    <col min="18" max="18" width="52.6640625" customWidth="1"/>
    <col min="19" max="19" width="19.33203125" customWidth="1"/>
  </cols>
  <sheetData>
    <row r="1" spans="1:19" ht="49.95" customHeight="1" x14ac:dyDescent="0.3">
      <c r="A1" s="281"/>
      <c r="B1" s="281"/>
      <c r="C1" s="281"/>
      <c r="D1" s="281"/>
      <c r="E1" s="281"/>
      <c r="F1" s="281"/>
      <c r="G1" s="281"/>
      <c r="H1" s="281"/>
      <c r="I1" s="281"/>
      <c r="J1" s="281"/>
      <c r="K1" s="281"/>
      <c r="L1" s="1"/>
      <c r="M1" t="s">
        <v>275</v>
      </c>
      <c r="N1" s="1"/>
      <c r="O1" s="1"/>
      <c r="P1" s="1"/>
    </row>
    <row r="2" spans="1:19" ht="43.2" x14ac:dyDescent="0.3">
      <c r="A2" s="9" t="s">
        <v>276</v>
      </c>
      <c r="B2" s="9" t="s">
        <v>277</v>
      </c>
      <c r="C2" s="9" t="s">
        <v>556</v>
      </c>
      <c r="D2" s="9" t="s">
        <v>557</v>
      </c>
      <c r="E2" s="9" t="s">
        <v>558</v>
      </c>
      <c r="F2" s="9" t="s">
        <v>559</v>
      </c>
      <c r="G2" s="9" t="s">
        <v>560</v>
      </c>
      <c r="H2" s="9" t="s">
        <v>337</v>
      </c>
      <c r="I2" s="9" t="s">
        <v>338</v>
      </c>
      <c r="J2" s="9" t="s">
        <v>561</v>
      </c>
      <c r="K2" s="9" t="s">
        <v>562</v>
      </c>
      <c r="L2" s="9" t="s">
        <v>291</v>
      </c>
      <c r="M2" s="9" t="s">
        <v>293</v>
      </c>
      <c r="N2" s="9" t="s">
        <v>294</v>
      </c>
      <c r="O2" s="9" t="s">
        <v>295</v>
      </c>
      <c r="P2" s="9" t="s">
        <v>296</v>
      </c>
      <c r="Q2" s="9" t="s">
        <v>297</v>
      </c>
      <c r="R2" s="3" t="s">
        <v>298</v>
      </c>
      <c r="S2" s="3" t="s">
        <v>299</v>
      </c>
    </row>
    <row r="3" spans="1:19" x14ac:dyDescent="0.3">
      <c r="A3" s="31">
        <v>1</v>
      </c>
      <c r="B3" s="31" t="s">
        <v>563</v>
      </c>
      <c r="C3" s="31">
        <v>5</v>
      </c>
      <c r="D3" s="31">
        <v>0.1</v>
      </c>
      <c r="E3" s="31">
        <v>5.0000000000000001E-3</v>
      </c>
      <c r="F3" s="31"/>
      <c r="G3" s="31">
        <v>0</v>
      </c>
      <c r="H3" s="31"/>
      <c r="I3" s="31"/>
      <c r="J3" s="31"/>
      <c r="K3" s="31"/>
      <c r="L3" s="254">
        <v>36</v>
      </c>
      <c r="M3" s="31">
        <v>1</v>
      </c>
      <c r="N3" s="31">
        <v>0.2</v>
      </c>
      <c r="O3" s="31" t="s">
        <v>305</v>
      </c>
      <c r="P3" s="31" t="s">
        <v>119</v>
      </c>
      <c r="Q3" s="59">
        <v>190</v>
      </c>
      <c r="R3" s="2" t="s">
        <v>564</v>
      </c>
      <c r="S3" s="2" t="s">
        <v>307</v>
      </c>
    </row>
    <row r="4" spans="1:19" x14ac:dyDescent="0.3">
      <c r="A4" s="31">
        <f>A3+1</f>
        <v>2</v>
      </c>
      <c r="B4" s="31" t="s">
        <v>563</v>
      </c>
      <c r="C4" s="31">
        <v>5</v>
      </c>
      <c r="D4" s="31">
        <v>0.2</v>
      </c>
      <c r="E4" s="31">
        <v>5.0000000000000001E-3</v>
      </c>
      <c r="F4" s="31"/>
      <c r="G4" s="31">
        <v>0</v>
      </c>
      <c r="H4" s="31"/>
      <c r="I4" s="31"/>
      <c r="J4" s="31"/>
      <c r="K4" s="31"/>
      <c r="L4" s="254">
        <v>36</v>
      </c>
      <c r="M4" s="31">
        <v>1</v>
      </c>
      <c r="N4" s="31">
        <v>0.2</v>
      </c>
      <c r="O4" s="31" t="s">
        <v>305</v>
      </c>
      <c r="P4" s="31" t="s">
        <v>119</v>
      </c>
      <c r="Q4" s="59">
        <v>190</v>
      </c>
      <c r="R4" s="2" t="s">
        <v>564</v>
      </c>
      <c r="S4" s="2" t="s">
        <v>307</v>
      </c>
    </row>
    <row r="5" spans="1:19" x14ac:dyDescent="0.3">
      <c r="A5" s="31">
        <f>A4+1</f>
        <v>3</v>
      </c>
      <c r="B5" s="31" t="s">
        <v>563</v>
      </c>
      <c r="C5" s="31">
        <v>5</v>
      </c>
      <c r="D5" s="31">
        <v>0.3</v>
      </c>
      <c r="E5" s="31">
        <v>5.0000000000000001E-3</v>
      </c>
      <c r="F5" s="31"/>
      <c r="G5" s="31">
        <v>0</v>
      </c>
      <c r="H5" s="31"/>
      <c r="I5" s="31"/>
      <c r="J5" s="31"/>
      <c r="K5" s="31"/>
      <c r="L5" s="254">
        <v>36</v>
      </c>
      <c r="M5" s="31">
        <v>1</v>
      </c>
      <c r="N5" s="31">
        <v>0.2</v>
      </c>
      <c r="O5" s="31" t="s">
        <v>305</v>
      </c>
      <c r="P5" s="31" t="s">
        <v>119</v>
      </c>
      <c r="Q5" s="59">
        <v>190</v>
      </c>
      <c r="R5" s="2" t="s">
        <v>564</v>
      </c>
      <c r="S5" s="2" t="s">
        <v>307</v>
      </c>
    </row>
    <row r="6" spans="1:19" x14ac:dyDescent="0.3">
      <c r="A6" s="31">
        <f>A5+1</f>
        <v>4</v>
      </c>
      <c r="B6" s="31" t="s">
        <v>563</v>
      </c>
      <c r="C6" s="31">
        <v>5</v>
      </c>
      <c r="D6" s="31">
        <v>0.4</v>
      </c>
      <c r="E6" s="31">
        <v>5.0000000000000001E-3</v>
      </c>
      <c r="F6" s="31"/>
      <c r="G6" s="31">
        <v>0</v>
      </c>
      <c r="H6" s="31"/>
      <c r="I6" s="31"/>
      <c r="J6" s="31"/>
      <c r="K6" s="31"/>
      <c r="L6" s="254">
        <v>36</v>
      </c>
      <c r="M6" s="31">
        <v>1</v>
      </c>
      <c r="N6" s="31">
        <v>0.2</v>
      </c>
      <c r="O6" s="31" t="s">
        <v>305</v>
      </c>
      <c r="P6" s="31" t="s">
        <v>119</v>
      </c>
      <c r="Q6" s="59">
        <v>190</v>
      </c>
      <c r="R6" s="2" t="s">
        <v>564</v>
      </c>
      <c r="S6" s="2" t="s">
        <v>307</v>
      </c>
    </row>
    <row r="7" spans="1:19" x14ac:dyDescent="0.3">
      <c r="A7" s="31">
        <f t="shared" ref="A7:A36" si="0">A6+1</f>
        <v>5</v>
      </c>
      <c r="B7" s="31" t="s">
        <v>563</v>
      </c>
      <c r="C7" s="31">
        <v>5</v>
      </c>
      <c r="D7" s="31">
        <v>0.5</v>
      </c>
      <c r="E7" s="31">
        <v>5.0000000000000001E-3</v>
      </c>
      <c r="F7" s="31"/>
      <c r="G7" s="31">
        <v>0</v>
      </c>
      <c r="H7" s="31"/>
      <c r="I7" s="31"/>
      <c r="J7" s="31"/>
      <c r="K7" s="31"/>
      <c r="L7" s="254">
        <v>36</v>
      </c>
      <c r="M7" s="31">
        <v>1</v>
      </c>
      <c r="N7" s="31">
        <v>0.2</v>
      </c>
      <c r="O7" s="31" t="s">
        <v>305</v>
      </c>
      <c r="P7" s="31" t="s">
        <v>119</v>
      </c>
      <c r="Q7" s="59">
        <v>190</v>
      </c>
      <c r="R7" s="2" t="s">
        <v>564</v>
      </c>
      <c r="S7" s="2" t="s">
        <v>307</v>
      </c>
    </row>
    <row r="8" spans="1:19" x14ac:dyDescent="0.3">
      <c r="A8" s="31">
        <f t="shared" si="0"/>
        <v>6</v>
      </c>
      <c r="B8" s="31" t="s">
        <v>563</v>
      </c>
      <c r="C8" s="31">
        <v>5</v>
      </c>
      <c r="D8" s="31">
        <v>0.6</v>
      </c>
      <c r="E8" s="31">
        <v>5.0000000000000001E-3</v>
      </c>
      <c r="F8" s="31"/>
      <c r="G8" s="31">
        <v>0</v>
      </c>
      <c r="H8" s="31"/>
      <c r="I8" s="31"/>
      <c r="J8" s="31"/>
      <c r="K8" s="31"/>
      <c r="L8" s="254">
        <v>36</v>
      </c>
      <c r="M8" s="31">
        <v>1</v>
      </c>
      <c r="N8" s="31">
        <v>0.2</v>
      </c>
      <c r="O8" s="31" t="s">
        <v>305</v>
      </c>
      <c r="P8" s="31" t="s">
        <v>119</v>
      </c>
      <c r="Q8" s="59">
        <v>190</v>
      </c>
      <c r="R8" s="2" t="s">
        <v>564</v>
      </c>
      <c r="S8" s="2" t="s">
        <v>307</v>
      </c>
    </row>
    <row r="9" spans="1:19" x14ac:dyDescent="0.3">
      <c r="A9" s="31">
        <f t="shared" si="0"/>
        <v>7</v>
      </c>
      <c r="B9" s="31" t="s">
        <v>563</v>
      </c>
      <c r="C9" s="31">
        <v>5</v>
      </c>
      <c r="D9" s="31">
        <v>0.7</v>
      </c>
      <c r="E9" s="31">
        <v>5.0000000000000001E-3</v>
      </c>
      <c r="F9" s="31"/>
      <c r="G9" s="31">
        <v>0</v>
      </c>
      <c r="H9" s="31"/>
      <c r="I9" s="31"/>
      <c r="J9" s="31"/>
      <c r="K9" s="31"/>
      <c r="L9" s="254">
        <v>36</v>
      </c>
      <c r="M9" s="31">
        <v>1</v>
      </c>
      <c r="N9" s="31">
        <v>0.2</v>
      </c>
      <c r="O9" s="31" t="s">
        <v>305</v>
      </c>
      <c r="P9" s="31" t="s">
        <v>119</v>
      </c>
      <c r="Q9" s="59">
        <v>190</v>
      </c>
      <c r="R9" s="2" t="s">
        <v>564</v>
      </c>
      <c r="S9" s="2" t="s">
        <v>307</v>
      </c>
    </row>
    <row r="10" spans="1:19" x14ac:dyDescent="0.3">
      <c r="A10" s="31">
        <f t="shared" si="0"/>
        <v>8</v>
      </c>
      <c r="B10" s="31" t="s">
        <v>563</v>
      </c>
      <c r="C10" s="31">
        <v>5</v>
      </c>
      <c r="D10" s="31">
        <v>0.8</v>
      </c>
      <c r="E10" s="31">
        <v>5.0000000000000001E-3</v>
      </c>
      <c r="F10" s="31"/>
      <c r="G10" s="31">
        <v>0</v>
      </c>
      <c r="H10" s="31"/>
      <c r="I10" s="31"/>
      <c r="J10" s="31"/>
      <c r="K10" s="31"/>
      <c r="L10" s="254">
        <v>36</v>
      </c>
      <c r="M10" s="31">
        <v>1</v>
      </c>
      <c r="N10" s="31">
        <v>0.2</v>
      </c>
      <c r="O10" s="31" t="s">
        <v>305</v>
      </c>
      <c r="P10" s="31" t="s">
        <v>119</v>
      </c>
      <c r="Q10" s="59">
        <v>190</v>
      </c>
      <c r="R10" s="2" t="s">
        <v>564</v>
      </c>
      <c r="S10" s="2" t="s">
        <v>307</v>
      </c>
    </row>
    <row r="11" spans="1:19" x14ac:dyDescent="0.3">
      <c r="A11" s="31">
        <f t="shared" si="0"/>
        <v>9</v>
      </c>
      <c r="B11" s="31" t="s">
        <v>563</v>
      </c>
      <c r="C11" s="31">
        <v>5</v>
      </c>
      <c r="D11" s="31">
        <v>0.9</v>
      </c>
      <c r="E11" s="31">
        <v>5.0000000000000001E-3</v>
      </c>
      <c r="F11" s="31"/>
      <c r="G11" s="31">
        <v>0</v>
      </c>
      <c r="H11" s="31"/>
      <c r="I11" s="31"/>
      <c r="J11" s="31"/>
      <c r="K11" s="31"/>
      <c r="L11" s="254">
        <v>36</v>
      </c>
      <c r="M11" s="31">
        <v>1</v>
      </c>
      <c r="N11" s="31">
        <v>0.2</v>
      </c>
      <c r="O11" s="31" t="s">
        <v>305</v>
      </c>
      <c r="P11" s="31" t="s">
        <v>119</v>
      </c>
      <c r="Q11" s="59">
        <v>190</v>
      </c>
      <c r="R11" s="2" t="s">
        <v>564</v>
      </c>
      <c r="S11" s="2" t="s">
        <v>307</v>
      </c>
    </row>
    <row r="12" spans="1:19" x14ac:dyDescent="0.3">
      <c r="A12" s="31">
        <f t="shared" si="0"/>
        <v>10</v>
      </c>
      <c r="B12" s="31" t="s">
        <v>563</v>
      </c>
      <c r="C12" s="31">
        <v>5</v>
      </c>
      <c r="D12" s="31">
        <v>1</v>
      </c>
      <c r="E12" s="31">
        <v>5.0000000000000001E-3</v>
      </c>
      <c r="F12" s="31"/>
      <c r="G12" s="31">
        <v>0</v>
      </c>
      <c r="H12" s="31"/>
      <c r="I12" s="31"/>
      <c r="J12" s="31"/>
      <c r="K12" s="31"/>
      <c r="L12" s="254">
        <v>36</v>
      </c>
      <c r="M12" s="31">
        <v>1</v>
      </c>
      <c r="N12" s="31">
        <v>0.2</v>
      </c>
      <c r="O12" s="31" t="s">
        <v>305</v>
      </c>
      <c r="P12" s="31" t="s">
        <v>119</v>
      </c>
      <c r="Q12" s="59">
        <v>191</v>
      </c>
      <c r="R12" s="2" t="s">
        <v>564</v>
      </c>
      <c r="S12" s="2" t="s">
        <v>307</v>
      </c>
    </row>
    <row r="13" spans="1:19" x14ac:dyDescent="0.3">
      <c r="A13" s="31">
        <f t="shared" si="0"/>
        <v>11</v>
      </c>
      <c r="B13" s="31" t="s">
        <v>563</v>
      </c>
      <c r="C13" s="31">
        <v>5</v>
      </c>
      <c r="D13" s="31">
        <f>D12+1</f>
        <v>2</v>
      </c>
      <c r="E13" s="31">
        <v>5.0000000000000001E-3</v>
      </c>
      <c r="F13" s="31"/>
      <c r="G13" s="31">
        <v>0</v>
      </c>
      <c r="H13" s="31"/>
      <c r="I13" s="31"/>
      <c r="J13" s="31"/>
      <c r="K13" s="31"/>
      <c r="L13" s="254">
        <v>36</v>
      </c>
      <c r="M13" s="31">
        <v>1</v>
      </c>
      <c r="N13" s="31">
        <v>0.2</v>
      </c>
      <c r="O13" s="31" t="s">
        <v>305</v>
      </c>
      <c r="P13" s="31" t="s">
        <v>119</v>
      </c>
      <c r="Q13" s="59">
        <v>191</v>
      </c>
      <c r="R13" s="2" t="s">
        <v>564</v>
      </c>
      <c r="S13" s="2" t="s">
        <v>307</v>
      </c>
    </row>
    <row r="14" spans="1:19" x14ac:dyDescent="0.3">
      <c r="A14" s="31">
        <f t="shared" si="0"/>
        <v>12</v>
      </c>
      <c r="B14" s="31" t="s">
        <v>563</v>
      </c>
      <c r="C14" s="31">
        <v>5</v>
      </c>
      <c r="D14" s="31">
        <f t="shared" ref="D14:D36" si="1">D13+1</f>
        <v>3</v>
      </c>
      <c r="E14" s="31">
        <v>5.0000000000000001E-3</v>
      </c>
      <c r="F14" s="31"/>
      <c r="G14" s="31">
        <v>0</v>
      </c>
      <c r="H14" s="31"/>
      <c r="I14" s="31"/>
      <c r="J14" s="31"/>
      <c r="K14" s="31"/>
      <c r="L14" s="254">
        <v>36</v>
      </c>
      <c r="M14" s="31">
        <v>1</v>
      </c>
      <c r="N14" s="31">
        <v>0.2</v>
      </c>
      <c r="O14" s="31" t="s">
        <v>305</v>
      </c>
      <c r="P14" s="31" t="s">
        <v>119</v>
      </c>
      <c r="Q14" s="59">
        <v>191</v>
      </c>
      <c r="R14" s="2" t="s">
        <v>564</v>
      </c>
      <c r="S14" s="2" t="s">
        <v>307</v>
      </c>
    </row>
    <row r="15" spans="1:19" x14ac:dyDescent="0.3">
      <c r="A15" s="31">
        <f t="shared" si="0"/>
        <v>13</v>
      </c>
      <c r="B15" s="31" t="s">
        <v>563</v>
      </c>
      <c r="C15" s="31">
        <v>5</v>
      </c>
      <c r="D15" s="31">
        <f t="shared" si="1"/>
        <v>4</v>
      </c>
      <c r="E15" s="31">
        <v>5.0000000000000001E-3</v>
      </c>
      <c r="F15" s="31"/>
      <c r="G15" s="31">
        <v>0</v>
      </c>
      <c r="H15" s="31"/>
      <c r="I15" s="31"/>
      <c r="J15" s="31"/>
      <c r="K15" s="31"/>
      <c r="L15" s="254">
        <v>36</v>
      </c>
      <c r="M15" s="31">
        <v>1</v>
      </c>
      <c r="N15" s="31">
        <v>0.2</v>
      </c>
      <c r="O15" s="31" t="s">
        <v>305</v>
      </c>
      <c r="P15" s="31" t="s">
        <v>119</v>
      </c>
      <c r="Q15" s="59">
        <v>191</v>
      </c>
      <c r="R15" s="2" t="s">
        <v>564</v>
      </c>
      <c r="S15" s="2" t="s">
        <v>307</v>
      </c>
    </row>
    <row r="16" spans="1:19" x14ac:dyDescent="0.3">
      <c r="A16" s="31">
        <f t="shared" si="0"/>
        <v>14</v>
      </c>
      <c r="B16" s="31" t="s">
        <v>563</v>
      </c>
      <c r="C16" s="31">
        <v>5</v>
      </c>
      <c r="D16" s="31">
        <f t="shared" si="1"/>
        <v>5</v>
      </c>
      <c r="E16" s="31">
        <v>5.0000000000000001E-3</v>
      </c>
      <c r="F16" s="31"/>
      <c r="G16" s="31">
        <v>0</v>
      </c>
      <c r="H16" s="31"/>
      <c r="I16" s="31"/>
      <c r="J16" s="31"/>
      <c r="K16" s="31"/>
      <c r="L16" s="254">
        <v>36</v>
      </c>
      <c r="M16" s="31">
        <v>1</v>
      </c>
      <c r="N16" s="31">
        <v>0.2</v>
      </c>
      <c r="O16" s="31" t="s">
        <v>305</v>
      </c>
      <c r="P16" s="31" t="s">
        <v>119</v>
      </c>
      <c r="Q16" s="59">
        <v>191</v>
      </c>
      <c r="R16" s="2" t="s">
        <v>564</v>
      </c>
      <c r="S16" s="2" t="s">
        <v>307</v>
      </c>
    </row>
    <row r="17" spans="1:19" x14ac:dyDescent="0.3">
      <c r="A17" s="31">
        <f t="shared" si="0"/>
        <v>15</v>
      </c>
      <c r="B17" s="31" t="s">
        <v>563</v>
      </c>
      <c r="C17" s="31">
        <v>5</v>
      </c>
      <c r="D17" s="31">
        <f t="shared" si="1"/>
        <v>6</v>
      </c>
      <c r="E17" s="31">
        <v>5.0000000000000001E-3</v>
      </c>
      <c r="F17" s="31"/>
      <c r="G17" s="31">
        <v>0</v>
      </c>
      <c r="H17" s="31"/>
      <c r="I17" s="31"/>
      <c r="J17" s="31"/>
      <c r="K17" s="31"/>
      <c r="L17" s="254">
        <v>36</v>
      </c>
      <c r="M17" s="31">
        <v>1</v>
      </c>
      <c r="N17" s="31">
        <v>0.2</v>
      </c>
      <c r="O17" s="31" t="s">
        <v>305</v>
      </c>
      <c r="P17" s="31" t="s">
        <v>119</v>
      </c>
      <c r="Q17" s="59">
        <v>191</v>
      </c>
      <c r="R17" s="2" t="s">
        <v>564</v>
      </c>
      <c r="S17" s="2" t="s">
        <v>307</v>
      </c>
    </row>
    <row r="18" spans="1:19" x14ac:dyDescent="0.3">
      <c r="A18" s="31">
        <f t="shared" si="0"/>
        <v>16</v>
      </c>
      <c r="B18" s="31" t="s">
        <v>563</v>
      </c>
      <c r="C18" s="31">
        <v>5</v>
      </c>
      <c r="D18" s="31">
        <f t="shared" si="1"/>
        <v>7</v>
      </c>
      <c r="E18" s="31">
        <v>5.0000000000000001E-3</v>
      </c>
      <c r="F18" s="31"/>
      <c r="G18" s="31">
        <v>0</v>
      </c>
      <c r="H18" s="31"/>
      <c r="I18" s="31"/>
      <c r="J18" s="31"/>
      <c r="K18" s="31"/>
      <c r="L18" s="254">
        <v>36</v>
      </c>
      <c r="M18" s="31">
        <v>1</v>
      </c>
      <c r="N18" s="31">
        <v>0.2</v>
      </c>
      <c r="O18" s="31" t="s">
        <v>305</v>
      </c>
      <c r="P18" s="31" t="s">
        <v>119</v>
      </c>
      <c r="Q18" s="59">
        <v>191</v>
      </c>
      <c r="R18" s="2" t="s">
        <v>564</v>
      </c>
      <c r="S18" s="2" t="s">
        <v>307</v>
      </c>
    </row>
    <row r="19" spans="1:19" x14ac:dyDescent="0.3">
      <c r="A19" s="31">
        <f t="shared" si="0"/>
        <v>17</v>
      </c>
      <c r="B19" s="31" t="s">
        <v>563</v>
      </c>
      <c r="C19" s="31">
        <v>5</v>
      </c>
      <c r="D19" s="31">
        <f t="shared" si="1"/>
        <v>8</v>
      </c>
      <c r="E19" s="31">
        <v>5.0000000000000001E-3</v>
      </c>
      <c r="F19" s="31"/>
      <c r="G19" s="31">
        <v>0</v>
      </c>
      <c r="H19" s="31"/>
      <c r="I19" s="31"/>
      <c r="J19" s="31"/>
      <c r="K19" s="31"/>
      <c r="L19" s="254">
        <v>36</v>
      </c>
      <c r="M19" s="31">
        <v>1</v>
      </c>
      <c r="N19" s="31">
        <v>0.2</v>
      </c>
      <c r="O19" s="31" t="s">
        <v>305</v>
      </c>
      <c r="P19" s="31" t="s">
        <v>119</v>
      </c>
      <c r="Q19" s="59">
        <v>191</v>
      </c>
      <c r="R19" s="2" t="s">
        <v>564</v>
      </c>
      <c r="S19" s="2" t="s">
        <v>307</v>
      </c>
    </row>
    <row r="20" spans="1:19" x14ac:dyDescent="0.3">
      <c r="A20" s="31">
        <f t="shared" si="0"/>
        <v>18</v>
      </c>
      <c r="B20" s="31" t="s">
        <v>563</v>
      </c>
      <c r="C20" s="31">
        <v>5</v>
      </c>
      <c r="D20" s="31">
        <f t="shared" si="1"/>
        <v>9</v>
      </c>
      <c r="E20" s="31">
        <v>5.0000000000000001E-3</v>
      </c>
      <c r="F20" s="31"/>
      <c r="G20" s="31">
        <v>0</v>
      </c>
      <c r="H20" s="31"/>
      <c r="I20" s="31"/>
      <c r="J20" s="31"/>
      <c r="K20" s="31"/>
      <c r="L20" s="254">
        <v>36</v>
      </c>
      <c r="M20" s="31">
        <v>1</v>
      </c>
      <c r="N20" s="31">
        <v>0.2</v>
      </c>
      <c r="O20" s="31" t="s">
        <v>305</v>
      </c>
      <c r="P20" s="31" t="s">
        <v>119</v>
      </c>
      <c r="Q20" s="59">
        <v>191</v>
      </c>
      <c r="R20" s="2" t="s">
        <v>564</v>
      </c>
      <c r="S20" s="2" t="s">
        <v>307</v>
      </c>
    </row>
    <row r="21" spans="1:19" x14ac:dyDescent="0.3">
      <c r="A21" s="31">
        <f t="shared" si="0"/>
        <v>19</v>
      </c>
      <c r="B21" s="31" t="s">
        <v>563</v>
      </c>
      <c r="C21" s="31">
        <v>5</v>
      </c>
      <c r="D21" s="31">
        <f t="shared" si="1"/>
        <v>10</v>
      </c>
      <c r="E21" s="31">
        <v>5.0000000000000001E-3</v>
      </c>
      <c r="F21" s="31"/>
      <c r="G21" s="31">
        <v>0</v>
      </c>
      <c r="H21" s="31"/>
      <c r="I21" s="31"/>
      <c r="J21" s="31"/>
      <c r="K21" s="31"/>
      <c r="L21" s="254">
        <v>36</v>
      </c>
      <c r="M21" s="31">
        <v>1</v>
      </c>
      <c r="N21" s="31">
        <v>0.2</v>
      </c>
      <c r="O21" s="31" t="s">
        <v>305</v>
      </c>
      <c r="P21" s="31" t="s">
        <v>119</v>
      </c>
      <c r="Q21" s="59">
        <v>191</v>
      </c>
      <c r="R21" s="2" t="s">
        <v>564</v>
      </c>
      <c r="S21" s="2" t="s">
        <v>307</v>
      </c>
    </row>
    <row r="22" spans="1:19" x14ac:dyDescent="0.3">
      <c r="A22" s="31">
        <f t="shared" si="0"/>
        <v>20</v>
      </c>
      <c r="B22" s="31" t="s">
        <v>563</v>
      </c>
      <c r="C22" s="31">
        <v>5</v>
      </c>
      <c r="D22" s="31">
        <f t="shared" si="1"/>
        <v>11</v>
      </c>
      <c r="E22" s="31">
        <v>5.0000000000000001E-3</v>
      </c>
      <c r="F22" s="31"/>
      <c r="G22" s="31">
        <v>0</v>
      </c>
      <c r="H22" s="31"/>
      <c r="I22" s="31"/>
      <c r="J22" s="31"/>
      <c r="K22" s="31"/>
      <c r="L22" s="254">
        <v>36</v>
      </c>
      <c r="M22" s="31">
        <v>1</v>
      </c>
      <c r="N22" s="31">
        <v>0.2</v>
      </c>
      <c r="O22" s="31" t="s">
        <v>305</v>
      </c>
      <c r="P22" s="31" t="s">
        <v>119</v>
      </c>
      <c r="Q22" s="59">
        <v>191</v>
      </c>
      <c r="R22" s="2" t="s">
        <v>564</v>
      </c>
      <c r="S22" s="2" t="s">
        <v>307</v>
      </c>
    </row>
    <row r="23" spans="1:19" x14ac:dyDescent="0.3">
      <c r="A23" s="31">
        <f t="shared" si="0"/>
        <v>21</v>
      </c>
      <c r="B23" s="31" t="s">
        <v>563</v>
      </c>
      <c r="C23" s="31">
        <v>5</v>
      </c>
      <c r="D23" s="31">
        <f t="shared" si="1"/>
        <v>12</v>
      </c>
      <c r="E23" s="31">
        <v>5.0000000000000001E-3</v>
      </c>
      <c r="F23" s="31"/>
      <c r="G23" s="31">
        <v>0</v>
      </c>
      <c r="H23" s="31"/>
      <c r="I23" s="31"/>
      <c r="J23" s="31"/>
      <c r="K23" s="31"/>
      <c r="L23" s="254">
        <v>36</v>
      </c>
      <c r="M23" s="31">
        <v>1</v>
      </c>
      <c r="N23" s="31">
        <v>0.2</v>
      </c>
      <c r="O23" s="31" t="s">
        <v>305</v>
      </c>
      <c r="P23" s="31" t="s">
        <v>119</v>
      </c>
      <c r="Q23" s="59">
        <v>191</v>
      </c>
      <c r="R23" s="2" t="s">
        <v>564</v>
      </c>
      <c r="S23" s="2" t="s">
        <v>307</v>
      </c>
    </row>
    <row r="24" spans="1:19" x14ac:dyDescent="0.3">
      <c r="A24" s="31">
        <f t="shared" si="0"/>
        <v>22</v>
      </c>
      <c r="B24" s="31" t="s">
        <v>563</v>
      </c>
      <c r="C24" s="31">
        <v>5</v>
      </c>
      <c r="D24" s="31">
        <f t="shared" si="1"/>
        <v>13</v>
      </c>
      <c r="E24" s="31">
        <v>5.0000000000000001E-3</v>
      </c>
      <c r="F24" s="31"/>
      <c r="G24" s="31">
        <v>0</v>
      </c>
      <c r="H24" s="31"/>
      <c r="I24" s="31"/>
      <c r="J24" s="31"/>
      <c r="K24" s="31"/>
      <c r="L24" s="254">
        <v>36</v>
      </c>
      <c r="M24" s="31">
        <v>1</v>
      </c>
      <c r="N24" s="31">
        <v>0.2</v>
      </c>
      <c r="O24" s="31" t="s">
        <v>305</v>
      </c>
      <c r="P24" s="31" t="s">
        <v>119</v>
      </c>
      <c r="Q24" s="59">
        <v>191</v>
      </c>
      <c r="R24" s="2" t="s">
        <v>564</v>
      </c>
      <c r="S24" s="2" t="s">
        <v>307</v>
      </c>
    </row>
    <row r="25" spans="1:19" x14ac:dyDescent="0.3">
      <c r="A25" s="31">
        <f t="shared" si="0"/>
        <v>23</v>
      </c>
      <c r="B25" s="31" t="s">
        <v>563</v>
      </c>
      <c r="C25" s="31">
        <v>5</v>
      </c>
      <c r="D25" s="31">
        <f t="shared" si="1"/>
        <v>14</v>
      </c>
      <c r="E25" s="31">
        <v>5.0000000000000001E-3</v>
      </c>
      <c r="F25" s="31"/>
      <c r="G25" s="31">
        <v>0</v>
      </c>
      <c r="H25" s="31"/>
      <c r="I25" s="31"/>
      <c r="J25" s="31"/>
      <c r="K25" s="31"/>
      <c r="L25" s="254">
        <v>36</v>
      </c>
      <c r="M25" s="31">
        <v>1</v>
      </c>
      <c r="N25" s="31">
        <v>0.2</v>
      </c>
      <c r="O25" s="31" t="s">
        <v>305</v>
      </c>
      <c r="P25" s="31" t="s">
        <v>119</v>
      </c>
      <c r="Q25" s="59">
        <v>191</v>
      </c>
      <c r="R25" s="2" t="s">
        <v>564</v>
      </c>
      <c r="S25" s="2" t="s">
        <v>307</v>
      </c>
    </row>
    <row r="26" spans="1:19" x14ac:dyDescent="0.3">
      <c r="A26" s="31">
        <f t="shared" si="0"/>
        <v>24</v>
      </c>
      <c r="B26" s="31" t="s">
        <v>563</v>
      </c>
      <c r="C26" s="31">
        <v>5</v>
      </c>
      <c r="D26" s="31">
        <f t="shared" si="1"/>
        <v>15</v>
      </c>
      <c r="E26" s="31">
        <v>5.0000000000000001E-3</v>
      </c>
      <c r="F26" s="31"/>
      <c r="G26" s="31">
        <v>0</v>
      </c>
      <c r="H26" s="31"/>
      <c r="I26" s="31"/>
      <c r="J26" s="31"/>
      <c r="K26" s="31"/>
      <c r="L26" s="254">
        <v>36</v>
      </c>
      <c r="M26" s="31">
        <v>1</v>
      </c>
      <c r="N26" s="31">
        <v>0.2</v>
      </c>
      <c r="O26" s="31" t="s">
        <v>305</v>
      </c>
      <c r="P26" s="31" t="s">
        <v>119</v>
      </c>
      <c r="Q26" s="59">
        <v>191</v>
      </c>
      <c r="R26" s="2" t="s">
        <v>564</v>
      </c>
      <c r="S26" s="2" t="s">
        <v>307</v>
      </c>
    </row>
    <row r="27" spans="1:19" x14ac:dyDescent="0.3">
      <c r="A27" s="31">
        <f t="shared" si="0"/>
        <v>25</v>
      </c>
      <c r="B27" s="31" t="s">
        <v>563</v>
      </c>
      <c r="C27" s="31">
        <v>5</v>
      </c>
      <c r="D27" s="31">
        <f t="shared" si="1"/>
        <v>16</v>
      </c>
      <c r="E27" s="31">
        <v>5.0000000000000001E-3</v>
      </c>
      <c r="F27" s="31"/>
      <c r="G27" s="31">
        <v>0</v>
      </c>
      <c r="H27" s="31"/>
      <c r="I27" s="31"/>
      <c r="J27" s="31"/>
      <c r="K27" s="31"/>
      <c r="L27" s="254">
        <v>36</v>
      </c>
      <c r="M27" s="31">
        <v>1</v>
      </c>
      <c r="N27" s="31">
        <v>0.2</v>
      </c>
      <c r="O27" s="31" t="s">
        <v>305</v>
      </c>
      <c r="P27" s="31" t="s">
        <v>119</v>
      </c>
      <c r="Q27" s="59">
        <v>191</v>
      </c>
      <c r="R27" s="2" t="s">
        <v>564</v>
      </c>
      <c r="S27" s="2" t="s">
        <v>307</v>
      </c>
    </row>
    <row r="28" spans="1:19" x14ac:dyDescent="0.3">
      <c r="A28" s="31">
        <f t="shared" si="0"/>
        <v>26</v>
      </c>
      <c r="B28" s="31" t="s">
        <v>563</v>
      </c>
      <c r="C28" s="31">
        <v>5</v>
      </c>
      <c r="D28" s="31">
        <f t="shared" si="1"/>
        <v>17</v>
      </c>
      <c r="E28" s="31">
        <v>5.0000000000000001E-3</v>
      </c>
      <c r="F28" s="31"/>
      <c r="G28" s="31">
        <v>0</v>
      </c>
      <c r="H28" s="31"/>
      <c r="I28" s="31"/>
      <c r="J28" s="31"/>
      <c r="K28" s="31"/>
      <c r="L28" s="254">
        <v>36</v>
      </c>
      <c r="M28" s="31">
        <v>1</v>
      </c>
      <c r="N28" s="31">
        <v>0.2</v>
      </c>
      <c r="O28" s="31" t="s">
        <v>305</v>
      </c>
      <c r="P28" s="31" t="s">
        <v>119</v>
      </c>
      <c r="Q28" s="59">
        <v>191</v>
      </c>
      <c r="R28" s="2" t="s">
        <v>564</v>
      </c>
      <c r="S28" s="2" t="s">
        <v>307</v>
      </c>
    </row>
    <row r="29" spans="1:19" x14ac:dyDescent="0.3">
      <c r="A29" s="31">
        <f t="shared" si="0"/>
        <v>27</v>
      </c>
      <c r="B29" s="31" t="s">
        <v>563</v>
      </c>
      <c r="C29" s="31">
        <v>5</v>
      </c>
      <c r="D29" s="31">
        <f t="shared" si="1"/>
        <v>18</v>
      </c>
      <c r="E29" s="31">
        <v>5.0000000000000001E-3</v>
      </c>
      <c r="F29" s="31"/>
      <c r="G29" s="31">
        <v>0</v>
      </c>
      <c r="H29" s="31"/>
      <c r="I29" s="31"/>
      <c r="J29" s="31"/>
      <c r="K29" s="31"/>
      <c r="L29" s="254">
        <v>36</v>
      </c>
      <c r="M29" s="31">
        <v>1</v>
      </c>
      <c r="N29" s="31">
        <v>0.2</v>
      </c>
      <c r="O29" s="31" t="s">
        <v>305</v>
      </c>
      <c r="P29" s="31" t="s">
        <v>119</v>
      </c>
      <c r="Q29" s="59">
        <v>191</v>
      </c>
      <c r="R29" s="2" t="s">
        <v>564</v>
      </c>
      <c r="S29" s="2" t="s">
        <v>307</v>
      </c>
    </row>
    <row r="30" spans="1:19" x14ac:dyDescent="0.3">
      <c r="A30" s="31">
        <f t="shared" si="0"/>
        <v>28</v>
      </c>
      <c r="B30" s="31" t="s">
        <v>563</v>
      </c>
      <c r="C30" s="31">
        <v>5</v>
      </c>
      <c r="D30" s="31">
        <f t="shared" si="1"/>
        <v>19</v>
      </c>
      <c r="E30" s="31">
        <v>5.0000000000000001E-3</v>
      </c>
      <c r="F30" s="31"/>
      <c r="G30" s="31">
        <v>0</v>
      </c>
      <c r="H30" s="31"/>
      <c r="I30" s="31"/>
      <c r="J30" s="31"/>
      <c r="K30" s="31"/>
      <c r="L30" s="254">
        <v>36</v>
      </c>
      <c r="M30" s="31">
        <v>1</v>
      </c>
      <c r="N30" s="31">
        <v>0.2</v>
      </c>
      <c r="O30" s="31" t="s">
        <v>305</v>
      </c>
      <c r="P30" s="31" t="s">
        <v>119</v>
      </c>
      <c r="Q30" s="59">
        <v>191</v>
      </c>
      <c r="R30" s="2" t="s">
        <v>564</v>
      </c>
      <c r="S30" s="2" t="s">
        <v>307</v>
      </c>
    </row>
    <row r="31" spans="1:19" x14ac:dyDescent="0.3">
      <c r="A31" s="31">
        <f t="shared" si="0"/>
        <v>29</v>
      </c>
      <c r="B31" s="31" t="s">
        <v>563</v>
      </c>
      <c r="C31" s="31">
        <v>5</v>
      </c>
      <c r="D31" s="31">
        <f t="shared" si="1"/>
        <v>20</v>
      </c>
      <c r="E31" s="31">
        <v>5.0000000000000001E-3</v>
      </c>
      <c r="F31" s="31"/>
      <c r="G31" s="31">
        <v>0</v>
      </c>
      <c r="H31" s="31"/>
      <c r="I31" s="31"/>
      <c r="J31" s="31"/>
      <c r="K31" s="31"/>
      <c r="L31" s="254">
        <v>36</v>
      </c>
      <c r="M31" s="31">
        <v>1</v>
      </c>
      <c r="N31" s="31">
        <v>0.2</v>
      </c>
      <c r="O31" s="31" t="s">
        <v>305</v>
      </c>
      <c r="P31" s="31" t="s">
        <v>119</v>
      </c>
      <c r="Q31" s="59">
        <v>191</v>
      </c>
      <c r="R31" s="2" t="s">
        <v>564</v>
      </c>
      <c r="S31" s="2" t="s">
        <v>307</v>
      </c>
    </row>
    <row r="32" spans="1:19" x14ac:dyDescent="0.3">
      <c r="A32" s="31">
        <f t="shared" si="0"/>
        <v>30</v>
      </c>
      <c r="B32" s="31" t="s">
        <v>563</v>
      </c>
      <c r="C32" s="31">
        <v>5</v>
      </c>
      <c r="D32" s="31">
        <f t="shared" si="1"/>
        <v>21</v>
      </c>
      <c r="E32" s="31">
        <v>5.0000000000000001E-3</v>
      </c>
      <c r="F32" s="31"/>
      <c r="G32" s="31">
        <v>0</v>
      </c>
      <c r="H32" s="31"/>
      <c r="I32" s="31"/>
      <c r="J32" s="31"/>
      <c r="K32" s="31"/>
      <c r="L32" s="254">
        <v>36</v>
      </c>
      <c r="M32" s="31">
        <v>1</v>
      </c>
      <c r="N32" s="31">
        <v>0.2</v>
      </c>
      <c r="O32" s="31" t="s">
        <v>305</v>
      </c>
      <c r="P32" s="31" t="s">
        <v>119</v>
      </c>
      <c r="Q32" s="59">
        <v>191</v>
      </c>
      <c r="R32" s="2" t="s">
        <v>564</v>
      </c>
      <c r="S32" s="2" t="s">
        <v>307</v>
      </c>
    </row>
    <row r="33" spans="1:19" x14ac:dyDescent="0.3">
      <c r="A33" s="31">
        <f t="shared" si="0"/>
        <v>31</v>
      </c>
      <c r="B33" s="31" t="s">
        <v>563</v>
      </c>
      <c r="C33" s="31">
        <v>5</v>
      </c>
      <c r="D33" s="31">
        <f t="shared" si="1"/>
        <v>22</v>
      </c>
      <c r="E33" s="31">
        <v>5.0000000000000001E-3</v>
      </c>
      <c r="F33" s="31"/>
      <c r="G33" s="31">
        <v>0</v>
      </c>
      <c r="H33" s="31"/>
      <c r="I33" s="31"/>
      <c r="J33" s="31"/>
      <c r="K33" s="31"/>
      <c r="L33" s="254">
        <v>36</v>
      </c>
      <c r="M33" s="31">
        <v>1</v>
      </c>
      <c r="N33" s="31">
        <v>0.2</v>
      </c>
      <c r="O33" s="31" t="s">
        <v>305</v>
      </c>
      <c r="P33" s="31" t="s">
        <v>119</v>
      </c>
      <c r="Q33" s="59">
        <v>191</v>
      </c>
      <c r="R33" s="2" t="s">
        <v>564</v>
      </c>
      <c r="S33" s="2" t="s">
        <v>307</v>
      </c>
    </row>
    <row r="34" spans="1:19" x14ac:dyDescent="0.3">
      <c r="A34" s="31">
        <f t="shared" si="0"/>
        <v>32</v>
      </c>
      <c r="B34" s="31" t="s">
        <v>563</v>
      </c>
      <c r="C34" s="31">
        <v>5</v>
      </c>
      <c r="D34" s="31">
        <f t="shared" si="1"/>
        <v>23</v>
      </c>
      <c r="E34" s="31">
        <v>5.0000000000000001E-3</v>
      </c>
      <c r="F34" s="31"/>
      <c r="G34" s="31">
        <v>0</v>
      </c>
      <c r="H34" s="31"/>
      <c r="I34" s="31"/>
      <c r="J34" s="31"/>
      <c r="K34" s="31"/>
      <c r="L34" s="254">
        <v>36</v>
      </c>
      <c r="M34" s="31">
        <v>1</v>
      </c>
      <c r="N34" s="31">
        <v>0.2</v>
      </c>
      <c r="O34" s="31" t="s">
        <v>305</v>
      </c>
      <c r="P34" s="31" t="s">
        <v>119</v>
      </c>
      <c r="Q34" s="59">
        <v>191</v>
      </c>
      <c r="R34" s="2" t="s">
        <v>564</v>
      </c>
      <c r="S34" s="2" t="s">
        <v>307</v>
      </c>
    </row>
    <row r="35" spans="1:19" x14ac:dyDescent="0.3">
      <c r="A35" s="31">
        <f t="shared" si="0"/>
        <v>33</v>
      </c>
      <c r="B35" s="31" t="s">
        <v>563</v>
      </c>
      <c r="C35" s="31">
        <v>5</v>
      </c>
      <c r="D35" s="31">
        <f t="shared" si="1"/>
        <v>24</v>
      </c>
      <c r="E35" s="31">
        <v>5.0000000000000001E-3</v>
      </c>
      <c r="F35" s="31"/>
      <c r="G35" s="31">
        <v>0</v>
      </c>
      <c r="H35" s="31"/>
      <c r="I35" s="31"/>
      <c r="J35" s="31"/>
      <c r="K35" s="31"/>
      <c r="L35" s="254">
        <v>36</v>
      </c>
      <c r="M35" s="31">
        <v>1</v>
      </c>
      <c r="N35" s="31">
        <v>0.2</v>
      </c>
      <c r="O35" s="31" t="s">
        <v>305</v>
      </c>
      <c r="P35" s="31" t="s">
        <v>119</v>
      </c>
      <c r="Q35" s="59">
        <v>191</v>
      </c>
      <c r="R35" s="2" t="s">
        <v>564</v>
      </c>
      <c r="S35" s="2" t="s">
        <v>307</v>
      </c>
    </row>
    <row r="36" spans="1:19" ht="15" thickBot="1" x14ac:dyDescent="0.35">
      <c r="A36" s="40">
        <f t="shared" si="0"/>
        <v>34</v>
      </c>
      <c r="B36" s="40" t="s">
        <v>563</v>
      </c>
      <c r="C36" s="40">
        <v>5</v>
      </c>
      <c r="D36" s="40">
        <f t="shared" si="1"/>
        <v>25</v>
      </c>
      <c r="E36" s="40">
        <v>5.0000000000000001E-3</v>
      </c>
      <c r="F36" s="40"/>
      <c r="G36" s="40">
        <v>0</v>
      </c>
      <c r="H36" s="40"/>
      <c r="I36" s="40"/>
      <c r="J36" s="40"/>
      <c r="K36" s="40"/>
      <c r="L36" s="256">
        <v>36</v>
      </c>
      <c r="M36" s="40">
        <v>1</v>
      </c>
      <c r="N36" s="40">
        <v>0.2</v>
      </c>
      <c r="O36" s="40" t="s">
        <v>305</v>
      </c>
      <c r="P36" s="40" t="s">
        <v>119</v>
      </c>
      <c r="Q36" s="193">
        <v>191</v>
      </c>
      <c r="R36" s="34" t="s">
        <v>564</v>
      </c>
      <c r="S36" s="34" t="s">
        <v>307</v>
      </c>
    </row>
    <row r="37" spans="1:19" x14ac:dyDescent="0.3">
      <c r="A37" s="39">
        <f>A36+1</f>
        <v>35</v>
      </c>
      <c r="B37" s="39" t="s">
        <v>563</v>
      </c>
      <c r="C37" s="39">
        <v>5</v>
      </c>
      <c r="D37" s="39">
        <v>0.1</v>
      </c>
      <c r="E37" s="39">
        <v>5.0000000000000001E-3</v>
      </c>
      <c r="F37" s="39"/>
      <c r="G37" s="39">
        <v>0</v>
      </c>
      <c r="H37" s="39"/>
      <c r="I37" s="39"/>
      <c r="J37" s="39"/>
      <c r="K37" s="39"/>
      <c r="L37" s="35">
        <v>66</v>
      </c>
      <c r="M37" s="39">
        <v>1</v>
      </c>
      <c r="N37" s="39">
        <v>0.2</v>
      </c>
      <c r="O37" s="39" t="s">
        <v>119</v>
      </c>
      <c r="P37" s="39" t="s">
        <v>119</v>
      </c>
      <c r="Q37" s="192">
        <v>190</v>
      </c>
      <c r="R37" s="35" t="s">
        <v>564</v>
      </c>
      <c r="S37" s="35" t="s">
        <v>308</v>
      </c>
    </row>
    <row r="38" spans="1:19" x14ac:dyDescent="0.3">
      <c r="A38" s="31">
        <f>A37+1</f>
        <v>36</v>
      </c>
      <c r="B38" s="31" t="s">
        <v>563</v>
      </c>
      <c r="C38" s="31">
        <v>5</v>
      </c>
      <c r="D38" s="31">
        <v>0.2</v>
      </c>
      <c r="E38" s="31">
        <v>5.0000000000000001E-3</v>
      </c>
      <c r="F38" s="31"/>
      <c r="G38" s="31">
        <v>0</v>
      </c>
      <c r="H38" s="31"/>
      <c r="I38" s="31"/>
      <c r="J38" s="31"/>
      <c r="K38" s="31"/>
      <c r="L38" s="2">
        <v>66</v>
      </c>
      <c r="M38" s="31">
        <v>1</v>
      </c>
      <c r="N38" s="31">
        <v>0.2</v>
      </c>
      <c r="O38" s="39" t="s">
        <v>119</v>
      </c>
      <c r="P38" s="31" t="s">
        <v>119</v>
      </c>
      <c r="Q38" s="59">
        <v>190</v>
      </c>
      <c r="R38" s="2" t="s">
        <v>564</v>
      </c>
      <c r="S38" s="35" t="s">
        <v>308</v>
      </c>
    </row>
    <row r="39" spans="1:19" x14ac:dyDescent="0.3">
      <c r="A39" s="31">
        <f>A38+1</f>
        <v>37</v>
      </c>
      <c r="B39" s="31" t="s">
        <v>563</v>
      </c>
      <c r="C39" s="31">
        <v>5</v>
      </c>
      <c r="D39" s="31">
        <v>0.3</v>
      </c>
      <c r="E39" s="31">
        <v>5.0000000000000001E-3</v>
      </c>
      <c r="F39" s="31"/>
      <c r="G39" s="31">
        <v>0</v>
      </c>
      <c r="H39" s="31"/>
      <c r="I39" s="31"/>
      <c r="J39" s="31"/>
      <c r="K39" s="31"/>
      <c r="L39" s="2">
        <v>66</v>
      </c>
      <c r="M39" s="31">
        <v>1</v>
      </c>
      <c r="N39" s="31">
        <v>0.2</v>
      </c>
      <c r="O39" s="39" t="s">
        <v>119</v>
      </c>
      <c r="P39" s="31" t="s">
        <v>119</v>
      </c>
      <c r="Q39" s="59">
        <v>190</v>
      </c>
      <c r="R39" s="2" t="s">
        <v>564</v>
      </c>
      <c r="S39" s="35" t="s">
        <v>308</v>
      </c>
    </row>
    <row r="40" spans="1:19" x14ac:dyDescent="0.3">
      <c r="A40" s="31">
        <f>A39+1</f>
        <v>38</v>
      </c>
      <c r="B40" s="31" t="s">
        <v>563</v>
      </c>
      <c r="C40" s="31">
        <v>5</v>
      </c>
      <c r="D40" s="31">
        <v>0.4</v>
      </c>
      <c r="E40" s="31">
        <v>5.0000000000000001E-3</v>
      </c>
      <c r="F40" s="31"/>
      <c r="G40" s="31">
        <v>0</v>
      </c>
      <c r="H40" s="31"/>
      <c r="I40" s="31"/>
      <c r="J40" s="31"/>
      <c r="K40" s="31"/>
      <c r="L40" s="2">
        <v>66</v>
      </c>
      <c r="M40" s="31">
        <v>1</v>
      </c>
      <c r="N40" s="31">
        <v>0.2</v>
      </c>
      <c r="O40" s="39" t="s">
        <v>119</v>
      </c>
      <c r="P40" s="31" t="s">
        <v>119</v>
      </c>
      <c r="Q40" s="59">
        <v>190</v>
      </c>
      <c r="R40" s="2" t="s">
        <v>564</v>
      </c>
      <c r="S40" s="35" t="s">
        <v>308</v>
      </c>
    </row>
    <row r="41" spans="1:19" x14ac:dyDescent="0.3">
      <c r="A41" s="31">
        <f t="shared" ref="A41:A90" si="2">A40+1</f>
        <v>39</v>
      </c>
      <c r="B41" s="31" t="s">
        <v>563</v>
      </c>
      <c r="C41" s="31">
        <v>5</v>
      </c>
      <c r="D41" s="31">
        <v>0.5</v>
      </c>
      <c r="E41" s="31">
        <v>5.0000000000000001E-3</v>
      </c>
      <c r="F41" s="31"/>
      <c r="G41" s="31">
        <v>0</v>
      </c>
      <c r="H41" s="31"/>
      <c r="I41" s="31"/>
      <c r="J41" s="31"/>
      <c r="K41" s="31"/>
      <c r="L41" s="2">
        <v>66</v>
      </c>
      <c r="M41" s="31">
        <v>1</v>
      </c>
      <c r="N41" s="31">
        <v>0.2</v>
      </c>
      <c r="O41" s="39" t="s">
        <v>119</v>
      </c>
      <c r="P41" s="31" t="s">
        <v>119</v>
      </c>
      <c r="Q41" s="59">
        <v>190</v>
      </c>
      <c r="R41" s="2" t="s">
        <v>564</v>
      </c>
      <c r="S41" s="35" t="s">
        <v>308</v>
      </c>
    </row>
    <row r="42" spans="1:19" x14ac:dyDescent="0.3">
      <c r="A42" s="31">
        <f t="shared" si="2"/>
        <v>40</v>
      </c>
      <c r="B42" s="31" t="s">
        <v>563</v>
      </c>
      <c r="C42" s="31">
        <v>5</v>
      </c>
      <c r="D42" s="31">
        <v>0.6</v>
      </c>
      <c r="E42" s="31">
        <v>5.0000000000000001E-3</v>
      </c>
      <c r="F42" s="31"/>
      <c r="G42" s="31">
        <v>0</v>
      </c>
      <c r="H42" s="31"/>
      <c r="I42" s="31"/>
      <c r="J42" s="31"/>
      <c r="K42" s="31"/>
      <c r="L42" s="2">
        <v>66</v>
      </c>
      <c r="M42" s="31">
        <v>1</v>
      </c>
      <c r="N42" s="31">
        <v>0.2</v>
      </c>
      <c r="O42" s="39" t="s">
        <v>119</v>
      </c>
      <c r="P42" s="31" t="s">
        <v>119</v>
      </c>
      <c r="Q42" s="59">
        <v>190</v>
      </c>
      <c r="R42" s="2" t="s">
        <v>564</v>
      </c>
      <c r="S42" s="35" t="s">
        <v>308</v>
      </c>
    </row>
    <row r="43" spans="1:19" x14ac:dyDescent="0.3">
      <c r="A43" s="31">
        <f t="shared" si="2"/>
        <v>41</v>
      </c>
      <c r="B43" s="31" t="s">
        <v>563</v>
      </c>
      <c r="C43" s="31">
        <v>5</v>
      </c>
      <c r="D43" s="31">
        <v>0.7</v>
      </c>
      <c r="E43" s="31">
        <v>5.0000000000000001E-3</v>
      </c>
      <c r="F43" s="31"/>
      <c r="G43" s="31">
        <v>0</v>
      </c>
      <c r="H43" s="31"/>
      <c r="I43" s="31"/>
      <c r="J43" s="31"/>
      <c r="K43" s="31"/>
      <c r="L43" s="2">
        <v>66</v>
      </c>
      <c r="M43" s="31">
        <v>1</v>
      </c>
      <c r="N43" s="31">
        <v>0.2</v>
      </c>
      <c r="O43" s="39" t="s">
        <v>119</v>
      </c>
      <c r="P43" s="31" t="s">
        <v>119</v>
      </c>
      <c r="Q43" s="59">
        <v>190</v>
      </c>
      <c r="R43" s="2" t="s">
        <v>564</v>
      </c>
      <c r="S43" s="35" t="s">
        <v>308</v>
      </c>
    </row>
    <row r="44" spans="1:19" x14ac:dyDescent="0.3">
      <c r="A44" s="31">
        <f t="shared" si="2"/>
        <v>42</v>
      </c>
      <c r="B44" s="31" t="s">
        <v>563</v>
      </c>
      <c r="C44" s="31">
        <v>5</v>
      </c>
      <c r="D44" s="31">
        <v>0.8</v>
      </c>
      <c r="E44" s="31">
        <v>5.0000000000000001E-3</v>
      </c>
      <c r="F44" s="31"/>
      <c r="G44" s="31">
        <v>0</v>
      </c>
      <c r="H44" s="31"/>
      <c r="I44" s="31"/>
      <c r="J44" s="31"/>
      <c r="K44" s="31"/>
      <c r="L44" s="2">
        <v>66</v>
      </c>
      <c r="M44" s="31">
        <v>1</v>
      </c>
      <c r="N44" s="31">
        <v>0.2</v>
      </c>
      <c r="O44" s="39" t="s">
        <v>119</v>
      </c>
      <c r="P44" s="31" t="s">
        <v>119</v>
      </c>
      <c r="Q44" s="59">
        <v>190</v>
      </c>
      <c r="R44" s="2" t="s">
        <v>564</v>
      </c>
      <c r="S44" s="35" t="s">
        <v>308</v>
      </c>
    </row>
    <row r="45" spans="1:19" x14ac:dyDescent="0.3">
      <c r="A45" s="31">
        <f t="shared" si="2"/>
        <v>43</v>
      </c>
      <c r="B45" s="31" t="s">
        <v>563</v>
      </c>
      <c r="C45" s="31">
        <v>5</v>
      </c>
      <c r="D45" s="31">
        <v>0.9</v>
      </c>
      <c r="E45" s="31">
        <v>5.0000000000000001E-3</v>
      </c>
      <c r="F45" s="31"/>
      <c r="G45" s="31">
        <v>0</v>
      </c>
      <c r="H45" s="31"/>
      <c r="I45" s="31"/>
      <c r="J45" s="31"/>
      <c r="K45" s="31"/>
      <c r="L45" s="2">
        <v>66</v>
      </c>
      <c r="M45" s="31">
        <v>1</v>
      </c>
      <c r="N45" s="31">
        <v>0.2</v>
      </c>
      <c r="O45" s="39" t="s">
        <v>119</v>
      </c>
      <c r="P45" s="31" t="s">
        <v>119</v>
      </c>
      <c r="Q45" s="59">
        <v>190</v>
      </c>
      <c r="R45" s="2" t="s">
        <v>564</v>
      </c>
      <c r="S45" s="35" t="s">
        <v>308</v>
      </c>
    </row>
    <row r="46" spans="1:19" x14ac:dyDescent="0.3">
      <c r="A46" s="31">
        <f t="shared" si="2"/>
        <v>44</v>
      </c>
      <c r="B46" s="31" t="s">
        <v>563</v>
      </c>
      <c r="C46" s="31">
        <v>5</v>
      </c>
      <c r="D46" s="31">
        <v>1</v>
      </c>
      <c r="E46" s="31">
        <v>5.0000000000000001E-3</v>
      </c>
      <c r="F46" s="31"/>
      <c r="G46" s="31">
        <v>0</v>
      </c>
      <c r="H46" s="31"/>
      <c r="I46" s="31"/>
      <c r="J46" s="31"/>
      <c r="K46" s="31"/>
      <c r="L46" s="2">
        <v>66</v>
      </c>
      <c r="M46" s="31">
        <v>1</v>
      </c>
      <c r="N46" s="31">
        <v>0.2</v>
      </c>
      <c r="O46" s="39" t="s">
        <v>119</v>
      </c>
      <c r="P46" s="31" t="s">
        <v>119</v>
      </c>
      <c r="Q46" s="59">
        <v>191</v>
      </c>
      <c r="R46" s="2" t="s">
        <v>564</v>
      </c>
      <c r="S46" s="35" t="s">
        <v>308</v>
      </c>
    </row>
    <row r="47" spans="1:19" x14ac:dyDescent="0.3">
      <c r="A47" s="31">
        <f t="shared" si="2"/>
        <v>45</v>
      </c>
      <c r="B47" s="31" t="s">
        <v>563</v>
      </c>
      <c r="C47" s="31">
        <v>5</v>
      </c>
      <c r="D47" s="31">
        <f>D46+1</f>
        <v>2</v>
      </c>
      <c r="E47" s="31">
        <v>5.0000000000000001E-3</v>
      </c>
      <c r="F47" s="31"/>
      <c r="G47" s="31">
        <v>0</v>
      </c>
      <c r="H47" s="31"/>
      <c r="I47" s="31"/>
      <c r="J47" s="31"/>
      <c r="K47" s="31"/>
      <c r="L47" s="2">
        <v>66</v>
      </c>
      <c r="M47" s="31">
        <v>1</v>
      </c>
      <c r="N47" s="31">
        <v>0.2</v>
      </c>
      <c r="O47" s="39" t="s">
        <v>119</v>
      </c>
      <c r="P47" s="31" t="s">
        <v>119</v>
      </c>
      <c r="Q47" s="59">
        <v>191</v>
      </c>
      <c r="R47" s="2" t="s">
        <v>564</v>
      </c>
      <c r="S47" s="35" t="s">
        <v>308</v>
      </c>
    </row>
    <row r="48" spans="1:19" x14ac:dyDescent="0.3">
      <c r="A48" s="31">
        <f t="shared" si="2"/>
        <v>46</v>
      </c>
      <c r="B48" s="31" t="s">
        <v>563</v>
      </c>
      <c r="C48" s="31">
        <v>5</v>
      </c>
      <c r="D48" s="31">
        <f t="shared" ref="D48:D90" si="3">D47+1</f>
        <v>3</v>
      </c>
      <c r="E48" s="31">
        <v>5.0000000000000001E-3</v>
      </c>
      <c r="F48" s="31"/>
      <c r="G48" s="31">
        <v>0</v>
      </c>
      <c r="H48" s="31"/>
      <c r="I48" s="31"/>
      <c r="J48" s="31"/>
      <c r="K48" s="31"/>
      <c r="L48" s="2">
        <v>66</v>
      </c>
      <c r="M48" s="31">
        <v>1</v>
      </c>
      <c r="N48" s="31">
        <v>0.2</v>
      </c>
      <c r="O48" s="39" t="s">
        <v>119</v>
      </c>
      <c r="P48" s="31" t="s">
        <v>119</v>
      </c>
      <c r="Q48" s="59">
        <v>191</v>
      </c>
      <c r="R48" s="2" t="s">
        <v>564</v>
      </c>
      <c r="S48" s="35" t="s">
        <v>308</v>
      </c>
    </row>
    <row r="49" spans="1:19" x14ac:dyDescent="0.3">
      <c r="A49" s="31">
        <f t="shared" si="2"/>
        <v>47</v>
      </c>
      <c r="B49" s="31" t="s">
        <v>563</v>
      </c>
      <c r="C49" s="31">
        <v>5</v>
      </c>
      <c r="D49" s="31">
        <f t="shared" si="3"/>
        <v>4</v>
      </c>
      <c r="E49" s="31">
        <v>5.0000000000000001E-3</v>
      </c>
      <c r="F49" s="31"/>
      <c r="G49" s="31">
        <v>0</v>
      </c>
      <c r="H49" s="31"/>
      <c r="I49" s="31"/>
      <c r="J49" s="31"/>
      <c r="K49" s="31"/>
      <c r="L49" s="2">
        <v>66</v>
      </c>
      <c r="M49" s="31">
        <v>1</v>
      </c>
      <c r="N49" s="31">
        <v>0.2</v>
      </c>
      <c r="O49" s="39" t="s">
        <v>119</v>
      </c>
      <c r="P49" s="31" t="s">
        <v>119</v>
      </c>
      <c r="Q49" s="59">
        <v>191</v>
      </c>
      <c r="R49" s="2" t="s">
        <v>564</v>
      </c>
      <c r="S49" s="35" t="s">
        <v>308</v>
      </c>
    </row>
    <row r="50" spans="1:19" x14ac:dyDescent="0.3">
      <c r="A50" s="31">
        <f t="shared" si="2"/>
        <v>48</v>
      </c>
      <c r="B50" s="31" t="s">
        <v>563</v>
      </c>
      <c r="C50" s="31">
        <v>5</v>
      </c>
      <c r="D50" s="31">
        <f t="shared" si="3"/>
        <v>5</v>
      </c>
      <c r="E50" s="31">
        <v>5.0000000000000001E-3</v>
      </c>
      <c r="F50" s="31"/>
      <c r="G50" s="31">
        <v>0</v>
      </c>
      <c r="H50" s="31"/>
      <c r="I50" s="31"/>
      <c r="J50" s="31"/>
      <c r="K50" s="31"/>
      <c r="L50" s="2">
        <v>66</v>
      </c>
      <c r="M50" s="31">
        <v>1</v>
      </c>
      <c r="N50" s="31">
        <v>0.2</v>
      </c>
      <c r="O50" s="39" t="s">
        <v>119</v>
      </c>
      <c r="P50" s="31" t="s">
        <v>119</v>
      </c>
      <c r="Q50" s="59">
        <v>191</v>
      </c>
      <c r="R50" s="2" t="s">
        <v>564</v>
      </c>
      <c r="S50" s="35" t="s">
        <v>308</v>
      </c>
    </row>
    <row r="51" spans="1:19" x14ac:dyDescent="0.3">
      <c r="A51" s="31">
        <f t="shared" si="2"/>
        <v>49</v>
      </c>
      <c r="B51" s="31" t="s">
        <v>563</v>
      </c>
      <c r="C51" s="31">
        <v>5</v>
      </c>
      <c r="D51" s="31">
        <f t="shared" si="3"/>
        <v>6</v>
      </c>
      <c r="E51" s="31">
        <v>5.0000000000000001E-3</v>
      </c>
      <c r="F51" s="31"/>
      <c r="G51" s="31">
        <v>0</v>
      </c>
      <c r="H51" s="31"/>
      <c r="I51" s="31"/>
      <c r="J51" s="31"/>
      <c r="K51" s="31"/>
      <c r="L51" s="2">
        <v>66</v>
      </c>
      <c r="M51" s="31">
        <v>1</v>
      </c>
      <c r="N51" s="31">
        <v>0.2</v>
      </c>
      <c r="O51" s="39" t="s">
        <v>119</v>
      </c>
      <c r="P51" s="31" t="s">
        <v>119</v>
      </c>
      <c r="Q51" s="59">
        <v>191</v>
      </c>
      <c r="R51" s="2" t="s">
        <v>564</v>
      </c>
      <c r="S51" s="35" t="s">
        <v>308</v>
      </c>
    </row>
    <row r="52" spans="1:19" x14ac:dyDescent="0.3">
      <c r="A52" s="31">
        <f t="shared" si="2"/>
        <v>50</v>
      </c>
      <c r="B52" s="31" t="s">
        <v>563</v>
      </c>
      <c r="C52" s="31">
        <v>5</v>
      </c>
      <c r="D52" s="31">
        <f t="shared" si="3"/>
        <v>7</v>
      </c>
      <c r="E52" s="31">
        <v>5.0000000000000001E-3</v>
      </c>
      <c r="F52" s="31"/>
      <c r="G52" s="31">
        <v>0</v>
      </c>
      <c r="H52" s="31"/>
      <c r="I52" s="31"/>
      <c r="J52" s="31"/>
      <c r="K52" s="31"/>
      <c r="L52" s="2">
        <v>66</v>
      </c>
      <c r="M52" s="31">
        <v>1</v>
      </c>
      <c r="N52" s="31">
        <v>0.2</v>
      </c>
      <c r="O52" s="39" t="s">
        <v>119</v>
      </c>
      <c r="P52" s="31" t="s">
        <v>119</v>
      </c>
      <c r="Q52" s="59">
        <v>191</v>
      </c>
      <c r="R52" s="2" t="s">
        <v>564</v>
      </c>
      <c r="S52" s="35" t="s">
        <v>308</v>
      </c>
    </row>
    <row r="53" spans="1:19" x14ac:dyDescent="0.3">
      <c r="A53" s="31">
        <f t="shared" si="2"/>
        <v>51</v>
      </c>
      <c r="B53" s="31" t="s">
        <v>563</v>
      </c>
      <c r="C53" s="31">
        <v>5</v>
      </c>
      <c r="D53" s="31">
        <f t="shared" si="3"/>
        <v>8</v>
      </c>
      <c r="E53" s="31">
        <v>5.0000000000000001E-3</v>
      </c>
      <c r="F53" s="31"/>
      <c r="G53" s="31">
        <v>0</v>
      </c>
      <c r="H53" s="31"/>
      <c r="I53" s="31"/>
      <c r="J53" s="31"/>
      <c r="K53" s="31"/>
      <c r="L53" s="2">
        <v>66</v>
      </c>
      <c r="M53" s="31">
        <v>1</v>
      </c>
      <c r="N53" s="31">
        <v>0.2</v>
      </c>
      <c r="O53" s="39" t="s">
        <v>119</v>
      </c>
      <c r="P53" s="31" t="s">
        <v>119</v>
      </c>
      <c r="Q53" s="59">
        <v>191</v>
      </c>
      <c r="R53" s="2" t="s">
        <v>564</v>
      </c>
      <c r="S53" s="35" t="s">
        <v>308</v>
      </c>
    </row>
    <row r="54" spans="1:19" x14ac:dyDescent="0.3">
      <c r="A54" s="31">
        <f t="shared" si="2"/>
        <v>52</v>
      </c>
      <c r="B54" s="31" t="s">
        <v>563</v>
      </c>
      <c r="C54" s="31">
        <v>5</v>
      </c>
      <c r="D54" s="31">
        <f t="shared" si="3"/>
        <v>9</v>
      </c>
      <c r="E54" s="31">
        <v>5.0000000000000001E-3</v>
      </c>
      <c r="F54" s="31"/>
      <c r="G54" s="31">
        <v>0</v>
      </c>
      <c r="H54" s="31"/>
      <c r="I54" s="31"/>
      <c r="J54" s="31"/>
      <c r="K54" s="31"/>
      <c r="L54" s="2">
        <v>66</v>
      </c>
      <c r="M54" s="31">
        <v>1</v>
      </c>
      <c r="N54" s="31">
        <v>0.2</v>
      </c>
      <c r="O54" s="39" t="s">
        <v>119</v>
      </c>
      <c r="P54" s="31" t="s">
        <v>119</v>
      </c>
      <c r="Q54" s="59">
        <v>191</v>
      </c>
      <c r="R54" s="2" t="s">
        <v>564</v>
      </c>
      <c r="S54" s="35" t="s">
        <v>308</v>
      </c>
    </row>
    <row r="55" spans="1:19" x14ac:dyDescent="0.3">
      <c r="A55" s="31">
        <f t="shared" si="2"/>
        <v>53</v>
      </c>
      <c r="B55" s="31" t="s">
        <v>563</v>
      </c>
      <c r="C55" s="31">
        <v>5</v>
      </c>
      <c r="D55" s="31">
        <f t="shared" si="3"/>
        <v>10</v>
      </c>
      <c r="E55" s="31">
        <v>5.0000000000000001E-3</v>
      </c>
      <c r="F55" s="31"/>
      <c r="G55" s="31">
        <v>0</v>
      </c>
      <c r="H55" s="31"/>
      <c r="I55" s="31"/>
      <c r="J55" s="31"/>
      <c r="K55" s="31"/>
      <c r="L55" s="2">
        <v>66</v>
      </c>
      <c r="M55" s="31">
        <v>1</v>
      </c>
      <c r="N55" s="31">
        <v>0.2</v>
      </c>
      <c r="O55" s="39" t="s">
        <v>119</v>
      </c>
      <c r="P55" s="31" t="s">
        <v>119</v>
      </c>
      <c r="Q55" s="59">
        <v>191</v>
      </c>
      <c r="R55" s="2" t="s">
        <v>564</v>
      </c>
      <c r="S55" s="35" t="s">
        <v>308</v>
      </c>
    </row>
    <row r="56" spans="1:19" x14ac:dyDescent="0.3">
      <c r="A56" s="31">
        <f t="shared" si="2"/>
        <v>54</v>
      </c>
      <c r="B56" s="31" t="s">
        <v>563</v>
      </c>
      <c r="C56" s="31">
        <v>5</v>
      </c>
      <c r="D56" s="31">
        <f t="shared" si="3"/>
        <v>11</v>
      </c>
      <c r="E56" s="31">
        <v>5.0000000000000001E-3</v>
      </c>
      <c r="F56" s="31"/>
      <c r="G56" s="31">
        <v>0</v>
      </c>
      <c r="H56" s="31"/>
      <c r="I56" s="31"/>
      <c r="J56" s="31"/>
      <c r="K56" s="31"/>
      <c r="L56" s="2">
        <v>66</v>
      </c>
      <c r="M56" s="31">
        <v>1</v>
      </c>
      <c r="N56" s="31">
        <v>0.2</v>
      </c>
      <c r="O56" s="39" t="s">
        <v>119</v>
      </c>
      <c r="P56" s="31" t="s">
        <v>119</v>
      </c>
      <c r="Q56" s="59">
        <v>191</v>
      </c>
      <c r="R56" s="2" t="s">
        <v>564</v>
      </c>
      <c r="S56" s="35" t="s">
        <v>308</v>
      </c>
    </row>
    <row r="57" spans="1:19" x14ac:dyDescent="0.3">
      <c r="A57" s="31">
        <f t="shared" si="2"/>
        <v>55</v>
      </c>
      <c r="B57" s="31" t="s">
        <v>563</v>
      </c>
      <c r="C57" s="31">
        <v>5</v>
      </c>
      <c r="D57" s="31">
        <f t="shared" si="3"/>
        <v>12</v>
      </c>
      <c r="E57" s="31">
        <v>5.0000000000000001E-3</v>
      </c>
      <c r="F57" s="31"/>
      <c r="G57" s="31">
        <v>0</v>
      </c>
      <c r="H57" s="31"/>
      <c r="I57" s="31"/>
      <c r="J57" s="31"/>
      <c r="K57" s="31"/>
      <c r="L57" s="2">
        <v>66</v>
      </c>
      <c r="M57" s="31">
        <v>1</v>
      </c>
      <c r="N57" s="31">
        <v>0.2</v>
      </c>
      <c r="O57" s="39" t="s">
        <v>119</v>
      </c>
      <c r="P57" s="31" t="s">
        <v>119</v>
      </c>
      <c r="Q57" s="59">
        <v>191</v>
      </c>
      <c r="R57" s="2" t="s">
        <v>564</v>
      </c>
      <c r="S57" s="35" t="s">
        <v>308</v>
      </c>
    </row>
    <row r="58" spans="1:19" x14ac:dyDescent="0.3">
      <c r="A58" s="31">
        <f t="shared" si="2"/>
        <v>56</v>
      </c>
      <c r="B58" s="31" t="s">
        <v>563</v>
      </c>
      <c r="C58" s="31">
        <v>5</v>
      </c>
      <c r="D58" s="31">
        <f t="shared" si="3"/>
        <v>13</v>
      </c>
      <c r="E58" s="31">
        <v>5.0000000000000001E-3</v>
      </c>
      <c r="F58" s="31"/>
      <c r="G58" s="31">
        <v>0</v>
      </c>
      <c r="H58" s="31"/>
      <c r="I58" s="31"/>
      <c r="J58" s="31"/>
      <c r="K58" s="31"/>
      <c r="L58" s="2">
        <v>66</v>
      </c>
      <c r="M58" s="31">
        <v>1</v>
      </c>
      <c r="N58" s="31">
        <v>0.2</v>
      </c>
      <c r="O58" s="39" t="s">
        <v>119</v>
      </c>
      <c r="P58" s="31" t="s">
        <v>119</v>
      </c>
      <c r="Q58" s="59">
        <v>191</v>
      </c>
      <c r="R58" s="2" t="s">
        <v>564</v>
      </c>
      <c r="S58" s="35" t="s">
        <v>308</v>
      </c>
    </row>
    <row r="59" spans="1:19" x14ac:dyDescent="0.3">
      <c r="A59" s="31">
        <f t="shared" si="2"/>
        <v>57</v>
      </c>
      <c r="B59" s="31" t="s">
        <v>563</v>
      </c>
      <c r="C59" s="31">
        <v>5</v>
      </c>
      <c r="D59" s="31">
        <f t="shared" si="3"/>
        <v>14</v>
      </c>
      <c r="E59" s="31">
        <v>5.0000000000000001E-3</v>
      </c>
      <c r="F59" s="31"/>
      <c r="G59" s="31">
        <v>0</v>
      </c>
      <c r="H59" s="31"/>
      <c r="I59" s="31"/>
      <c r="J59" s="31"/>
      <c r="K59" s="31"/>
      <c r="L59" s="2">
        <v>66</v>
      </c>
      <c r="M59" s="31">
        <v>1</v>
      </c>
      <c r="N59" s="31">
        <v>0.2</v>
      </c>
      <c r="O59" s="39" t="s">
        <v>119</v>
      </c>
      <c r="P59" s="31" t="s">
        <v>119</v>
      </c>
      <c r="Q59" s="59">
        <v>191</v>
      </c>
      <c r="R59" s="2" t="s">
        <v>564</v>
      </c>
      <c r="S59" s="35" t="s">
        <v>308</v>
      </c>
    </row>
    <row r="60" spans="1:19" x14ac:dyDescent="0.3">
      <c r="A60" s="31">
        <f t="shared" si="2"/>
        <v>58</v>
      </c>
      <c r="B60" s="31" t="s">
        <v>563</v>
      </c>
      <c r="C60" s="31">
        <v>5</v>
      </c>
      <c r="D60" s="31">
        <f t="shared" si="3"/>
        <v>15</v>
      </c>
      <c r="E60" s="31">
        <v>5.0000000000000001E-3</v>
      </c>
      <c r="F60" s="31"/>
      <c r="G60" s="31">
        <v>0</v>
      </c>
      <c r="H60" s="31"/>
      <c r="I60" s="31"/>
      <c r="J60" s="31"/>
      <c r="K60" s="31"/>
      <c r="L60" s="2">
        <v>66</v>
      </c>
      <c r="M60" s="31">
        <v>1</v>
      </c>
      <c r="N60" s="31">
        <v>0.2</v>
      </c>
      <c r="O60" s="39" t="s">
        <v>119</v>
      </c>
      <c r="P60" s="31" t="s">
        <v>119</v>
      </c>
      <c r="Q60" s="59">
        <v>191</v>
      </c>
      <c r="R60" s="2" t="s">
        <v>564</v>
      </c>
      <c r="S60" s="35" t="s">
        <v>308</v>
      </c>
    </row>
    <row r="61" spans="1:19" x14ac:dyDescent="0.3">
      <c r="A61" s="31">
        <f t="shared" si="2"/>
        <v>59</v>
      </c>
      <c r="B61" s="31" t="s">
        <v>563</v>
      </c>
      <c r="C61" s="31">
        <v>5</v>
      </c>
      <c r="D61" s="31">
        <f t="shared" si="3"/>
        <v>16</v>
      </c>
      <c r="E61" s="31">
        <v>5.0000000000000001E-3</v>
      </c>
      <c r="F61" s="31"/>
      <c r="G61" s="31">
        <v>0</v>
      </c>
      <c r="H61" s="31"/>
      <c r="I61" s="31"/>
      <c r="J61" s="31"/>
      <c r="K61" s="31"/>
      <c r="L61" s="2">
        <v>66</v>
      </c>
      <c r="M61" s="31">
        <v>1</v>
      </c>
      <c r="N61" s="31">
        <v>0.2</v>
      </c>
      <c r="O61" s="39" t="s">
        <v>119</v>
      </c>
      <c r="P61" s="31" t="s">
        <v>119</v>
      </c>
      <c r="Q61" s="59">
        <v>191</v>
      </c>
      <c r="R61" s="2" t="s">
        <v>564</v>
      </c>
      <c r="S61" s="35" t="s">
        <v>308</v>
      </c>
    </row>
    <row r="62" spans="1:19" x14ac:dyDescent="0.3">
      <c r="A62" s="31">
        <f t="shared" si="2"/>
        <v>60</v>
      </c>
      <c r="B62" s="31" t="s">
        <v>563</v>
      </c>
      <c r="C62" s="31">
        <v>5</v>
      </c>
      <c r="D62" s="31">
        <f t="shared" si="3"/>
        <v>17</v>
      </c>
      <c r="E62" s="31">
        <v>5.0000000000000001E-3</v>
      </c>
      <c r="F62" s="31"/>
      <c r="G62" s="31">
        <v>0</v>
      </c>
      <c r="H62" s="31"/>
      <c r="I62" s="31"/>
      <c r="J62" s="31"/>
      <c r="K62" s="31"/>
      <c r="L62" s="2">
        <v>66</v>
      </c>
      <c r="M62" s="31">
        <v>1</v>
      </c>
      <c r="N62" s="31">
        <v>0.2</v>
      </c>
      <c r="O62" s="39" t="s">
        <v>119</v>
      </c>
      <c r="P62" s="31" t="s">
        <v>119</v>
      </c>
      <c r="Q62" s="59">
        <v>191</v>
      </c>
      <c r="R62" s="2" t="s">
        <v>564</v>
      </c>
      <c r="S62" s="35" t="s">
        <v>308</v>
      </c>
    </row>
    <row r="63" spans="1:19" x14ac:dyDescent="0.3">
      <c r="A63" s="31">
        <f t="shared" si="2"/>
        <v>61</v>
      </c>
      <c r="B63" s="31" t="s">
        <v>563</v>
      </c>
      <c r="C63" s="31">
        <v>5</v>
      </c>
      <c r="D63" s="31">
        <f t="shared" si="3"/>
        <v>18</v>
      </c>
      <c r="E63" s="31">
        <v>5.0000000000000001E-3</v>
      </c>
      <c r="F63" s="31"/>
      <c r="G63" s="31">
        <v>0</v>
      </c>
      <c r="H63" s="31"/>
      <c r="I63" s="31"/>
      <c r="J63" s="31"/>
      <c r="K63" s="31"/>
      <c r="L63" s="2">
        <v>66</v>
      </c>
      <c r="M63" s="31">
        <v>1</v>
      </c>
      <c r="N63" s="31">
        <v>0.2</v>
      </c>
      <c r="O63" s="39" t="s">
        <v>119</v>
      </c>
      <c r="P63" s="31" t="s">
        <v>119</v>
      </c>
      <c r="Q63" s="59">
        <v>191</v>
      </c>
      <c r="R63" s="2" t="s">
        <v>564</v>
      </c>
      <c r="S63" s="35" t="s">
        <v>308</v>
      </c>
    </row>
    <row r="64" spans="1:19" x14ac:dyDescent="0.3">
      <c r="A64" s="31">
        <f t="shared" si="2"/>
        <v>62</v>
      </c>
      <c r="B64" s="31" t="s">
        <v>563</v>
      </c>
      <c r="C64" s="31">
        <v>5</v>
      </c>
      <c r="D64" s="31">
        <f t="shared" si="3"/>
        <v>19</v>
      </c>
      <c r="E64" s="31">
        <v>5.0000000000000001E-3</v>
      </c>
      <c r="F64" s="31"/>
      <c r="G64" s="31">
        <v>0</v>
      </c>
      <c r="H64" s="31"/>
      <c r="I64" s="31"/>
      <c r="J64" s="31"/>
      <c r="K64" s="31"/>
      <c r="L64" s="2">
        <v>66</v>
      </c>
      <c r="M64" s="31">
        <v>1</v>
      </c>
      <c r="N64" s="31">
        <v>0.2</v>
      </c>
      <c r="O64" s="39" t="s">
        <v>119</v>
      </c>
      <c r="P64" s="31" t="s">
        <v>119</v>
      </c>
      <c r="Q64" s="59">
        <v>191</v>
      </c>
      <c r="R64" s="2" t="s">
        <v>564</v>
      </c>
      <c r="S64" s="35" t="s">
        <v>308</v>
      </c>
    </row>
    <row r="65" spans="1:19" x14ac:dyDescent="0.3">
      <c r="A65" s="31">
        <f t="shared" si="2"/>
        <v>63</v>
      </c>
      <c r="B65" s="31" t="s">
        <v>563</v>
      </c>
      <c r="C65" s="31">
        <v>5</v>
      </c>
      <c r="D65" s="31">
        <f t="shared" si="3"/>
        <v>20</v>
      </c>
      <c r="E65" s="31">
        <v>5.0000000000000001E-3</v>
      </c>
      <c r="F65" s="31"/>
      <c r="G65" s="31">
        <v>0</v>
      </c>
      <c r="H65" s="31"/>
      <c r="I65" s="31"/>
      <c r="J65" s="31"/>
      <c r="K65" s="31"/>
      <c r="L65" s="2">
        <v>66</v>
      </c>
      <c r="M65" s="31">
        <v>1</v>
      </c>
      <c r="N65" s="31">
        <v>0.2</v>
      </c>
      <c r="O65" s="39" t="s">
        <v>119</v>
      </c>
      <c r="P65" s="31" t="s">
        <v>119</v>
      </c>
      <c r="Q65" s="59">
        <v>191</v>
      </c>
      <c r="R65" s="2" t="s">
        <v>564</v>
      </c>
      <c r="S65" s="35" t="s">
        <v>308</v>
      </c>
    </row>
    <row r="66" spans="1:19" x14ac:dyDescent="0.3">
      <c r="A66" s="31">
        <f t="shared" si="2"/>
        <v>64</v>
      </c>
      <c r="B66" s="31" t="s">
        <v>563</v>
      </c>
      <c r="C66" s="31">
        <v>5</v>
      </c>
      <c r="D66" s="31">
        <f t="shared" si="3"/>
        <v>21</v>
      </c>
      <c r="E66" s="31">
        <v>5.0000000000000001E-3</v>
      </c>
      <c r="F66" s="31"/>
      <c r="G66" s="31">
        <v>0</v>
      </c>
      <c r="H66" s="31"/>
      <c r="I66" s="31"/>
      <c r="J66" s="31"/>
      <c r="K66" s="31"/>
      <c r="L66" s="2">
        <v>66</v>
      </c>
      <c r="M66" s="31">
        <v>1</v>
      </c>
      <c r="N66" s="31">
        <v>0.2</v>
      </c>
      <c r="O66" s="39" t="s">
        <v>119</v>
      </c>
      <c r="P66" s="31" t="s">
        <v>119</v>
      </c>
      <c r="Q66" s="59">
        <v>191</v>
      </c>
      <c r="R66" s="2" t="s">
        <v>564</v>
      </c>
      <c r="S66" s="35" t="s">
        <v>308</v>
      </c>
    </row>
    <row r="67" spans="1:19" x14ac:dyDescent="0.3">
      <c r="A67" s="31">
        <f t="shared" si="2"/>
        <v>65</v>
      </c>
      <c r="B67" s="31" t="s">
        <v>563</v>
      </c>
      <c r="C67" s="31">
        <v>5</v>
      </c>
      <c r="D67" s="31">
        <f t="shared" si="3"/>
        <v>22</v>
      </c>
      <c r="E67" s="31">
        <v>5.0000000000000001E-3</v>
      </c>
      <c r="F67" s="31"/>
      <c r="G67" s="31">
        <v>0</v>
      </c>
      <c r="H67" s="31"/>
      <c r="I67" s="31"/>
      <c r="J67" s="31"/>
      <c r="K67" s="31"/>
      <c r="L67" s="2">
        <v>66</v>
      </c>
      <c r="M67" s="31">
        <v>1</v>
      </c>
      <c r="N67" s="31">
        <v>0.2</v>
      </c>
      <c r="O67" s="39" t="s">
        <v>119</v>
      </c>
      <c r="P67" s="31" t="s">
        <v>119</v>
      </c>
      <c r="Q67" s="59">
        <v>191</v>
      </c>
      <c r="R67" s="2" t="s">
        <v>564</v>
      </c>
      <c r="S67" s="35" t="s">
        <v>308</v>
      </c>
    </row>
    <row r="68" spans="1:19" x14ac:dyDescent="0.3">
      <c r="A68" s="31">
        <f t="shared" si="2"/>
        <v>66</v>
      </c>
      <c r="B68" s="31" t="s">
        <v>563</v>
      </c>
      <c r="C68" s="31">
        <v>5</v>
      </c>
      <c r="D68" s="31">
        <f t="shared" si="3"/>
        <v>23</v>
      </c>
      <c r="E68" s="31">
        <v>5.0000000000000001E-3</v>
      </c>
      <c r="F68" s="31"/>
      <c r="G68" s="31">
        <v>0</v>
      </c>
      <c r="H68" s="31"/>
      <c r="I68" s="31"/>
      <c r="J68" s="31"/>
      <c r="K68" s="31"/>
      <c r="L68" s="2">
        <v>66</v>
      </c>
      <c r="M68" s="31">
        <v>1</v>
      </c>
      <c r="N68" s="31">
        <v>0.2</v>
      </c>
      <c r="O68" s="39" t="s">
        <v>119</v>
      </c>
      <c r="P68" s="31" t="s">
        <v>119</v>
      </c>
      <c r="Q68" s="59">
        <v>191</v>
      </c>
      <c r="R68" s="2" t="s">
        <v>564</v>
      </c>
      <c r="S68" s="35" t="s">
        <v>308</v>
      </c>
    </row>
    <row r="69" spans="1:19" x14ac:dyDescent="0.3">
      <c r="A69" s="31">
        <f t="shared" si="2"/>
        <v>67</v>
      </c>
      <c r="B69" s="31" t="s">
        <v>563</v>
      </c>
      <c r="C69" s="31">
        <v>5</v>
      </c>
      <c r="D69" s="31">
        <f t="shared" si="3"/>
        <v>24</v>
      </c>
      <c r="E69" s="31">
        <v>5.0000000000000001E-3</v>
      </c>
      <c r="F69" s="31"/>
      <c r="G69" s="31">
        <v>0</v>
      </c>
      <c r="H69" s="31"/>
      <c r="I69" s="31"/>
      <c r="J69" s="31"/>
      <c r="K69" s="31"/>
      <c r="L69" s="2">
        <v>66</v>
      </c>
      <c r="M69" s="31">
        <v>1</v>
      </c>
      <c r="N69" s="31">
        <v>0.2</v>
      </c>
      <c r="O69" s="39" t="s">
        <v>119</v>
      </c>
      <c r="P69" s="31" t="s">
        <v>119</v>
      </c>
      <c r="Q69" s="59">
        <v>191</v>
      </c>
      <c r="R69" s="2" t="s">
        <v>564</v>
      </c>
      <c r="S69" s="35" t="s">
        <v>308</v>
      </c>
    </row>
    <row r="70" spans="1:19" x14ac:dyDescent="0.3">
      <c r="A70" s="31">
        <f t="shared" si="2"/>
        <v>68</v>
      </c>
      <c r="B70" s="31" t="s">
        <v>563</v>
      </c>
      <c r="C70" s="31">
        <v>5</v>
      </c>
      <c r="D70" s="31">
        <f t="shared" si="3"/>
        <v>25</v>
      </c>
      <c r="E70" s="31">
        <v>5.0000000000000001E-3</v>
      </c>
      <c r="F70" s="31"/>
      <c r="G70" s="31">
        <v>0</v>
      </c>
      <c r="H70" s="31"/>
      <c r="I70" s="31"/>
      <c r="J70" s="31"/>
      <c r="K70" s="31"/>
      <c r="L70" s="2">
        <v>66</v>
      </c>
      <c r="M70" s="31">
        <v>1</v>
      </c>
      <c r="N70" s="31">
        <v>0.2</v>
      </c>
      <c r="O70" s="39" t="s">
        <v>119</v>
      </c>
      <c r="P70" s="31" t="s">
        <v>119</v>
      </c>
      <c r="Q70" s="59">
        <v>191</v>
      </c>
      <c r="R70" s="2" t="s">
        <v>564</v>
      </c>
      <c r="S70" s="35" t="s">
        <v>308</v>
      </c>
    </row>
    <row r="71" spans="1:19" x14ac:dyDescent="0.3">
      <c r="A71" s="31">
        <f t="shared" si="2"/>
        <v>69</v>
      </c>
      <c r="B71" s="31" t="s">
        <v>563</v>
      </c>
      <c r="C71" s="31">
        <v>5</v>
      </c>
      <c r="D71" s="31">
        <f t="shared" si="3"/>
        <v>26</v>
      </c>
      <c r="E71" s="31">
        <v>5.0000000000000001E-3</v>
      </c>
      <c r="F71" s="31"/>
      <c r="G71" s="31">
        <v>0</v>
      </c>
      <c r="H71" s="31"/>
      <c r="I71" s="31"/>
      <c r="J71" s="31"/>
      <c r="K71" s="31"/>
      <c r="L71" s="56">
        <v>7</v>
      </c>
      <c r="M71" s="31">
        <v>1</v>
      </c>
      <c r="N71" s="31">
        <v>0.2</v>
      </c>
      <c r="O71" s="31" t="s">
        <v>119</v>
      </c>
      <c r="P71" s="31" t="s">
        <v>119</v>
      </c>
      <c r="Q71" s="59">
        <v>191</v>
      </c>
      <c r="R71" s="2" t="s">
        <v>564</v>
      </c>
      <c r="S71" s="2" t="s">
        <v>303</v>
      </c>
    </row>
    <row r="72" spans="1:19" x14ac:dyDescent="0.3">
      <c r="A72" s="31">
        <f t="shared" si="2"/>
        <v>70</v>
      </c>
      <c r="B72" s="31" t="s">
        <v>563</v>
      </c>
      <c r="C72" s="31">
        <v>5</v>
      </c>
      <c r="D72" s="31">
        <f t="shared" si="3"/>
        <v>27</v>
      </c>
      <c r="E72" s="31">
        <v>5.0000000000000001E-3</v>
      </c>
      <c r="F72" s="31"/>
      <c r="G72" s="31">
        <v>0</v>
      </c>
      <c r="H72" s="31"/>
      <c r="I72" s="31"/>
      <c r="J72" s="31"/>
      <c r="K72" s="31"/>
      <c r="L72" s="56">
        <v>7</v>
      </c>
      <c r="M72" s="31">
        <v>1</v>
      </c>
      <c r="N72" s="31">
        <v>0.2</v>
      </c>
      <c r="O72" s="31" t="s">
        <v>119</v>
      </c>
      <c r="P72" s="31" t="s">
        <v>119</v>
      </c>
      <c r="Q72" s="59">
        <v>191</v>
      </c>
      <c r="R72" s="2" t="s">
        <v>564</v>
      </c>
      <c r="S72" s="2" t="s">
        <v>303</v>
      </c>
    </row>
    <row r="73" spans="1:19" x14ac:dyDescent="0.3">
      <c r="A73" s="31">
        <f t="shared" si="2"/>
        <v>71</v>
      </c>
      <c r="B73" s="31" t="s">
        <v>563</v>
      </c>
      <c r="C73" s="31">
        <v>5</v>
      </c>
      <c r="D73" s="31">
        <f t="shared" si="3"/>
        <v>28</v>
      </c>
      <c r="E73" s="31">
        <v>5.0000000000000001E-3</v>
      </c>
      <c r="F73" s="31"/>
      <c r="G73" s="31">
        <v>0</v>
      </c>
      <c r="H73" s="31"/>
      <c r="I73" s="31"/>
      <c r="J73" s="31"/>
      <c r="K73" s="31"/>
      <c r="L73" s="56">
        <v>7</v>
      </c>
      <c r="M73" s="31">
        <v>1</v>
      </c>
      <c r="N73" s="31">
        <v>0.2</v>
      </c>
      <c r="O73" s="31" t="s">
        <v>119</v>
      </c>
      <c r="P73" s="31" t="s">
        <v>119</v>
      </c>
      <c r="Q73" s="59">
        <v>191</v>
      </c>
      <c r="R73" s="2" t="s">
        <v>564</v>
      </c>
      <c r="S73" s="2" t="s">
        <v>303</v>
      </c>
    </row>
    <row r="74" spans="1:19" x14ac:dyDescent="0.3">
      <c r="A74" s="31">
        <f t="shared" si="2"/>
        <v>72</v>
      </c>
      <c r="B74" s="31" t="s">
        <v>563</v>
      </c>
      <c r="C74" s="31">
        <v>5</v>
      </c>
      <c r="D74" s="31">
        <f t="shared" si="3"/>
        <v>29</v>
      </c>
      <c r="E74" s="31">
        <v>5.0000000000000001E-3</v>
      </c>
      <c r="F74" s="31"/>
      <c r="G74" s="31">
        <v>0</v>
      </c>
      <c r="H74" s="31"/>
      <c r="I74" s="31"/>
      <c r="J74" s="31"/>
      <c r="K74" s="31"/>
      <c r="L74" s="56">
        <v>7</v>
      </c>
      <c r="M74" s="31">
        <v>1</v>
      </c>
      <c r="N74" s="31">
        <v>0.2</v>
      </c>
      <c r="O74" s="31" t="s">
        <v>119</v>
      </c>
      <c r="P74" s="31" t="s">
        <v>119</v>
      </c>
      <c r="Q74" s="59">
        <v>191</v>
      </c>
      <c r="R74" s="2" t="s">
        <v>564</v>
      </c>
      <c r="S74" s="2" t="s">
        <v>303</v>
      </c>
    </row>
    <row r="75" spans="1:19" x14ac:dyDescent="0.3">
      <c r="A75" s="31">
        <f t="shared" si="2"/>
        <v>73</v>
      </c>
      <c r="B75" s="31" t="s">
        <v>563</v>
      </c>
      <c r="C75" s="31">
        <v>5</v>
      </c>
      <c r="D75" s="31">
        <f t="shared" si="3"/>
        <v>30</v>
      </c>
      <c r="E75" s="31">
        <v>5.0000000000000001E-3</v>
      </c>
      <c r="F75" s="31"/>
      <c r="G75" s="31">
        <v>0</v>
      </c>
      <c r="H75" s="31"/>
      <c r="I75" s="31"/>
      <c r="J75" s="31"/>
      <c r="K75" s="31"/>
      <c r="L75" s="56">
        <v>7</v>
      </c>
      <c r="M75" s="31">
        <v>1</v>
      </c>
      <c r="N75" s="31">
        <v>0.2</v>
      </c>
      <c r="O75" s="31" t="s">
        <v>119</v>
      </c>
      <c r="P75" s="31" t="s">
        <v>119</v>
      </c>
      <c r="Q75" s="59">
        <v>191</v>
      </c>
      <c r="R75" s="2" t="s">
        <v>564</v>
      </c>
      <c r="S75" s="2" t="s">
        <v>303</v>
      </c>
    </row>
    <row r="76" spans="1:19" x14ac:dyDescent="0.3">
      <c r="A76" s="31">
        <f t="shared" si="2"/>
        <v>74</v>
      </c>
      <c r="B76" s="31" t="s">
        <v>563</v>
      </c>
      <c r="C76" s="31">
        <v>5</v>
      </c>
      <c r="D76" s="31">
        <f t="shared" si="3"/>
        <v>31</v>
      </c>
      <c r="E76" s="31">
        <v>5.0000000000000001E-3</v>
      </c>
      <c r="F76" s="31"/>
      <c r="G76" s="31">
        <v>0</v>
      </c>
      <c r="H76" s="31"/>
      <c r="I76" s="31"/>
      <c r="J76" s="31"/>
      <c r="K76" s="31"/>
      <c r="L76" s="56">
        <v>7</v>
      </c>
      <c r="M76" s="31">
        <v>1</v>
      </c>
      <c r="N76" s="31">
        <v>0.2</v>
      </c>
      <c r="O76" s="31" t="s">
        <v>119</v>
      </c>
      <c r="P76" s="31" t="s">
        <v>119</v>
      </c>
      <c r="Q76" s="59">
        <v>191</v>
      </c>
      <c r="R76" s="2" t="s">
        <v>564</v>
      </c>
      <c r="S76" s="2" t="s">
        <v>303</v>
      </c>
    </row>
    <row r="77" spans="1:19" x14ac:dyDescent="0.3">
      <c r="A77" s="31">
        <f t="shared" si="2"/>
        <v>75</v>
      </c>
      <c r="B77" s="31" t="s">
        <v>563</v>
      </c>
      <c r="C77" s="31">
        <v>5</v>
      </c>
      <c r="D77" s="31">
        <f t="shared" si="3"/>
        <v>32</v>
      </c>
      <c r="E77" s="31">
        <v>5.0000000000000001E-3</v>
      </c>
      <c r="F77" s="31"/>
      <c r="G77" s="31">
        <v>0</v>
      </c>
      <c r="H77" s="31"/>
      <c r="I77" s="31"/>
      <c r="J77" s="31"/>
      <c r="K77" s="31"/>
      <c r="L77" s="56">
        <v>7</v>
      </c>
      <c r="M77" s="31">
        <v>1</v>
      </c>
      <c r="N77" s="31">
        <v>0.2</v>
      </c>
      <c r="O77" s="31" t="s">
        <v>119</v>
      </c>
      <c r="P77" s="31" t="s">
        <v>119</v>
      </c>
      <c r="Q77" s="59">
        <v>191</v>
      </c>
      <c r="R77" s="2" t="s">
        <v>564</v>
      </c>
      <c r="S77" s="2" t="s">
        <v>303</v>
      </c>
    </row>
    <row r="78" spans="1:19" x14ac:dyDescent="0.3">
      <c r="A78" s="31">
        <f t="shared" si="2"/>
        <v>76</v>
      </c>
      <c r="B78" s="31" t="s">
        <v>563</v>
      </c>
      <c r="C78" s="31">
        <v>5</v>
      </c>
      <c r="D78" s="31">
        <f t="shared" si="3"/>
        <v>33</v>
      </c>
      <c r="E78" s="31">
        <v>5.0000000000000001E-3</v>
      </c>
      <c r="F78" s="31"/>
      <c r="G78" s="31">
        <v>0</v>
      </c>
      <c r="H78" s="31"/>
      <c r="I78" s="31"/>
      <c r="J78" s="31"/>
      <c r="K78" s="31"/>
      <c r="L78" s="56">
        <v>7</v>
      </c>
      <c r="M78" s="31">
        <v>1</v>
      </c>
      <c r="N78" s="31">
        <v>0.2</v>
      </c>
      <c r="O78" s="31" t="s">
        <v>119</v>
      </c>
      <c r="P78" s="31" t="s">
        <v>119</v>
      </c>
      <c r="Q78" s="59">
        <v>191</v>
      </c>
      <c r="R78" s="2" t="s">
        <v>564</v>
      </c>
      <c r="S78" s="2" t="s">
        <v>303</v>
      </c>
    </row>
    <row r="79" spans="1:19" x14ac:dyDescent="0.3">
      <c r="A79" s="31">
        <f t="shared" si="2"/>
        <v>77</v>
      </c>
      <c r="B79" s="31" t="s">
        <v>563</v>
      </c>
      <c r="C79" s="31">
        <v>5</v>
      </c>
      <c r="D79" s="31">
        <f t="shared" si="3"/>
        <v>34</v>
      </c>
      <c r="E79" s="31">
        <v>5.0000000000000001E-3</v>
      </c>
      <c r="F79" s="31"/>
      <c r="G79" s="31">
        <v>0</v>
      </c>
      <c r="H79" s="31"/>
      <c r="I79" s="31"/>
      <c r="J79" s="31"/>
      <c r="K79" s="31"/>
      <c r="L79" s="56">
        <v>7</v>
      </c>
      <c r="M79" s="31">
        <v>1</v>
      </c>
      <c r="N79" s="31">
        <v>0.2</v>
      </c>
      <c r="O79" s="31" t="s">
        <v>119</v>
      </c>
      <c r="P79" s="31" t="s">
        <v>119</v>
      </c>
      <c r="Q79" s="59">
        <v>191</v>
      </c>
      <c r="R79" s="2" t="s">
        <v>564</v>
      </c>
      <c r="S79" s="2" t="s">
        <v>303</v>
      </c>
    </row>
    <row r="80" spans="1:19" x14ac:dyDescent="0.3">
      <c r="A80" s="31">
        <f t="shared" si="2"/>
        <v>78</v>
      </c>
      <c r="B80" s="31" t="s">
        <v>563</v>
      </c>
      <c r="C80" s="31">
        <v>5</v>
      </c>
      <c r="D80" s="31">
        <f t="shared" si="3"/>
        <v>35</v>
      </c>
      <c r="E80" s="31">
        <v>5.0000000000000001E-3</v>
      </c>
      <c r="F80" s="31"/>
      <c r="G80" s="31">
        <v>0</v>
      </c>
      <c r="H80" s="31"/>
      <c r="I80" s="31"/>
      <c r="J80" s="31"/>
      <c r="K80" s="31"/>
      <c r="L80" s="56">
        <v>7</v>
      </c>
      <c r="M80" s="31">
        <v>1</v>
      </c>
      <c r="N80" s="31">
        <v>0.2</v>
      </c>
      <c r="O80" s="31" t="s">
        <v>119</v>
      </c>
      <c r="P80" s="31" t="s">
        <v>119</v>
      </c>
      <c r="Q80" s="59">
        <v>191</v>
      </c>
      <c r="R80" s="2" t="s">
        <v>564</v>
      </c>
      <c r="S80" s="2" t="s">
        <v>303</v>
      </c>
    </row>
    <row r="81" spans="1:19" x14ac:dyDescent="0.3">
      <c r="A81" s="31">
        <f t="shared" si="2"/>
        <v>79</v>
      </c>
      <c r="B81" s="31" t="s">
        <v>563</v>
      </c>
      <c r="C81" s="31">
        <v>5</v>
      </c>
      <c r="D81" s="31">
        <f t="shared" si="3"/>
        <v>36</v>
      </c>
      <c r="E81" s="31">
        <v>5.0000000000000001E-3</v>
      </c>
      <c r="F81" s="31"/>
      <c r="G81" s="31">
        <v>0</v>
      </c>
      <c r="H81" s="31"/>
      <c r="I81" s="31"/>
      <c r="J81" s="31"/>
      <c r="K81" s="31"/>
      <c r="L81" s="56">
        <v>7</v>
      </c>
      <c r="M81" s="31">
        <v>1</v>
      </c>
      <c r="N81" s="31">
        <v>0.2</v>
      </c>
      <c r="O81" s="31" t="s">
        <v>119</v>
      </c>
      <c r="P81" s="31" t="s">
        <v>119</v>
      </c>
      <c r="Q81" s="59">
        <v>191</v>
      </c>
      <c r="R81" s="2" t="s">
        <v>564</v>
      </c>
      <c r="S81" s="2" t="s">
        <v>303</v>
      </c>
    </row>
    <row r="82" spans="1:19" x14ac:dyDescent="0.3">
      <c r="A82" s="31">
        <f t="shared" si="2"/>
        <v>80</v>
      </c>
      <c r="B82" s="31" t="s">
        <v>563</v>
      </c>
      <c r="C82" s="31">
        <v>5</v>
      </c>
      <c r="D82" s="31">
        <f t="shared" si="3"/>
        <v>37</v>
      </c>
      <c r="E82" s="31">
        <v>5.0000000000000001E-3</v>
      </c>
      <c r="F82" s="31"/>
      <c r="G82" s="31">
        <v>0</v>
      </c>
      <c r="H82" s="31"/>
      <c r="I82" s="31"/>
      <c r="J82" s="31"/>
      <c r="K82" s="31"/>
      <c r="L82" s="56">
        <v>7</v>
      </c>
      <c r="M82" s="31">
        <v>1</v>
      </c>
      <c r="N82" s="31">
        <v>0.2</v>
      </c>
      <c r="O82" s="31" t="s">
        <v>119</v>
      </c>
      <c r="P82" s="31" t="s">
        <v>119</v>
      </c>
      <c r="Q82" s="59">
        <v>191</v>
      </c>
      <c r="R82" s="2" t="s">
        <v>564</v>
      </c>
      <c r="S82" s="2" t="s">
        <v>303</v>
      </c>
    </row>
    <row r="83" spans="1:19" x14ac:dyDescent="0.3">
      <c r="A83" s="31">
        <f t="shared" si="2"/>
        <v>81</v>
      </c>
      <c r="B83" s="31" t="s">
        <v>563</v>
      </c>
      <c r="C83" s="31">
        <v>5</v>
      </c>
      <c r="D83" s="31">
        <f t="shared" si="3"/>
        <v>38</v>
      </c>
      <c r="E83" s="31">
        <v>5.0000000000000001E-3</v>
      </c>
      <c r="F83" s="31"/>
      <c r="G83" s="31">
        <v>0</v>
      </c>
      <c r="H83" s="31"/>
      <c r="I83" s="31"/>
      <c r="J83" s="31"/>
      <c r="K83" s="31"/>
      <c r="L83" s="56">
        <v>7</v>
      </c>
      <c r="M83" s="31">
        <v>1</v>
      </c>
      <c r="N83" s="31">
        <v>0.2</v>
      </c>
      <c r="O83" s="31" t="s">
        <v>119</v>
      </c>
      <c r="P83" s="31" t="s">
        <v>119</v>
      </c>
      <c r="Q83" s="59">
        <v>191</v>
      </c>
      <c r="R83" s="2" t="s">
        <v>564</v>
      </c>
      <c r="S83" s="2" t="s">
        <v>303</v>
      </c>
    </row>
    <row r="84" spans="1:19" x14ac:dyDescent="0.3">
      <c r="A84" s="31">
        <f t="shared" si="2"/>
        <v>82</v>
      </c>
      <c r="B84" s="31" t="s">
        <v>563</v>
      </c>
      <c r="C84" s="31">
        <v>5</v>
      </c>
      <c r="D84" s="31">
        <f t="shared" si="3"/>
        <v>39</v>
      </c>
      <c r="E84" s="31">
        <v>5.0000000000000001E-3</v>
      </c>
      <c r="F84" s="31"/>
      <c r="G84" s="31">
        <v>0</v>
      </c>
      <c r="H84" s="31"/>
      <c r="I84" s="31"/>
      <c r="J84" s="31"/>
      <c r="K84" s="31"/>
      <c r="L84" s="56">
        <v>7</v>
      </c>
      <c r="M84" s="31">
        <v>1</v>
      </c>
      <c r="N84" s="31">
        <v>0.2</v>
      </c>
      <c r="O84" s="31" t="s">
        <v>119</v>
      </c>
      <c r="P84" s="31" t="s">
        <v>119</v>
      </c>
      <c r="Q84" s="59">
        <v>191</v>
      </c>
      <c r="R84" s="2" t="s">
        <v>564</v>
      </c>
      <c r="S84" s="2" t="s">
        <v>303</v>
      </c>
    </row>
    <row r="85" spans="1:19" x14ac:dyDescent="0.3">
      <c r="A85" s="31">
        <f t="shared" si="2"/>
        <v>83</v>
      </c>
      <c r="B85" s="31" t="s">
        <v>563</v>
      </c>
      <c r="C85" s="31">
        <v>5</v>
      </c>
      <c r="D85" s="31">
        <f t="shared" si="3"/>
        <v>40</v>
      </c>
      <c r="E85" s="31">
        <v>5.0000000000000001E-3</v>
      </c>
      <c r="F85" s="31"/>
      <c r="G85" s="31">
        <v>0</v>
      </c>
      <c r="H85" s="31"/>
      <c r="I85" s="31"/>
      <c r="J85" s="31"/>
      <c r="K85" s="31"/>
      <c r="L85" s="56">
        <v>7</v>
      </c>
      <c r="M85" s="31">
        <v>1</v>
      </c>
      <c r="N85" s="31">
        <v>0.2</v>
      </c>
      <c r="O85" s="31" t="s">
        <v>119</v>
      </c>
      <c r="P85" s="31" t="s">
        <v>119</v>
      </c>
      <c r="Q85" s="59">
        <v>191</v>
      </c>
      <c r="R85" s="2" t="s">
        <v>564</v>
      </c>
      <c r="S85" s="2" t="s">
        <v>303</v>
      </c>
    </row>
    <row r="86" spans="1:19" x14ac:dyDescent="0.3">
      <c r="A86" s="31">
        <f t="shared" si="2"/>
        <v>84</v>
      </c>
      <c r="B86" s="31" t="s">
        <v>563</v>
      </c>
      <c r="C86" s="31">
        <v>5</v>
      </c>
      <c r="D86" s="31">
        <f t="shared" si="3"/>
        <v>41</v>
      </c>
      <c r="E86" s="31">
        <v>5.0000000000000001E-3</v>
      </c>
      <c r="F86" s="31"/>
      <c r="G86" s="31">
        <v>0</v>
      </c>
      <c r="H86" s="31"/>
      <c r="I86" s="31"/>
      <c r="J86" s="31"/>
      <c r="K86" s="31"/>
      <c r="L86" s="56">
        <v>7</v>
      </c>
      <c r="M86" s="31">
        <v>1</v>
      </c>
      <c r="N86" s="31">
        <v>0.2</v>
      </c>
      <c r="O86" s="31" t="s">
        <v>119</v>
      </c>
      <c r="P86" s="31" t="s">
        <v>119</v>
      </c>
      <c r="Q86" s="59">
        <v>191</v>
      </c>
      <c r="R86" s="2" t="s">
        <v>564</v>
      </c>
      <c r="S86" s="2" t="s">
        <v>303</v>
      </c>
    </row>
    <row r="87" spans="1:19" x14ac:dyDescent="0.3">
      <c r="A87" s="31">
        <f t="shared" si="2"/>
        <v>85</v>
      </c>
      <c r="B87" s="31" t="s">
        <v>563</v>
      </c>
      <c r="C87" s="31">
        <v>5</v>
      </c>
      <c r="D87" s="31">
        <f t="shared" si="3"/>
        <v>42</v>
      </c>
      <c r="E87" s="31">
        <v>5.0000000000000001E-3</v>
      </c>
      <c r="F87" s="31"/>
      <c r="G87" s="31">
        <v>0</v>
      </c>
      <c r="H87" s="31"/>
      <c r="I87" s="31"/>
      <c r="J87" s="31"/>
      <c r="K87" s="31"/>
      <c r="L87" s="56">
        <v>7</v>
      </c>
      <c r="M87" s="31">
        <v>1</v>
      </c>
      <c r="N87" s="31">
        <v>0.2</v>
      </c>
      <c r="O87" s="31" t="s">
        <v>119</v>
      </c>
      <c r="P87" s="31" t="s">
        <v>119</v>
      </c>
      <c r="Q87" s="59">
        <v>191</v>
      </c>
      <c r="R87" s="2" t="s">
        <v>564</v>
      </c>
      <c r="S87" s="2" t="s">
        <v>303</v>
      </c>
    </row>
    <row r="88" spans="1:19" x14ac:dyDescent="0.3">
      <c r="A88" s="31">
        <f t="shared" si="2"/>
        <v>86</v>
      </c>
      <c r="B88" s="31" t="s">
        <v>563</v>
      </c>
      <c r="C88" s="31">
        <v>5</v>
      </c>
      <c r="D88" s="31">
        <f t="shared" si="3"/>
        <v>43</v>
      </c>
      <c r="E88" s="31">
        <v>5.0000000000000001E-3</v>
      </c>
      <c r="F88" s="31"/>
      <c r="G88" s="31">
        <v>0</v>
      </c>
      <c r="H88" s="31"/>
      <c r="I88" s="31"/>
      <c r="J88" s="31"/>
      <c r="K88" s="31"/>
      <c r="L88" s="56">
        <v>7</v>
      </c>
      <c r="M88" s="31">
        <v>1</v>
      </c>
      <c r="N88" s="31">
        <v>0.2</v>
      </c>
      <c r="O88" s="31" t="s">
        <v>119</v>
      </c>
      <c r="P88" s="31" t="s">
        <v>119</v>
      </c>
      <c r="Q88" s="59">
        <v>191</v>
      </c>
      <c r="R88" s="2" t="s">
        <v>564</v>
      </c>
      <c r="S88" s="2" t="s">
        <v>303</v>
      </c>
    </row>
    <row r="89" spans="1:19" x14ac:dyDescent="0.3">
      <c r="A89" s="31">
        <f t="shared" si="2"/>
        <v>87</v>
      </c>
      <c r="B89" s="31" t="s">
        <v>563</v>
      </c>
      <c r="C89" s="31">
        <v>5</v>
      </c>
      <c r="D89" s="31">
        <f t="shared" si="3"/>
        <v>44</v>
      </c>
      <c r="E89" s="31">
        <v>5.0000000000000001E-3</v>
      </c>
      <c r="F89" s="31"/>
      <c r="G89" s="31">
        <v>0</v>
      </c>
      <c r="H89" s="31"/>
      <c r="I89" s="31"/>
      <c r="J89" s="31"/>
      <c r="K89" s="31"/>
      <c r="L89" s="56">
        <v>7</v>
      </c>
      <c r="M89" s="31">
        <v>1</v>
      </c>
      <c r="N89" s="31">
        <v>0.2</v>
      </c>
      <c r="O89" s="31" t="s">
        <v>119</v>
      </c>
      <c r="P89" s="31" t="s">
        <v>119</v>
      </c>
      <c r="Q89" s="59">
        <v>191</v>
      </c>
      <c r="R89" s="2" t="s">
        <v>564</v>
      </c>
      <c r="S89" s="2" t="s">
        <v>303</v>
      </c>
    </row>
    <row r="90" spans="1:19" ht="15" thickBot="1" x14ac:dyDescent="0.35">
      <c r="A90" s="40">
        <f t="shared" si="2"/>
        <v>88</v>
      </c>
      <c r="B90" s="40" t="s">
        <v>563</v>
      </c>
      <c r="C90" s="40">
        <v>5</v>
      </c>
      <c r="D90" s="40">
        <f t="shared" si="3"/>
        <v>45</v>
      </c>
      <c r="E90" s="31">
        <v>5.0000000000000001E-3</v>
      </c>
      <c r="F90" s="40"/>
      <c r="G90" s="40">
        <v>0</v>
      </c>
      <c r="H90" s="40"/>
      <c r="I90" s="40"/>
      <c r="J90" s="40"/>
      <c r="K90" s="40"/>
      <c r="L90" s="56">
        <v>7</v>
      </c>
      <c r="M90" s="40">
        <v>1</v>
      </c>
      <c r="N90" s="40">
        <v>0.2</v>
      </c>
      <c r="O90" s="31" t="s">
        <v>119</v>
      </c>
      <c r="P90" s="31" t="s">
        <v>119</v>
      </c>
      <c r="Q90" s="59">
        <v>191</v>
      </c>
      <c r="R90" s="34" t="s">
        <v>564</v>
      </c>
      <c r="S90" s="34" t="s">
        <v>303</v>
      </c>
    </row>
    <row r="91" spans="1:19" x14ac:dyDescent="0.3">
      <c r="A91" s="39">
        <v>55</v>
      </c>
      <c r="B91" s="39" t="s">
        <v>563</v>
      </c>
      <c r="C91" s="39">
        <v>5</v>
      </c>
      <c r="D91" s="39">
        <v>0.1</v>
      </c>
      <c r="E91" s="31">
        <v>5.0000000000000001E-3</v>
      </c>
      <c r="F91" s="39"/>
      <c r="G91" s="39">
        <v>2</v>
      </c>
      <c r="H91" s="39"/>
      <c r="I91" s="39"/>
      <c r="J91" s="39"/>
      <c r="K91" s="39"/>
      <c r="L91" s="56">
        <v>7</v>
      </c>
      <c r="M91" s="39">
        <v>1</v>
      </c>
      <c r="N91" s="39">
        <v>0.2</v>
      </c>
      <c r="O91" s="31" t="s">
        <v>119</v>
      </c>
      <c r="P91" s="31" t="s">
        <v>119</v>
      </c>
      <c r="Q91" s="59">
        <v>192</v>
      </c>
      <c r="R91" s="35" t="s">
        <v>564</v>
      </c>
      <c r="S91" s="35" t="s">
        <v>303</v>
      </c>
    </row>
    <row r="92" spans="1:19" x14ac:dyDescent="0.3">
      <c r="A92" s="31">
        <f>A91+1</f>
        <v>56</v>
      </c>
      <c r="B92" s="31" t="s">
        <v>563</v>
      </c>
      <c r="C92" s="31">
        <v>5</v>
      </c>
      <c r="D92" s="31">
        <v>0.2</v>
      </c>
      <c r="E92" s="31">
        <v>5.0000000000000001E-3</v>
      </c>
      <c r="F92" s="31"/>
      <c r="G92" s="39">
        <v>2</v>
      </c>
      <c r="H92" s="31"/>
      <c r="I92" s="31"/>
      <c r="J92" s="31"/>
      <c r="K92" s="31"/>
      <c r="L92" s="56">
        <v>7</v>
      </c>
      <c r="M92" s="31">
        <v>1</v>
      </c>
      <c r="N92" s="31">
        <v>0.2</v>
      </c>
      <c r="O92" s="31" t="s">
        <v>119</v>
      </c>
      <c r="P92" s="31" t="s">
        <v>119</v>
      </c>
      <c r="Q92" s="59">
        <v>192</v>
      </c>
      <c r="R92" s="2" t="s">
        <v>564</v>
      </c>
      <c r="S92" s="2" t="s">
        <v>303</v>
      </c>
    </row>
    <row r="93" spans="1:19" x14ac:dyDescent="0.3">
      <c r="A93" s="31">
        <f>A92+1</f>
        <v>57</v>
      </c>
      <c r="B93" s="31" t="s">
        <v>563</v>
      </c>
      <c r="C93" s="31">
        <v>5</v>
      </c>
      <c r="D93" s="31">
        <v>0.3</v>
      </c>
      <c r="E93" s="31">
        <v>5.0000000000000001E-3</v>
      </c>
      <c r="F93" s="31"/>
      <c r="G93" s="39">
        <v>2</v>
      </c>
      <c r="H93" s="31"/>
      <c r="I93" s="31"/>
      <c r="J93" s="31"/>
      <c r="K93" s="31"/>
      <c r="L93" s="56">
        <v>7</v>
      </c>
      <c r="M93" s="31">
        <v>1</v>
      </c>
      <c r="N93" s="31">
        <v>0.2</v>
      </c>
      <c r="O93" s="31" t="s">
        <v>119</v>
      </c>
      <c r="P93" s="31" t="s">
        <v>119</v>
      </c>
      <c r="Q93" s="59">
        <v>192</v>
      </c>
      <c r="R93" s="2" t="s">
        <v>564</v>
      </c>
      <c r="S93" s="2" t="s">
        <v>303</v>
      </c>
    </row>
    <row r="94" spans="1:19" x14ac:dyDescent="0.3">
      <c r="A94" s="31">
        <f>A93+1</f>
        <v>58</v>
      </c>
      <c r="B94" s="31" t="s">
        <v>563</v>
      </c>
      <c r="C94" s="31">
        <v>5</v>
      </c>
      <c r="D94" s="31">
        <v>0.4</v>
      </c>
      <c r="E94" s="31">
        <v>5.0000000000000001E-3</v>
      </c>
      <c r="F94" s="31"/>
      <c r="G94" s="39">
        <v>2</v>
      </c>
      <c r="H94" s="31"/>
      <c r="I94" s="31"/>
      <c r="J94" s="31"/>
      <c r="K94" s="31"/>
      <c r="L94" s="56">
        <v>7</v>
      </c>
      <c r="M94" s="31">
        <v>1</v>
      </c>
      <c r="N94" s="31">
        <v>0.2</v>
      </c>
      <c r="O94" s="31" t="s">
        <v>119</v>
      </c>
      <c r="P94" s="31" t="s">
        <v>119</v>
      </c>
      <c r="Q94" s="59">
        <v>192</v>
      </c>
      <c r="R94" s="2" t="s">
        <v>564</v>
      </c>
      <c r="S94" s="2" t="s">
        <v>303</v>
      </c>
    </row>
    <row r="95" spans="1:19" x14ac:dyDescent="0.3">
      <c r="A95" s="31">
        <f t="shared" ref="A95:A144" si="4">A94+1</f>
        <v>59</v>
      </c>
      <c r="B95" s="31" t="s">
        <v>563</v>
      </c>
      <c r="C95" s="31">
        <v>5</v>
      </c>
      <c r="D95" s="31">
        <v>0.5</v>
      </c>
      <c r="E95" s="31">
        <v>5.0000000000000001E-3</v>
      </c>
      <c r="F95" s="31"/>
      <c r="G95" s="39">
        <v>2</v>
      </c>
      <c r="H95" s="31"/>
      <c r="I95" s="31"/>
      <c r="J95" s="31"/>
      <c r="K95" s="31"/>
      <c r="L95" s="56">
        <v>7</v>
      </c>
      <c r="M95" s="31">
        <v>1</v>
      </c>
      <c r="N95" s="31">
        <v>0.2</v>
      </c>
      <c r="O95" s="31" t="s">
        <v>119</v>
      </c>
      <c r="P95" s="31" t="s">
        <v>119</v>
      </c>
      <c r="Q95" s="59">
        <v>192</v>
      </c>
      <c r="R95" s="2" t="s">
        <v>564</v>
      </c>
      <c r="S95" s="2" t="s">
        <v>303</v>
      </c>
    </row>
    <row r="96" spans="1:19" x14ac:dyDescent="0.3">
      <c r="A96" s="31">
        <f t="shared" si="4"/>
        <v>60</v>
      </c>
      <c r="B96" s="31" t="s">
        <v>563</v>
      </c>
      <c r="C96" s="31">
        <v>5</v>
      </c>
      <c r="D96" s="31">
        <v>0.6</v>
      </c>
      <c r="E96" s="31">
        <v>5.0000000000000001E-3</v>
      </c>
      <c r="F96" s="31"/>
      <c r="G96" s="39">
        <v>2</v>
      </c>
      <c r="H96" s="31"/>
      <c r="I96" s="31"/>
      <c r="J96" s="31"/>
      <c r="K96" s="31"/>
      <c r="L96" s="56">
        <v>7</v>
      </c>
      <c r="M96" s="31">
        <v>1</v>
      </c>
      <c r="N96" s="31">
        <v>0.2</v>
      </c>
      <c r="O96" s="31" t="s">
        <v>119</v>
      </c>
      <c r="P96" s="31" t="s">
        <v>119</v>
      </c>
      <c r="Q96" s="59">
        <v>192</v>
      </c>
      <c r="R96" s="2" t="s">
        <v>564</v>
      </c>
      <c r="S96" s="2" t="s">
        <v>303</v>
      </c>
    </row>
    <row r="97" spans="1:19" x14ac:dyDescent="0.3">
      <c r="A97" s="31">
        <f t="shared" si="4"/>
        <v>61</v>
      </c>
      <c r="B97" s="31" t="s">
        <v>563</v>
      </c>
      <c r="C97" s="31">
        <v>5</v>
      </c>
      <c r="D97" s="31">
        <v>0.7</v>
      </c>
      <c r="E97" s="31">
        <v>5.0000000000000001E-3</v>
      </c>
      <c r="F97" s="31"/>
      <c r="G97" s="39">
        <v>2</v>
      </c>
      <c r="H97" s="31"/>
      <c r="I97" s="31"/>
      <c r="J97" s="31"/>
      <c r="K97" s="31"/>
      <c r="L97" s="56">
        <v>7</v>
      </c>
      <c r="M97" s="31">
        <v>1</v>
      </c>
      <c r="N97" s="31">
        <v>0.2</v>
      </c>
      <c r="O97" s="31" t="s">
        <v>119</v>
      </c>
      <c r="P97" s="31" t="s">
        <v>119</v>
      </c>
      <c r="Q97" s="59">
        <v>192</v>
      </c>
      <c r="R97" s="2" t="s">
        <v>564</v>
      </c>
      <c r="S97" s="2" t="s">
        <v>303</v>
      </c>
    </row>
    <row r="98" spans="1:19" x14ac:dyDescent="0.3">
      <c r="A98" s="31">
        <f t="shared" si="4"/>
        <v>62</v>
      </c>
      <c r="B98" s="31" t="s">
        <v>563</v>
      </c>
      <c r="C98" s="31">
        <v>5</v>
      </c>
      <c r="D98" s="31">
        <v>0.8</v>
      </c>
      <c r="E98" s="31">
        <v>5.0000000000000001E-3</v>
      </c>
      <c r="F98" s="31"/>
      <c r="G98" s="39">
        <v>2</v>
      </c>
      <c r="H98" s="31"/>
      <c r="I98" s="31"/>
      <c r="J98" s="31"/>
      <c r="K98" s="31"/>
      <c r="L98" s="56">
        <v>7</v>
      </c>
      <c r="M98" s="31">
        <v>1</v>
      </c>
      <c r="N98" s="31">
        <v>0.2</v>
      </c>
      <c r="O98" s="31" t="s">
        <v>119</v>
      </c>
      <c r="P98" s="31" t="s">
        <v>119</v>
      </c>
      <c r="Q98" s="59">
        <v>192</v>
      </c>
      <c r="R98" s="2" t="s">
        <v>564</v>
      </c>
      <c r="S98" s="2" t="s">
        <v>303</v>
      </c>
    </row>
    <row r="99" spans="1:19" x14ac:dyDescent="0.3">
      <c r="A99" s="31">
        <f t="shared" si="4"/>
        <v>63</v>
      </c>
      <c r="B99" s="31" t="s">
        <v>563</v>
      </c>
      <c r="C99" s="31">
        <v>5</v>
      </c>
      <c r="D99" s="31">
        <v>0.9</v>
      </c>
      <c r="E99" s="31">
        <v>5.0000000000000001E-3</v>
      </c>
      <c r="F99" s="31"/>
      <c r="G99" s="39">
        <v>2</v>
      </c>
      <c r="H99" s="31"/>
      <c r="I99" s="31"/>
      <c r="J99" s="31"/>
      <c r="K99" s="31"/>
      <c r="L99" s="56">
        <v>7</v>
      </c>
      <c r="M99" s="31">
        <v>1</v>
      </c>
      <c r="N99" s="31">
        <v>0.2</v>
      </c>
      <c r="O99" s="31" t="s">
        <v>119</v>
      </c>
      <c r="P99" s="31" t="s">
        <v>119</v>
      </c>
      <c r="Q99" s="59">
        <v>192</v>
      </c>
      <c r="R99" s="2" t="s">
        <v>564</v>
      </c>
      <c r="S99" s="2" t="s">
        <v>303</v>
      </c>
    </row>
    <row r="100" spans="1:19" x14ac:dyDescent="0.3">
      <c r="A100" s="31">
        <f t="shared" si="4"/>
        <v>64</v>
      </c>
      <c r="B100" s="31" t="s">
        <v>563</v>
      </c>
      <c r="C100" s="31">
        <v>5</v>
      </c>
      <c r="D100" s="31">
        <v>1</v>
      </c>
      <c r="E100" s="31">
        <v>5.0000000000000001E-3</v>
      </c>
      <c r="F100" s="31"/>
      <c r="G100" s="39">
        <v>2</v>
      </c>
      <c r="H100" s="31"/>
      <c r="I100" s="31"/>
      <c r="J100" s="31"/>
      <c r="K100" s="31"/>
      <c r="L100" s="56">
        <v>7</v>
      </c>
      <c r="M100" s="31">
        <v>1</v>
      </c>
      <c r="N100" s="31">
        <v>0.2</v>
      </c>
      <c r="O100" s="31" t="s">
        <v>119</v>
      </c>
      <c r="P100" s="31" t="s">
        <v>119</v>
      </c>
      <c r="Q100" s="59">
        <v>192</v>
      </c>
      <c r="R100" s="2" t="s">
        <v>564</v>
      </c>
      <c r="S100" s="2" t="s">
        <v>303</v>
      </c>
    </row>
    <row r="101" spans="1:19" x14ac:dyDescent="0.3">
      <c r="A101" s="31">
        <f t="shared" si="4"/>
        <v>65</v>
      </c>
      <c r="B101" s="31" t="s">
        <v>563</v>
      </c>
      <c r="C101" s="31">
        <v>5</v>
      </c>
      <c r="D101" s="31">
        <f>D100+1</f>
        <v>2</v>
      </c>
      <c r="E101" s="31">
        <v>5.0000000000000001E-3</v>
      </c>
      <c r="F101" s="31"/>
      <c r="G101" s="39">
        <v>2</v>
      </c>
      <c r="H101" s="31"/>
      <c r="I101" s="31"/>
      <c r="J101" s="31"/>
      <c r="K101" s="31"/>
      <c r="L101" s="56">
        <v>7</v>
      </c>
      <c r="M101" s="31">
        <v>1</v>
      </c>
      <c r="N101" s="31">
        <v>0.2</v>
      </c>
      <c r="O101" s="31" t="s">
        <v>119</v>
      </c>
      <c r="P101" s="31" t="s">
        <v>119</v>
      </c>
      <c r="Q101" s="59">
        <v>192</v>
      </c>
      <c r="R101" s="2" t="s">
        <v>564</v>
      </c>
      <c r="S101" s="2" t="s">
        <v>303</v>
      </c>
    </row>
    <row r="102" spans="1:19" x14ac:dyDescent="0.3">
      <c r="A102" s="31">
        <f t="shared" si="4"/>
        <v>66</v>
      </c>
      <c r="B102" s="31" t="s">
        <v>563</v>
      </c>
      <c r="C102" s="31">
        <v>5</v>
      </c>
      <c r="D102" s="31">
        <f t="shared" ref="D102:D144" si="5">D101+1</f>
        <v>3</v>
      </c>
      <c r="E102" s="31">
        <v>5.0000000000000001E-3</v>
      </c>
      <c r="F102" s="31"/>
      <c r="G102" s="39">
        <v>2</v>
      </c>
      <c r="H102" s="31"/>
      <c r="I102" s="31"/>
      <c r="J102" s="31"/>
      <c r="K102" s="31"/>
      <c r="L102" s="56">
        <v>7</v>
      </c>
      <c r="M102" s="31">
        <v>1</v>
      </c>
      <c r="N102" s="31">
        <v>0.2</v>
      </c>
      <c r="O102" s="31" t="s">
        <v>119</v>
      </c>
      <c r="P102" s="31" t="s">
        <v>119</v>
      </c>
      <c r="Q102" s="59">
        <v>192</v>
      </c>
      <c r="R102" s="2" t="s">
        <v>564</v>
      </c>
      <c r="S102" s="2" t="s">
        <v>303</v>
      </c>
    </row>
    <row r="103" spans="1:19" x14ac:dyDescent="0.3">
      <c r="A103" s="31">
        <f t="shared" si="4"/>
        <v>67</v>
      </c>
      <c r="B103" s="31" t="s">
        <v>563</v>
      </c>
      <c r="C103" s="31">
        <v>5</v>
      </c>
      <c r="D103" s="31">
        <f t="shared" si="5"/>
        <v>4</v>
      </c>
      <c r="E103" s="31">
        <v>5.0000000000000001E-3</v>
      </c>
      <c r="F103" s="31"/>
      <c r="G103" s="39">
        <v>2</v>
      </c>
      <c r="H103" s="31"/>
      <c r="I103" s="31"/>
      <c r="J103" s="31"/>
      <c r="K103" s="31"/>
      <c r="L103" s="56">
        <v>7</v>
      </c>
      <c r="M103" s="31">
        <v>1</v>
      </c>
      <c r="N103" s="31">
        <v>0.2</v>
      </c>
      <c r="O103" s="31" t="s">
        <v>119</v>
      </c>
      <c r="P103" s="31" t="s">
        <v>119</v>
      </c>
      <c r="Q103" s="59">
        <v>192</v>
      </c>
      <c r="R103" s="2" t="s">
        <v>564</v>
      </c>
      <c r="S103" s="2" t="s">
        <v>303</v>
      </c>
    </row>
    <row r="104" spans="1:19" x14ac:dyDescent="0.3">
      <c r="A104" s="31">
        <f t="shared" si="4"/>
        <v>68</v>
      </c>
      <c r="B104" s="31" t="s">
        <v>563</v>
      </c>
      <c r="C104" s="31">
        <v>5</v>
      </c>
      <c r="D104" s="31">
        <f t="shared" si="5"/>
        <v>5</v>
      </c>
      <c r="E104" s="31">
        <v>5.0000000000000001E-3</v>
      </c>
      <c r="F104" s="31"/>
      <c r="G104" s="39">
        <v>2</v>
      </c>
      <c r="H104" s="31"/>
      <c r="I104" s="31"/>
      <c r="J104" s="31"/>
      <c r="K104" s="31"/>
      <c r="L104" s="56">
        <v>7</v>
      </c>
      <c r="M104" s="31">
        <v>1</v>
      </c>
      <c r="N104" s="31">
        <v>0.2</v>
      </c>
      <c r="O104" s="31" t="s">
        <v>119</v>
      </c>
      <c r="P104" s="31" t="s">
        <v>119</v>
      </c>
      <c r="Q104" s="59">
        <v>192</v>
      </c>
      <c r="R104" s="2" t="s">
        <v>564</v>
      </c>
      <c r="S104" s="2" t="s">
        <v>303</v>
      </c>
    </row>
    <row r="105" spans="1:19" x14ac:dyDescent="0.3">
      <c r="A105" s="31">
        <f t="shared" si="4"/>
        <v>69</v>
      </c>
      <c r="B105" s="31" t="s">
        <v>563</v>
      </c>
      <c r="C105" s="31">
        <v>5</v>
      </c>
      <c r="D105" s="31">
        <f t="shared" si="5"/>
        <v>6</v>
      </c>
      <c r="E105" s="31">
        <v>5.0000000000000001E-3</v>
      </c>
      <c r="F105" s="31"/>
      <c r="G105" s="39">
        <v>2</v>
      </c>
      <c r="H105" s="31"/>
      <c r="I105" s="31"/>
      <c r="J105" s="31"/>
      <c r="K105" s="31"/>
      <c r="L105" s="56">
        <v>7</v>
      </c>
      <c r="M105" s="31">
        <v>1</v>
      </c>
      <c r="N105" s="31">
        <v>0.2</v>
      </c>
      <c r="O105" s="31" t="s">
        <v>119</v>
      </c>
      <c r="P105" s="31" t="s">
        <v>119</v>
      </c>
      <c r="Q105" s="59">
        <v>192</v>
      </c>
      <c r="R105" s="2" t="s">
        <v>564</v>
      </c>
      <c r="S105" s="2" t="s">
        <v>303</v>
      </c>
    </row>
    <row r="106" spans="1:19" x14ac:dyDescent="0.3">
      <c r="A106" s="31">
        <f t="shared" si="4"/>
        <v>70</v>
      </c>
      <c r="B106" s="31" t="s">
        <v>563</v>
      </c>
      <c r="C106" s="31">
        <v>5</v>
      </c>
      <c r="D106" s="31">
        <f t="shared" si="5"/>
        <v>7</v>
      </c>
      <c r="E106" s="31">
        <v>5.0000000000000001E-3</v>
      </c>
      <c r="F106" s="31"/>
      <c r="G106" s="39">
        <v>2</v>
      </c>
      <c r="H106" s="31"/>
      <c r="I106" s="31"/>
      <c r="J106" s="31"/>
      <c r="K106" s="31"/>
      <c r="L106" s="56">
        <v>7</v>
      </c>
      <c r="M106" s="31">
        <v>1</v>
      </c>
      <c r="N106" s="31">
        <v>0.2</v>
      </c>
      <c r="O106" s="31" t="s">
        <v>119</v>
      </c>
      <c r="P106" s="31" t="s">
        <v>119</v>
      </c>
      <c r="Q106" s="59">
        <v>192</v>
      </c>
      <c r="R106" s="2" t="s">
        <v>564</v>
      </c>
      <c r="S106" s="2" t="s">
        <v>303</v>
      </c>
    </row>
    <row r="107" spans="1:19" x14ac:dyDescent="0.3">
      <c r="A107" s="31">
        <f t="shared" si="4"/>
        <v>71</v>
      </c>
      <c r="B107" s="31" t="s">
        <v>563</v>
      </c>
      <c r="C107" s="31">
        <v>5</v>
      </c>
      <c r="D107" s="31">
        <f t="shared" si="5"/>
        <v>8</v>
      </c>
      <c r="E107" s="31">
        <v>5.0000000000000001E-3</v>
      </c>
      <c r="F107" s="31"/>
      <c r="G107" s="39">
        <v>2</v>
      </c>
      <c r="H107" s="31"/>
      <c r="I107" s="31"/>
      <c r="J107" s="31"/>
      <c r="K107" s="31"/>
      <c r="L107" s="56">
        <v>7</v>
      </c>
      <c r="M107" s="31">
        <v>1</v>
      </c>
      <c r="N107" s="31">
        <v>0.2</v>
      </c>
      <c r="O107" s="31" t="s">
        <v>119</v>
      </c>
      <c r="P107" s="31" t="s">
        <v>119</v>
      </c>
      <c r="Q107" s="59">
        <v>192</v>
      </c>
      <c r="R107" s="2" t="s">
        <v>564</v>
      </c>
      <c r="S107" s="2" t="s">
        <v>303</v>
      </c>
    </row>
    <row r="108" spans="1:19" x14ac:dyDescent="0.3">
      <c r="A108" s="31">
        <f t="shared" si="4"/>
        <v>72</v>
      </c>
      <c r="B108" s="31" t="s">
        <v>563</v>
      </c>
      <c r="C108" s="31">
        <v>5</v>
      </c>
      <c r="D108" s="31">
        <f t="shared" si="5"/>
        <v>9</v>
      </c>
      <c r="E108" s="31">
        <v>5.0000000000000001E-3</v>
      </c>
      <c r="F108" s="31"/>
      <c r="G108" s="39">
        <v>2</v>
      </c>
      <c r="H108" s="31"/>
      <c r="I108" s="31"/>
      <c r="J108" s="31"/>
      <c r="K108" s="31"/>
      <c r="L108" s="56">
        <v>7</v>
      </c>
      <c r="M108" s="31">
        <v>1</v>
      </c>
      <c r="N108" s="31">
        <v>0.2</v>
      </c>
      <c r="O108" s="31" t="s">
        <v>119</v>
      </c>
      <c r="P108" s="31" t="s">
        <v>119</v>
      </c>
      <c r="Q108" s="59">
        <v>192</v>
      </c>
      <c r="R108" s="2" t="s">
        <v>564</v>
      </c>
      <c r="S108" s="2" t="s">
        <v>303</v>
      </c>
    </row>
    <row r="109" spans="1:19" x14ac:dyDescent="0.3">
      <c r="A109" s="31">
        <f t="shared" si="4"/>
        <v>73</v>
      </c>
      <c r="B109" s="31" t="s">
        <v>563</v>
      </c>
      <c r="C109" s="31">
        <v>5</v>
      </c>
      <c r="D109" s="31">
        <f t="shared" si="5"/>
        <v>10</v>
      </c>
      <c r="E109" s="31">
        <v>5.0000000000000001E-3</v>
      </c>
      <c r="F109" s="31"/>
      <c r="G109" s="39">
        <v>2</v>
      </c>
      <c r="H109" s="31"/>
      <c r="I109" s="31"/>
      <c r="J109" s="31"/>
      <c r="K109" s="31"/>
      <c r="L109" s="56">
        <v>7</v>
      </c>
      <c r="M109" s="31">
        <v>1</v>
      </c>
      <c r="N109" s="31">
        <v>0.2</v>
      </c>
      <c r="O109" s="31" t="s">
        <v>119</v>
      </c>
      <c r="P109" s="31" t="s">
        <v>119</v>
      </c>
      <c r="Q109" s="59">
        <v>192</v>
      </c>
      <c r="R109" s="2" t="s">
        <v>564</v>
      </c>
      <c r="S109" s="2" t="s">
        <v>303</v>
      </c>
    </row>
    <row r="110" spans="1:19" x14ac:dyDescent="0.3">
      <c r="A110" s="31">
        <f t="shared" si="4"/>
        <v>74</v>
      </c>
      <c r="B110" s="31" t="s">
        <v>563</v>
      </c>
      <c r="C110" s="31">
        <v>5</v>
      </c>
      <c r="D110" s="31">
        <f t="shared" si="5"/>
        <v>11</v>
      </c>
      <c r="E110" s="31">
        <v>5.0000000000000001E-3</v>
      </c>
      <c r="F110" s="31"/>
      <c r="G110" s="39">
        <v>2</v>
      </c>
      <c r="H110" s="31"/>
      <c r="I110" s="31"/>
      <c r="J110" s="31"/>
      <c r="K110" s="31"/>
      <c r="L110" s="56">
        <v>7</v>
      </c>
      <c r="M110" s="31">
        <v>1</v>
      </c>
      <c r="N110" s="31">
        <v>0.2</v>
      </c>
      <c r="O110" s="31" t="s">
        <v>119</v>
      </c>
      <c r="P110" s="31" t="s">
        <v>119</v>
      </c>
      <c r="Q110" s="59">
        <v>192</v>
      </c>
      <c r="R110" s="2" t="s">
        <v>564</v>
      </c>
      <c r="S110" s="2" t="s">
        <v>303</v>
      </c>
    </row>
    <row r="111" spans="1:19" x14ac:dyDescent="0.3">
      <c r="A111" s="31">
        <f t="shared" si="4"/>
        <v>75</v>
      </c>
      <c r="B111" s="31" t="s">
        <v>563</v>
      </c>
      <c r="C111" s="31">
        <v>5</v>
      </c>
      <c r="D111" s="31">
        <f t="shared" si="5"/>
        <v>12</v>
      </c>
      <c r="E111" s="31">
        <v>5.0000000000000001E-3</v>
      </c>
      <c r="F111" s="31"/>
      <c r="G111" s="39">
        <v>2</v>
      </c>
      <c r="H111" s="31"/>
      <c r="I111" s="31"/>
      <c r="J111" s="31"/>
      <c r="K111" s="31"/>
      <c r="L111" s="56">
        <v>7</v>
      </c>
      <c r="M111" s="31">
        <v>1</v>
      </c>
      <c r="N111" s="31">
        <v>0.2</v>
      </c>
      <c r="O111" s="31" t="s">
        <v>119</v>
      </c>
      <c r="P111" s="31" t="s">
        <v>119</v>
      </c>
      <c r="Q111" s="59">
        <v>192</v>
      </c>
      <c r="R111" s="2" t="s">
        <v>564</v>
      </c>
      <c r="S111" s="2" t="s">
        <v>303</v>
      </c>
    </row>
    <row r="112" spans="1:19" x14ac:dyDescent="0.3">
      <c r="A112" s="31">
        <f t="shared" si="4"/>
        <v>76</v>
      </c>
      <c r="B112" s="31" t="s">
        <v>563</v>
      </c>
      <c r="C112" s="31">
        <v>5</v>
      </c>
      <c r="D112" s="31">
        <f t="shared" si="5"/>
        <v>13</v>
      </c>
      <c r="E112" s="31">
        <v>5.0000000000000001E-3</v>
      </c>
      <c r="F112" s="31"/>
      <c r="G112" s="39">
        <v>2</v>
      </c>
      <c r="H112" s="31"/>
      <c r="I112" s="31"/>
      <c r="J112" s="31"/>
      <c r="K112" s="31"/>
      <c r="L112" s="56">
        <v>7</v>
      </c>
      <c r="M112" s="31">
        <v>1</v>
      </c>
      <c r="N112" s="31">
        <v>0.2</v>
      </c>
      <c r="O112" s="31" t="s">
        <v>119</v>
      </c>
      <c r="P112" s="31" t="s">
        <v>119</v>
      </c>
      <c r="Q112" s="59">
        <v>192</v>
      </c>
      <c r="R112" s="2" t="s">
        <v>564</v>
      </c>
      <c r="S112" s="2" t="s">
        <v>303</v>
      </c>
    </row>
    <row r="113" spans="1:19" x14ac:dyDescent="0.3">
      <c r="A113" s="31">
        <f t="shared" si="4"/>
        <v>77</v>
      </c>
      <c r="B113" s="31" t="s">
        <v>563</v>
      </c>
      <c r="C113" s="31">
        <v>5</v>
      </c>
      <c r="D113" s="31">
        <f t="shared" si="5"/>
        <v>14</v>
      </c>
      <c r="E113" s="31">
        <v>5.0000000000000001E-3</v>
      </c>
      <c r="F113" s="31"/>
      <c r="G113" s="39">
        <v>2</v>
      </c>
      <c r="H113" s="31"/>
      <c r="I113" s="31"/>
      <c r="J113" s="31"/>
      <c r="K113" s="31"/>
      <c r="L113" s="56">
        <v>7</v>
      </c>
      <c r="M113" s="31">
        <v>1</v>
      </c>
      <c r="N113" s="31">
        <v>0.2</v>
      </c>
      <c r="O113" s="31" t="s">
        <v>119</v>
      </c>
      <c r="P113" s="31" t="s">
        <v>119</v>
      </c>
      <c r="Q113" s="59">
        <v>192</v>
      </c>
      <c r="R113" s="2" t="s">
        <v>564</v>
      </c>
      <c r="S113" s="2" t="s">
        <v>303</v>
      </c>
    </row>
    <row r="114" spans="1:19" x14ac:dyDescent="0.3">
      <c r="A114" s="31">
        <f t="shared" si="4"/>
        <v>78</v>
      </c>
      <c r="B114" s="31" t="s">
        <v>563</v>
      </c>
      <c r="C114" s="31">
        <v>5</v>
      </c>
      <c r="D114" s="31">
        <f t="shared" si="5"/>
        <v>15</v>
      </c>
      <c r="E114" s="31">
        <v>5.0000000000000001E-3</v>
      </c>
      <c r="F114" s="31"/>
      <c r="G114" s="39">
        <v>2</v>
      </c>
      <c r="H114" s="31"/>
      <c r="I114" s="31"/>
      <c r="J114" s="31"/>
      <c r="K114" s="31"/>
      <c r="L114" s="56">
        <v>7</v>
      </c>
      <c r="M114" s="31">
        <v>1</v>
      </c>
      <c r="N114" s="31">
        <v>0.2</v>
      </c>
      <c r="O114" s="31" t="s">
        <v>119</v>
      </c>
      <c r="P114" s="31" t="s">
        <v>119</v>
      </c>
      <c r="Q114" s="59">
        <v>192</v>
      </c>
      <c r="R114" s="2" t="s">
        <v>564</v>
      </c>
      <c r="S114" s="2" t="s">
        <v>303</v>
      </c>
    </row>
    <row r="115" spans="1:19" x14ac:dyDescent="0.3">
      <c r="A115" s="31">
        <f t="shared" si="4"/>
        <v>79</v>
      </c>
      <c r="B115" s="31" t="s">
        <v>563</v>
      </c>
      <c r="C115" s="31">
        <v>5</v>
      </c>
      <c r="D115" s="31">
        <f t="shared" si="5"/>
        <v>16</v>
      </c>
      <c r="E115" s="31">
        <v>5.0000000000000001E-3</v>
      </c>
      <c r="F115" s="31"/>
      <c r="G115" s="39">
        <v>2</v>
      </c>
      <c r="H115" s="31"/>
      <c r="I115" s="31"/>
      <c r="J115" s="31"/>
      <c r="K115" s="31"/>
      <c r="L115" s="56">
        <v>7</v>
      </c>
      <c r="M115" s="31">
        <v>1</v>
      </c>
      <c r="N115" s="31">
        <v>0.2</v>
      </c>
      <c r="O115" s="31" t="s">
        <v>119</v>
      </c>
      <c r="P115" s="31" t="s">
        <v>119</v>
      </c>
      <c r="Q115" s="59">
        <v>192</v>
      </c>
      <c r="R115" s="2" t="s">
        <v>564</v>
      </c>
      <c r="S115" s="2" t="s">
        <v>303</v>
      </c>
    </row>
    <row r="116" spans="1:19" x14ac:dyDescent="0.3">
      <c r="A116" s="31">
        <f t="shared" si="4"/>
        <v>80</v>
      </c>
      <c r="B116" s="31" t="s">
        <v>563</v>
      </c>
      <c r="C116" s="31">
        <v>5</v>
      </c>
      <c r="D116" s="31">
        <f t="shared" si="5"/>
        <v>17</v>
      </c>
      <c r="E116" s="31">
        <v>5.0000000000000001E-3</v>
      </c>
      <c r="F116" s="31"/>
      <c r="G116" s="39">
        <v>2</v>
      </c>
      <c r="H116" s="31"/>
      <c r="I116" s="31"/>
      <c r="J116" s="31"/>
      <c r="K116" s="31"/>
      <c r="L116" s="56">
        <v>7</v>
      </c>
      <c r="M116" s="31">
        <v>1</v>
      </c>
      <c r="N116" s="31">
        <v>0.2</v>
      </c>
      <c r="O116" s="31" t="s">
        <v>119</v>
      </c>
      <c r="P116" s="31" t="s">
        <v>119</v>
      </c>
      <c r="Q116" s="59">
        <v>192</v>
      </c>
      <c r="R116" s="2" t="s">
        <v>564</v>
      </c>
      <c r="S116" s="2" t="s">
        <v>303</v>
      </c>
    </row>
    <row r="117" spans="1:19" x14ac:dyDescent="0.3">
      <c r="A117" s="31">
        <f t="shared" si="4"/>
        <v>81</v>
      </c>
      <c r="B117" s="31" t="s">
        <v>563</v>
      </c>
      <c r="C117" s="31">
        <v>5</v>
      </c>
      <c r="D117" s="31">
        <f t="shared" si="5"/>
        <v>18</v>
      </c>
      <c r="E117" s="31">
        <v>5.0000000000000001E-3</v>
      </c>
      <c r="F117" s="31"/>
      <c r="G117" s="39">
        <v>2</v>
      </c>
      <c r="H117" s="31"/>
      <c r="I117" s="31"/>
      <c r="J117" s="31"/>
      <c r="K117" s="31"/>
      <c r="L117" s="56">
        <v>7</v>
      </c>
      <c r="M117" s="31">
        <v>1</v>
      </c>
      <c r="N117" s="31">
        <v>0.2</v>
      </c>
      <c r="O117" s="31" t="s">
        <v>119</v>
      </c>
      <c r="P117" s="31" t="s">
        <v>119</v>
      </c>
      <c r="Q117" s="59">
        <v>192</v>
      </c>
      <c r="R117" s="2" t="s">
        <v>564</v>
      </c>
      <c r="S117" s="2" t="s">
        <v>303</v>
      </c>
    </row>
    <row r="118" spans="1:19" x14ac:dyDescent="0.3">
      <c r="A118" s="31">
        <f t="shared" si="4"/>
        <v>82</v>
      </c>
      <c r="B118" s="31" t="s">
        <v>563</v>
      </c>
      <c r="C118" s="31">
        <v>5</v>
      </c>
      <c r="D118" s="31">
        <f t="shared" si="5"/>
        <v>19</v>
      </c>
      <c r="E118" s="31">
        <v>5.0000000000000001E-3</v>
      </c>
      <c r="F118" s="31"/>
      <c r="G118" s="39">
        <v>2</v>
      </c>
      <c r="H118" s="31"/>
      <c r="I118" s="31"/>
      <c r="J118" s="31"/>
      <c r="K118" s="31"/>
      <c r="L118" s="56">
        <v>7</v>
      </c>
      <c r="M118" s="31">
        <v>1</v>
      </c>
      <c r="N118" s="31">
        <v>0.2</v>
      </c>
      <c r="O118" s="31" t="s">
        <v>119</v>
      </c>
      <c r="P118" s="31" t="s">
        <v>119</v>
      </c>
      <c r="Q118" s="59">
        <v>192</v>
      </c>
      <c r="R118" s="2" t="s">
        <v>564</v>
      </c>
      <c r="S118" s="2" t="s">
        <v>303</v>
      </c>
    </row>
    <row r="119" spans="1:19" x14ac:dyDescent="0.3">
      <c r="A119" s="31">
        <f t="shared" si="4"/>
        <v>83</v>
      </c>
      <c r="B119" s="31" t="s">
        <v>563</v>
      </c>
      <c r="C119" s="31">
        <v>5</v>
      </c>
      <c r="D119" s="31">
        <f t="shared" si="5"/>
        <v>20</v>
      </c>
      <c r="E119" s="31">
        <v>5.0000000000000001E-3</v>
      </c>
      <c r="F119" s="31"/>
      <c r="G119" s="39">
        <v>2</v>
      </c>
      <c r="H119" s="31"/>
      <c r="I119" s="31"/>
      <c r="J119" s="31"/>
      <c r="K119" s="31"/>
      <c r="L119" s="56">
        <v>7</v>
      </c>
      <c r="M119" s="31">
        <v>1</v>
      </c>
      <c r="N119" s="31">
        <v>0.2</v>
      </c>
      <c r="O119" s="31" t="s">
        <v>119</v>
      </c>
      <c r="P119" s="31" t="s">
        <v>119</v>
      </c>
      <c r="Q119" s="59">
        <v>192</v>
      </c>
      <c r="R119" s="2" t="s">
        <v>564</v>
      </c>
      <c r="S119" s="2" t="s">
        <v>303</v>
      </c>
    </row>
    <row r="120" spans="1:19" x14ac:dyDescent="0.3">
      <c r="A120" s="31">
        <f t="shared" si="4"/>
        <v>84</v>
      </c>
      <c r="B120" s="31" t="s">
        <v>563</v>
      </c>
      <c r="C120" s="31">
        <v>5</v>
      </c>
      <c r="D120" s="31">
        <f t="shared" si="5"/>
        <v>21</v>
      </c>
      <c r="E120" s="31">
        <v>5.0000000000000001E-3</v>
      </c>
      <c r="F120" s="31"/>
      <c r="G120" s="39">
        <v>2</v>
      </c>
      <c r="H120" s="31"/>
      <c r="I120" s="31"/>
      <c r="J120" s="31"/>
      <c r="K120" s="31"/>
      <c r="L120" s="56">
        <v>7</v>
      </c>
      <c r="M120" s="31">
        <v>1</v>
      </c>
      <c r="N120" s="31">
        <v>0.2</v>
      </c>
      <c r="O120" s="31" t="s">
        <v>119</v>
      </c>
      <c r="P120" s="31" t="s">
        <v>119</v>
      </c>
      <c r="Q120" s="59">
        <v>192</v>
      </c>
      <c r="R120" s="2" t="s">
        <v>564</v>
      </c>
      <c r="S120" s="2" t="s">
        <v>303</v>
      </c>
    </row>
    <row r="121" spans="1:19" x14ac:dyDescent="0.3">
      <c r="A121" s="31">
        <f t="shared" si="4"/>
        <v>85</v>
      </c>
      <c r="B121" s="31" t="s">
        <v>563</v>
      </c>
      <c r="C121" s="31">
        <v>5</v>
      </c>
      <c r="D121" s="31">
        <f t="shared" si="5"/>
        <v>22</v>
      </c>
      <c r="E121" s="31">
        <v>5.0000000000000001E-3</v>
      </c>
      <c r="F121" s="31"/>
      <c r="G121" s="39">
        <v>2</v>
      </c>
      <c r="H121" s="31"/>
      <c r="I121" s="31"/>
      <c r="J121" s="31"/>
      <c r="K121" s="31"/>
      <c r="L121" s="56">
        <v>7</v>
      </c>
      <c r="M121" s="31">
        <v>1</v>
      </c>
      <c r="N121" s="31">
        <v>0.2</v>
      </c>
      <c r="O121" s="31" t="s">
        <v>119</v>
      </c>
      <c r="P121" s="31" t="s">
        <v>119</v>
      </c>
      <c r="Q121" s="59">
        <v>192</v>
      </c>
      <c r="R121" s="2" t="s">
        <v>564</v>
      </c>
      <c r="S121" s="2" t="s">
        <v>303</v>
      </c>
    </row>
    <row r="122" spans="1:19" x14ac:dyDescent="0.3">
      <c r="A122" s="31">
        <f t="shared" si="4"/>
        <v>86</v>
      </c>
      <c r="B122" s="31" t="s">
        <v>563</v>
      </c>
      <c r="C122" s="31">
        <v>5</v>
      </c>
      <c r="D122" s="31">
        <f t="shared" si="5"/>
        <v>23</v>
      </c>
      <c r="E122" s="31">
        <v>5.0000000000000001E-3</v>
      </c>
      <c r="F122" s="31"/>
      <c r="G122" s="39">
        <v>2</v>
      </c>
      <c r="H122" s="31"/>
      <c r="I122" s="31"/>
      <c r="J122" s="31"/>
      <c r="K122" s="31"/>
      <c r="L122" s="56">
        <v>7</v>
      </c>
      <c r="M122" s="31">
        <v>1</v>
      </c>
      <c r="N122" s="31">
        <v>0.2</v>
      </c>
      <c r="O122" s="31" t="s">
        <v>119</v>
      </c>
      <c r="P122" s="31" t="s">
        <v>119</v>
      </c>
      <c r="Q122" s="59">
        <v>192</v>
      </c>
      <c r="R122" s="2" t="s">
        <v>564</v>
      </c>
      <c r="S122" s="2" t="s">
        <v>303</v>
      </c>
    </row>
    <row r="123" spans="1:19" x14ac:dyDescent="0.3">
      <c r="A123" s="31">
        <f t="shared" si="4"/>
        <v>87</v>
      </c>
      <c r="B123" s="31" t="s">
        <v>563</v>
      </c>
      <c r="C123" s="31">
        <v>5</v>
      </c>
      <c r="D123" s="31">
        <f t="shared" si="5"/>
        <v>24</v>
      </c>
      <c r="E123" s="31">
        <v>5.0000000000000001E-3</v>
      </c>
      <c r="F123" s="31"/>
      <c r="G123" s="39">
        <v>2</v>
      </c>
      <c r="H123" s="31"/>
      <c r="I123" s="31"/>
      <c r="J123" s="31"/>
      <c r="K123" s="31"/>
      <c r="L123" s="56">
        <v>7</v>
      </c>
      <c r="M123" s="31">
        <v>1</v>
      </c>
      <c r="N123" s="31">
        <v>0.2</v>
      </c>
      <c r="O123" s="31" t="s">
        <v>119</v>
      </c>
      <c r="P123" s="31" t="s">
        <v>119</v>
      </c>
      <c r="Q123" s="59">
        <v>192</v>
      </c>
      <c r="R123" s="2" t="s">
        <v>564</v>
      </c>
      <c r="S123" s="2" t="s">
        <v>303</v>
      </c>
    </row>
    <row r="124" spans="1:19" x14ac:dyDescent="0.3">
      <c r="A124" s="31">
        <f t="shared" si="4"/>
        <v>88</v>
      </c>
      <c r="B124" s="31" t="s">
        <v>563</v>
      </c>
      <c r="C124" s="31">
        <v>5</v>
      </c>
      <c r="D124" s="31">
        <f t="shared" si="5"/>
        <v>25</v>
      </c>
      <c r="E124" s="31">
        <v>5.0000000000000001E-3</v>
      </c>
      <c r="F124" s="31"/>
      <c r="G124" s="39">
        <v>2</v>
      </c>
      <c r="H124" s="31"/>
      <c r="I124" s="31"/>
      <c r="J124" s="31"/>
      <c r="K124" s="31"/>
      <c r="L124" s="56">
        <v>7</v>
      </c>
      <c r="M124" s="31">
        <v>1</v>
      </c>
      <c r="N124" s="31">
        <v>0.2</v>
      </c>
      <c r="O124" s="31" t="s">
        <v>119</v>
      </c>
      <c r="P124" s="31" t="s">
        <v>119</v>
      </c>
      <c r="Q124" s="59">
        <v>192</v>
      </c>
      <c r="R124" s="2" t="s">
        <v>564</v>
      </c>
      <c r="S124" s="2" t="s">
        <v>303</v>
      </c>
    </row>
    <row r="125" spans="1:19" x14ac:dyDescent="0.3">
      <c r="A125" s="31">
        <f t="shared" si="4"/>
        <v>89</v>
      </c>
      <c r="B125" s="31" t="s">
        <v>563</v>
      </c>
      <c r="C125" s="31">
        <v>5</v>
      </c>
      <c r="D125" s="31">
        <f t="shared" si="5"/>
        <v>26</v>
      </c>
      <c r="E125" s="31">
        <v>5.0000000000000001E-3</v>
      </c>
      <c r="F125" s="31"/>
      <c r="G125" s="39">
        <v>2</v>
      </c>
      <c r="H125" s="31"/>
      <c r="I125" s="31"/>
      <c r="J125" s="31"/>
      <c r="K125" s="31"/>
      <c r="L125" s="56">
        <v>7</v>
      </c>
      <c r="M125" s="31">
        <v>1</v>
      </c>
      <c r="N125" s="31">
        <v>0.2</v>
      </c>
      <c r="O125" s="31" t="s">
        <v>119</v>
      </c>
      <c r="P125" s="31" t="s">
        <v>119</v>
      </c>
      <c r="Q125" s="59">
        <v>192</v>
      </c>
      <c r="R125" s="2" t="s">
        <v>564</v>
      </c>
      <c r="S125" s="2" t="s">
        <v>303</v>
      </c>
    </row>
    <row r="126" spans="1:19" x14ac:dyDescent="0.3">
      <c r="A126" s="31">
        <f t="shared" si="4"/>
        <v>90</v>
      </c>
      <c r="B126" s="31" t="s">
        <v>563</v>
      </c>
      <c r="C126" s="31">
        <v>5</v>
      </c>
      <c r="D126" s="31">
        <f t="shared" si="5"/>
        <v>27</v>
      </c>
      <c r="E126" s="31">
        <v>5.0000000000000001E-3</v>
      </c>
      <c r="F126" s="31"/>
      <c r="G126" s="39">
        <v>2</v>
      </c>
      <c r="H126" s="31"/>
      <c r="I126" s="31"/>
      <c r="J126" s="31"/>
      <c r="K126" s="31"/>
      <c r="L126" s="56">
        <v>7</v>
      </c>
      <c r="M126" s="31">
        <v>1</v>
      </c>
      <c r="N126" s="31">
        <v>0.2</v>
      </c>
      <c r="O126" s="31" t="s">
        <v>119</v>
      </c>
      <c r="P126" s="31" t="s">
        <v>119</v>
      </c>
      <c r="Q126" s="59">
        <v>192</v>
      </c>
      <c r="R126" s="2" t="s">
        <v>564</v>
      </c>
      <c r="S126" s="2" t="s">
        <v>303</v>
      </c>
    </row>
    <row r="127" spans="1:19" x14ac:dyDescent="0.3">
      <c r="A127" s="31">
        <f t="shared" si="4"/>
        <v>91</v>
      </c>
      <c r="B127" s="31" t="s">
        <v>563</v>
      </c>
      <c r="C127" s="31">
        <v>5</v>
      </c>
      <c r="D127" s="31">
        <f t="shared" si="5"/>
        <v>28</v>
      </c>
      <c r="E127" s="31">
        <v>5.0000000000000001E-3</v>
      </c>
      <c r="F127" s="31"/>
      <c r="G127" s="39">
        <v>2</v>
      </c>
      <c r="H127" s="31"/>
      <c r="I127" s="31"/>
      <c r="J127" s="31"/>
      <c r="K127" s="31"/>
      <c r="L127" s="56">
        <v>7</v>
      </c>
      <c r="M127" s="31">
        <v>1</v>
      </c>
      <c r="N127" s="31">
        <v>0.2</v>
      </c>
      <c r="O127" s="31" t="s">
        <v>119</v>
      </c>
      <c r="P127" s="31" t="s">
        <v>119</v>
      </c>
      <c r="Q127" s="59">
        <v>192</v>
      </c>
      <c r="R127" s="2" t="s">
        <v>564</v>
      </c>
      <c r="S127" s="2" t="s">
        <v>303</v>
      </c>
    </row>
    <row r="128" spans="1:19" x14ac:dyDescent="0.3">
      <c r="A128" s="31">
        <f t="shared" si="4"/>
        <v>92</v>
      </c>
      <c r="B128" s="31" t="s">
        <v>563</v>
      </c>
      <c r="C128" s="31">
        <v>5</v>
      </c>
      <c r="D128" s="31">
        <f t="shared" si="5"/>
        <v>29</v>
      </c>
      <c r="E128" s="31">
        <v>5.0000000000000001E-3</v>
      </c>
      <c r="F128" s="31"/>
      <c r="G128" s="39">
        <v>2</v>
      </c>
      <c r="H128" s="31"/>
      <c r="I128" s="31"/>
      <c r="J128" s="31"/>
      <c r="K128" s="31"/>
      <c r="L128" s="56">
        <v>7</v>
      </c>
      <c r="M128" s="31">
        <v>1</v>
      </c>
      <c r="N128" s="31">
        <v>0.2</v>
      </c>
      <c r="O128" s="31" t="s">
        <v>119</v>
      </c>
      <c r="P128" s="31" t="s">
        <v>119</v>
      </c>
      <c r="Q128" s="59">
        <v>192</v>
      </c>
      <c r="R128" s="2" t="s">
        <v>564</v>
      </c>
      <c r="S128" s="2" t="s">
        <v>303</v>
      </c>
    </row>
    <row r="129" spans="1:19" x14ac:dyDescent="0.3">
      <c r="A129" s="31">
        <f t="shared" si="4"/>
        <v>93</v>
      </c>
      <c r="B129" s="31" t="s">
        <v>563</v>
      </c>
      <c r="C129" s="31">
        <v>5</v>
      </c>
      <c r="D129" s="31">
        <f t="shared" si="5"/>
        <v>30</v>
      </c>
      <c r="E129" s="31">
        <v>5.0000000000000001E-3</v>
      </c>
      <c r="F129" s="31"/>
      <c r="G129" s="39">
        <v>2</v>
      </c>
      <c r="H129" s="31"/>
      <c r="I129" s="31"/>
      <c r="J129" s="31"/>
      <c r="K129" s="31"/>
      <c r="L129" s="56">
        <v>7</v>
      </c>
      <c r="M129" s="31">
        <v>1</v>
      </c>
      <c r="N129" s="31">
        <v>0.2</v>
      </c>
      <c r="O129" s="31" t="s">
        <v>119</v>
      </c>
      <c r="P129" s="31" t="s">
        <v>119</v>
      </c>
      <c r="Q129" s="59">
        <v>192</v>
      </c>
      <c r="R129" s="2" t="s">
        <v>564</v>
      </c>
      <c r="S129" s="2" t="s">
        <v>303</v>
      </c>
    </row>
    <row r="130" spans="1:19" x14ac:dyDescent="0.3">
      <c r="A130" s="31">
        <f t="shared" si="4"/>
        <v>94</v>
      </c>
      <c r="B130" s="31" t="s">
        <v>563</v>
      </c>
      <c r="C130" s="31">
        <v>5</v>
      </c>
      <c r="D130" s="31">
        <f t="shared" si="5"/>
        <v>31</v>
      </c>
      <c r="E130" s="31">
        <v>5.0000000000000001E-3</v>
      </c>
      <c r="F130" s="31"/>
      <c r="G130" s="39">
        <v>2</v>
      </c>
      <c r="H130" s="31"/>
      <c r="I130" s="31"/>
      <c r="J130" s="31"/>
      <c r="K130" s="31"/>
      <c r="L130" s="56">
        <v>7</v>
      </c>
      <c r="M130" s="31">
        <v>1</v>
      </c>
      <c r="N130" s="31">
        <v>0.2</v>
      </c>
      <c r="O130" s="31" t="s">
        <v>119</v>
      </c>
      <c r="P130" s="31" t="s">
        <v>119</v>
      </c>
      <c r="Q130" s="59">
        <v>192</v>
      </c>
      <c r="R130" s="2" t="s">
        <v>564</v>
      </c>
      <c r="S130" s="2" t="s">
        <v>303</v>
      </c>
    </row>
    <row r="131" spans="1:19" x14ac:dyDescent="0.3">
      <c r="A131" s="31">
        <f t="shared" si="4"/>
        <v>95</v>
      </c>
      <c r="B131" s="31" t="s">
        <v>563</v>
      </c>
      <c r="C131" s="31">
        <v>5</v>
      </c>
      <c r="D131" s="31">
        <f t="shared" si="5"/>
        <v>32</v>
      </c>
      <c r="E131" s="31">
        <v>5.0000000000000001E-3</v>
      </c>
      <c r="F131" s="31"/>
      <c r="G131" s="39">
        <v>2</v>
      </c>
      <c r="H131" s="31"/>
      <c r="I131" s="31"/>
      <c r="J131" s="31"/>
      <c r="K131" s="31"/>
      <c r="L131" s="56">
        <v>7</v>
      </c>
      <c r="M131" s="31">
        <v>1</v>
      </c>
      <c r="N131" s="31">
        <v>0.2</v>
      </c>
      <c r="O131" s="31" t="s">
        <v>119</v>
      </c>
      <c r="P131" s="31" t="s">
        <v>119</v>
      </c>
      <c r="Q131" s="59">
        <v>192</v>
      </c>
      <c r="R131" s="2" t="s">
        <v>564</v>
      </c>
      <c r="S131" s="2" t="s">
        <v>303</v>
      </c>
    </row>
    <row r="132" spans="1:19" x14ac:dyDescent="0.3">
      <c r="A132" s="31">
        <f t="shared" si="4"/>
        <v>96</v>
      </c>
      <c r="B132" s="31" t="s">
        <v>563</v>
      </c>
      <c r="C132" s="31">
        <v>5</v>
      </c>
      <c r="D132" s="31">
        <f t="shared" si="5"/>
        <v>33</v>
      </c>
      <c r="E132" s="31">
        <v>5.0000000000000001E-3</v>
      </c>
      <c r="F132" s="31"/>
      <c r="G132" s="39">
        <v>2</v>
      </c>
      <c r="H132" s="31"/>
      <c r="I132" s="31"/>
      <c r="J132" s="31"/>
      <c r="K132" s="31"/>
      <c r="L132" s="56">
        <v>7</v>
      </c>
      <c r="M132" s="31">
        <v>1</v>
      </c>
      <c r="N132" s="31">
        <v>0.2</v>
      </c>
      <c r="O132" s="31" t="s">
        <v>119</v>
      </c>
      <c r="P132" s="31" t="s">
        <v>119</v>
      </c>
      <c r="Q132" s="59">
        <v>192</v>
      </c>
      <c r="R132" s="2" t="s">
        <v>564</v>
      </c>
      <c r="S132" s="2" t="s">
        <v>303</v>
      </c>
    </row>
    <row r="133" spans="1:19" x14ac:dyDescent="0.3">
      <c r="A133" s="31">
        <f t="shared" si="4"/>
        <v>97</v>
      </c>
      <c r="B133" s="31" t="s">
        <v>563</v>
      </c>
      <c r="C133" s="31">
        <v>5</v>
      </c>
      <c r="D133" s="31">
        <f t="shared" si="5"/>
        <v>34</v>
      </c>
      <c r="E133" s="31">
        <v>5.0000000000000001E-3</v>
      </c>
      <c r="F133" s="31"/>
      <c r="G133" s="39">
        <v>2</v>
      </c>
      <c r="H133" s="31"/>
      <c r="I133" s="31"/>
      <c r="J133" s="31"/>
      <c r="K133" s="31"/>
      <c r="L133" s="56">
        <v>7</v>
      </c>
      <c r="M133" s="31">
        <v>1</v>
      </c>
      <c r="N133" s="31">
        <v>0.2</v>
      </c>
      <c r="O133" s="31" t="s">
        <v>119</v>
      </c>
      <c r="P133" s="31" t="s">
        <v>119</v>
      </c>
      <c r="Q133" s="59">
        <v>192</v>
      </c>
      <c r="R133" s="2" t="s">
        <v>564</v>
      </c>
      <c r="S133" s="2" t="s">
        <v>303</v>
      </c>
    </row>
    <row r="134" spans="1:19" x14ac:dyDescent="0.3">
      <c r="A134" s="31">
        <f t="shared" si="4"/>
        <v>98</v>
      </c>
      <c r="B134" s="31" t="s">
        <v>563</v>
      </c>
      <c r="C134" s="31">
        <v>5</v>
      </c>
      <c r="D134" s="31">
        <f t="shared" si="5"/>
        <v>35</v>
      </c>
      <c r="E134" s="31">
        <v>5.0000000000000001E-3</v>
      </c>
      <c r="F134" s="31"/>
      <c r="G134" s="39">
        <v>2</v>
      </c>
      <c r="H134" s="31"/>
      <c r="I134" s="31"/>
      <c r="J134" s="31"/>
      <c r="K134" s="31"/>
      <c r="L134" s="56">
        <v>7</v>
      </c>
      <c r="M134" s="31">
        <v>1</v>
      </c>
      <c r="N134" s="31">
        <v>0.2</v>
      </c>
      <c r="O134" s="31" t="s">
        <v>119</v>
      </c>
      <c r="P134" s="31" t="s">
        <v>119</v>
      </c>
      <c r="Q134" s="59">
        <v>192</v>
      </c>
      <c r="R134" s="2" t="s">
        <v>564</v>
      </c>
      <c r="S134" s="2" t="s">
        <v>303</v>
      </c>
    </row>
    <row r="135" spans="1:19" x14ac:dyDescent="0.3">
      <c r="A135" s="31">
        <f t="shared" si="4"/>
        <v>99</v>
      </c>
      <c r="B135" s="31" t="s">
        <v>563</v>
      </c>
      <c r="C135" s="31">
        <v>5</v>
      </c>
      <c r="D135" s="31">
        <f t="shared" si="5"/>
        <v>36</v>
      </c>
      <c r="E135" s="31">
        <v>5.0000000000000001E-3</v>
      </c>
      <c r="F135" s="31"/>
      <c r="G135" s="39">
        <v>2</v>
      </c>
      <c r="H135" s="31"/>
      <c r="I135" s="31"/>
      <c r="J135" s="31"/>
      <c r="K135" s="31"/>
      <c r="L135" s="56">
        <v>7</v>
      </c>
      <c r="M135" s="31">
        <v>1</v>
      </c>
      <c r="N135" s="31">
        <v>0.2</v>
      </c>
      <c r="O135" s="31" t="s">
        <v>119</v>
      </c>
      <c r="P135" s="31" t="s">
        <v>119</v>
      </c>
      <c r="Q135" s="59">
        <v>192</v>
      </c>
      <c r="R135" s="2" t="s">
        <v>564</v>
      </c>
      <c r="S135" s="2" t="s">
        <v>303</v>
      </c>
    </row>
    <row r="136" spans="1:19" x14ac:dyDescent="0.3">
      <c r="A136" s="31">
        <f t="shared" si="4"/>
        <v>100</v>
      </c>
      <c r="B136" s="31" t="s">
        <v>563</v>
      </c>
      <c r="C136" s="31">
        <v>5</v>
      </c>
      <c r="D136" s="31">
        <f t="shared" si="5"/>
        <v>37</v>
      </c>
      <c r="E136" s="31">
        <v>5.0000000000000001E-3</v>
      </c>
      <c r="F136" s="31"/>
      <c r="G136" s="39">
        <v>2</v>
      </c>
      <c r="H136" s="31"/>
      <c r="I136" s="31"/>
      <c r="J136" s="31"/>
      <c r="K136" s="31"/>
      <c r="L136" s="56">
        <v>7</v>
      </c>
      <c r="M136" s="31">
        <v>1</v>
      </c>
      <c r="N136" s="31">
        <v>0.2</v>
      </c>
      <c r="O136" s="31" t="s">
        <v>119</v>
      </c>
      <c r="P136" s="31" t="s">
        <v>119</v>
      </c>
      <c r="Q136" s="59">
        <v>192</v>
      </c>
      <c r="R136" s="2" t="s">
        <v>564</v>
      </c>
      <c r="S136" s="2" t="s">
        <v>303</v>
      </c>
    </row>
    <row r="137" spans="1:19" x14ac:dyDescent="0.3">
      <c r="A137" s="31">
        <f t="shared" si="4"/>
        <v>101</v>
      </c>
      <c r="B137" s="31" t="s">
        <v>563</v>
      </c>
      <c r="C137" s="31">
        <v>5</v>
      </c>
      <c r="D137" s="31">
        <f t="shared" si="5"/>
        <v>38</v>
      </c>
      <c r="E137" s="31">
        <v>5.0000000000000001E-3</v>
      </c>
      <c r="F137" s="31"/>
      <c r="G137" s="39">
        <v>2</v>
      </c>
      <c r="H137" s="31"/>
      <c r="I137" s="31"/>
      <c r="J137" s="31"/>
      <c r="K137" s="31"/>
      <c r="L137" s="56">
        <v>7</v>
      </c>
      <c r="M137" s="31">
        <v>1</v>
      </c>
      <c r="N137" s="31">
        <v>0.2</v>
      </c>
      <c r="O137" s="31" t="s">
        <v>119</v>
      </c>
      <c r="P137" s="31" t="s">
        <v>119</v>
      </c>
      <c r="Q137" s="59">
        <v>192</v>
      </c>
      <c r="R137" s="2" t="s">
        <v>564</v>
      </c>
      <c r="S137" s="2" t="s">
        <v>303</v>
      </c>
    </row>
    <row r="138" spans="1:19" x14ac:dyDescent="0.3">
      <c r="A138" s="31">
        <f t="shared" si="4"/>
        <v>102</v>
      </c>
      <c r="B138" s="31" t="s">
        <v>563</v>
      </c>
      <c r="C138" s="31">
        <v>5</v>
      </c>
      <c r="D138" s="31">
        <f t="shared" si="5"/>
        <v>39</v>
      </c>
      <c r="E138" s="31">
        <v>5.0000000000000001E-3</v>
      </c>
      <c r="F138" s="31"/>
      <c r="G138" s="39">
        <v>2</v>
      </c>
      <c r="H138" s="31"/>
      <c r="I138" s="31"/>
      <c r="J138" s="31"/>
      <c r="K138" s="31"/>
      <c r="L138" s="56">
        <v>7</v>
      </c>
      <c r="M138" s="31">
        <v>1</v>
      </c>
      <c r="N138" s="31">
        <v>0.2</v>
      </c>
      <c r="O138" s="31" t="s">
        <v>119</v>
      </c>
      <c r="P138" s="31" t="s">
        <v>119</v>
      </c>
      <c r="Q138" s="59">
        <v>192</v>
      </c>
      <c r="R138" s="2" t="s">
        <v>564</v>
      </c>
      <c r="S138" s="2" t="s">
        <v>303</v>
      </c>
    </row>
    <row r="139" spans="1:19" x14ac:dyDescent="0.3">
      <c r="A139" s="31">
        <f t="shared" si="4"/>
        <v>103</v>
      </c>
      <c r="B139" s="31" t="s">
        <v>563</v>
      </c>
      <c r="C139" s="31">
        <v>5</v>
      </c>
      <c r="D139" s="31">
        <f t="shared" si="5"/>
        <v>40</v>
      </c>
      <c r="E139" s="31">
        <v>5.0000000000000001E-3</v>
      </c>
      <c r="F139" s="31"/>
      <c r="G139" s="39">
        <v>2</v>
      </c>
      <c r="H139" s="31"/>
      <c r="I139" s="31"/>
      <c r="J139" s="31"/>
      <c r="K139" s="31"/>
      <c r="L139" s="56">
        <v>7</v>
      </c>
      <c r="M139" s="31">
        <v>1</v>
      </c>
      <c r="N139" s="31">
        <v>0.2</v>
      </c>
      <c r="O139" s="31" t="s">
        <v>119</v>
      </c>
      <c r="P139" s="31" t="s">
        <v>119</v>
      </c>
      <c r="Q139" s="59">
        <v>192</v>
      </c>
      <c r="R139" s="2" t="s">
        <v>564</v>
      </c>
      <c r="S139" s="2" t="s">
        <v>303</v>
      </c>
    </row>
    <row r="140" spans="1:19" x14ac:dyDescent="0.3">
      <c r="A140" s="31">
        <f t="shared" si="4"/>
        <v>104</v>
      </c>
      <c r="B140" s="31" t="s">
        <v>563</v>
      </c>
      <c r="C140" s="31">
        <v>5</v>
      </c>
      <c r="D140" s="31">
        <f t="shared" si="5"/>
        <v>41</v>
      </c>
      <c r="E140" s="31">
        <v>5.0000000000000001E-3</v>
      </c>
      <c r="F140" s="31"/>
      <c r="G140" s="39">
        <v>2</v>
      </c>
      <c r="H140" s="31"/>
      <c r="I140" s="31"/>
      <c r="J140" s="31"/>
      <c r="K140" s="31"/>
      <c r="L140" s="56">
        <v>7</v>
      </c>
      <c r="M140" s="31">
        <v>1</v>
      </c>
      <c r="N140" s="31">
        <v>0.2</v>
      </c>
      <c r="O140" s="31" t="s">
        <v>119</v>
      </c>
      <c r="P140" s="31" t="s">
        <v>119</v>
      </c>
      <c r="Q140" s="59">
        <v>192</v>
      </c>
      <c r="R140" s="2" t="s">
        <v>564</v>
      </c>
      <c r="S140" s="2" t="s">
        <v>303</v>
      </c>
    </row>
    <row r="141" spans="1:19" x14ac:dyDescent="0.3">
      <c r="A141" s="31">
        <f t="shared" si="4"/>
        <v>105</v>
      </c>
      <c r="B141" s="31" t="s">
        <v>563</v>
      </c>
      <c r="C141" s="31">
        <v>5</v>
      </c>
      <c r="D141" s="31">
        <f t="shared" si="5"/>
        <v>42</v>
      </c>
      <c r="E141" s="31">
        <v>5.0000000000000001E-3</v>
      </c>
      <c r="F141" s="31"/>
      <c r="G141" s="39">
        <v>2</v>
      </c>
      <c r="H141" s="31"/>
      <c r="I141" s="31"/>
      <c r="J141" s="31"/>
      <c r="K141" s="31"/>
      <c r="L141" s="56">
        <v>7</v>
      </c>
      <c r="M141" s="31">
        <v>1</v>
      </c>
      <c r="N141" s="31">
        <v>0.2</v>
      </c>
      <c r="O141" s="31" t="s">
        <v>119</v>
      </c>
      <c r="P141" s="31" t="s">
        <v>119</v>
      </c>
      <c r="Q141" s="59">
        <v>192</v>
      </c>
      <c r="R141" s="2" t="s">
        <v>564</v>
      </c>
      <c r="S141" s="2" t="s">
        <v>303</v>
      </c>
    </row>
    <row r="142" spans="1:19" x14ac:dyDescent="0.3">
      <c r="A142" s="31">
        <f t="shared" si="4"/>
        <v>106</v>
      </c>
      <c r="B142" s="31" t="s">
        <v>563</v>
      </c>
      <c r="C142" s="31">
        <v>5</v>
      </c>
      <c r="D142" s="31">
        <f t="shared" si="5"/>
        <v>43</v>
      </c>
      <c r="E142" s="31">
        <v>5.0000000000000001E-3</v>
      </c>
      <c r="F142" s="31"/>
      <c r="G142" s="39">
        <v>2</v>
      </c>
      <c r="H142" s="31"/>
      <c r="I142" s="31"/>
      <c r="J142" s="31"/>
      <c r="K142" s="31"/>
      <c r="L142" s="56">
        <v>7</v>
      </c>
      <c r="M142" s="31">
        <v>1</v>
      </c>
      <c r="N142" s="31">
        <v>0.2</v>
      </c>
      <c r="O142" s="31" t="s">
        <v>119</v>
      </c>
      <c r="P142" s="31" t="s">
        <v>119</v>
      </c>
      <c r="Q142" s="59">
        <v>192</v>
      </c>
      <c r="R142" s="2" t="s">
        <v>564</v>
      </c>
      <c r="S142" s="2" t="s">
        <v>303</v>
      </c>
    </row>
    <row r="143" spans="1:19" x14ac:dyDescent="0.3">
      <c r="A143" s="31">
        <f t="shared" si="4"/>
        <v>107</v>
      </c>
      <c r="B143" s="31" t="s">
        <v>563</v>
      </c>
      <c r="C143" s="31">
        <v>5</v>
      </c>
      <c r="D143" s="31">
        <f t="shared" si="5"/>
        <v>44</v>
      </c>
      <c r="E143" s="31">
        <v>5.0000000000000001E-3</v>
      </c>
      <c r="F143" s="31"/>
      <c r="G143" s="39">
        <v>2</v>
      </c>
      <c r="H143" s="31"/>
      <c r="I143" s="31"/>
      <c r="J143" s="31"/>
      <c r="K143" s="31"/>
      <c r="L143" s="56">
        <v>7</v>
      </c>
      <c r="M143" s="31">
        <v>1</v>
      </c>
      <c r="N143" s="31">
        <v>0.2</v>
      </c>
      <c r="O143" s="31" t="s">
        <v>119</v>
      </c>
      <c r="P143" s="31" t="s">
        <v>119</v>
      </c>
      <c r="Q143" s="59">
        <v>192</v>
      </c>
      <c r="R143" s="2" t="s">
        <v>564</v>
      </c>
      <c r="S143" s="2" t="s">
        <v>303</v>
      </c>
    </row>
    <row r="144" spans="1:19" x14ac:dyDescent="0.3">
      <c r="A144" s="31">
        <f t="shared" si="4"/>
        <v>108</v>
      </c>
      <c r="B144" s="31" t="s">
        <v>563</v>
      </c>
      <c r="C144" s="31">
        <v>5</v>
      </c>
      <c r="D144" s="31">
        <f t="shared" si="5"/>
        <v>45</v>
      </c>
      <c r="E144" s="31">
        <v>5.0000000000000001E-3</v>
      </c>
      <c r="F144" s="31"/>
      <c r="G144" s="39">
        <v>2</v>
      </c>
      <c r="H144" s="31"/>
      <c r="I144" s="31"/>
      <c r="J144" s="31"/>
      <c r="K144" s="31"/>
      <c r="L144" s="56">
        <v>7</v>
      </c>
      <c r="M144" s="31">
        <v>1</v>
      </c>
      <c r="N144" s="31">
        <v>0.2</v>
      </c>
      <c r="O144" s="31" t="s">
        <v>119</v>
      </c>
      <c r="P144" s="31" t="s">
        <v>119</v>
      </c>
      <c r="Q144" s="59">
        <v>192</v>
      </c>
      <c r="R144" s="2" t="s">
        <v>564</v>
      </c>
      <c r="S144" s="2" t="s">
        <v>303</v>
      </c>
    </row>
  </sheetData>
  <mergeCells count="1">
    <mergeCell ref="A1:K1"/>
  </mergeCells>
  <conditionalFormatting sqref="O1:P1048576">
    <cfRule type="containsText" dxfId="17" priority="1" operator="containsText" text="yes">
      <formula>NOT(ISERROR(SEARCH("yes",O1)))</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150AEC-5153-47AE-99A5-298FA1AD1A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D29DAD-3F0F-4867-9E41-4F81F88A06E5}">
  <ds:schemaRefs>
    <ds:schemaRef ds:uri="http://schemas.microsoft.com/office/2006/metadata/properties"/>
    <ds:schemaRef ds:uri="http://schemas.microsoft.com/office/infopath/2007/PartnerControls"/>
    <ds:schemaRef ds:uri="4c813fe8-1347-4959-8219-8a1b0e95da11"/>
    <ds:schemaRef ds:uri="79cd7128-7692-472f-9aff-5e5a6b9f80d3"/>
  </ds:schemaRefs>
</ds:datastoreItem>
</file>

<file path=customXml/itemProps3.xml><?xml version="1.0" encoding="utf-8"?>
<ds:datastoreItem xmlns:ds="http://schemas.openxmlformats.org/officeDocument/2006/customXml" ds:itemID="{226C06AF-39B7-4222-8DA5-4920BD0541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ChangeLog</vt:lpstr>
      <vt:lpstr>SimulationSettings</vt:lpstr>
      <vt:lpstr>ProjectDetails</vt:lpstr>
      <vt:lpstr>ModelDetailsPSCAD</vt:lpstr>
      <vt:lpstr>ModelDetailsPSSE</vt:lpstr>
      <vt:lpstr>ModelDetailsPF</vt:lpstr>
      <vt:lpstr>LargeDist</vt:lpstr>
      <vt:lpstr>SmallDist</vt:lpstr>
      <vt:lpstr>ORT</vt:lpstr>
      <vt:lpstr>TOV</vt:lpstr>
      <vt:lpstr>NetworkFaults</vt:lpstr>
      <vt:lpstr>FaultCurrents</vt:lpstr>
      <vt:lpstr>PowerCapability</vt:lpstr>
      <vt:lpstr>Profiles</vt:lpstr>
      <vt:lpstr>Setpoints</vt:lpstr>
      <vt:lpstr>SteadyStateStudies</vt:lpstr>
      <vt:lpstr>PowerQuality</vt:lpstr>
      <vt:lpstr>PQ Limits</vt:lpstr>
      <vt:lpstr>TestTypes</vt:lpstr>
      <vt:lpstr>Bus Lib</vt:lpstr>
      <vt:lpstr>MonitorBuses</vt:lpstr>
      <vt:lpstr>MonitorBranches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Mervin Kall</dc:creator>
  <cp:keywords/>
  <dc:description/>
  <cp:lastModifiedBy>Michael Magpantay</cp:lastModifiedBy>
  <cp:revision/>
  <dcterms:created xsi:type="dcterms:W3CDTF">2015-06-05T18:17:20Z</dcterms:created>
  <dcterms:modified xsi:type="dcterms:W3CDTF">2024-05-06T05:59:21Z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y fmtid="{D5CDD505-2E9C-101B-9397-08002B2CF9AE}" pid="4" name="_ExtendedDescription">
    <vt:lpwstr/>
  </property>
</Properties>
</file>