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341510davu\OneDrive - OX2\3. Grid - SUMSF\1. Power System Studies\1. Main Test Environment\Git_SF_BESS_Summerville\test_scenario_definitions\"/>
    </mc:Choice>
  </mc:AlternateContent>
  <xr:revisionPtr revIDLastSave="0" documentId="13_ncr:1_{FB59C3ED-C601-40D3-AD0C-08BE67008D14}" xr6:coauthVersionLast="47" xr6:coauthVersionMax="47" xr10:uidLastSave="{00000000-0000-0000-0000-000000000000}"/>
  <bookViews>
    <workbookView xWindow="-120" yWindow="-120" windowWidth="29040" windowHeight="17520" tabRatio="910" firstSheet="1" activeTab="11" xr2:uid="{FD750675-6B7C-4E18-ADD5-8758DFE72D51}"/>
    <workbookView xWindow="29055" yWindow="-120" windowWidth="29040" windowHeight="17520" firstSheet="1" activeTab="11" xr2:uid="{33B4DA8B-22D0-4565-B065-2043887D9785}"/>
  </bookViews>
  <sheets>
    <sheet name="ChangeLog" sheetId="13" r:id="rId1"/>
    <sheet name="ProjectDetails" sheetId="1" r:id="rId2"/>
    <sheet name="SimulationSettings" sheetId="22" r:id="rId3"/>
    <sheet name="ModelDetailsPSCAD" sheetId="2" r:id="rId4"/>
    <sheet name="ModelDetailsPSSE" sheetId="11" r:id="rId5"/>
    <sheet name="LargeDist" sheetId="6" r:id="rId6"/>
    <sheet name="SmallDist" sheetId="5" r:id="rId7"/>
    <sheet name="ORT" sheetId="7" r:id="rId8"/>
    <sheet name="TOV" sheetId="12" r:id="rId9"/>
    <sheet name="Setpoints" sheetId="4" r:id="rId10"/>
    <sheet name="Profiles" sheetId="9" r:id="rId11"/>
    <sheet name="NetworkScenarios" sheetId="14" r:id="rId12"/>
    <sheet name="FaultCurrents" sheetId="19" r:id="rId13"/>
    <sheet name="PowerCapability" sheetId="20" r:id="rId14"/>
    <sheet name="SteadyStateStudies" sheetId="18" r:id="rId15"/>
    <sheet name="PowerQuality" sheetId="21" r:id="rId16"/>
    <sheet name="TestTypes" sheetId="3" r:id="rId17"/>
    <sheet name="Bus Lib" sheetId="15" r:id="rId18"/>
    <sheet name="MonitorBuses" sheetId="16" r:id="rId19"/>
    <sheet name="MonitorBranches" sheetId="17" r:id="rId20"/>
  </sheets>
  <definedNames>
    <definedName name="_xlnm._FilterDatabase" localSheetId="5" hidden="1">LargeDist!$A$1:$X$438</definedName>
    <definedName name="_xlnm._FilterDatabase" localSheetId="6" hidden="1">SmallDist!$N$1:$N$334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10" i="6" l="1"/>
  <c r="A511" i="6" s="1"/>
  <c r="A512" i="6" s="1"/>
  <c r="A513" i="6" s="1"/>
  <c r="A514" i="6" s="1"/>
  <c r="A515" i="6" s="1"/>
  <c r="A516" i="6" s="1"/>
  <c r="A517" i="6" s="1"/>
  <c r="A518" i="6" s="1"/>
  <c r="A519" i="6" s="1"/>
  <c r="A520" i="6" s="1"/>
  <c r="A521" i="6" s="1"/>
  <c r="A522" i="6" s="1"/>
  <c r="A523" i="6" s="1"/>
  <c r="A524" i="6" s="1"/>
  <c r="A525" i="6" s="1"/>
  <c r="A526" i="6" s="1"/>
  <c r="A527" i="6" s="1"/>
  <c r="A528" i="6" s="1"/>
  <c r="A529" i="6" s="1"/>
  <c r="A490" i="6"/>
  <c r="A491" i="6"/>
  <c r="A492" i="6" s="1"/>
  <c r="A493" i="6" s="1"/>
  <c r="A494" i="6" s="1"/>
  <c r="A495" i="6" s="1"/>
  <c r="A496" i="6" s="1"/>
  <c r="A497" i="6" s="1"/>
  <c r="A498" i="6" s="1"/>
  <c r="A499" i="6" s="1"/>
  <c r="A500" i="6" s="1"/>
  <c r="A501" i="6" s="1"/>
  <c r="A502" i="6" s="1"/>
  <c r="A503" i="6" s="1"/>
  <c r="A504" i="6" s="1"/>
  <c r="A505" i="6" s="1"/>
  <c r="A506" i="6" s="1"/>
  <c r="A507" i="6" s="1"/>
  <c r="A508" i="6" s="1"/>
  <c r="A509" i="6" s="1"/>
  <c r="A81" i="12"/>
  <c r="A82" i="12" s="1"/>
  <c r="A83" i="12" s="1"/>
  <c r="A84" i="12" s="1"/>
  <c r="A85" i="12" s="1"/>
  <c r="A86" i="12" s="1"/>
  <c r="A87" i="12" s="1"/>
  <c r="A88" i="12" s="1"/>
  <c r="A89" i="12" s="1"/>
  <c r="A90" i="12" s="1"/>
  <c r="A91" i="12" s="1"/>
  <c r="A92" i="12" s="1"/>
  <c r="A93" i="12" s="1"/>
  <c r="A94" i="12" s="1"/>
  <c r="A95" i="12" s="1"/>
  <c r="A96" i="12" s="1"/>
  <c r="A97" i="12" s="1"/>
  <c r="A98" i="12" s="1"/>
  <c r="A99" i="12" s="1"/>
  <c r="A62" i="12"/>
  <c r="A63" i="12" s="1"/>
  <c r="A64" i="12" s="1"/>
  <c r="A65" i="12" s="1"/>
  <c r="A66" i="12" s="1"/>
  <c r="A67" i="12" s="1"/>
  <c r="A68" i="12" s="1"/>
  <c r="A69" i="12" s="1"/>
  <c r="A70" i="12" s="1"/>
  <c r="A71" i="12" s="1"/>
  <c r="A72" i="12" s="1"/>
  <c r="A73" i="12" s="1"/>
  <c r="A74" i="12" s="1"/>
  <c r="A75" i="12" s="1"/>
  <c r="A76" i="12" s="1"/>
  <c r="A77" i="12" s="1"/>
  <c r="A78" i="12" s="1"/>
  <c r="A79" i="12" s="1"/>
  <c r="A80" i="12" s="1"/>
  <c r="A339" i="5" l="1"/>
  <c r="A338" i="5"/>
  <c r="LG36" i="4"/>
  <c r="LF36" i="4"/>
  <c r="LE36" i="4"/>
  <c r="LG44" i="4"/>
  <c r="LF44" i="4"/>
  <c r="LE44" i="4"/>
  <c r="A331" i="5"/>
  <c r="A332" i="5"/>
  <c r="A333" i="5"/>
  <c r="A334" i="5" s="1"/>
  <c r="A335" i="5" s="1"/>
  <c r="A336" i="5" s="1"/>
  <c r="A337" i="5" s="1"/>
  <c r="K34" i="18"/>
  <c r="C9" i="18"/>
  <c r="C10" i="18"/>
  <c r="C11" i="18"/>
  <c r="C12" i="18"/>
  <c r="C4" i="18"/>
  <c r="C5" i="18"/>
  <c r="C6" i="18"/>
  <c r="C7" i="18"/>
  <c r="C8" i="18"/>
  <c r="C3" i="18"/>
  <c r="N4" i="18"/>
  <c r="N5" i="18"/>
  <c r="N6" i="18"/>
  <c r="N7" i="18"/>
  <c r="N8" i="18"/>
  <c r="N9" i="18"/>
  <c r="N10" i="18"/>
  <c r="N11" i="18"/>
  <c r="N12" i="18"/>
  <c r="N3" i="18"/>
  <c r="O3" i="18"/>
  <c r="A340" i="5" l="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I44" i="4"/>
  <c r="J44" i="4"/>
  <c r="K44" i="4" s="1"/>
  <c r="L44" i="4" s="1"/>
  <c r="M44" i="4" s="1"/>
  <c r="N44" i="4" s="1"/>
  <c r="O44" i="4" s="1"/>
  <c r="P44" i="4" s="1"/>
  <c r="Q44" i="4" s="1"/>
  <c r="R44" i="4" s="1"/>
  <c r="S44" i="4" s="1"/>
  <c r="T44" i="4" s="1"/>
  <c r="U44" i="4" s="1"/>
  <c r="V44" i="4" s="1"/>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s="1"/>
  <c r="GZ44" i="4" s="1"/>
  <c r="HA44" i="4" s="1"/>
  <c r="HB44" i="4" s="1"/>
  <c r="HC44" i="4" s="1"/>
  <c r="HD44" i="4" s="1"/>
  <c r="HE44" i="4" s="1"/>
  <c r="HF44" i="4" s="1"/>
  <c r="HG44" i="4" s="1"/>
  <c r="HH44" i="4" s="1"/>
  <c r="HI44" i="4" s="1"/>
  <c r="HJ44" i="4" s="1"/>
  <c r="HK44" i="4" s="1"/>
  <c r="HL44" i="4" s="1"/>
  <c r="HM44" i="4" s="1"/>
  <c r="HN44" i="4" s="1"/>
  <c r="HO44" i="4" s="1"/>
  <c r="HP44" i="4" s="1"/>
  <c r="HQ44" i="4" s="1"/>
  <c r="HR44" i="4" s="1"/>
  <c r="HS44" i="4" s="1"/>
  <c r="HT44" i="4" s="1"/>
  <c r="HU44" i="4" s="1"/>
  <c r="HV44" i="4" s="1"/>
  <c r="HW44" i="4" s="1"/>
  <c r="HX44" i="4" s="1"/>
  <c r="HY44" i="4" s="1"/>
  <c r="HZ44" i="4" s="1"/>
  <c r="IA44" i="4" s="1"/>
  <c r="IB44" i="4" s="1"/>
  <c r="IC44" i="4" s="1"/>
  <c r="ID44" i="4" s="1"/>
  <c r="IE44" i="4" s="1"/>
  <c r="IF44" i="4" s="1"/>
  <c r="IG44" i="4" s="1"/>
  <c r="IH44" i="4" s="1"/>
  <c r="II44" i="4" s="1"/>
  <c r="IJ44" i="4" s="1"/>
  <c r="IK44" i="4" s="1"/>
  <c r="IL44" i="4" s="1"/>
  <c r="IM44" i="4" s="1"/>
  <c r="IN44" i="4" s="1"/>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KA44" i="4" s="1"/>
  <c r="KB44" i="4" s="1"/>
  <c r="KC44" i="4" s="1"/>
  <c r="KD44" i="4" s="1"/>
  <c r="KE44" i="4" s="1"/>
  <c r="KF44" i="4" s="1"/>
  <c r="KG44" i="4" s="1"/>
  <c r="KH44" i="4" s="1"/>
  <c r="KI44" i="4" s="1"/>
  <c r="KJ44" i="4" s="1"/>
  <c r="KK44" i="4" s="1"/>
  <c r="KL44" i="4" s="1"/>
  <c r="KM44" i="4" s="1"/>
  <c r="KN44" i="4" s="1"/>
  <c r="KO44" i="4" s="1"/>
  <c r="KP44" i="4" s="1"/>
  <c r="KQ44" i="4" s="1"/>
  <c r="KR44" i="4" s="1"/>
  <c r="KS44" i="4" s="1"/>
  <c r="KT44" i="4" s="1"/>
  <c r="KU44" i="4" s="1"/>
  <c r="KV44" i="4" s="1"/>
  <c r="KW44" i="4" s="1"/>
  <c r="KX44" i="4" s="1"/>
  <c r="KY44" i="4" s="1"/>
  <c r="KZ44" i="4" s="1"/>
  <c r="LA44" i="4" s="1"/>
  <c r="LB44" i="4" s="1"/>
  <c r="LC44" i="4" s="1"/>
  <c r="LD44" i="4" s="1"/>
  <c r="H44" i="4"/>
  <c r="A417" i="6"/>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9" i="6"/>
  <c r="A10" i="6"/>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A33" i="12"/>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LU36" i="4" l="1"/>
  <c r="LV36" i="4"/>
  <c r="LW36" i="4"/>
  <c r="LX36" i="4"/>
  <c r="LY36" i="4"/>
  <c r="LZ36" i="4"/>
  <c r="MA36" i="4"/>
  <c r="MB36" i="4"/>
  <c r="MC36" i="4"/>
  <c r="MD36" i="4"/>
  <c r="ME36" i="4"/>
  <c r="LT36" i="4"/>
  <c r="LS36" i="4"/>
  <c r="ME47" i="4"/>
  <c r="MD47" i="4"/>
  <c r="ME45" i="4"/>
  <c r="MD45" i="4"/>
  <c r="MD44" i="4"/>
  <c r="ME35" i="4"/>
  <c r="MD35" i="4"/>
  <c r="ME34" i="4"/>
  <c r="MD34" i="4"/>
  <c r="ME33" i="4"/>
  <c r="MD33" i="4"/>
  <c r="ME31" i="4"/>
  <c r="MD31" i="4"/>
  <c r="MD30" i="4"/>
  <c r="ME27" i="4"/>
  <c r="MD27" i="4"/>
  <c r="ME15" i="4"/>
  <c r="ME19" i="4" s="1"/>
  <c r="MD15" i="4"/>
  <c r="MD19" i="4" s="1"/>
  <c r="ME14" i="4"/>
  <c r="ME32" i="4" s="1"/>
  <c r="MD14" i="4"/>
  <c r="MD32" i="4" s="1"/>
  <c r="ME13" i="4"/>
  <c r="MD13" i="4"/>
  <c r="MD12" i="4"/>
  <c r="ME12" i="4" s="1"/>
  <c r="ME11" i="4"/>
  <c r="MD11" i="4"/>
  <c r="ME10" i="4"/>
  <c r="ME46" i="4" s="1"/>
  <c r="ME48" i="4" s="1"/>
  <c r="MD10" i="4"/>
  <c r="MD46" i="4" s="1"/>
  <c r="MD48" i="4" s="1"/>
  <c r="ME4" i="4"/>
  <c r="ME5" i="4" s="1"/>
  <c r="MD4" i="4"/>
  <c r="MD5" i="4" s="1"/>
  <c r="MD3" i="4"/>
  <c r="ME3" i="4" s="1"/>
  <c r="LU44" i="4"/>
  <c r="LV44" i="4"/>
  <c r="LW44" i="4"/>
  <c r="LX44" i="4"/>
  <c r="LY44" i="4"/>
  <c r="LZ44" i="4" s="1"/>
  <c r="MA44" i="4" s="1"/>
  <c r="MB44" i="4" s="1"/>
  <c r="MC44" i="4" s="1"/>
  <c r="LT44" i="4"/>
  <c r="MC47" i="4"/>
  <c r="MC46" i="4"/>
  <c r="MC48" i="4" s="1"/>
  <c r="MC45" i="4"/>
  <c r="MC35" i="4"/>
  <c r="MC34" i="4"/>
  <c r="MC33" i="4"/>
  <c r="MC32" i="4"/>
  <c r="MC31" i="4"/>
  <c r="MC27" i="4"/>
  <c r="MC19" i="4"/>
  <c r="MC16" i="4"/>
  <c r="MC20" i="4" s="1"/>
  <c r="MC15" i="4"/>
  <c r="MC14" i="4"/>
  <c r="MC13" i="4"/>
  <c r="MC12" i="4"/>
  <c r="MC11" i="4"/>
  <c r="MC10" i="4"/>
  <c r="MC4" i="4"/>
  <c r="MC5" i="4" s="1"/>
  <c r="MC3" i="4"/>
  <c r="MB45" i="4"/>
  <c r="MB47" i="4" s="1"/>
  <c r="MB35" i="4"/>
  <c r="MB34" i="4"/>
  <c r="MB33" i="4"/>
  <c r="MB32" i="4"/>
  <c r="MB31" i="4"/>
  <c r="MB27" i="4"/>
  <c r="MB15" i="4"/>
  <c r="MB19" i="4" s="1"/>
  <c r="MB14" i="4"/>
  <c r="MB13" i="4"/>
  <c r="MB12" i="4"/>
  <c r="MB11" i="4"/>
  <c r="MB10" i="4"/>
  <c r="MB46" i="4" s="1"/>
  <c r="MB48" i="4" s="1"/>
  <c r="MB4" i="4"/>
  <c r="MB5" i="4" s="1"/>
  <c r="MB3" i="4"/>
  <c r="MA45" i="4"/>
  <c r="MA47" i="4" s="1"/>
  <c r="MA35" i="4"/>
  <c r="MA34" i="4"/>
  <c r="MA33" i="4"/>
  <c r="MA32" i="4"/>
  <c r="MA31" i="4"/>
  <c r="MA27" i="4"/>
  <c r="MA15" i="4"/>
  <c r="MA19" i="4" s="1"/>
  <c r="MA14" i="4"/>
  <c r="MA13" i="4"/>
  <c r="MA12" i="4"/>
  <c r="MA11" i="4"/>
  <c r="MA10" i="4"/>
  <c r="MA46" i="4" s="1"/>
  <c r="MA48" i="4" s="1"/>
  <c r="MA4" i="4"/>
  <c r="MA5" i="4" s="1"/>
  <c r="MA3" i="4"/>
  <c r="LZ45" i="4"/>
  <c r="LZ47" i="4" s="1"/>
  <c r="LZ35" i="4"/>
  <c r="LZ34" i="4"/>
  <c r="LZ33" i="4"/>
  <c r="LZ32" i="4"/>
  <c r="LZ31" i="4"/>
  <c r="LZ27" i="4"/>
  <c r="LZ15" i="4"/>
  <c r="LZ19" i="4" s="1"/>
  <c r="LZ14" i="4"/>
  <c r="LZ13" i="4"/>
  <c r="LZ12" i="4"/>
  <c r="LZ11" i="4"/>
  <c r="LZ10" i="4"/>
  <c r="LZ46" i="4" s="1"/>
  <c r="LZ48" i="4" s="1"/>
  <c r="LZ4" i="4"/>
  <c r="LZ5" i="4" s="1"/>
  <c r="LZ3" i="4"/>
  <c r="LY45" i="4"/>
  <c r="LY47" i="4" s="1"/>
  <c r="LY35" i="4"/>
  <c r="LY34" i="4"/>
  <c r="LY33" i="4"/>
  <c r="LY32" i="4"/>
  <c r="LY31" i="4"/>
  <c r="LY27" i="4"/>
  <c r="LY15" i="4"/>
  <c r="LY19" i="4" s="1"/>
  <c r="LY14" i="4"/>
  <c r="LY13" i="4"/>
  <c r="LY12" i="4"/>
  <c r="LY11" i="4"/>
  <c r="LY10" i="4"/>
  <c r="LY46" i="4" s="1"/>
  <c r="LY48" i="4" s="1"/>
  <c r="LY4" i="4"/>
  <c r="LY30" i="4" s="1"/>
  <c r="LY3" i="4"/>
  <c r="LX45" i="4"/>
  <c r="LX47" i="4" s="1"/>
  <c r="LX35" i="4"/>
  <c r="LX34" i="4"/>
  <c r="LX33" i="4"/>
  <c r="LX32" i="4"/>
  <c r="LX31" i="4"/>
  <c r="LX27" i="4"/>
  <c r="LX15" i="4"/>
  <c r="LX19" i="4" s="1"/>
  <c r="LX14" i="4"/>
  <c r="LX13" i="4"/>
  <c r="LX12" i="4"/>
  <c r="LX11" i="4"/>
  <c r="LX10" i="4"/>
  <c r="LX46" i="4" s="1"/>
  <c r="LX48" i="4" s="1"/>
  <c r="LX4" i="4"/>
  <c r="LX5" i="4" s="1"/>
  <c r="LX3" i="4"/>
  <c r="LW45" i="4"/>
  <c r="LW47" i="4" s="1"/>
  <c r="LW35" i="4"/>
  <c r="LW34" i="4"/>
  <c r="LW33" i="4"/>
  <c r="LW32" i="4"/>
  <c r="LW31" i="4"/>
  <c r="LW27" i="4"/>
  <c r="LW15" i="4"/>
  <c r="LW19" i="4" s="1"/>
  <c r="LW14" i="4"/>
  <c r="LW13" i="4"/>
  <c r="LW12" i="4"/>
  <c r="LW11" i="4"/>
  <c r="LW10" i="4"/>
  <c r="LW46" i="4" s="1"/>
  <c r="LW48" i="4" s="1"/>
  <c r="LW4" i="4"/>
  <c r="LW5" i="4" s="1"/>
  <c r="LW3" i="4"/>
  <c r="LV45" i="4"/>
  <c r="LV47" i="4" s="1"/>
  <c r="LV35" i="4"/>
  <c r="LV34" i="4"/>
  <c r="LV33" i="4"/>
  <c r="LV32" i="4"/>
  <c r="LV31" i="4"/>
  <c r="LV27" i="4"/>
  <c r="LV15" i="4"/>
  <c r="LV19" i="4" s="1"/>
  <c r="LV14" i="4"/>
  <c r="LV13" i="4"/>
  <c r="LV12" i="4"/>
  <c r="LV11" i="4"/>
  <c r="LV10" i="4"/>
  <c r="LV46" i="4" s="1"/>
  <c r="LV48" i="4" s="1"/>
  <c r="LV4" i="4"/>
  <c r="LV5" i="4" s="1"/>
  <c r="LV3" i="4"/>
  <c r="LU45" i="4"/>
  <c r="LU47" i="4" s="1"/>
  <c r="LU35" i="4"/>
  <c r="LU34" i="4"/>
  <c r="LU33" i="4"/>
  <c r="LU32" i="4"/>
  <c r="LU31" i="4"/>
  <c r="LU27" i="4"/>
  <c r="LU15" i="4"/>
  <c r="LU19" i="4" s="1"/>
  <c r="LU14" i="4"/>
  <c r="LU13" i="4"/>
  <c r="LU12" i="4"/>
  <c r="LU11" i="4"/>
  <c r="LU10" i="4"/>
  <c r="LU46" i="4" s="1"/>
  <c r="LU48" i="4" s="1"/>
  <c r="LU4" i="4"/>
  <c r="LU5" i="4" s="1"/>
  <c r="LU3" i="4"/>
  <c r="LT45" i="4"/>
  <c r="LT47" i="4" s="1"/>
  <c r="LT35" i="4"/>
  <c r="LT34" i="4"/>
  <c r="LT33" i="4"/>
  <c r="LT32" i="4"/>
  <c r="LT31" i="4"/>
  <c r="LT27" i="4"/>
  <c r="LT15" i="4"/>
  <c r="LT19" i="4" s="1"/>
  <c r="LT14" i="4"/>
  <c r="LT13" i="4"/>
  <c r="LT12" i="4"/>
  <c r="LT11" i="4"/>
  <c r="LT10" i="4"/>
  <c r="LT46" i="4" s="1"/>
  <c r="LT48" i="4" s="1"/>
  <c r="LT4" i="4"/>
  <c r="LT5" i="4" s="1"/>
  <c r="LT3" i="4"/>
  <c r="LS45" i="4"/>
  <c r="LS47" i="4" s="1"/>
  <c r="LS35" i="4"/>
  <c r="LS34" i="4"/>
  <c r="LS33" i="4"/>
  <c r="LS32" i="4"/>
  <c r="LS31" i="4"/>
  <c r="LS27" i="4"/>
  <c r="LS15" i="4"/>
  <c r="LS19" i="4" s="1"/>
  <c r="LS14" i="4"/>
  <c r="LS13" i="4"/>
  <c r="LS12" i="4"/>
  <c r="LS11" i="4"/>
  <c r="LS10" i="4"/>
  <c r="LS46" i="4" s="1"/>
  <c r="LS48" i="4" s="1"/>
  <c r="LS4" i="4"/>
  <c r="LS30" i="4" s="1"/>
  <c r="LS3" i="4"/>
  <c r="FS8" i="9"/>
  <c r="FS10" i="9"/>
  <c r="FR9" i="9"/>
  <c r="ME30" i="4" l="1"/>
  <c r="MD16" i="4"/>
  <c r="MD20" i="4" s="1"/>
  <c r="ME16" i="4"/>
  <c r="ME20" i="4" s="1"/>
  <c r="MC30" i="4"/>
  <c r="MB30" i="4"/>
  <c r="MB16" i="4"/>
  <c r="MB20" i="4" s="1"/>
  <c r="MA30" i="4"/>
  <c r="MA16" i="4"/>
  <c r="MA20" i="4" s="1"/>
  <c r="LZ30" i="4"/>
  <c r="LZ16" i="4"/>
  <c r="LZ20" i="4" s="1"/>
  <c r="LY5" i="4"/>
  <c r="LY16" i="4"/>
  <c r="LY20" i="4" s="1"/>
  <c r="LX30" i="4"/>
  <c r="LX16" i="4"/>
  <c r="LX20" i="4" s="1"/>
  <c r="LW30" i="4"/>
  <c r="LW16" i="4"/>
  <c r="LW20" i="4" s="1"/>
  <c r="LV30" i="4"/>
  <c r="LV16" i="4"/>
  <c r="LV20" i="4" s="1"/>
  <c r="LU30" i="4"/>
  <c r="LU16" i="4"/>
  <c r="LU20" i="4" s="1"/>
  <c r="LT30" i="4"/>
  <c r="LT16" i="4"/>
  <c r="LT20" i="4" s="1"/>
  <c r="LS5" i="4"/>
  <c r="LS16" i="4"/>
  <c r="LS20" i="4" s="1"/>
  <c r="LR4" i="4"/>
  <c r="LR5" i="4" s="1"/>
  <c r="LQ4" i="4"/>
  <c r="LP4" i="4"/>
  <c r="LP5" i="4" s="1"/>
  <c r="LO4" i="4"/>
  <c r="LO5" i="4" s="1"/>
  <c r="LN4" i="4"/>
  <c r="LN30" i="4" s="1"/>
  <c r="LM4" i="4"/>
  <c r="LM30" i="4" s="1"/>
  <c r="LL4" i="4"/>
  <c r="LL30" i="4" s="1"/>
  <c r="LK4" i="4"/>
  <c r="LK30" i="4" s="1"/>
  <c r="LJ4" i="4"/>
  <c r="LJ5" i="4" s="1"/>
  <c r="LI4" i="4"/>
  <c r="LI30" i="4" s="1"/>
  <c r="LH4" i="4"/>
  <c r="LH5" i="4" s="1"/>
  <c r="LR45" i="4"/>
  <c r="LR47" i="4" s="1"/>
  <c r="LR35" i="4"/>
  <c r="LR36" i="4" s="1"/>
  <c r="LR33" i="4"/>
  <c r="LR31" i="4"/>
  <c r="LR27" i="4"/>
  <c r="LR14" i="4"/>
  <c r="LR34" i="4" s="1"/>
  <c r="LR13" i="4"/>
  <c r="LR11" i="4"/>
  <c r="LR10" i="4"/>
  <c r="LR46" i="4" s="1"/>
  <c r="LR48" i="4" s="1"/>
  <c r="LQ45" i="4"/>
  <c r="LQ47" i="4" s="1"/>
  <c r="LQ35" i="4"/>
  <c r="LQ36" i="4" s="1"/>
  <c r="LQ34" i="4"/>
  <c r="LQ33" i="4"/>
  <c r="LQ31" i="4"/>
  <c r="LQ30" i="4"/>
  <c r="LQ27" i="4"/>
  <c r="LQ14" i="4"/>
  <c r="LQ32" i="4" s="1"/>
  <c r="LQ13" i="4"/>
  <c r="LQ11" i="4"/>
  <c r="LQ10" i="4"/>
  <c r="LQ46" i="4" s="1"/>
  <c r="LQ48" i="4" s="1"/>
  <c r="LQ5" i="4"/>
  <c r="LP45" i="4"/>
  <c r="LP47" i="4" s="1"/>
  <c r="LP35" i="4"/>
  <c r="LP36" i="4" s="1"/>
  <c r="LP33" i="4"/>
  <c r="LP31" i="4"/>
  <c r="LP27" i="4"/>
  <c r="LP14" i="4"/>
  <c r="LP34" i="4" s="1"/>
  <c r="LP13" i="4"/>
  <c r="LP11" i="4"/>
  <c r="LP10" i="4"/>
  <c r="LP46" i="4" s="1"/>
  <c r="LP48" i="4" s="1"/>
  <c r="LO45" i="4"/>
  <c r="LO47" i="4" s="1"/>
  <c r="LO35" i="4"/>
  <c r="LO36" i="4" s="1"/>
  <c r="LO33" i="4"/>
  <c r="LO31" i="4"/>
  <c r="LO27" i="4"/>
  <c r="LO14" i="4"/>
  <c r="LO34" i="4" s="1"/>
  <c r="LO13" i="4"/>
  <c r="LO11" i="4"/>
  <c r="LO10" i="4"/>
  <c r="LN45" i="4"/>
  <c r="LN47" i="4" s="1"/>
  <c r="LN35" i="4"/>
  <c r="LN36" i="4" s="1"/>
  <c r="LN33" i="4"/>
  <c r="LN31" i="4"/>
  <c r="LN27" i="4"/>
  <c r="LN14" i="4"/>
  <c r="LN34" i="4" s="1"/>
  <c r="LN13" i="4"/>
  <c r="LN11" i="4"/>
  <c r="LN10" i="4"/>
  <c r="LN46" i="4" s="1"/>
  <c r="LN48" i="4" s="1"/>
  <c r="LM45" i="4"/>
  <c r="LM47" i="4" s="1"/>
  <c r="LM35" i="4"/>
  <c r="LM36" i="4" s="1"/>
  <c r="LM33" i="4"/>
  <c r="LM31" i="4"/>
  <c r="LM27" i="4"/>
  <c r="LM14" i="4"/>
  <c r="LM32" i="4" s="1"/>
  <c r="LM13" i="4"/>
  <c r="LM11" i="4"/>
  <c r="LM10" i="4"/>
  <c r="LM46" i="4" s="1"/>
  <c r="LM48" i="4" s="1"/>
  <c r="LM5" i="4"/>
  <c r="LL47" i="4"/>
  <c r="LL45" i="4"/>
  <c r="LL35" i="4"/>
  <c r="LL36" i="4" s="1"/>
  <c r="LL33" i="4"/>
  <c r="LL31" i="4"/>
  <c r="LL27" i="4"/>
  <c r="LL14" i="4"/>
  <c r="LL34" i="4" s="1"/>
  <c r="LL13" i="4"/>
  <c r="LL11" i="4"/>
  <c r="LL10" i="4"/>
  <c r="LL46" i="4" s="1"/>
  <c r="LL48" i="4" s="1"/>
  <c r="LK47" i="4"/>
  <c r="LK45" i="4"/>
  <c r="LK35" i="4"/>
  <c r="LK36" i="4" s="1"/>
  <c r="LK33" i="4"/>
  <c r="LK31" i="4"/>
  <c r="LK27" i="4"/>
  <c r="LK14" i="4"/>
  <c r="LK32" i="4" s="1"/>
  <c r="LK13" i="4"/>
  <c r="LK11" i="4"/>
  <c r="LK10" i="4"/>
  <c r="LK46" i="4" s="1"/>
  <c r="LK48" i="4" s="1"/>
  <c r="LJ45" i="4"/>
  <c r="LJ47" i="4" s="1"/>
  <c r="LJ35" i="4"/>
  <c r="LJ36" i="4" s="1"/>
  <c r="LJ33" i="4"/>
  <c r="LJ31" i="4"/>
  <c r="LJ27" i="4"/>
  <c r="LJ14" i="4"/>
  <c r="LJ34" i="4" s="1"/>
  <c r="LJ13" i="4"/>
  <c r="LJ11" i="4"/>
  <c r="LJ10" i="4"/>
  <c r="LI45" i="4"/>
  <c r="LI47" i="4" s="1"/>
  <c r="LI35" i="4"/>
  <c r="LI36" i="4" s="1"/>
  <c r="LI33" i="4"/>
  <c r="LI31" i="4"/>
  <c r="LI27" i="4"/>
  <c r="LI14" i="4"/>
  <c r="LI34" i="4" s="1"/>
  <c r="LI13" i="4"/>
  <c r="LI11" i="4"/>
  <c r="LI10" i="4"/>
  <c r="LI46" i="4" s="1"/>
  <c r="LI48" i="4" s="1"/>
  <c r="LH45" i="4"/>
  <c r="LH47" i="4" s="1"/>
  <c r="LH35" i="4"/>
  <c r="LH36" i="4" s="1"/>
  <c r="LH33" i="4"/>
  <c r="LH31" i="4"/>
  <c r="LH30" i="4"/>
  <c r="LH27" i="4"/>
  <c r="LH14" i="4"/>
  <c r="LH32" i="4" s="1"/>
  <c r="LH13" i="4"/>
  <c r="LH11" i="4"/>
  <c r="LH10" i="4"/>
  <c r="LH46" i="4" s="1"/>
  <c r="LH48" i="4" s="1"/>
  <c r="LR32" i="4" l="1"/>
  <c r="LK34" i="4"/>
  <c r="LM34" i="4"/>
  <c r="LN32" i="4"/>
  <c r="LJ32" i="4"/>
  <c r="LO32" i="4"/>
  <c r="LP32" i="4"/>
  <c r="LL32" i="4"/>
  <c r="LI32" i="4"/>
  <c r="LH34" i="4"/>
  <c r="LR30" i="4"/>
  <c r="LO30" i="4"/>
  <c r="LN5" i="4"/>
  <c r="LK5" i="4"/>
  <c r="LJ30" i="4"/>
  <c r="LP30" i="4"/>
  <c r="LL5" i="4"/>
  <c r="LI5" i="4"/>
  <c r="LO46" i="4"/>
  <c r="LO48" i="4" s="1"/>
  <c r="LJ46" i="4"/>
  <c r="LJ48" i="4" s="1"/>
  <c r="B23" i="4"/>
  <c r="B27" i="4"/>
  <c r="EE16" i="4" s="1"/>
  <c r="FS16" i="4" s="1"/>
  <c r="B19" i="4"/>
  <c r="LE35" i="4"/>
  <c r="LE33" i="4"/>
  <c r="LE31" i="4"/>
  <c r="LE27" i="4"/>
  <c r="LE14" i="4"/>
  <c r="LE34" i="4" s="1"/>
  <c r="LE13" i="4"/>
  <c r="LE11" i="4"/>
  <c r="LE10" i="4"/>
  <c r="LE46" i="4" s="1"/>
  <c r="LE48" i="4" s="1"/>
  <c r="LE45" i="4"/>
  <c r="LE47" i="4" s="1"/>
  <c r="LE30" i="4"/>
  <c r="LR16" i="4" l="1"/>
  <c r="LR20" i="4" s="1"/>
  <c r="LQ16" i="4"/>
  <c r="LQ20" i="4" s="1"/>
  <c r="LI16" i="4"/>
  <c r="LI20" i="4" s="1"/>
  <c r="LM16" i="4"/>
  <c r="LM20" i="4" s="1"/>
  <c r="LK16" i="4"/>
  <c r="LK20" i="4" s="1"/>
  <c r="LE32" i="4"/>
  <c r="LJ16" i="4"/>
  <c r="LJ20" i="4" s="1"/>
  <c r="LO16" i="4"/>
  <c r="LO20" i="4" s="1"/>
  <c r="LN16" i="4"/>
  <c r="LN20" i="4" s="1"/>
  <c r="LP16" i="4"/>
  <c r="LP20" i="4" s="1"/>
  <c r="LL16" i="4"/>
  <c r="LL20" i="4" s="1"/>
  <c r="LH16" i="4"/>
  <c r="LH20" i="4" s="1"/>
  <c r="LE5" i="4"/>
  <c r="LE16" i="4"/>
  <c r="LE20" i="4" s="1"/>
  <c r="N465" i="6" l="1"/>
  <c r="N464" i="6"/>
  <c r="N463" i="6"/>
  <c r="N462" i="6"/>
  <c r="N461" i="6"/>
  <c r="N460" i="6"/>
  <c r="N459" i="6"/>
  <c r="N458" i="6"/>
  <c r="N457" i="6"/>
  <c r="N456" i="6"/>
  <c r="N455" i="6"/>
  <c r="G4" i="4"/>
  <c r="JQ4" i="4"/>
  <c r="KU4" i="4"/>
  <c r="IM4" i="4"/>
  <c r="HI4" i="4"/>
  <c r="GE4" i="4"/>
  <c r="EQ4" i="4"/>
  <c r="DX4" i="4"/>
  <c r="DZ4" i="4" s="1"/>
  <c r="EB4" i="4" s="1"/>
  <c r="ED4" i="4" s="1"/>
  <c r="FU4" i="4" l="1"/>
  <c r="GY4" i="4"/>
  <c r="IC4" i="4"/>
  <c r="JG4" i="4"/>
  <c r="DW4" i="4"/>
  <c r="DY4" i="4" s="1"/>
  <c r="EA4" i="4" s="1"/>
  <c r="EC4" i="4" s="1"/>
  <c r="KK4" i="4"/>
  <c r="EG4" i="4"/>
  <c r="C38" i="18"/>
  <c r="K38" i="18"/>
  <c r="L38" i="18"/>
  <c r="K28" i="18"/>
  <c r="K25" i="18"/>
  <c r="K22" i="18"/>
  <c r="L16" i="18"/>
  <c r="K17" i="18"/>
  <c r="L17" i="18" s="1"/>
  <c r="K14" i="18"/>
  <c r="K15" i="18" s="1"/>
  <c r="L15" i="18" s="1"/>
  <c r="L13" i="18"/>
  <c r="B4" i="18"/>
  <c r="B5" i="18" s="1"/>
  <c r="B6" i="18" s="1"/>
  <c r="K18" i="18" l="1"/>
  <c r="L18" i="18" s="1"/>
  <c r="L14" i="18"/>
  <c r="FW10" i="9" l="1"/>
  <c r="U4" i="14" l="1"/>
  <c r="U5" i="14"/>
  <c r="U6" i="14"/>
  <c r="U7" i="14"/>
  <c r="U8" i="14"/>
  <c r="U9" i="14"/>
  <c r="U10" i="14"/>
  <c r="U11" i="14"/>
  <c r="U12" i="14"/>
  <c r="U3" i="14"/>
  <c r="LG31" i="4"/>
  <c r="LG30" i="4"/>
  <c r="FQ12" i="9"/>
  <c r="FQ11" i="9"/>
  <c r="FQ10" i="9"/>
  <c r="FP10" i="9"/>
  <c r="FP11" i="9" s="1"/>
  <c r="FP9" i="9"/>
  <c r="FQ8" i="9"/>
  <c r="FN10" i="9"/>
  <c r="FN11" i="9" s="1"/>
  <c r="FO12" i="9"/>
  <c r="FO11" i="9"/>
  <c r="FO10" i="9"/>
  <c r="FN9" i="9"/>
  <c r="FO8" i="9"/>
  <c r="FL9" i="9"/>
  <c r="FL10" i="9"/>
  <c r="FL11" i="9" s="1"/>
  <c r="FM12" i="9"/>
  <c r="FM11" i="9"/>
  <c r="FM10" i="9"/>
  <c r="FM8" i="9"/>
  <c r="LF41" i="4"/>
  <c r="LG41" i="4" s="1"/>
  <c r="Q41" i="4"/>
  <c r="R41" i="4" s="1"/>
  <c r="S41" i="4" s="1"/>
  <c r="T41" i="4" s="1"/>
  <c r="U41" i="4" s="1"/>
  <c r="V41" i="4" s="1"/>
  <c r="W41" i="4" s="1"/>
  <c r="X41" i="4" s="1"/>
  <c r="Y41" i="4" s="1"/>
  <c r="Z41" i="4" s="1"/>
  <c r="H41" i="4"/>
  <c r="I41" i="4" s="1"/>
  <c r="J41" i="4" s="1"/>
  <c r="K41" i="4" s="1"/>
  <c r="L41" i="4" s="1"/>
  <c r="M41" i="4" s="1"/>
  <c r="N41" i="4" s="1"/>
  <c r="O41" i="4" s="1"/>
  <c r="P41" i="4" s="1"/>
  <c r="LF31" i="4"/>
  <c r="LF4" i="4"/>
  <c r="LF30" i="4" s="1"/>
  <c r="C40" i="18"/>
  <c r="C41" i="18"/>
  <c r="C42" i="18"/>
  <c r="C39" i="18"/>
  <c r="C37" i="18"/>
  <c r="K37" i="18"/>
  <c r="L37" i="18" s="1"/>
  <c r="B7" i="18"/>
  <c r="B8" i="18" s="1"/>
  <c r="B9" i="18" s="1"/>
  <c r="B10" i="18" s="1"/>
  <c r="B11" i="18" s="1"/>
  <c r="DN9" i="9"/>
  <c r="DN10" i="9" s="1"/>
  <c r="DN11" i="9" s="1"/>
  <c r="DN12" i="9" s="1"/>
  <c r="DL9" i="9"/>
  <c r="DL10" i="9" s="1"/>
  <c r="DL11" i="9" s="1"/>
  <c r="DL12" i="9" s="1"/>
  <c r="DJ9" i="9"/>
  <c r="DB12" i="9"/>
  <c r="DB10" i="9"/>
  <c r="DB11" i="9" s="1"/>
  <c r="CZ12" i="9"/>
  <c r="CZ10" i="9"/>
  <c r="CZ11" i="9"/>
  <c r="DC10" i="9"/>
  <c r="DA10" i="9"/>
  <c r="DC7" i="9"/>
  <c r="DC8" i="9" s="1"/>
  <c r="DA7" i="9"/>
  <c r="DA8" i="9" s="1"/>
  <c r="CF12" i="9"/>
  <c r="CF10" i="9"/>
  <c r="CE14" i="9"/>
  <c r="CG12" i="9"/>
  <c r="CF11" i="9"/>
  <c r="CD9" i="9"/>
  <c r="CD14" i="9" s="1"/>
  <c r="A9" i="12"/>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8" i="12"/>
  <c r="DA11" i="9" l="1"/>
  <c r="DA12" i="9" s="1"/>
  <c r="DC11" i="9"/>
  <c r="DC12" i="9" s="1"/>
  <c r="DJ10" i="9"/>
  <c r="DJ11" i="9" s="1"/>
  <c r="DJ12" i="9" s="1"/>
  <c r="B12" i="18"/>
  <c r="B13" i="18" s="1"/>
  <c r="B14" i="18" s="1"/>
  <c r="B15" i="18" s="1"/>
  <c r="B16" i="18" s="1"/>
  <c r="B17" i="18" s="1"/>
  <c r="B18" i="18" s="1"/>
  <c r="B19" i="18" s="1"/>
  <c r="B22" i="18" s="1"/>
  <c r="B25" i="18" s="1"/>
  <c r="B28" i="18" s="1"/>
  <c r="B31" i="18" s="1"/>
  <c r="B34" i="18" s="1"/>
  <c r="B37" i="18" s="1"/>
  <c r="AA41" i="4"/>
  <c r="CD10" i="9"/>
  <c r="CD11" i="9" s="1"/>
  <c r="CD12" i="9"/>
  <c r="CD13" i="9"/>
  <c r="B38" i="18" l="1"/>
  <c r="B39" i="18" s="1"/>
  <c r="B43" i="18" s="1"/>
  <c r="AB41" i="4"/>
  <c r="AC41" i="4" s="1"/>
  <c r="AD41" i="4" s="1"/>
  <c r="AE41" i="4" s="1"/>
  <c r="AF41" i="4" s="1"/>
  <c r="AG41" i="4" s="1"/>
  <c r="AH41" i="4" s="1"/>
  <c r="AI41" i="4" s="1"/>
  <c r="AJ41" i="4" s="1"/>
  <c r="AK41" i="4"/>
  <c r="EZ4" i="9"/>
  <c r="EX4" i="9"/>
  <c r="EV4" i="9"/>
  <c r="AU41" i="4" l="1"/>
  <c r="AL41" i="4"/>
  <c r="AM41" i="4" s="1"/>
  <c r="AN41" i="4" s="1"/>
  <c r="AO41" i="4" s="1"/>
  <c r="AP41" i="4" s="1"/>
  <c r="AQ41" i="4" s="1"/>
  <c r="AR41" i="4" s="1"/>
  <c r="AS41" i="4" s="1"/>
  <c r="AT41" i="4" s="1"/>
  <c r="N369" i="6"/>
  <c r="N368" i="6"/>
  <c r="N367" i="6"/>
  <c r="N366" i="6"/>
  <c r="N365" i="6"/>
  <c r="N364" i="6"/>
  <c r="N363" i="6"/>
  <c r="N362" i="6"/>
  <c r="N361" i="6"/>
  <c r="N360" i="6"/>
  <c r="N359" i="6"/>
  <c r="N358" i="6"/>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10" i="16"/>
  <c r="C11" i="16"/>
  <c r="C2" i="16"/>
  <c r="B3" i="16"/>
  <c r="B4" i="16"/>
  <c r="B5" i="16"/>
  <c r="B6" i="16"/>
  <c r="B7" i="16"/>
  <c r="B8" i="16"/>
  <c r="B9" i="16"/>
  <c r="B10" i="16"/>
  <c r="B11"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G11" i="16" l="1"/>
  <c r="G9" i="16"/>
  <c r="G10" i="16"/>
  <c r="G7" i="16"/>
  <c r="G8" i="16"/>
  <c r="G3" i="16"/>
  <c r="G6" i="16"/>
  <c r="G5" i="16"/>
  <c r="G4" i="16"/>
  <c r="G2" i="16"/>
  <c r="AV41" i="4"/>
  <c r="AW41" i="4" s="1"/>
  <c r="AX41" i="4" s="1"/>
  <c r="AY41" i="4" s="1"/>
  <c r="AZ41" i="4" s="1"/>
  <c r="BA41" i="4" s="1"/>
  <c r="BB41" i="4" s="1"/>
  <c r="BC41" i="4" s="1"/>
  <c r="BD41" i="4" s="1"/>
  <c r="BE41" i="4"/>
  <c r="FE11" i="9"/>
  <c r="FG11" i="9"/>
  <c r="E19" i="4"/>
  <c r="FG9" i="9"/>
  <c r="FE9" i="9"/>
  <c r="BF41" i="4" l="1"/>
  <c r="BG41" i="4" s="1"/>
  <c r="BH41" i="4" s="1"/>
  <c r="BI41" i="4" s="1"/>
  <c r="BJ41" i="4" s="1"/>
  <c r="BK41" i="4" s="1"/>
  <c r="BL41" i="4" s="1"/>
  <c r="BM41" i="4" s="1"/>
  <c r="BN41" i="4" s="1"/>
  <c r="BO41" i="4"/>
  <c r="I10" i="9"/>
  <c r="ID28" i="4"/>
  <c r="IE28" i="4" s="1"/>
  <c r="IF28" i="4" s="1"/>
  <c r="IG28" i="4" s="1"/>
  <c r="IH28" i="4" s="1"/>
  <c r="II28" i="4" s="1"/>
  <c r="IJ28" i="4" s="1"/>
  <c r="IK28" i="4" s="1"/>
  <c r="IL28" i="4" s="1"/>
  <c r="IM28" i="4" s="1"/>
  <c r="IN28" i="4" s="1"/>
  <c r="IO28" i="4" s="1"/>
  <c r="IP28" i="4" s="1"/>
  <c r="IQ28" i="4" s="1"/>
  <c r="IR28" i="4" s="1"/>
  <c r="IS28" i="4" s="1"/>
  <c r="IT28" i="4" s="1"/>
  <c r="IU28" i="4" s="1"/>
  <c r="IV28" i="4" s="1"/>
  <c r="JH4" i="4"/>
  <c r="JR4" i="4"/>
  <c r="JS4" i="4" s="1"/>
  <c r="KL4" i="4"/>
  <c r="KM4" i="4" s="1"/>
  <c r="KN4" i="4" s="1"/>
  <c r="KN30" i="4" s="1"/>
  <c r="KV4" i="4"/>
  <c r="KW4" i="4" s="1"/>
  <c r="KZ4" i="4" s="1"/>
  <c r="LA4" i="4" s="1"/>
  <c r="JG5" i="4"/>
  <c r="JH5" i="4" s="1"/>
  <c r="JI5" i="4" s="1"/>
  <c r="JQ5" i="4"/>
  <c r="JR5" i="4" s="1"/>
  <c r="JS5" i="4" s="1"/>
  <c r="KA5" i="4"/>
  <c r="KA4" i="4" s="1"/>
  <c r="KA30" i="4" s="1"/>
  <c r="KK5" i="4"/>
  <c r="KL5" i="4" s="1"/>
  <c r="KM5" i="4" s="1"/>
  <c r="KU5" i="4"/>
  <c r="KV5" i="4" s="1"/>
  <c r="KW5" i="4" s="1"/>
  <c r="KX5" i="4" s="1"/>
  <c r="KY5" i="4" s="1"/>
  <c r="JH6" i="4"/>
  <c r="JI6" i="4" s="1"/>
  <c r="JR6" i="4"/>
  <c r="JS6" i="4" s="1"/>
  <c r="KB6" i="4"/>
  <c r="KC6" i="4" s="1"/>
  <c r="KD6" i="4"/>
  <c r="KE6" i="4" s="1"/>
  <c r="KE31" i="4" s="1"/>
  <c r="KF6" i="4"/>
  <c r="KF31" i="4" s="1"/>
  <c r="KG6" i="4"/>
  <c r="KL6" i="4"/>
  <c r="KM6" i="4" s="1"/>
  <c r="KN6" i="4" s="1"/>
  <c r="KO6" i="4"/>
  <c r="KO31" i="4" s="1"/>
  <c r="KP6" i="4"/>
  <c r="KP31" i="4" s="1"/>
  <c r="KV6" i="4"/>
  <c r="KW6" i="4"/>
  <c r="KZ6" i="4" s="1"/>
  <c r="JG7" i="4"/>
  <c r="JQ7" i="4" s="1"/>
  <c r="KK7" i="4"/>
  <c r="KL7" i="4" s="1"/>
  <c r="KM7" i="4" s="1"/>
  <c r="KN7" i="4"/>
  <c r="KO7" i="4" s="1"/>
  <c r="KO13" i="4" s="1"/>
  <c r="KP7" i="4"/>
  <c r="KP13" i="4" s="1"/>
  <c r="JH8" i="4"/>
  <c r="JL8" i="4"/>
  <c r="JM8" i="4" s="1"/>
  <c r="JN8" i="4" s="1"/>
  <c r="JN36" i="4" s="1"/>
  <c r="JQ8" i="4"/>
  <c r="KL8" i="4"/>
  <c r="KM8" i="4" s="1"/>
  <c r="KN8" i="4" s="1"/>
  <c r="KP8" i="4"/>
  <c r="KQ8" i="4"/>
  <c r="KQ15" i="4" s="1"/>
  <c r="KU8" i="4"/>
  <c r="KZ8" i="4"/>
  <c r="LA8" i="4" s="1"/>
  <c r="JG9" i="4"/>
  <c r="JQ9" i="4" s="1"/>
  <c r="JQ14" i="4" s="1"/>
  <c r="JQ32" i="4" s="1"/>
  <c r="JL9" i="4"/>
  <c r="JM9" i="4"/>
  <c r="JM14" i="4" s="1"/>
  <c r="JN9" i="4"/>
  <c r="JX9" i="4" s="1"/>
  <c r="JX33" i="4" s="1"/>
  <c r="JO9" i="4"/>
  <c r="JO14" i="4" s="1"/>
  <c r="JP9" i="4"/>
  <c r="JZ9" i="4" s="1"/>
  <c r="JZ14" i="4" s="1"/>
  <c r="JR9" i="4"/>
  <c r="KB9" i="4" s="1"/>
  <c r="KB14" i="4" s="1"/>
  <c r="KB32" i="4" s="1"/>
  <c r="JS9" i="4"/>
  <c r="KC9" i="4" s="1"/>
  <c r="JT9" i="4"/>
  <c r="JT33" i="4" s="1"/>
  <c r="JU9" i="4"/>
  <c r="KA9" i="4"/>
  <c r="KA33" i="4" s="1"/>
  <c r="KK9" i="4"/>
  <c r="KU9" i="4" s="1"/>
  <c r="KU14" i="4" s="1"/>
  <c r="KQ9" i="4"/>
  <c r="KQ33" i="4" s="1"/>
  <c r="KR9" i="4"/>
  <c r="KR14" i="4" s="1"/>
  <c r="KR32" i="4" s="1"/>
  <c r="KS9" i="4"/>
  <c r="LC9" i="4" s="1"/>
  <c r="KT9" i="4"/>
  <c r="KT33" i="4" s="1"/>
  <c r="KV9" i="4"/>
  <c r="KV33" i="4" s="1"/>
  <c r="KW9" i="4"/>
  <c r="KW33" i="4" s="1"/>
  <c r="KX9" i="4"/>
  <c r="KX33" i="4" s="1"/>
  <c r="KY9" i="4"/>
  <c r="KY14" i="4" s="1"/>
  <c r="KY32" i="4" s="1"/>
  <c r="JL10" i="4"/>
  <c r="JV10" i="4" s="1"/>
  <c r="JM10" i="4"/>
  <c r="JW10" i="4" s="1"/>
  <c r="KG10" i="4" s="1"/>
  <c r="KG46" i="4" s="1"/>
  <c r="KG48" i="4" s="1"/>
  <c r="JN10" i="4"/>
  <c r="JO10" i="4"/>
  <c r="JY10" i="4" s="1"/>
  <c r="JY46" i="4" s="1"/>
  <c r="JY48" i="4" s="1"/>
  <c r="JP10" i="4"/>
  <c r="JQ10" i="4"/>
  <c r="JQ46" i="4" s="1"/>
  <c r="JQ48" i="4" s="1"/>
  <c r="JR10" i="4"/>
  <c r="KB10" i="4" s="1"/>
  <c r="JS10" i="4"/>
  <c r="KC10" i="4" s="1"/>
  <c r="JT10" i="4"/>
  <c r="KD10" i="4" s="1"/>
  <c r="JU10" i="4"/>
  <c r="KE10" i="4" s="1"/>
  <c r="KN10" i="4"/>
  <c r="KO10" i="4"/>
  <c r="KO46" i="4" s="1"/>
  <c r="KO48" i="4" s="1"/>
  <c r="KP10" i="4"/>
  <c r="KQ10" i="4"/>
  <c r="LA10" i="4" s="1"/>
  <c r="LA46" i="4" s="1"/>
  <c r="LA48" i="4" s="1"/>
  <c r="KR10" i="4"/>
  <c r="KS10" i="4"/>
  <c r="LC10" i="4" s="1"/>
  <c r="LC46" i="4" s="1"/>
  <c r="LC48" i="4" s="1"/>
  <c r="KU10" i="4"/>
  <c r="KV10" i="4"/>
  <c r="KW10" i="4"/>
  <c r="JG11" i="4"/>
  <c r="KK11" i="4"/>
  <c r="JH12" i="4"/>
  <c r="JI12" i="4" s="1"/>
  <c r="JQ12" i="4"/>
  <c r="KL12" i="4"/>
  <c r="KM12" i="4" s="1"/>
  <c r="KP12" i="4" s="1"/>
  <c r="KQ12" i="4" s="1"/>
  <c r="KR12" i="4" s="1"/>
  <c r="KS12" i="4" s="1"/>
  <c r="KT12" i="4" s="1"/>
  <c r="KU12" i="4"/>
  <c r="JG13" i="4"/>
  <c r="KK13" i="4"/>
  <c r="KL13" i="4"/>
  <c r="KM13" i="4"/>
  <c r="JH14" i="4"/>
  <c r="JI14" i="4"/>
  <c r="JJ14" i="4"/>
  <c r="JK14" i="4"/>
  <c r="JP14" i="4"/>
  <c r="JS14" i="4"/>
  <c r="JS32" i="4" s="1"/>
  <c r="KL14" i="4"/>
  <c r="KL32" i="4" s="1"/>
  <c r="KM14" i="4"/>
  <c r="KM32" i="4" s="1"/>
  <c r="KN14" i="4"/>
  <c r="KO14" i="4"/>
  <c r="JG15" i="4"/>
  <c r="JG19" i="4" s="1"/>
  <c r="KK15" i="4"/>
  <c r="KK19" i="4" s="1"/>
  <c r="KL15" i="4"/>
  <c r="KL19" i="4" s="1"/>
  <c r="KU15" i="4"/>
  <c r="KU19" i="4" s="1"/>
  <c r="JH17" i="4"/>
  <c r="JI17" i="4" s="1"/>
  <c r="JJ17" i="4" s="1"/>
  <c r="JK17" i="4" s="1"/>
  <c r="JL17" i="4" s="1"/>
  <c r="JM17" i="4" s="1"/>
  <c r="JN17" i="4" s="1"/>
  <c r="JO17" i="4" s="1"/>
  <c r="JP17" i="4" s="1"/>
  <c r="JQ17" i="4"/>
  <c r="KA17" i="4" s="1"/>
  <c r="KB17" i="4" s="1"/>
  <c r="KC17" i="4" s="1"/>
  <c r="KD17" i="4" s="1"/>
  <c r="KE17" i="4" s="1"/>
  <c r="KF17" i="4" s="1"/>
  <c r="KG17" i="4" s="1"/>
  <c r="KH17" i="4" s="1"/>
  <c r="KI17" i="4" s="1"/>
  <c r="KJ17" i="4" s="1"/>
  <c r="KL17" i="4"/>
  <c r="KM17" i="4" s="1"/>
  <c r="KN17" i="4" s="1"/>
  <c r="KO17" i="4" s="1"/>
  <c r="KP17" i="4" s="1"/>
  <c r="KQ17" i="4" s="1"/>
  <c r="KR17" i="4" s="1"/>
  <c r="KS17" i="4" s="1"/>
  <c r="KT17" i="4" s="1"/>
  <c r="KU17" i="4"/>
  <c r="KV17" i="4"/>
  <c r="LF17" i="4" s="1"/>
  <c r="JH18" i="4"/>
  <c r="JI18" i="4" s="1"/>
  <c r="JJ18" i="4" s="1"/>
  <c r="JK18" i="4" s="1"/>
  <c r="JL18" i="4" s="1"/>
  <c r="JM18" i="4" s="1"/>
  <c r="JN18" i="4" s="1"/>
  <c r="JO18" i="4" s="1"/>
  <c r="JP18" i="4" s="1"/>
  <c r="JQ18" i="4"/>
  <c r="KA18" i="4" s="1"/>
  <c r="KB18" i="4" s="1"/>
  <c r="KC18" i="4" s="1"/>
  <c r="KD18" i="4" s="1"/>
  <c r="KE18" i="4" s="1"/>
  <c r="KF18" i="4" s="1"/>
  <c r="KG18" i="4" s="1"/>
  <c r="KH18" i="4" s="1"/>
  <c r="KI18" i="4" s="1"/>
  <c r="KJ18" i="4" s="1"/>
  <c r="KL18" i="4"/>
  <c r="KM18" i="4" s="1"/>
  <c r="KN18" i="4" s="1"/>
  <c r="KO18" i="4" s="1"/>
  <c r="KP18" i="4" s="1"/>
  <c r="KQ18" i="4" s="1"/>
  <c r="KR18" i="4"/>
  <c r="KS18" i="4" s="1"/>
  <c r="KT18" i="4" s="1"/>
  <c r="KU18" i="4"/>
  <c r="KQ19" i="4"/>
  <c r="JH21" i="4"/>
  <c r="JI21" i="4"/>
  <c r="JJ21" i="4" s="1"/>
  <c r="JK21" i="4" s="1"/>
  <c r="JL21" i="4" s="1"/>
  <c r="JM21" i="4" s="1"/>
  <c r="JN21" i="4" s="1"/>
  <c r="JO21" i="4" s="1"/>
  <c r="JP21" i="4" s="1"/>
  <c r="JQ21" i="4"/>
  <c r="KA21" i="4" s="1"/>
  <c r="KB21" i="4" s="1"/>
  <c r="KC21" i="4" s="1"/>
  <c r="KD21" i="4" s="1"/>
  <c r="KE21" i="4" s="1"/>
  <c r="KF21" i="4" s="1"/>
  <c r="KG21" i="4" s="1"/>
  <c r="KH21" i="4" s="1"/>
  <c r="KI21" i="4" s="1"/>
  <c r="KJ21" i="4" s="1"/>
  <c r="KL21" i="4"/>
  <c r="KM21" i="4" s="1"/>
  <c r="KN21" i="4" s="1"/>
  <c r="KO21" i="4" s="1"/>
  <c r="KP21" i="4" s="1"/>
  <c r="KQ21" i="4" s="1"/>
  <c r="KR21" i="4" s="1"/>
  <c r="KS21" i="4" s="1"/>
  <c r="KT21" i="4" s="1"/>
  <c r="KU21" i="4"/>
  <c r="JH22" i="4"/>
  <c r="JI22" i="4" s="1"/>
  <c r="JJ22" i="4" s="1"/>
  <c r="JK22" i="4" s="1"/>
  <c r="JL22" i="4" s="1"/>
  <c r="JM22" i="4" s="1"/>
  <c r="JN22" i="4" s="1"/>
  <c r="JO22" i="4" s="1"/>
  <c r="JP22" i="4" s="1"/>
  <c r="JQ22" i="4"/>
  <c r="JR22" i="4"/>
  <c r="JS22" i="4" s="1"/>
  <c r="JT22" i="4" s="1"/>
  <c r="JU22" i="4" s="1"/>
  <c r="JV22" i="4" s="1"/>
  <c r="JW22" i="4" s="1"/>
  <c r="JX22" i="4" s="1"/>
  <c r="JY22" i="4" s="1"/>
  <c r="JZ22" i="4" s="1"/>
  <c r="KA22" i="4"/>
  <c r="KB22" i="4"/>
  <c r="KC22" i="4" s="1"/>
  <c r="KD22" i="4" s="1"/>
  <c r="KE22" i="4" s="1"/>
  <c r="KF22" i="4" s="1"/>
  <c r="KG22" i="4" s="1"/>
  <c r="KH22" i="4" s="1"/>
  <c r="KI22" i="4" s="1"/>
  <c r="KJ22" i="4" s="1"/>
  <c r="KL22" i="4"/>
  <c r="KM22" i="4" s="1"/>
  <c r="KN22" i="4" s="1"/>
  <c r="KO22" i="4" s="1"/>
  <c r="KP22" i="4" s="1"/>
  <c r="KQ22" i="4" s="1"/>
  <c r="KR22" i="4" s="1"/>
  <c r="KS22" i="4" s="1"/>
  <c r="KT22" i="4" s="1"/>
  <c r="KU22" i="4"/>
  <c r="JH23" i="4"/>
  <c r="JI23" i="4"/>
  <c r="JJ23" i="4" s="1"/>
  <c r="JK23" i="4" s="1"/>
  <c r="JL23" i="4" s="1"/>
  <c r="JM23" i="4" s="1"/>
  <c r="JN23" i="4" s="1"/>
  <c r="JO23" i="4" s="1"/>
  <c r="JP23" i="4" s="1"/>
  <c r="JQ23" i="4" s="1"/>
  <c r="JR23" i="4" s="1"/>
  <c r="JS23" i="4" s="1"/>
  <c r="JT23" i="4" s="1"/>
  <c r="JU23" i="4" s="1"/>
  <c r="JV23" i="4" s="1"/>
  <c r="JW23" i="4" s="1"/>
  <c r="JX23" i="4" s="1"/>
  <c r="JY23" i="4" s="1"/>
  <c r="JZ23" i="4" s="1"/>
  <c r="KA23" i="4" s="1"/>
  <c r="KB23" i="4" s="1"/>
  <c r="KC23" i="4" s="1"/>
  <c r="KD23" i="4" s="1"/>
  <c r="KE23" i="4" s="1"/>
  <c r="KF23" i="4" s="1"/>
  <c r="KG23" i="4" s="1"/>
  <c r="KH23" i="4" s="1"/>
  <c r="KI23" i="4" s="1"/>
  <c r="KJ23" i="4" s="1"/>
  <c r="JH24" i="4"/>
  <c r="JI24" i="4" s="1"/>
  <c r="JJ24" i="4" s="1"/>
  <c r="JK24" i="4" s="1"/>
  <c r="JL24" i="4" s="1"/>
  <c r="JM24" i="4" s="1"/>
  <c r="JN24" i="4" s="1"/>
  <c r="JO24" i="4" s="1"/>
  <c r="JP24" i="4" s="1"/>
  <c r="JQ24" i="4" s="1"/>
  <c r="JR24" i="4" s="1"/>
  <c r="JS24" i="4" s="1"/>
  <c r="JT24" i="4" s="1"/>
  <c r="JU24" i="4" s="1"/>
  <c r="JV24" i="4" s="1"/>
  <c r="JW24" i="4" s="1"/>
  <c r="JX24" i="4" s="1"/>
  <c r="JY24" i="4"/>
  <c r="JZ24" i="4" s="1"/>
  <c r="KA24" i="4" s="1"/>
  <c r="KB24" i="4" s="1"/>
  <c r="KC24" i="4" s="1"/>
  <c r="KD24" i="4" s="1"/>
  <c r="KE24" i="4" s="1"/>
  <c r="KF24" i="4" s="1"/>
  <c r="KG24" i="4" s="1"/>
  <c r="KH24" i="4" s="1"/>
  <c r="KI24" i="4" s="1"/>
  <c r="KJ24" i="4" s="1"/>
  <c r="JG27" i="4"/>
  <c r="JH27" i="4"/>
  <c r="JI27" i="4"/>
  <c r="JJ27" i="4"/>
  <c r="JK27" i="4"/>
  <c r="JL27" i="4"/>
  <c r="JM27" i="4"/>
  <c r="JN27" i="4"/>
  <c r="JO27" i="4"/>
  <c r="JP27" i="4"/>
  <c r="JG30" i="4"/>
  <c r="JQ30" i="4"/>
  <c r="KK30" i="4"/>
  <c r="KU30" i="4"/>
  <c r="JG31" i="4"/>
  <c r="JH31" i="4"/>
  <c r="JQ31" i="4"/>
  <c r="JR31" i="4"/>
  <c r="KA31" i="4"/>
  <c r="KB31" i="4"/>
  <c r="KC31" i="4"/>
  <c r="KK31" i="4"/>
  <c r="KL31" i="4"/>
  <c r="KM31" i="4"/>
  <c r="KN31" i="4"/>
  <c r="KU31" i="4"/>
  <c r="KV31" i="4"/>
  <c r="KW31" i="4"/>
  <c r="JH32" i="4"/>
  <c r="JI32" i="4"/>
  <c r="JJ32" i="4"/>
  <c r="JK32" i="4"/>
  <c r="KN32" i="4"/>
  <c r="KT32" i="4"/>
  <c r="JH33" i="4"/>
  <c r="JI33" i="4"/>
  <c r="JJ33" i="4"/>
  <c r="JK33" i="4"/>
  <c r="JO33" i="4"/>
  <c r="JP33" i="4"/>
  <c r="JQ33" i="4"/>
  <c r="JS33" i="4"/>
  <c r="JU33" i="4"/>
  <c r="KB33" i="4"/>
  <c r="KL33" i="4"/>
  <c r="KM33" i="4"/>
  <c r="KN33" i="4"/>
  <c r="KO33" i="4"/>
  <c r="KR33" i="4"/>
  <c r="KS33" i="4"/>
  <c r="JQ34" i="4"/>
  <c r="JQ35" i="4"/>
  <c r="KK35" i="4"/>
  <c r="KL35" i="4"/>
  <c r="KM35" i="4"/>
  <c r="KO35" i="4"/>
  <c r="JG36" i="4"/>
  <c r="JH36" i="4"/>
  <c r="KK36" i="4"/>
  <c r="KL36" i="4"/>
  <c r="KM36" i="4"/>
  <c r="KP36" i="4"/>
  <c r="KQ36" i="4"/>
  <c r="KU36" i="4"/>
  <c r="JH37" i="4"/>
  <c r="JH11" i="4" s="1"/>
  <c r="JI37" i="4"/>
  <c r="JI11" i="4" s="1"/>
  <c r="JQ37" i="4"/>
  <c r="JR37" i="4" s="1"/>
  <c r="JR11" i="4" s="1"/>
  <c r="JS37" i="4"/>
  <c r="KA37" i="4"/>
  <c r="KA11" i="4" s="1"/>
  <c r="KB37" i="4"/>
  <c r="KB11" i="4" s="1"/>
  <c r="KL37" i="4"/>
  <c r="KL11" i="4" s="1"/>
  <c r="KU37" i="4"/>
  <c r="JH38" i="4"/>
  <c r="JI38" i="4"/>
  <c r="JJ38" i="4" s="1"/>
  <c r="JK38" i="4" s="1"/>
  <c r="JL38" i="4" s="1"/>
  <c r="JM38" i="4" s="1"/>
  <c r="JN38" i="4" s="1"/>
  <c r="JO38" i="4" s="1"/>
  <c r="JP38" i="4" s="1"/>
  <c r="JQ38" i="4"/>
  <c r="KL38" i="4"/>
  <c r="KM38" i="4"/>
  <c r="KN38" i="4" s="1"/>
  <c r="KO38" i="4" s="1"/>
  <c r="KP38" i="4" s="1"/>
  <c r="KQ38" i="4" s="1"/>
  <c r="KR38" i="4" s="1"/>
  <c r="KS38" i="4" s="1"/>
  <c r="KT38" i="4" s="1"/>
  <c r="KU38" i="4"/>
  <c r="JH39" i="4"/>
  <c r="JI39" i="4" s="1"/>
  <c r="JJ39" i="4" s="1"/>
  <c r="JK39" i="4" s="1"/>
  <c r="JL39" i="4" s="1"/>
  <c r="JM39" i="4" s="1"/>
  <c r="JN39" i="4" s="1"/>
  <c r="JO39" i="4" s="1"/>
  <c r="JP39" i="4" s="1"/>
  <c r="JQ39" i="4"/>
  <c r="JR39" i="4" s="1"/>
  <c r="JS39" i="4" s="1"/>
  <c r="JT39" i="4" s="1"/>
  <c r="JU39" i="4" s="1"/>
  <c r="JV39" i="4" s="1"/>
  <c r="JW39" i="4" s="1"/>
  <c r="JX39" i="4" s="1"/>
  <c r="JY39" i="4" s="1"/>
  <c r="JZ39" i="4" s="1"/>
  <c r="KL39" i="4"/>
  <c r="KM39" i="4" s="1"/>
  <c r="KN39" i="4" s="1"/>
  <c r="KO39" i="4" s="1"/>
  <c r="KP39" i="4" s="1"/>
  <c r="KQ39" i="4" s="1"/>
  <c r="KR39" i="4" s="1"/>
  <c r="KS39" i="4" s="1"/>
  <c r="KT39" i="4" s="1"/>
  <c r="KU39" i="4"/>
  <c r="JH40" i="4"/>
  <c r="JI40" i="4"/>
  <c r="JJ40" i="4" s="1"/>
  <c r="JK40" i="4" s="1"/>
  <c r="JL40" i="4" s="1"/>
  <c r="JM40" i="4" s="1"/>
  <c r="JN40" i="4" s="1"/>
  <c r="JO40" i="4" s="1"/>
  <c r="JP40" i="4" s="1"/>
  <c r="JQ40" i="4"/>
  <c r="JR40" i="4" s="1"/>
  <c r="JS40" i="4" s="1"/>
  <c r="JT40" i="4" s="1"/>
  <c r="JU40" i="4" s="1"/>
  <c r="JV40" i="4" s="1"/>
  <c r="JW40" i="4" s="1"/>
  <c r="JX40" i="4" s="1"/>
  <c r="JY40" i="4" s="1"/>
  <c r="JZ40" i="4" s="1"/>
  <c r="KL40" i="4"/>
  <c r="KM40" i="4" s="1"/>
  <c r="KN40" i="4" s="1"/>
  <c r="KO40" i="4" s="1"/>
  <c r="KP40" i="4" s="1"/>
  <c r="KQ40" i="4" s="1"/>
  <c r="KR40" i="4" s="1"/>
  <c r="KS40" i="4" s="1"/>
  <c r="KT40" i="4" s="1"/>
  <c r="KU40" i="4"/>
  <c r="JQ42" i="4"/>
  <c r="KA42" i="4" s="1"/>
  <c r="KA27" i="4" s="1"/>
  <c r="JR42" i="4"/>
  <c r="JR27" i="4" s="1"/>
  <c r="JS42" i="4"/>
  <c r="KC42" i="4" s="1"/>
  <c r="KM42" i="4" s="1"/>
  <c r="JT42" i="4"/>
  <c r="JT27" i="4" s="1"/>
  <c r="JU42" i="4"/>
  <c r="JU27" i="4" s="1"/>
  <c r="JV42" i="4"/>
  <c r="JW42" i="4"/>
  <c r="JX42" i="4"/>
  <c r="JX27" i="4" s="1"/>
  <c r="JY42" i="4"/>
  <c r="JY27" i="4" s="1"/>
  <c r="JZ42" i="4"/>
  <c r="JZ27" i="4" s="1"/>
  <c r="KJ42" i="4"/>
  <c r="JH43" i="4"/>
  <c r="JI43" i="4"/>
  <c r="JJ43" i="4" s="1"/>
  <c r="JK43" i="4" s="1"/>
  <c r="JL43" i="4" s="1"/>
  <c r="JM43" i="4" s="1"/>
  <c r="JN43" i="4" s="1"/>
  <c r="JO43" i="4" s="1"/>
  <c r="JP43" i="4" s="1"/>
  <c r="JQ43" i="4"/>
  <c r="JR43" i="4" s="1"/>
  <c r="JS43" i="4" s="1"/>
  <c r="JT43" i="4" s="1"/>
  <c r="JU43" i="4" s="1"/>
  <c r="JV43" i="4" s="1"/>
  <c r="JW43" i="4" s="1"/>
  <c r="JX43" i="4" s="1"/>
  <c r="JY43" i="4" s="1"/>
  <c r="JZ43" i="4" s="1"/>
  <c r="KA43" i="4"/>
  <c r="KB43" i="4" s="1"/>
  <c r="KC43" i="4" s="1"/>
  <c r="KD43" i="4" s="1"/>
  <c r="KE43" i="4" s="1"/>
  <c r="KF43" i="4" s="1"/>
  <c r="KG43" i="4" s="1"/>
  <c r="KH43" i="4" s="1"/>
  <c r="KI43" i="4" s="1"/>
  <c r="KJ43" i="4" s="1"/>
  <c r="KL43" i="4"/>
  <c r="KM43" i="4" s="1"/>
  <c r="KN43" i="4"/>
  <c r="KO43" i="4" s="1"/>
  <c r="KP43" i="4" s="1"/>
  <c r="KQ43" i="4" s="1"/>
  <c r="KR43" i="4" s="1"/>
  <c r="KS43" i="4" s="1"/>
  <c r="KT43" i="4" s="1"/>
  <c r="KU43" i="4"/>
  <c r="JG45" i="4"/>
  <c r="JG47" i="4" s="1"/>
  <c r="JH45" i="4"/>
  <c r="JH47" i="4" s="1"/>
  <c r="KK45" i="4"/>
  <c r="KL45" i="4"/>
  <c r="KL47" i="4" s="1"/>
  <c r="KM45" i="4"/>
  <c r="KM47" i="4" s="1"/>
  <c r="KP45" i="4"/>
  <c r="KP47" i="4" s="1"/>
  <c r="KQ45" i="4"/>
  <c r="KQ47" i="4" s="1"/>
  <c r="KU45" i="4"/>
  <c r="KU47" i="4" s="1"/>
  <c r="KZ45" i="4"/>
  <c r="KZ47" i="4" s="1"/>
  <c r="JG46" i="4"/>
  <c r="JG48" i="4" s="1"/>
  <c r="JH46" i="4"/>
  <c r="JH48" i="4" s="1"/>
  <c r="JI46" i="4"/>
  <c r="JI48" i="4" s="1"/>
  <c r="JJ46" i="4"/>
  <c r="JJ48" i="4" s="1"/>
  <c r="JK46" i="4"/>
  <c r="JL46" i="4"/>
  <c r="JL48" i="4" s="1"/>
  <c r="JM46" i="4"/>
  <c r="JM48" i="4" s="1"/>
  <c r="JN46" i="4"/>
  <c r="JN48" i="4" s="1"/>
  <c r="JO46" i="4"/>
  <c r="JO48" i="4" s="1"/>
  <c r="JP46" i="4"/>
  <c r="JP48" i="4" s="1"/>
  <c r="JS46" i="4"/>
  <c r="JS48" i="4" s="1"/>
  <c r="JT46" i="4"/>
  <c r="JT48" i="4" s="1"/>
  <c r="JU46" i="4"/>
  <c r="JW46" i="4"/>
  <c r="JW48" i="4" s="1"/>
  <c r="KK46" i="4"/>
  <c r="KK48" i="4" s="1"/>
  <c r="KL46" i="4"/>
  <c r="KL48" i="4" s="1"/>
  <c r="KM46" i="4"/>
  <c r="KM48" i="4" s="1"/>
  <c r="KN46" i="4"/>
  <c r="KN48" i="4" s="1"/>
  <c r="KR46" i="4"/>
  <c r="KR48" i="4" s="1"/>
  <c r="KW46" i="4"/>
  <c r="KW48" i="4" s="1"/>
  <c r="KK47" i="4"/>
  <c r="JK48" i="4"/>
  <c r="JU48" i="4"/>
  <c r="ID4" i="4"/>
  <c r="IE4" i="4" s="1"/>
  <c r="IN4" i="4"/>
  <c r="IC5" i="4"/>
  <c r="ID5" i="4" s="1"/>
  <c r="IE5" i="4" s="1"/>
  <c r="IM5" i="4"/>
  <c r="IN5" i="4" s="1"/>
  <c r="IO5" i="4" s="1"/>
  <c r="IW5" i="4"/>
  <c r="IW4" i="4" s="1"/>
  <c r="IX4" i="4" s="1"/>
  <c r="IY4" i="4" s="1"/>
  <c r="ID6" i="4"/>
  <c r="IE6" i="4"/>
  <c r="IN6" i="4"/>
  <c r="IO6" i="4"/>
  <c r="IX6" i="4"/>
  <c r="IY6" i="4" s="1"/>
  <c r="IZ6" i="4" s="1"/>
  <c r="IC7" i="4"/>
  <c r="ID7" i="4" s="1"/>
  <c r="ID8" i="4"/>
  <c r="ID45" i="4" s="1"/>
  <c r="ID47" i="4" s="1"/>
  <c r="IH8" i="4"/>
  <c r="II8" i="4" s="1"/>
  <c r="IJ8" i="4" s="1"/>
  <c r="IJ36" i="4" s="1"/>
  <c r="IM8" i="4"/>
  <c r="IM36" i="4" s="1"/>
  <c r="IC9" i="4"/>
  <c r="IC33" i="4" s="1"/>
  <c r="II9" i="4"/>
  <c r="II33" i="4" s="1"/>
  <c r="IJ9" i="4"/>
  <c r="IK9" i="4"/>
  <c r="IK33" i="4" s="1"/>
  <c r="IL9" i="4"/>
  <c r="IV9" i="4" s="1"/>
  <c r="IN9" i="4"/>
  <c r="IN33" i="4" s="1"/>
  <c r="IO9" i="4"/>
  <c r="IO14" i="4" s="1"/>
  <c r="IO32" i="4" s="1"/>
  <c r="IP9" i="4"/>
  <c r="IP33" i="4" s="1"/>
  <c r="IQ9" i="4"/>
  <c r="IQ33" i="4" s="1"/>
  <c r="IT9" i="4"/>
  <c r="IT33" i="4" s="1"/>
  <c r="IX9" i="4"/>
  <c r="IX14" i="4" s="1"/>
  <c r="IX32" i="4" s="1"/>
  <c r="IH10" i="4"/>
  <c r="IR10" i="4" s="1"/>
  <c r="IR46" i="4" s="1"/>
  <c r="IR48" i="4" s="1"/>
  <c r="II10" i="4"/>
  <c r="II46" i="4" s="1"/>
  <c r="II48" i="4" s="1"/>
  <c r="IJ10" i="4"/>
  <c r="IT10" i="4" s="1"/>
  <c r="JD10" i="4" s="1"/>
  <c r="IK10" i="4"/>
  <c r="IK46" i="4" s="1"/>
  <c r="IK48" i="4" s="1"/>
  <c r="IL10" i="4"/>
  <c r="IL46" i="4" s="1"/>
  <c r="IL48" i="4" s="1"/>
  <c r="IM10" i="4"/>
  <c r="IM46" i="4" s="1"/>
  <c r="IM48" i="4" s="1"/>
  <c r="IN10" i="4"/>
  <c r="IN46" i="4" s="1"/>
  <c r="IN48" i="4" s="1"/>
  <c r="IO10" i="4"/>
  <c r="IP10" i="4"/>
  <c r="IP46" i="4" s="1"/>
  <c r="IP48" i="4" s="1"/>
  <c r="IQ10" i="4"/>
  <c r="JA10" i="4"/>
  <c r="JB10" i="4"/>
  <c r="IC11" i="4"/>
  <c r="IN11" i="4"/>
  <c r="ID12" i="4"/>
  <c r="IE12" i="4" s="1"/>
  <c r="IM12" i="4"/>
  <c r="IN12" i="4" s="1"/>
  <c r="IO12" i="4" s="1"/>
  <c r="IC13" i="4"/>
  <c r="ID14" i="4"/>
  <c r="IE14" i="4"/>
  <c r="IF14" i="4"/>
  <c r="IG14" i="4"/>
  <c r="IG32" i="4" s="1"/>
  <c r="IJ14" i="4"/>
  <c r="IN14" i="4"/>
  <c r="IN32" i="4" s="1"/>
  <c r="IC15" i="4"/>
  <c r="IC19" i="4" s="1"/>
  <c r="ID17" i="4"/>
  <c r="IE17" i="4" s="1"/>
  <c r="IF17" i="4" s="1"/>
  <c r="IG17" i="4" s="1"/>
  <c r="IH17" i="4" s="1"/>
  <c r="II17" i="4" s="1"/>
  <c r="IJ17" i="4" s="1"/>
  <c r="IK17" i="4" s="1"/>
  <c r="IL17" i="4" s="1"/>
  <c r="IM17" i="4"/>
  <c r="IN17" i="4" s="1"/>
  <c r="IO17" i="4" s="1"/>
  <c r="IP17" i="4" s="1"/>
  <c r="IQ17" i="4" s="1"/>
  <c r="IR17" i="4" s="1"/>
  <c r="IS17" i="4" s="1"/>
  <c r="IT17" i="4" s="1"/>
  <c r="IU17" i="4" s="1"/>
  <c r="IV17" i="4" s="1"/>
  <c r="ID18" i="4"/>
  <c r="IE18" i="4" s="1"/>
  <c r="IF18" i="4" s="1"/>
  <c r="IG18" i="4" s="1"/>
  <c r="IH18" i="4" s="1"/>
  <c r="II18" i="4" s="1"/>
  <c r="IJ18" i="4" s="1"/>
  <c r="IK18" i="4" s="1"/>
  <c r="IL18" i="4" s="1"/>
  <c r="IM18" i="4"/>
  <c r="IN18" i="4" s="1"/>
  <c r="IO18" i="4" s="1"/>
  <c r="IP18" i="4" s="1"/>
  <c r="IQ18" i="4" s="1"/>
  <c r="IR18" i="4" s="1"/>
  <c r="IS18" i="4" s="1"/>
  <c r="IT18" i="4" s="1"/>
  <c r="IU18" i="4" s="1"/>
  <c r="IV18" i="4" s="1"/>
  <c r="ID21" i="4"/>
  <c r="IE21" i="4" s="1"/>
  <c r="IF21" i="4" s="1"/>
  <c r="IG21" i="4" s="1"/>
  <c r="IH21" i="4" s="1"/>
  <c r="II21" i="4" s="1"/>
  <c r="IJ21" i="4" s="1"/>
  <c r="IK21" i="4" s="1"/>
  <c r="IL21" i="4" s="1"/>
  <c r="IM21" i="4"/>
  <c r="ID22" i="4"/>
  <c r="IE22" i="4" s="1"/>
  <c r="IF22" i="4" s="1"/>
  <c r="IG22" i="4" s="1"/>
  <c r="IH22" i="4" s="1"/>
  <c r="II22" i="4" s="1"/>
  <c r="IJ22" i="4" s="1"/>
  <c r="IK22" i="4" s="1"/>
  <c r="IL22" i="4" s="1"/>
  <c r="IM22" i="4"/>
  <c r="ID23" i="4"/>
  <c r="IE23" i="4" s="1"/>
  <c r="IF23" i="4" s="1"/>
  <c r="IG23" i="4" s="1"/>
  <c r="IH23" i="4" s="1"/>
  <c r="II23" i="4" s="1"/>
  <c r="IJ23" i="4" s="1"/>
  <c r="IK23" i="4" s="1"/>
  <c r="IL23" i="4" s="1"/>
  <c r="IM23" i="4" s="1"/>
  <c r="IN23" i="4" s="1"/>
  <c r="IO23" i="4" s="1"/>
  <c r="IP23" i="4" s="1"/>
  <c r="IQ23" i="4" s="1"/>
  <c r="IR23" i="4" s="1"/>
  <c r="IS23" i="4" s="1"/>
  <c r="IT23" i="4" s="1"/>
  <c r="IU23" i="4" s="1"/>
  <c r="IV23" i="4" s="1"/>
  <c r="ID24" i="4"/>
  <c r="IE24" i="4" s="1"/>
  <c r="IF24" i="4" s="1"/>
  <c r="IG24" i="4" s="1"/>
  <c r="IH24" i="4" s="1"/>
  <c r="II24" i="4" s="1"/>
  <c r="IJ24" i="4" s="1"/>
  <c r="IK24" i="4" s="1"/>
  <c r="IL24" i="4" s="1"/>
  <c r="IM24" i="4" s="1"/>
  <c r="IN24" i="4" s="1"/>
  <c r="IO24" i="4" s="1"/>
  <c r="IP24" i="4" s="1"/>
  <c r="IQ24" i="4" s="1"/>
  <c r="IR24" i="4" s="1"/>
  <c r="IS24" i="4" s="1"/>
  <c r="IT24" i="4" s="1"/>
  <c r="IU24" i="4" s="1"/>
  <c r="IV24" i="4" s="1"/>
  <c r="IC27" i="4"/>
  <c r="ID27" i="4"/>
  <c r="IE27" i="4"/>
  <c r="IF27" i="4"/>
  <c r="IG27" i="4"/>
  <c r="IH27" i="4"/>
  <c r="II27" i="4"/>
  <c r="IJ27" i="4"/>
  <c r="IK27" i="4"/>
  <c r="IL27" i="4"/>
  <c r="IU27" i="4"/>
  <c r="IC30" i="4"/>
  <c r="IM30" i="4"/>
  <c r="IC31" i="4"/>
  <c r="ID31" i="4"/>
  <c r="IM31" i="4"/>
  <c r="IN31" i="4"/>
  <c r="IW31" i="4"/>
  <c r="ID32" i="4"/>
  <c r="IE32" i="4"/>
  <c r="IF32" i="4"/>
  <c r="ID33" i="4"/>
  <c r="IE33" i="4"/>
  <c r="IF33" i="4"/>
  <c r="IG33" i="4"/>
  <c r="IJ33" i="4"/>
  <c r="IC35" i="4"/>
  <c r="IC36" i="4"/>
  <c r="ID37" i="4"/>
  <c r="IM37" i="4"/>
  <c r="IN37" i="4" s="1"/>
  <c r="IO37" i="4" s="1"/>
  <c r="IO11" i="4" s="1"/>
  <c r="ID38" i="4"/>
  <c r="IE38" i="4" s="1"/>
  <c r="IF38" i="4" s="1"/>
  <c r="IG38" i="4" s="1"/>
  <c r="IH38" i="4" s="1"/>
  <c r="II38" i="4" s="1"/>
  <c r="IJ38" i="4" s="1"/>
  <c r="IK38" i="4" s="1"/>
  <c r="IL38" i="4" s="1"/>
  <c r="IM38" i="4"/>
  <c r="IN38" i="4" s="1"/>
  <c r="IO38" i="4" s="1"/>
  <c r="IP38" i="4" s="1"/>
  <c r="IQ38" i="4" s="1"/>
  <c r="IR38" i="4" s="1"/>
  <c r="IS38" i="4" s="1"/>
  <c r="IT38" i="4" s="1"/>
  <c r="IU38" i="4" s="1"/>
  <c r="IV38" i="4" s="1"/>
  <c r="IW38" i="4"/>
  <c r="IX38" i="4" s="1"/>
  <c r="IY38" i="4" s="1"/>
  <c r="IZ38" i="4" s="1"/>
  <c r="JA38" i="4" s="1"/>
  <c r="JB38" i="4" s="1"/>
  <c r="JC38" i="4" s="1"/>
  <c r="JD38" i="4" s="1"/>
  <c r="JE38" i="4" s="1"/>
  <c r="JF38" i="4" s="1"/>
  <c r="ID39" i="4"/>
  <c r="IE39" i="4" s="1"/>
  <c r="IF39" i="4" s="1"/>
  <c r="IG39" i="4" s="1"/>
  <c r="IH39" i="4" s="1"/>
  <c r="II39" i="4" s="1"/>
  <c r="IJ39" i="4" s="1"/>
  <c r="IK39" i="4" s="1"/>
  <c r="IL39" i="4" s="1"/>
  <c r="IM39" i="4"/>
  <c r="IN39" i="4" s="1"/>
  <c r="IO39" i="4" s="1"/>
  <c r="IP39" i="4" s="1"/>
  <c r="IQ39" i="4" s="1"/>
  <c r="IR39" i="4" s="1"/>
  <c r="IS39" i="4" s="1"/>
  <c r="IT39" i="4" s="1"/>
  <c r="IU39" i="4" s="1"/>
  <c r="IV39" i="4" s="1"/>
  <c r="ID40" i="4"/>
  <c r="IE40" i="4" s="1"/>
  <c r="IF40" i="4" s="1"/>
  <c r="IG40" i="4" s="1"/>
  <c r="IH40" i="4" s="1"/>
  <c r="II40" i="4" s="1"/>
  <c r="IJ40" i="4" s="1"/>
  <c r="IK40" i="4" s="1"/>
  <c r="IL40" i="4" s="1"/>
  <c r="IM40" i="4"/>
  <c r="IN40" i="4" s="1"/>
  <c r="IO40" i="4" s="1"/>
  <c r="IP40" i="4"/>
  <c r="IQ40" i="4" s="1"/>
  <c r="IR40" i="4" s="1"/>
  <c r="IS40" i="4" s="1"/>
  <c r="IT40" i="4" s="1"/>
  <c r="IU40" i="4" s="1"/>
  <c r="IV40" i="4" s="1"/>
  <c r="IW40" i="4"/>
  <c r="IX40" i="4" s="1"/>
  <c r="IY40" i="4" s="1"/>
  <c r="IZ40" i="4" s="1"/>
  <c r="JA40" i="4" s="1"/>
  <c r="JB40" i="4" s="1"/>
  <c r="JC40" i="4" s="1"/>
  <c r="JD40" i="4" s="1"/>
  <c r="JE40" i="4" s="1"/>
  <c r="JF40" i="4" s="1"/>
  <c r="IM42" i="4"/>
  <c r="IN42" i="4"/>
  <c r="IN27" i="4" s="1"/>
  <c r="IO42" i="4"/>
  <c r="IO27" i="4" s="1"/>
  <c r="IP42" i="4"/>
  <c r="IP27" i="4" s="1"/>
  <c r="IQ42" i="4"/>
  <c r="IR42" i="4"/>
  <c r="IS42" i="4"/>
  <c r="IS27" i="4" s="1"/>
  <c r="IT42" i="4"/>
  <c r="JD42" i="4" s="1"/>
  <c r="IU42" i="4"/>
  <c r="JE42" i="4" s="1"/>
  <c r="IV42" i="4"/>
  <c r="IV27" i="4" s="1"/>
  <c r="ID43" i="4"/>
  <c r="IE43" i="4" s="1"/>
  <c r="IF43" i="4" s="1"/>
  <c r="IG43" i="4" s="1"/>
  <c r="IH43" i="4" s="1"/>
  <c r="II43" i="4" s="1"/>
  <c r="IJ43" i="4" s="1"/>
  <c r="IK43" i="4" s="1"/>
  <c r="IL43" i="4" s="1"/>
  <c r="IM43" i="4"/>
  <c r="IN43" i="4" s="1"/>
  <c r="IO43" i="4" s="1"/>
  <c r="IP43" i="4" s="1"/>
  <c r="IQ43" i="4" s="1"/>
  <c r="IR43" i="4" s="1"/>
  <c r="IS43" i="4" s="1"/>
  <c r="IT43" i="4" s="1"/>
  <c r="IU43" i="4" s="1"/>
  <c r="IV43" i="4" s="1"/>
  <c r="IW43" i="4"/>
  <c r="IX43" i="4" s="1"/>
  <c r="IY43" i="4" s="1"/>
  <c r="IZ43" i="4" s="1"/>
  <c r="JA43" i="4" s="1"/>
  <c r="JB43" i="4" s="1"/>
  <c r="JC43" i="4" s="1"/>
  <c r="JD43" i="4" s="1"/>
  <c r="JE43" i="4" s="1"/>
  <c r="JF43" i="4" s="1"/>
  <c r="IC45" i="4"/>
  <c r="IC47" i="4" s="1"/>
  <c r="IC46" i="4"/>
  <c r="IC48" i="4" s="1"/>
  <c r="ID46" i="4"/>
  <c r="ID48" i="4" s="1"/>
  <c r="IE46" i="4"/>
  <c r="IF46" i="4"/>
  <c r="IF48" i="4" s="1"/>
  <c r="IG46" i="4"/>
  <c r="IJ46" i="4"/>
  <c r="IO46" i="4"/>
  <c r="IO48" i="4" s="1"/>
  <c r="IQ46" i="4"/>
  <c r="IQ48" i="4" s="1"/>
  <c r="IT46" i="4"/>
  <c r="IT48" i="4" s="1"/>
  <c r="JA46" i="4"/>
  <c r="JA48" i="4" s="1"/>
  <c r="JD46" i="4"/>
  <c r="JD48" i="4" s="1"/>
  <c r="IE48" i="4"/>
  <c r="IG48" i="4"/>
  <c r="IJ48" i="4"/>
  <c r="IW24" i="4" l="1"/>
  <c r="IX24" i="4" s="1"/>
  <c r="IY24" i="4" s="1"/>
  <c r="IZ24" i="4" s="1"/>
  <c r="JA24" i="4" s="1"/>
  <c r="JB24" i="4" s="1"/>
  <c r="JC24" i="4" s="1"/>
  <c r="JD24" i="4" s="1"/>
  <c r="JE24" i="4" s="1"/>
  <c r="JF24" i="4" s="1"/>
  <c r="IE7" i="4"/>
  <c r="ID35" i="4"/>
  <c r="KF10" i="4"/>
  <c r="JV46" i="4"/>
  <c r="JV48" i="4" s="1"/>
  <c r="IL14" i="4"/>
  <c r="KD31" i="4"/>
  <c r="JR18" i="4"/>
  <c r="JS18" i="4" s="1"/>
  <c r="JT18" i="4" s="1"/>
  <c r="JU18" i="4" s="1"/>
  <c r="JV18" i="4" s="1"/>
  <c r="JW18" i="4" s="1"/>
  <c r="JX18" i="4" s="1"/>
  <c r="JY18" i="4" s="1"/>
  <c r="JZ18" i="4" s="1"/>
  <c r="KK14" i="4"/>
  <c r="JO8" i="4"/>
  <c r="IP37" i="4"/>
  <c r="IQ37" i="4" s="1"/>
  <c r="KC37" i="4"/>
  <c r="JM15" i="4"/>
  <c r="JM19" i="4" s="1"/>
  <c r="JR33" i="4"/>
  <c r="JL36" i="4"/>
  <c r="JN14" i="4"/>
  <c r="JN32" i="4" s="1"/>
  <c r="IW28" i="4"/>
  <c r="IX28" i="4" s="1"/>
  <c r="IY28" i="4" s="1"/>
  <c r="IZ28" i="4" s="1"/>
  <c r="JA28" i="4" s="1"/>
  <c r="JB28" i="4" s="1"/>
  <c r="JC28" i="4" s="1"/>
  <c r="JD28" i="4" s="1"/>
  <c r="JE28" i="4" s="1"/>
  <c r="JF28" i="4" s="1"/>
  <c r="IW18" i="4"/>
  <c r="IX18" i="4" s="1"/>
  <c r="IY18" i="4" s="1"/>
  <c r="IZ18" i="4" s="1"/>
  <c r="JA18" i="4" s="1"/>
  <c r="JB18" i="4" s="1"/>
  <c r="JC18" i="4" s="1"/>
  <c r="JD18" i="4" s="1"/>
  <c r="JE18" i="4" s="1"/>
  <c r="JF18" i="4" s="1"/>
  <c r="IW23" i="4"/>
  <c r="IX23" i="4" s="1"/>
  <c r="IY23" i="4" s="1"/>
  <c r="IZ23" i="4" s="1"/>
  <c r="JA23" i="4" s="1"/>
  <c r="JB23" i="4" s="1"/>
  <c r="JC23" i="4" s="1"/>
  <c r="JD23" i="4" s="1"/>
  <c r="JE23" i="4" s="1"/>
  <c r="JF23" i="4" s="1"/>
  <c r="IS10" i="4"/>
  <c r="IN22" i="4"/>
  <c r="IO22" i="4" s="1"/>
  <c r="IP22" i="4" s="1"/>
  <c r="IQ22" i="4" s="1"/>
  <c r="IR22" i="4" s="1"/>
  <c r="IS22" i="4" s="1"/>
  <c r="IT22" i="4" s="1"/>
  <c r="IU22" i="4" s="1"/>
  <c r="IV22" i="4" s="1"/>
  <c r="IW22" i="4"/>
  <c r="IE8" i="4"/>
  <c r="IE15" i="4" s="1"/>
  <c r="IE19" i="4" s="1"/>
  <c r="JN45" i="4"/>
  <c r="JN47" i="4" s="1"/>
  <c r="JN33" i="4"/>
  <c r="LB9" i="4"/>
  <c r="JY9" i="4"/>
  <c r="KI9" i="4" s="1"/>
  <c r="JN15" i="4"/>
  <c r="JN19" i="4" s="1"/>
  <c r="II14" i="4"/>
  <c r="II32" i="4" s="1"/>
  <c r="IH46" i="4"/>
  <c r="IH48" i="4" s="1"/>
  <c r="JM45" i="4"/>
  <c r="JM47" i="4" s="1"/>
  <c r="KS14" i="4"/>
  <c r="KS32" i="4" s="1"/>
  <c r="IK14" i="4"/>
  <c r="JM36" i="4"/>
  <c r="IX31" i="4"/>
  <c r="IW21" i="4"/>
  <c r="IX21" i="4" s="1"/>
  <c r="IY21" i="4" s="1"/>
  <c r="IZ21" i="4" s="1"/>
  <c r="JA21" i="4" s="1"/>
  <c r="JB21" i="4" s="1"/>
  <c r="JC21" i="4" s="1"/>
  <c r="JD21" i="4" s="1"/>
  <c r="JE21" i="4" s="1"/>
  <c r="JF21" i="4" s="1"/>
  <c r="IW17" i="4"/>
  <c r="IX17" i="4" s="1"/>
  <c r="IY17" i="4" s="1"/>
  <c r="IZ17" i="4" s="1"/>
  <c r="JA17" i="4" s="1"/>
  <c r="JB17" i="4" s="1"/>
  <c r="JC17" i="4" s="1"/>
  <c r="JD17" i="4" s="1"/>
  <c r="JE17" i="4" s="1"/>
  <c r="JF17" i="4" s="1"/>
  <c r="JL45" i="4"/>
  <c r="JL47" i="4" s="1"/>
  <c r="IU9" i="4"/>
  <c r="IU33" i="4" s="1"/>
  <c r="IL33" i="4"/>
  <c r="JR46" i="4"/>
  <c r="JR48" i="4" s="1"/>
  <c r="KB42" i="4"/>
  <c r="KN35" i="4"/>
  <c r="KO34" i="4"/>
  <c r="KK33" i="4"/>
  <c r="KQ6" i="4"/>
  <c r="KR6" i="4" s="1"/>
  <c r="KP4" i="4"/>
  <c r="ID30" i="4"/>
  <c r="KV30" i="4"/>
  <c r="KO4" i="4"/>
  <c r="KO30" i="4" s="1"/>
  <c r="KM30" i="4"/>
  <c r="KL30" i="4"/>
  <c r="JR30" i="4"/>
  <c r="IH5" i="4"/>
  <c r="II5" i="4" s="1"/>
  <c r="IJ5" i="4" s="1"/>
  <c r="IK5" i="4" s="1"/>
  <c r="IL5" i="4" s="1"/>
  <c r="IF5" i="4"/>
  <c r="IG5" i="4" s="1"/>
  <c r="BY41" i="4"/>
  <c r="BP41" i="4"/>
  <c r="BQ41" i="4" s="1"/>
  <c r="BR41" i="4" s="1"/>
  <c r="BS41" i="4" s="1"/>
  <c r="BT41" i="4" s="1"/>
  <c r="BU41" i="4" s="1"/>
  <c r="BV41" i="4" s="1"/>
  <c r="BW41" i="4" s="1"/>
  <c r="BX41" i="4" s="1"/>
  <c r="KM27" i="4"/>
  <c r="KW42" i="4"/>
  <c r="KW27" i="4" s="1"/>
  <c r="KB46" i="4"/>
  <c r="KB48" i="4" s="1"/>
  <c r="KF46" i="4"/>
  <c r="KF48" i="4" s="1"/>
  <c r="IV14" i="4"/>
  <c r="JF9" i="4"/>
  <c r="IV33" i="4"/>
  <c r="KE46" i="4"/>
  <c r="KE48" i="4" s="1"/>
  <c r="KD46" i="4"/>
  <c r="KD48" i="4" s="1"/>
  <c r="JA6" i="4"/>
  <c r="JA31" i="4" s="1"/>
  <c r="IZ31" i="4"/>
  <c r="KN15" i="4"/>
  <c r="KN19" i="4" s="1"/>
  <c r="KN45" i="4"/>
  <c r="KN47" i="4" s="1"/>
  <c r="KO8" i="4"/>
  <c r="KO15" i="4" s="1"/>
  <c r="KO19" i="4" s="1"/>
  <c r="KJ9" i="4"/>
  <c r="IR8" i="4"/>
  <c r="KA40" i="4"/>
  <c r="KB40" i="4" s="1"/>
  <c r="KC40" i="4" s="1"/>
  <c r="KD40" i="4" s="1"/>
  <c r="KE40" i="4" s="1"/>
  <c r="KF40" i="4" s="1"/>
  <c r="KG40" i="4" s="1"/>
  <c r="KH40" i="4" s="1"/>
  <c r="KI40" i="4" s="1"/>
  <c r="KJ40" i="4" s="1"/>
  <c r="KU11" i="4"/>
  <c r="IT27" i="4"/>
  <c r="IN21" i="4"/>
  <c r="IO21" i="4" s="1"/>
  <c r="IP21" i="4" s="1"/>
  <c r="IQ21" i="4" s="1"/>
  <c r="IR21" i="4" s="1"/>
  <c r="IS21" i="4" s="1"/>
  <c r="IT21" i="4" s="1"/>
  <c r="IU21" i="4" s="1"/>
  <c r="IV21" i="4" s="1"/>
  <c r="IN8" i="4"/>
  <c r="IN36" i="4" s="1"/>
  <c r="KM34" i="4"/>
  <c r="JS27" i="4"/>
  <c r="KH9" i="4"/>
  <c r="JV8" i="4"/>
  <c r="JV45" i="4" s="1"/>
  <c r="JV47" i="4" s="1"/>
  <c r="KZ5" i="4"/>
  <c r="LA5" i="4" s="1"/>
  <c r="LB5" i="4" s="1"/>
  <c r="LC5" i="4" s="1"/>
  <c r="LD5" i="4" s="1"/>
  <c r="KX14" i="4"/>
  <c r="KV38" i="4"/>
  <c r="KV12" i="4"/>
  <c r="IX33" i="4"/>
  <c r="II45" i="4"/>
  <c r="II47" i="4" s="1"/>
  <c r="IX30" i="4"/>
  <c r="IX22" i="4"/>
  <c r="IY22" i="4" s="1"/>
  <c r="IZ22" i="4" s="1"/>
  <c r="JA22" i="4" s="1"/>
  <c r="JB22" i="4" s="1"/>
  <c r="JC22" i="4" s="1"/>
  <c r="JD22" i="4" s="1"/>
  <c r="JE22" i="4" s="1"/>
  <c r="JF22" i="4" s="1"/>
  <c r="KI42" i="4"/>
  <c r="KS42" i="4" s="1"/>
  <c r="KV22" i="4"/>
  <c r="KW14" i="4"/>
  <c r="JG14" i="4"/>
  <c r="KV8" i="4"/>
  <c r="IM45" i="4"/>
  <c r="IM47" i="4" s="1"/>
  <c r="IJ15" i="4"/>
  <c r="IJ19" i="4" s="1"/>
  <c r="IH45" i="4"/>
  <c r="IH47" i="4" s="1"/>
  <c r="IZ42" i="4"/>
  <c r="IZ27" i="4" s="1"/>
  <c r="IW30" i="4"/>
  <c r="IZ10" i="4"/>
  <c r="KE42" i="4"/>
  <c r="KV39" i="4"/>
  <c r="JJ37" i="4"/>
  <c r="JJ11" i="4" s="1"/>
  <c r="KY33" i="4"/>
  <c r="KO32" i="4"/>
  <c r="KW17" i="4"/>
  <c r="KM15" i="4"/>
  <c r="KM19" i="4" s="1"/>
  <c r="KV14" i="4"/>
  <c r="KV32" i="4" s="1"/>
  <c r="KN13" i="4"/>
  <c r="KN34" i="4" s="1"/>
  <c r="KR8" i="4"/>
  <c r="KR15" i="4" s="1"/>
  <c r="KR19" i="4" s="1"/>
  <c r="KB5" i="4"/>
  <c r="KC5" i="4" s="1"/>
  <c r="IX10" i="4"/>
  <c r="KS46" i="4"/>
  <c r="KS48" i="4" s="1"/>
  <c r="KC46" i="4"/>
  <c r="KC48" i="4" s="1"/>
  <c r="KD42" i="4"/>
  <c r="KD27" i="4" s="1"/>
  <c r="KA14" i="4"/>
  <c r="IE45" i="4"/>
  <c r="IE47" i="4" s="1"/>
  <c r="IY42" i="4"/>
  <c r="IX42" i="4"/>
  <c r="IX27" i="4" s="1"/>
  <c r="ID13" i="4"/>
  <c r="ID34" i="4" s="1"/>
  <c r="IW10" i="4"/>
  <c r="JB6" i="4"/>
  <c r="KQ31" i="4"/>
  <c r="KV18" i="4"/>
  <c r="JX14" i="4"/>
  <c r="JX32" i="4" s="1"/>
  <c r="KL34" i="4"/>
  <c r="KB4" i="4"/>
  <c r="KP9" i="4"/>
  <c r="JH7" i="4"/>
  <c r="JI7" i="4" s="1"/>
  <c r="KV21" i="4"/>
  <c r="IO33" i="4"/>
  <c r="KQ46" i="4"/>
  <c r="KQ48" i="4" s="1"/>
  <c r="KV40" i="4"/>
  <c r="KZ36" i="4"/>
  <c r="JZ33" i="4"/>
  <c r="IW37" i="4"/>
  <c r="IW11" i="4" s="1"/>
  <c r="IH36" i="4"/>
  <c r="IY31" i="4"/>
  <c r="IX5" i="4"/>
  <c r="IY5" i="4" s="1"/>
  <c r="KV43" i="4"/>
  <c r="JG33" i="4"/>
  <c r="JR21" i="4"/>
  <c r="JS21" i="4" s="1"/>
  <c r="JT21" i="4" s="1"/>
  <c r="JU21" i="4" s="1"/>
  <c r="JV21" i="4" s="1"/>
  <c r="JW21" i="4" s="1"/>
  <c r="JX21" i="4" s="1"/>
  <c r="JY21" i="4" s="1"/>
  <c r="JZ21" i="4" s="1"/>
  <c r="KU46" i="4"/>
  <c r="KU48" i="4" s="1"/>
  <c r="KU33" i="4"/>
  <c r="JW27" i="4"/>
  <c r="KG42" i="4"/>
  <c r="JK37" i="4"/>
  <c r="JV6" i="4"/>
  <c r="JS31" i="4"/>
  <c r="JT6" i="4"/>
  <c r="JT5" i="4"/>
  <c r="JU5" i="4" s="1"/>
  <c r="JV5" i="4"/>
  <c r="JW5" i="4" s="1"/>
  <c r="JX5" i="4" s="1"/>
  <c r="JY5" i="4" s="1"/>
  <c r="JZ5" i="4" s="1"/>
  <c r="JV27" i="4"/>
  <c r="KF42" i="4"/>
  <c r="KM37" i="4"/>
  <c r="JV4" i="4"/>
  <c r="JT4" i="4"/>
  <c r="JS30" i="4"/>
  <c r="JR38" i="4"/>
  <c r="JS38" i="4" s="1"/>
  <c r="JT38" i="4" s="1"/>
  <c r="JU38" i="4" s="1"/>
  <c r="JV38" i="4" s="1"/>
  <c r="JW38" i="4" s="1"/>
  <c r="JX38" i="4" s="1"/>
  <c r="JY38" i="4" s="1"/>
  <c r="JZ38" i="4" s="1"/>
  <c r="KA38" i="4"/>
  <c r="KB38" i="4" s="1"/>
  <c r="KC38" i="4" s="1"/>
  <c r="KD38" i="4" s="1"/>
  <c r="KE38" i="4" s="1"/>
  <c r="KF38" i="4" s="1"/>
  <c r="KG38" i="4" s="1"/>
  <c r="KH38" i="4" s="1"/>
  <c r="KI38" i="4" s="1"/>
  <c r="KJ38" i="4" s="1"/>
  <c r="KJ27" i="4"/>
  <c r="KT42" i="4"/>
  <c r="KK34" i="4"/>
  <c r="KK32" i="4"/>
  <c r="KP46" i="4"/>
  <c r="KP48" i="4" s="1"/>
  <c r="KZ10" i="4"/>
  <c r="KP5" i="4"/>
  <c r="KQ5" i="4" s="1"/>
  <c r="KR5" i="4" s="1"/>
  <c r="KS5" i="4" s="1"/>
  <c r="KT5" i="4" s="1"/>
  <c r="KN5" i="4"/>
  <c r="KO5" i="4" s="1"/>
  <c r="JL12" i="4"/>
  <c r="JM12" i="4" s="1"/>
  <c r="JN12" i="4" s="1"/>
  <c r="JO12" i="4" s="1"/>
  <c r="JP12" i="4" s="1"/>
  <c r="JP32" i="4" s="1"/>
  <c r="JJ12" i="4"/>
  <c r="JK12" i="4" s="1"/>
  <c r="KI33" i="4"/>
  <c r="KI14" i="4"/>
  <c r="LB8" i="4"/>
  <c r="LA15" i="4"/>
  <c r="LA19" i="4" s="1"/>
  <c r="LA36" i="4"/>
  <c r="LA45" i="4"/>
  <c r="LA47" i="4" s="1"/>
  <c r="KG31" i="4"/>
  <c r="KH6" i="4"/>
  <c r="JR8" i="4"/>
  <c r="KA8" i="4"/>
  <c r="JL7" i="4"/>
  <c r="LA30" i="4"/>
  <c r="LB4" i="4"/>
  <c r="JQ45" i="4"/>
  <c r="JQ47" i="4" s="1"/>
  <c r="KK42" i="4"/>
  <c r="KA39" i="4"/>
  <c r="KB39" i="4" s="1"/>
  <c r="KC39" i="4" s="1"/>
  <c r="KD39" i="4" s="1"/>
  <c r="KE39" i="4" s="1"/>
  <c r="KF39" i="4" s="1"/>
  <c r="KG39" i="4" s="1"/>
  <c r="KH39" i="4" s="1"/>
  <c r="KI39" i="4" s="1"/>
  <c r="KJ39" i="4" s="1"/>
  <c r="JQ27" i="4"/>
  <c r="JQ11" i="4"/>
  <c r="JO32" i="4"/>
  <c r="KX32" i="4"/>
  <c r="JW9" i="4"/>
  <c r="JM33" i="4"/>
  <c r="KA7" i="4"/>
  <c r="JR7" i="4"/>
  <c r="KV46" i="4"/>
  <c r="KV48" i="4" s="1"/>
  <c r="KH42" i="4"/>
  <c r="KW32" i="4"/>
  <c r="JL14" i="4"/>
  <c r="JL33" i="4"/>
  <c r="JV9" i="4"/>
  <c r="KZ30" i="4"/>
  <c r="JQ15" i="4"/>
  <c r="JQ19" i="4" s="1"/>
  <c r="JH15" i="4"/>
  <c r="JH19" i="4" s="1"/>
  <c r="JI8" i="4"/>
  <c r="KX6" i="4"/>
  <c r="JI4" i="4"/>
  <c r="JH30" i="4"/>
  <c r="JS11" i="4"/>
  <c r="JT37" i="4"/>
  <c r="KP35" i="4"/>
  <c r="JG35" i="4"/>
  <c r="KU32" i="4"/>
  <c r="KU34" i="4"/>
  <c r="JZ10" i="4"/>
  <c r="LD9" i="4"/>
  <c r="KT14" i="4"/>
  <c r="JY33" i="4"/>
  <c r="LA6" i="4"/>
  <c r="KZ31" i="4"/>
  <c r="KV37" i="4"/>
  <c r="LF37" i="4" s="1"/>
  <c r="LF11" i="4" s="1"/>
  <c r="KN36" i="4"/>
  <c r="KN12" i="4"/>
  <c r="KO12" i="4" s="1"/>
  <c r="KZ7" i="4"/>
  <c r="KW30" i="4"/>
  <c r="KC27" i="4"/>
  <c r="JX10" i="4"/>
  <c r="JU14" i="4"/>
  <c r="KE9" i="4"/>
  <c r="KR31" i="4"/>
  <c r="KS6" i="4"/>
  <c r="JL5" i="4"/>
  <c r="JM5" i="4" s="1"/>
  <c r="JN5" i="4" s="1"/>
  <c r="JO5" i="4" s="1"/>
  <c r="JP5" i="4" s="1"/>
  <c r="JJ5" i="4"/>
  <c r="JK5" i="4" s="1"/>
  <c r="KD37" i="4"/>
  <c r="KC11" i="4"/>
  <c r="JQ13" i="4"/>
  <c r="LA9" i="4"/>
  <c r="KQ14" i="4"/>
  <c r="JT14" i="4"/>
  <c r="KD9" i="4"/>
  <c r="JM32" i="4"/>
  <c r="KC33" i="4"/>
  <c r="KC14" i="4"/>
  <c r="JQ36" i="4"/>
  <c r="KI10" i="4"/>
  <c r="LC14" i="4"/>
  <c r="LC33" i="4"/>
  <c r="KS8" i="4"/>
  <c r="KQ7" i="4"/>
  <c r="JL6" i="4"/>
  <c r="JI31" i="4"/>
  <c r="JJ6" i="4"/>
  <c r="KX4" i="4"/>
  <c r="JR14" i="4"/>
  <c r="JR12" i="4"/>
  <c r="JS12" i="4" s="1"/>
  <c r="KA12" i="4"/>
  <c r="KB12" i="4" s="1"/>
  <c r="KC12" i="4" s="1"/>
  <c r="KA10" i="4"/>
  <c r="JR17" i="4"/>
  <c r="JS17" i="4" s="1"/>
  <c r="JT17" i="4" s="1"/>
  <c r="JU17" i="4" s="1"/>
  <c r="JV17" i="4" s="1"/>
  <c r="JW17" i="4" s="1"/>
  <c r="JX17" i="4" s="1"/>
  <c r="JY17" i="4" s="1"/>
  <c r="JZ17" i="4" s="1"/>
  <c r="KY10" i="4"/>
  <c r="LB10" i="4"/>
  <c r="KX10" i="4"/>
  <c r="KU7" i="4"/>
  <c r="KT10" i="4"/>
  <c r="JE27" i="4"/>
  <c r="IF12" i="4"/>
  <c r="IG12" i="4" s="1"/>
  <c r="IH12" i="4"/>
  <c r="II12" i="4" s="1"/>
  <c r="IJ12" i="4" s="1"/>
  <c r="IK12" i="4" s="1"/>
  <c r="IL12" i="4" s="1"/>
  <c r="IL32" i="4" s="1"/>
  <c r="IP5" i="4"/>
  <c r="IQ5" i="4" s="1"/>
  <c r="IR5" i="4"/>
  <c r="IS5" i="4" s="1"/>
  <c r="IT5" i="4" s="1"/>
  <c r="IU5" i="4" s="1"/>
  <c r="IV5" i="4" s="1"/>
  <c r="IF4" i="4"/>
  <c r="IH4" i="4"/>
  <c r="IE30" i="4"/>
  <c r="IQ11" i="4"/>
  <c r="IR37" i="4"/>
  <c r="ID15" i="4"/>
  <c r="ID19" i="4" s="1"/>
  <c r="ID36" i="4"/>
  <c r="IW42" i="4"/>
  <c r="IW27" i="4" s="1"/>
  <c r="IM27" i="4"/>
  <c r="JB46" i="4"/>
  <c r="JB48" i="4" s="1"/>
  <c r="II15" i="4"/>
  <c r="II19" i="4" s="1"/>
  <c r="IM11" i="4"/>
  <c r="IE13" i="4"/>
  <c r="IE34" i="4" s="1"/>
  <c r="IE35" i="4"/>
  <c r="IF7" i="4"/>
  <c r="IC14" i="4"/>
  <c r="IM9" i="4"/>
  <c r="IH9" i="4"/>
  <c r="IY30" i="4"/>
  <c r="JB4" i="4"/>
  <c r="II36" i="4"/>
  <c r="IT14" i="4"/>
  <c r="JD9" i="4"/>
  <c r="IW12" i="4"/>
  <c r="IX12" i="4" s="1"/>
  <c r="IY12" i="4" s="1"/>
  <c r="IS9" i="4"/>
  <c r="IW46" i="4"/>
  <c r="IW48" i="4" s="1"/>
  <c r="IR27" i="4"/>
  <c r="JB42" i="4"/>
  <c r="IE36" i="4"/>
  <c r="IK32" i="4"/>
  <c r="IV10" i="4"/>
  <c r="JF42" i="4"/>
  <c r="IQ27" i="4"/>
  <c r="JA42" i="4"/>
  <c r="IX37" i="4"/>
  <c r="IE37" i="4"/>
  <c r="ID11" i="4"/>
  <c r="IY27" i="4"/>
  <c r="IJ32" i="4"/>
  <c r="IR12" i="4"/>
  <c r="IS12" i="4" s="1"/>
  <c r="IT12" i="4" s="1"/>
  <c r="IU12" i="4" s="1"/>
  <c r="IV12" i="4" s="1"/>
  <c r="IV32" i="4" s="1"/>
  <c r="IP12" i="4"/>
  <c r="IQ12" i="4" s="1"/>
  <c r="IQ14" i="4"/>
  <c r="JA9" i="4"/>
  <c r="IN15" i="4"/>
  <c r="IN19" i="4" s="1"/>
  <c r="IO8" i="4"/>
  <c r="IN45" i="4"/>
  <c r="IN47" i="4" s="1"/>
  <c r="IO31" i="4"/>
  <c r="IP6" i="4"/>
  <c r="IR6" i="4"/>
  <c r="IZ4" i="4"/>
  <c r="JD27" i="4"/>
  <c r="IY10" i="4"/>
  <c r="IK8" i="4"/>
  <c r="IJ45" i="4"/>
  <c r="IJ47" i="4" s="1"/>
  <c r="IF6" i="4"/>
  <c r="IH6" i="4"/>
  <c r="IE31" i="4"/>
  <c r="IN30" i="4"/>
  <c r="IO4" i="4"/>
  <c r="JC42" i="4"/>
  <c r="IW39" i="4"/>
  <c r="IX39" i="4" s="1"/>
  <c r="IY39" i="4" s="1"/>
  <c r="IZ39" i="4" s="1"/>
  <c r="JA39" i="4" s="1"/>
  <c r="JB39" i="4" s="1"/>
  <c r="JC39" i="4" s="1"/>
  <c r="JD39" i="4" s="1"/>
  <c r="JE39" i="4" s="1"/>
  <c r="JF39" i="4" s="1"/>
  <c r="IP11" i="4"/>
  <c r="IF8" i="4"/>
  <c r="IP14" i="4"/>
  <c r="IZ9" i="4"/>
  <c r="JE9" i="4"/>
  <c r="IH7" i="4"/>
  <c r="IM7" i="4"/>
  <c r="IU10" i="4"/>
  <c r="IM15" i="4"/>
  <c r="IM19" i="4" s="1"/>
  <c r="IW8" i="4"/>
  <c r="IY9" i="4"/>
  <c r="KI27" i="4" l="1"/>
  <c r="KB27" i="4"/>
  <c r="KL42" i="4"/>
  <c r="IS46" i="4"/>
  <c r="IS48" i="4" s="1"/>
  <c r="JC10" i="4"/>
  <c r="JC46" i="4" s="1"/>
  <c r="JC48" i="4" s="1"/>
  <c r="JO15" i="4"/>
  <c r="JO19" i="4" s="1"/>
  <c r="JO45" i="4"/>
  <c r="JO47" i="4" s="1"/>
  <c r="JP8" i="4"/>
  <c r="JY14" i="4"/>
  <c r="JY32" i="4" s="1"/>
  <c r="IU14" i="4"/>
  <c r="IU32" i="4" s="1"/>
  <c r="LB33" i="4"/>
  <c r="LB14" i="4"/>
  <c r="LB32" i="4" s="1"/>
  <c r="KX17" i="4"/>
  <c r="KY17" i="4" s="1"/>
  <c r="KZ17" i="4" s="1"/>
  <c r="LA17" i="4" s="1"/>
  <c r="LB17" i="4" s="1"/>
  <c r="LC17" i="4" s="1"/>
  <c r="LD17" i="4" s="1"/>
  <c r="LG17" i="4"/>
  <c r="JH35" i="4"/>
  <c r="JO36" i="4"/>
  <c r="KP30" i="4"/>
  <c r="KQ4" i="4"/>
  <c r="CI41" i="4"/>
  <c r="BZ41" i="4"/>
  <c r="CA41" i="4" s="1"/>
  <c r="CB41" i="4" s="1"/>
  <c r="CC41" i="4" s="1"/>
  <c r="CD41" i="4" s="1"/>
  <c r="CE41" i="4" s="1"/>
  <c r="CF41" i="4" s="1"/>
  <c r="CG41" i="4" s="1"/>
  <c r="CH41" i="4" s="1"/>
  <c r="LF40" i="4"/>
  <c r="KW40" i="4"/>
  <c r="KW43" i="4"/>
  <c r="LF43" i="4"/>
  <c r="KF8" i="4"/>
  <c r="LF39" i="4"/>
  <c r="KW39" i="4"/>
  <c r="IZ5" i="4"/>
  <c r="JA5" i="4" s="1"/>
  <c r="JB5" i="4"/>
  <c r="JC5" i="4" s="1"/>
  <c r="JD5" i="4" s="1"/>
  <c r="JE5" i="4" s="1"/>
  <c r="JF5" i="4" s="1"/>
  <c r="KW18" i="4"/>
  <c r="LF18" i="4"/>
  <c r="KV15" i="4"/>
  <c r="LF8" i="4"/>
  <c r="LF45" i="4" s="1"/>
  <c r="LF47" i="4" s="1"/>
  <c r="KW8" i="4"/>
  <c r="LG8" i="4" s="1"/>
  <c r="LG45" i="4" s="1"/>
  <c r="LG47" i="4" s="1"/>
  <c r="KV45" i="4"/>
  <c r="KV47" i="4" s="1"/>
  <c r="KV36" i="4"/>
  <c r="JH13" i="4"/>
  <c r="JH34" i="4" s="1"/>
  <c r="LF10" i="4"/>
  <c r="KP14" i="4"/>
  <c r="KZ9" i="4"/>
  <c r="KP33" i="4"/>
  <c r="JB31" i="4"/>
  <c r="JC6" i="4"/>
  <c r="IX46" i="4"/>
  <c r="IX48" i="4" s="1"/>
  <c r="KE27" i="4"/>
  <c r="KO42" i="4"/>
  <c r="JW8" i="4"/>
  <c r="JX8" i="4" s="1"/>
  <c r="KW21" i="4"/>
  <c r="LF21" i="4"/>
  <c r="KD5" i="4"/>
  <c r="KE5" i="4" s="1"/>
  <c r="KF5" i="4"/>
  <c r="KG5" i="4" s="1"/>
  <c r="KH5" i="4" s="1"/>
  <c r="KI5" i="4" s="1"/>
  <c r="KJ5" i="4" s="1"/>
  <c r="IZ46" i="4"/>
  <c r="IZ48" i="4" s="1"/>
  <c r="KW22" i="4"/>
  <c r="LF22" i="4"/>
  <c r="KW12" i="4"/>
  <c r="LG12" i="4" s="1"/>
  <c r="LH12" i="4" s="1"/>
  <c r="LI12" i="4" s="1"/>
  <c r="LJ12" i="4" s="1"/>
  <c r="LK12" i="4" s="1"/>
  <c r="LL12" i="4" s="1"/>
  <c r="LM12" i="4" s="1"/>
  <c r="LN12" i="4" s="1"/>
  <c r="LO12" i="4" s="1"/>
  <c r="LP12" i="4" s="1"/>
  <c r="LQ12" i="4" s="1"/>
  <c r="LR12" i="4" s="1"/>
  <c r="LF12" i="4"/>
  <c r="KA32" i="4"/>
  <c r="KA34" i="4"/>
  <c r="IS8" i="4"/>
  <c r="JB8" i="4"/>
  <c r="IR36" i="4"/>
  <c r="IR45" i="4"/>
  <c r="IR47" i="4" s="1"/>
  <c r="JG32" i="4"/>
  <c r="JG34" i="4"/>
  <c r="KO45" i="4"/>
  <c r="KO47" i="4" s="1"/>
  <c r="KC4" i="4"/>
  <c r="KB30" i="4"/>
  <c r="KR36" i="4"/>
  <c r="KR45" i="4"/>
  <c r="KR47" i="4" s="1"/>
  <c r="JF14" i="4"/>
  <c r="JF33" i="4"/>
  <c r="KH33" i="4"/>
  <c r="KH14" i="4"/>
  <c r="KH32" i="4" s="1"/>
  <c r="JV36" i="4"/>
  <c r="KN42" i="4"/>
  <c r="KN27" i="4" s="1"/>
  <c r="KO36" i="4"/>
  <c r="KW38" i="4"/>
  <c r="LF38" i="4"/>
  <c r="KJ33" i="4"/>
  <c r="KJ14" i="4"/>
  <c r="LF9" i="4"/>
  <c r="LG9" i="4" s="1"/>
  <c r="KI46" i="4"/>
  <c r="KI48" i="4" s="1"/>
  <c r="KH31" i="4"/>
  <c r="KI6" i="4"/>
  <c r="KX46" i="4"/>
  <c r="KX48" i="4" s="1"/>
  <c r="KH10" i="4"/>
  <c r="JX46" i="4"/>
  <c r="JX48" i="4" s="1"/>
  <c r="JM6" i="4"/>
  <c r="JL31" i="4"/>
  <c r="JW6" i="4"/>
  <c r="JV31" i="4"/>
  <c r="KR7" i="4"/>
  <c r="KQ13" i="4"/>
  <c r="KQ34" i="4" s="1"/>
  <c r="KQ35" i="4"/>
  <c r="KH27" i="4"/>
  <c r="KR42" i="4"/>
  <c r="LB6" i="4"/>
  <c r="LA31" i="4"/>
  <c r="JU37" i="4"/>
  <c r="JT11" i="4"/>
  <c r="JK11" i="4"/>
  <c r="JL37" i="4"/>
  <c r="JR32" i="4"/>
  <c r="JL34" i="4"/>
  <c r="JL32" i="4"/>
  <c r="KU13" i="4"/>
  <c r="KV7" i="4"/>
  <c r="LF7" i="4" s="1"/>
  <c r="KU35" i="4"/>
  <c r="KX42" i="4"/>
  <c r="KX27" i="4" s="1"/>
  <c r="KG27" i="4"/>
  <c r="KQ42" i="4"/>
  <c r="JK6" i="4"/>
  <c r="JK31" i="4" s="1"/>
  <c r="JJ31" i="4"/>
  <c r="KQ32" i="4"/>
  <c r="LB46" i="4"/>
  <c r="LB48" i="4" s="1"/>
  <c r="KJ10" i="4"/>
  <c r="JZ46" i="4"/>
  <c r="JZ48" i="4" s="1"/>
  <c r="KD11" i="4"/>
  <c r="KE37" i="4"/>
  <c r="JS7" i="4"/>
  <c r="JR35" i="4"/>
  <c r="JR13" i="4"/>
  <c r="JR34" i="4" s="1"/>
  <c r="LB15" i="4"/>
  <c r="LB19" i="4" s="1"/>
  <c r="LC8" i="4"/>
  <c r="LB36" i="4"/>
  <c r="LB45" i="4"/>
  <c r="LB47" i="4" s="1"/>
  <c r="JU4" i="4"/>
  <c r="JU30" i="4" s="1"/>
  <c r="JT30" i="4"/>
  <c r="JI13" i="4"/>
  <c r="JI34" i="4" s="1"/>
  <c r="JI35" i="4"/>
  <c r="JJ7" i="4"/>
  <c r="JT12" i="4"/>
  <c r="JU12" i="4" s="1"/>
  <c r="JV12" i="4"/>
  <c r="JW12" i="4" s="1"/>
  <c r="JX12" i="4" s="1"/>
  <c r="JY12" i="4" s="1"/>
  <c r="JZ12" i="4" s="1"/>
  <c r="JZ32" i="4" s="1"/>
  <c r="JR15" i="4"/>
  <c r="JR19" i="4" s="1"/>
  <c r="JS8" i="4"/>
  <c r="JR36" i="4"/>
  <c r="JR45" i="4"/>
  <c r="JR47" i="4" s="1"/>
  <c r="KY4" i="4"/>
  <c r="KY30" i="4" s="1"/>
  <c r="KX30" i="4"/>
  <c r="JT32" i="4"/>
  <c r="JT31" i="4"/>
  <c r="JU6" i="4"/>
  <c r="JU31" i="4" s="1"/>
  <c r="KX31" i="4"/>
  <c r="KY6" i="4"/>
  <c r="KY31" i="4" s="1"/>
  <c r="KC32" i="4"/>
  <c r="KS15" i="4"/>
  <c r="KS19" i="4" s="1"/>
  <c r="KT8" i="4"/>
  <c r="KS36" i="4"/>
  <c r="KS45" i="4"/>
  <c r="KS47" i="4" s="1"/>
  <c r="LA7" i="4"/>
  <c r="KZ35" i="4"/>
  <c r="KZ13" i="4"/>
  <c r="KK27" i="4"/>
  <c r="KU42" i="4"/>
  <c r="KA46" i="4"/>
  <c r="KA48" i="4" s="1"/>
  <c r="JW45" i="4"/>
  <c r="JW47" i="4" s="1"/>
  <c r="JW15" i="4"/>
  <c r="JW19" i="4" s="1"/>
  <c r="KA13" i="4"/>
  <c r="KB7" i="4"/>
  <c r="KA35" i="4"/>
  <c r="LB30" i="4"/>
  <c r="LC4" i="4"/>
  <c r="KI32" i="4"/>
  <c r="KS27" i="4"/>
  <c r="LC42" i="4"/>
  <c r="LC27" i="4" s="1"/>
  <c r="JV30" i="4"/>
  <c r="JW4" i="4"/>
  <c r="KE14" i="4"/>
  <c r="KE33" i="4"/>
  <c r="JU32" i="4"/>
  <c r="JL4" i="4"/>
  <c r="JI30" i="4"/>
  <c r="JJ4" i="4"/>
  <c r="LA33" i="4"/>
  <c r="LA14" i="4"/>
  <c r="KY46" i="4"/>
  <c r="KY48" i="4" s="1"/>
  <c r="LC32" i="4"/>
  <c r="KF45" i="4"/>
  <c r="KF47" i="4" s="1"/>
  <c r="KG8" i="4"/>
  <c r="KF36" i="4"/>
  <c r="KV11" i="4"/>
  <c r="KW37" i="4"/>
  <c r="LG37" i="4" s="1"/>
  <c r="LG11" i="4" s="1"/>
  <c r="KM11" i="4"/>
  <c r="KN37" i="4"/>
  <c r="KB8" i="4"/>
  <c r="KA36" i="4"/>
  <c r="KA15" i="4"/>
  <c r="KA19" i="4" s="1"/>
  <c r="KA45" i="4"/>
  <c r="KA47" i="4" s="1"/>
  <c r="LD10" i="4"/>
  <c r="KT46" i="4"/>
  <c r="KT48" i="4" s="1"/>
  <c r="KD14" i="4"/>
  <c r="KD33" i="4"/>
  <c r="KT27" i="4"/>
  <c r="LD42" i="4"/>
  <c r="LD27" i="4" s="1"/>
  <c r="LD14" i="4"/>
  <c r="LD33" i="4"/>
  <c r="JI36" i="4"/>
  <c r="JJ8" i="4"/>
  <c r="JI15" i="4"/>
  <c r="JI19" i="4" s="1"/>
  <c r="JI45" i="4"/>
  <c r="JI47" i="4" s="1"/>
  <c r="KZ46" i="4"/>
  <c r="KZ48" i="4" s="1"/>
  <c r="KF12" i="4"/>
  <c r="KG12" i="4" s="1"/>
  <c r="KH12" i="4" s="1"/>
  <c r="KI12" i="4" s="1"/>
  <c r="KJ12" i="4" s="1"/>
  <c r="KJ32" i="4" s="1"/>
  <c r="KD12" i="4"/>
  <c r="KE12" i="4" s="1"/>
  <c r="KT6" i="4"/>
  <c r="KT31" i="4" s="1"/>
  <c r="KS31" i="4"/>
  <c r="JV33" i="4"/>
  <c r="JV14" i="4"/>
  <c r="KF9" i="4"/>
  <c r="KG9" i="4"/>
  <c r="JW14" i="4"/>
  <c r="JW33" i="4"/>
  <c r="JM7" i="4"/>
  <c r="JL35" i="4"/>
  <c r="JL13" i="4"/>
  <c r="JV7" i="4"/>
  <c r="KF27" i="4"/>
  <c r="KP42" i="4"/>
  <c r="IP32" i="4"/>
  <c r="IW7" i="4"/>
  <c r="IM13" i="4"/>
  <c r="IM35" i="4"/>
  <c r="IN7" i="4"/>
  <c r="IZ30" i="4"/>
  <c r="JA4" i="4"/>
  <c r="JA30" i="4" s="1"/>
  <c r="JC4" i="4"/>
  <c r="JB30" i="4"/>
  <c r="IY33" i="4"/>
  <c r="IY14" i="4"/>
  <c r="IR11" i="4"/>
  <c r="IS37" i="4"/>
  <c r="IH33" i="4"/>
  <c r="IH14" i="4"/>
  <c r="IR9" i="4"/>
  <c r="IS14" i="4"/>
  <c r="IS33" i="4"/>
  <c r="JC9" i="4"/>
  <c r="II7" i="4"/>
  <c r="IH13" i="4"/>
  <c r="IR7" i="4"/>
  <c r="IH35" i="4"/>
  <c r="IX8" i="4"/>
  <c r="IW15" i="4"/>
  <c r="IW19" i="4" s="1"/>
  <c r="IW45" i="4"/>
  <c r="IW47" i="4" s="1"/>
  <c r="IW36" i="4"/>
  <c r="IL8" i="4"/>
  <c r="IK45" i="4"/>
  <c r="IK47" i="4" s="1"/>
  <c r="IK36" i="4"/>
  <c r="IK15" i="4"/>
  <c r="IK19" i="4" s="1"/>
  <c r="IQ6" i="4"/>
  <c r="IQ31" i="4" s="1"/>
  <c r="IP31" i="4"/>
  <c r="IG8" i="4"/>
  <c r="IF36" i="4"/>
  <c r="IF15" i="4"/>
  <c r="IF19" i="4" s="1"/>
  <c r="IF45" i="4"/>
  <c r="IF47" i="4" s="1"/>
  <c r="IS6" i="4"/>
  <c r="IR31" i="4"/>
  <c r="JE14" i="4"/>
  <c r="JE33" i="4"/>
  <c r="IY46" i="4"/>
  <c r="IY48" i="4" s="1"/>
  <c r="IW9" i="4"/>
  <c r="IM33" i="4"/>
  <c r="IM14" i="4"/>
  <c r="II6" i="4"/>
  <c r="IH31" i="4"/>
  <c r="IC32" i="4"/>
  <c r="IC34" i="4"/>
  <c r="JB12" i="4"/>
  <c r="JC12" i="4" s="1"/>
  <c r="JD12" i="4" s="1"/>
  <c r="JE12" i="4" s="1"/>
  <c r="JF12" i="4" s="1"/>
  <c r="JF32" i="4" s="1"/>
  <c r="IZ12" i="4"/>
  <c r="JA12" i="4" s="1"/>
  <c r="JF27" i="4"/>
  <c r="IG6" i="4"/>
  <c r="IG31" i="4" s="1"/>
  <c r="IF31" i="4"/>
  <c r="JF10" i="4"/>
  <c r="IV46" i="4"/>
  <c r="IV48" i="4" s="1"/>
  <c r="IF13" i="4"/>
  <c r="IF34" i="4" s="1"/>
  <c r="IF35" i="4"/>
  <c r="IG7" i="4"/>
  <c r="JE10" i="4"/>
  <c r="IU46" i="4"/>
  <c r="IU48" i="4" s="1"/>
  <c r="JC27" i="4"/>
  <c r="IO15" i="4"/>
  <c r="IO19" i="4" s="1"/>
  <c r="IO36" i="4"/>
  <c r="IP8" i="4"/>
  <c r="IO45" i="4"/>
  <c r="IO47" i="4" s="1"/>
  <c r="IF37" i="4"/>
  <c r="IE11" i="4"/>
  <c r="II4" i="4"/>
  <c r="IH30" i="4"/>
  <c r="IX11" i="4"/>
  <c r="IY37" i="4"/>
  <c r="IG4" i="4"/>
  <c r="IG30" i="4" s="1"/>
  <c r="IF30" i="4"/>
  <c r="JA14" i="4"/>
  <c r="JA33" i="4"/>
  <c r="JA27" i="4"/>
  <c r="JB27" i="4"/>
  <c r="JD14" i="4"/>
  <c r="JD33" i="4"/>
  <c r="IZ33" i="4"/>
  <c r="IZ14" i="4"/>
  <c r="IO30" i="4"/>
  <c r="IR4" i="4"/>
  <c r="IP4" i="4"/>
  <c r="IQ32" i="4"/>
  <c r="IT32" i="4"/>
  <c r="KX38" i="4" l="1"/>
  <c r="KY38" i="4" s="1"/>
  <c r="KZ38" i="4" s="1"/>
  <c r="LA38" i="4" s="1"/>
  <c r="LB38" i="4" s="1"/>
  <c r="LC38" i="4" s="1"/>
  <c r="LD38" i="4" s="1"/>
  <c r="LG38" i="4"/>
  <c r="KX39" i="4"/>
  <c r="KY39" i="4" s="1"/>
  <c r="KZ39" i="4" s="1"/>
  <c r="LA39" i="4" s="1"/>
  <c r="LB39" i="4" s="1"/>
  <c r="LC39" i="4" s="1"/>
  <c r="LD39" i="4" s="1"/>
  <c r="LG39" i="4"/>
  <c r="JP15" i="4"/>
  <c r="JP19" i="4" s="1"/>
  <c r="JP45" i="4"/>
  <c r="JP47" i="4" s="1"/>
  <c r="JP36" i="4"/>
  <c r="KX18" i="4"/>
  <c r="KY18" i="4" s="1"/>
  <c r="KZ18" i="4" s="1"/>
  <c r="LA18" i="4" s="1"/>
  <c r="LB18" i="4" s="1"/>
  <c r="LC18" i="4" s="1"/>
  <c r="LD18" i="4" s="1"/>
  <c r="LG18" i="4"/>
  <c r="KX21" i="4"/>
  <c r="KY21" i="4" s="1"/>
  <c r="KZ21" i="4" s="1"/>
  <c r="LA21" i="4" s="1"/>
  <c r="LB21" i="4" s="1"/>
  <c r="LC21" i="4" s="1"/>
  <c r="LD21" i="4" s="1"/>
  <c r="LG21" i="4"/>
  <c r="KL27" i="4"/>
  <c r="KV42" i="4"/>
  <c r="KV27" i="4" s="1"/>
  <c r="KX22" i="4"/>
  <c r="KY22" i="4" s="1"/>
  <c r="KZ22" i="4" s="1"/>
  <c r="LA22" i="4" s="1"/>
  <c r="LB22" i="4" s="1"/>
  <c r="LC22" i="4" s="1"/>
  <c r="LD22" i="4" s="1"/>
  <c r="LG22" i="4"/>
  <c r="KX43" i="4"/>
  <c r="KY43" i="4" s="1"/>
  <c r="KZ43" i="4" s="1"/>
  <c r="LA43" i="4" s="1"/>
  <c r="LB43" i="4" s="1"/>
  <c r="LC43" i="4" s="1"/>
  <c r="LD43" i="4" s="1"/>
  <c r="LG43" i="4"/>
  <c r="KX40" i="4"/>
  <c r="KY40" i="4" s="1"/>
  <c r="KZ40" i="4" s="1"/>
  <c r="LA40" i="4" s="1"/>
  <c r="LB40" i="4" s="1"/>
  <c r="LC40" i="4" s="1"/>
  <c r="LD40" i="4" s="1"/>
  <c r="LG40" i="4"/>
  <c r="LG14" i="4"/>
  <c r="LG33" i="4"/>
  <c r="LF46" i="4"/>
  <c r="LF48" i="4" s="1"/>
  <c r="LG10" i="4"/>
  <c r="LG46" i="4" s="1"/>
  <c r="LG48" i="4" s="1"/>
  <c r="KQ30" i="4"/>
  <c r="KR4" i="4"/>
  <c r="CS41" i="4"/>
  <c r="CJ41" i="4"/>
  <c r="CK41" i="4" s="1"/>
  <c r="CL41" i="4" s="1"/>
  <c r="CM41" i="4" s="1"/>
  <c r="CN41" i="4" s="1"/>
  <c r="CO41" i="4" s="1"/>
  <c r="CP41" i="4" s="1"/>
  <c r="CQ41" i="4" s="1"/>
  <c r="CR41" i="4" s="1"/>
  <c r="KV19" i="4"/>
  <c r="LF15" i="4"/>
  <c r="LF19" i="4" s="1"/>
  <c r="LF13" i="4"/>
  <c r="LF35" i="4"/>
  <c r="LF33" i="4"/>
  <c r="LF14" i="4"/>
  <c r="KZ14" i="4"/>
  <c r="KZ33" i="4"/>
  <c r="JW36" i="4"/>
  <c r="KY42" i="4"/>
  <c r="KY27" i="4" s="1"/>
  <c r="KO27" i="4"/>
  <c r="KP34" i="4"/>
  <c r="KP32" i="4"/>
  <c r="KD4" i="4"/>
  <c r="KF4" i="4"/>
  <c r="KC30" i="4"/>
  <c r="KX12" i="4"/>
  <c r="KY12" i="4" s="1"/>
  <c r="KZ12" i="4"/>
  <c r="LA12" i="4" s="1"/>
  <c r="LB12" i="4" s="1"/>
  <c r="LC12" i="4" s="1"/>
  <c r="LD12" i="4" s="1"/>
  <c r="KX8" i="4"/>
  <c r="KW36" i="4"/>
  <c r="KW45" i="4"/>
  <c r="KW47" i="4" s="1"/>
  <c r="KW15" i="4"/>
  <c r="JC8" i="4"/>
  <c r="JB45" i="4"/>
  <c r="JB47" i="4" s="1"/>
  <c r="JB36" i="4"/>
  <c r="IT8" i="4"/>
  <c r="IS15" i="4"/>
  <c r="IS19" i="4" s="1"/>
  <c r="IS45" i="4"/>
  <c r="IS47" i="4" s="1"/>
  <c r="IS36" i="4"/>
  <c r="KU27" i="4"/>
  <c r="JD6" i="4"/>
  <c r="JC31" i="4"/>
  <c r="JV13" i="4"/>
  <c r="JW7" i="4"/>
  <c r="JV35" i="4"/>
  <c r="KF7" i="4"/>
  <c r="KH8" i="4"/>
  <c r="KG36" i="4"/>
  <c r="KG15" i="4"/>
  <c r="KG19" i="4" s="1"/>
  <c r="KG45" i="4"/>
  <c r="KG47" i="4" s="1"/>
  <c r="JL11" i="4"/>
  <c r="JM37" i="4"/>
  <c r="KE32" i="4"/>
  <c r="KG14" i="4"/>
  <c r="KG33" i="4"/>
  <c r="JJ36" i="4"/>
  <c r="JJ45" i="4"/>
  <c r="JJ47" i="4" s="1"/>
  <c r="JK8" i="4"/>
  <c r="JJ15" i="4"/>
  <c r="JJ19" i="4" s="1"/>
  <c r="JW30" i="4"/>
  <c r="JX4" i="4"/>
  <c r="KT15" i="4"/>
  <c r="KT19" i="4" s="1"/>
  <c r="KT45" i="4"/>
  <c r="KT47" i="4" s="1"/>
  <c r="KT36" i="4"/>
  <c r="JM31" i="4"/>
  <c r="JN6" i="4"/>
  <c r="KF14" i="4"/>
  <c r="KF33" i="4"/>
  <c r="LC15" i="4"/>
  <c r="LC19" i="4" s="1"/>
  <c r="LD8" i="4"/>
  <c r="LC36" i="4"/>
  <c r="LC45" i="4"/>
  <c r="LC47" i="4" s="1"/>
  <c r="KV35" i="4"/>
  <c r="KW7" i="4"/>
  <c r="LG7" i="4" s="1"/>
  <c r="KV13" i="4"/>
  <c r="KV34" i="4" s="1"/>
  <c r="JU11" i="4"/>
  <c r="JV37" i="4"/>
  <c r="LD4" i="4"/>
  <c r="LD30" i="4" s="1"/>
  <c r="LC30" i="4"/>
  <c r="JJ13" i="4"/>
  <c r="JJ34" i="4" s="1"/>
  <c r="JK7" i="4"/>
  <c r="JJ35" i="4"/>
  <c r="KF37" i="4"/>
  <c r="KE11" i="4"/>
  <c r="KQ27" i="4"/>
  <c r="LA42" i="4"/>
  <c r="LA27" i="4" s="1"/>
  <c r="LA13" i="4"/>
  <c r="LA34" i="4" s="1"/>
  <c r="LA35" i="4"/>
  <c r="LB7" i="4"/>
  <c r="KI31" i="4"/>
  <c r="KJ6" i="4"/>
  <c r="KJ31" i="4" s="1"/>
  <c r="KD32" i="4"/>
  <c r="JV34" i="4"/>
  <c r="JV32" i="4"/>
  <c r="KB15" i="4"/>
  <c r="KB19" i="4" s="1"/>
  <c r="KC8" i="4"/>
  <c r="KB36" i="4"/>
  <c r="KB45" i="4"/>
  <c r="KB47" i="4" s="1"/>
  <c r="JY8" i="4"/>
  <c r="JX15" i="4"/>
  <c r="JX19" i="4" s="1"/>
  <c r="JX36" i="4"/>
  <c r="JX45" i="4"/>
  <c r="JX47" i="4" s="1"/>
  <c r="LC6" i="4"/>
  <c r="LB31" i="4"/>
  <c r="KP27" i="4"/>
  <c r="KZ42" i="4"/>
  <c r="KZ27" i="4" s="1"/>
  <c r="KR27" i="4"/>
  <c r="LB42" i="4"/>
  <c r="LB27" i="4" s="1"/>
  <c r="JM4" i="4"/>
  <c r="JL30" i="4"/>
  <c r="KS7" i="4"/>
  <c r="KR13" i="4"/>
  <c r="KR34" i="4" s="1"/>
  <c r="KR35" i="4"/>
  <c r="JN7" i="4"/>
  <c r="JM13" i="4"/>
  <c r="JM34" i="4" s="1"/>
  <c r="JM35" i="4"/>
  <c r="LD46" i="4"/>
  <c r="LD48" i="4" s="1"/>
  <c r="KB35" i="4"/>
  <c r="KC7" i="4"/>
  <c r="KB13" i="4"/>
  <c r="KB34" i="4" s="1"/>
  <c r="KJ46" i="4"/>
  <c r="KJ48" i="4" s="1"/>
  <c r="JX6" i="4"/>
  <c r="JW31" i="4"/>
  <c r="JW32" i="4"/>
  <c r="JS15" i="4"/>
  <c r="JS19" i="4" s="1"/>
  <c r="JT8" i="4"/>
  <c r="JS36" i="4"/>
  <c r="JS45" i="4"/>
  <c r="JS47" i="4" s="1"/>
  <c r="KN11" i="4"/>
  <c r="KO37" i="4"/>
  <c r="LA32" i="4"/>
  <c r="KH46" i="4"/>
  <c r="KH48" i="4" s="1"/>
  <c r="KW11" i="4"/>
  <c r="KX37" i="4"/>
  <c r="JK4" i="4"/>
  <c r="JK30" i="4" s="1"/>
  <c r="JJ30" i="4"/>
  <c r="JS13" i="4"/>
  <c r="JS34" i="4" s="1"/>
  <c r="JT7" i="4"/>
  <c r="JS35" i="4"/>
  <c r="IY32" i="4"/>
  <c r="JD32" i="4"/>
  <c r="JC30" i="4"/>
  <c r="JD4" i="4"/>
  <c r="IT6" i="4"/>
  <c r="IS31" i="4"/>
  <c r="JC14" i="4"/>
  <c r="JC33" i="4"/>
  <c r="IJ4" i="4"/>
  <c r="II30" i="4"/>
  <c r="IJ7" i="4"/>
  <c r="II13" i="4"/>
  <c r="II34" i="4" s="1"/>
  <c r="II35" i="4"/>
  <c r="IQ4" i="4"/>
  <c r="IQ30" i="4" s="1"/>
  <c r="IP30" i="4"/>
  <c r="IJ6" i="4"/>
  <c r="II31" i="4"/>
  <c r="IR13" i="4"/>
  <c r="IR35" i="4"/>
  <c r="IS7" i="4"/>
  <c r="JB7" i="4"/>
  <c r="JF46" i="4"/>
  <c r="JF48" i="4" s="1"/>
  <c r="IS4" i="4"/>
  <c r="IR30" i="4"/>
  <c r="IM32" i="4"/>
  <c r="IM34" i="4"/>
  <c r="IS32" i="4"/>
  <c r="IN13" i="4"/>
  <c r="IN34" i="4" s="1"/>
  <c r="IN35" i="4"/>
  <c r="IO7" i="4"/>
  <c r="JE32" i="4"/>
  <c r="IZ37" i="4"/>
  <c r="IY11" i="4"/>
  <c r="IG37" i="4"/>
  <c r="IF11" i="4"/>
  <c r="IR14" i="4"/>
  <c r="JB9" i="4"/>
  <c r="IR33" i="4"/>
  <c r="JE46" i="4"/>
  <c r="JE48" i="4" s="1"/>
  <c r="IW14" i="4"/>
  <c r="IW33" i="4"/>
  <c r="IH34" i="4"/>
  <c r="IH32" i="4"/>
  <c r="IL45" i="4"/>
  <c r="IL47" i="4" s="1"/>
  <c r="IL15" i="4"/>
  <c r="IL19" i="4" s="1"/>
  <c r="IL36" i="4"/>
  <c r="JA32" i="4"/>
  <c r="IZ32" i="4"/>
  <c r="IP15" i="4"/>
  <c r="IP19" i="4" s="1"/>
  <c r="IP36" i="4"/>
  <c r="IQ8" i="4"/>
  <c r="IP45" i="4"/>
  <c r="IP47" i="4" s="1"/>
  <c r="IG13" i="4"/>
  <c r="IG34" i="4" s="1"/>
  <c r="IG35" i="4"/>
  <c r="IY8" i="4"/>
  <c r="IX15" i="4"/>
  <c r="IX19" i="4" s="1"/>
  <c r="IX45" i="4"/>
  <c r="IX47" i="4" s="1"/>
  <c r="IX36" i="4"/>
  <c r="IX7" i="4"/>
  <c r="IW13" i="4"/>
  <c r="IW35" i="4"/>
  <c r="IG36" i="4"/>
  <c r="IG15" i="4"/>
  <c r="IG19" i="4" s="1"/>
  <c r="IG45" i="4"/>
  <c r="IG47" i="4" s="1"/>
  <c r="IS11" i="4"/>
  <c r="IT37" i="4"/>
  <c r="LG13" i="4" l="1"/>
  <c r="LG35" i="4"/>
  <c r="LD32" i="4"/>
  <c r="LE12" i="4"/>
  <c r="KW19" i="4"/>
  <c r="LG15" i="4"/>
  <c r="LG19" i="4" s="1"/>
  <c r="LG32" i="4"/>
  <c r="LG34" i="4"/>
  <c r="KR30" i="4"/>
  <c r="KS4" i="4"/>
  <c r="DC41" i="4"/>
  <c r="CT41" i="4"/>
  <c r="CU41" i="4" s="1"/>
  <c r="CV41" i="4" s="1"/>
  <c r="CW41" i="4" s="1"/>
  <c r="CX41" i="4" s="1"/>
  <c r="CY41" i="4" s="1"/>
  <c r="CZ41" i="4" s="1"/>
  <c r="DA41" i="4" s="1"/>
  <c r="DB41" i="4" s="1"/>
  <c r="JE6" i="4"/>
  <c r="JD31" i="4"/>
  <c r="LF42" i="4"/>
  <c r="IU8" i="4"/>
  <c r="IT36" i="4"/>
  <c r="IT15" i="4"/>
  <c r="IT19" i="4" s="1"/>
  <c r="IT45" i="4"/>
  <c r="IT47" i="4" s="1"/>
  <c r="KF30" i="4"/>
  <c r="KG4" i="4"/>
  <c r="LF34" i="4"/>
  <c r="LF32" i="4"/>
  <c r="KE4" i="4"/>
  <c r="KE30" i="4" s="1"/>
  <c r="KD30" i="4"/>
  <c r="KX45" i="4"/>
  <c r="KX47" i="4" s="1"/>
  <c r="KX36" i="4"/>
  <c r="KY8" i="4"/>
  <c r="KX15" i="4"/>
  <c r="KX19" i="4" s="1"/>
  <c r="KZ34" i="4"/>
  <c r="KZ32" i="4"/>
  <c r="JC36" i="4"/>
  <c r="JC15" i="4"/>
  <c r="JC19" i="4" s="1"/>
  <c r="JC45" i="4"/>
  <c r="JC47" i="4" s="1"/>
  <c r="JD8" i="4"/>
  <c r="LD45" i="4"/>
  <c r="LD47" i="4" s="1"/>
  <c r="LD36" i="4"/>
  <c r="LD15" i="4"/>
  <c r="LD19" i="4" s="1"/>
  <c r="KF34" i="4"/>
  <c r="KF32" i="4"/>
  <c r="JV11" i="4"/>
  <c r="JW37" i="4"/>
  <c r="KD7" i="4"/>
  <c r="KC13" i="4"/>
  <c r="KC34" i="4" s="1"/>
  <c r="KC35" i="4"/>
  <c r="JO7" i="4"/>
  <c r="JN13" i="4"/>
  <c r="JN34" i="4" s="1"/>
  <c r="JN35" i="4"/>
  <c r="KH15" i="4"/>
  <c r="KH19" i="4" s="1"/>
  <c r="KH36" i="4"/>
  <c r="KH45" i="4"/>
  <c r="KH47" i="4" s="1"/>
  <c r="KI8" i="4"/>
  <c r="JY6" i="4"/>
  <c r="JX31" i="4"/>
  <c r="KS35" i="4"/>
  <c r="KT7" i="4"/>
  <c r="KS13" i="4"/>
  <c r="KS34" i="4" s="1"/>
  <c r="JO6" i="4"/>
  <c r="JN31" i="4"/>
  <c r="JM11" i="4"/>
  <c r="JN37" i="4"/>
  <c r="KX7" i="4"/>
  <c r="KW13" i="4"/>
  <c r="KW34" i="4" s="1"/>
  <c r="KW35" i="4"/>
  <c r="JT15" i="4"/>
  <c r="JT19" i="4" s="1"/>
  <c r="JU8" i="4"/>
  <c r="JT45" i="4"/>
  <c r="JT47" i="4" s="1"/>
  <c r="JT36" i="4"/>
  <c r="JY4" i="4"/>
  <c r="JX30" i="4"/>
  <c r="JK15" i="4"/>
  <c r="JK19" i="4" s="1"/>
  <c r="JK45" i="4"/>
  <c r="JK47" i="4" s="1"/>
  <c r="JK36" i="4"/>
  <c r="KG32" i="4"/>
  <c r="KP37" i="4"/>
  <c r="KO11" i="4"/>
  <c r="JN4" i="4"/>
  <c r="JM30" i="4"/>
  <c r="JK13" i="4"/>
  <c r="JK34" i="4" s="1"/>
  <c r="JK35" i="4"/>
  <c r="KG7" i="4"/>
  <c r="KF13" i="4"/>
  <c r="KF35" i="4"/>
  <c r="LC7" i="4"/>
  <c r="LB13" i="4"/>
  <c r="LB34" i="4" s="1"/>
  <c r="LB35" i="4"/>
  <c r="JW13" i="4"/>
  <c r="JW34" i="4" s="1"/>
  <c r="JW35" i="4"/>
  <c r="JX7" i="4"/>
  <c r="JZ8" i="4"/>
  <c r="JY15" i="4"/>
  <c r="JY19" i="4" s="1"/>
  <c r="JY36" i="4"/>
  <c r="JY45" i="4"/>
  <c r="JY47" i="4" s="1"/>
  <c r="JT13" i="4"/>
  <c r="JT34" i="4" s="1"/>
  <c r="JU7" i="4"/>
  <c r="JT35" i="4"/>
  <c r="KC15" i="4"/>
  <c r="KC19" i="4" s="1"/>
  <c r="KD8" i="4"/>
  <c r="KC45" i="4"/>
  <c r="KC47" i="4" s="1"/>
  <c r="KC36" i="4"/>
  <c r="KX11" i="4"/>
  <c r="KY37" i="4"/>
  <c r="LD6" i="4"/>
  <c r="LD31" i="4" s="1"/>
  <c r="LC31" i="4"/>
  <c r="KF11" i="4"/>
  <c r="KG37" i="4"/>
  <c r="IP7" i="4"/>
  <c r="IO35" i="4"/>
  <c r="IO13" i="4"/>
  <c r="IO34" i="4" s="1"/>
  <c r="IT4" i="4"/>
  <c r="IS30" i="4"/>
  <c r="IK6" i="4"/>
  <c r="IJ31" i="4"/>
  <c r="IY15" i="4"/>
  <c r="IY19" i="4" s="1"/>
  <c r="IZ8" i="4"/>
  <c r="IY45" i="4"/>
  <c r="IY47" i="4" s="1"/>
  <c r="IY36" i="4"/>
  <c r="IU6" i="4"/>
  <c r="IT31" i="4"/>
  <c r="IG11" i="4"/>
  <c r="IH37" i="4"/>
  <c r="IQ15" i="4"/>
  <c r="IQ19" i="4" s="1"/>
  <c r="IQ36" i="4"/>
  <c r="IQ45" i="4"/>
  <c r="IQ47" i="4" s="1"/>
  <c r="JB14" i="4"/>
  <c r="JB33" i="4"/>
  <c r="JC32" i="4"/>
  <c r="JA37" i="4"/>
  <c r="IZ11" i="4"/>
  <c r="JE4" i="4"/>
  <c r="JD30" i="4"/>
  <c r="IT11" i="4"/>
  <c r="IU37" i="4"/>
  <c r="IW32" i="4"/>
  <c r="IW34" i="4"/>
  <c r="JC7" i="4"/>
  <c r="JB13" i="4"/>
  <c r="JB35" i="4"/>
  <c r="IK7" i="4"/>
  <c r="IJ35" i="4"/>
  <c r="IJ13" i="4"/>
  <c r="IJ34" i="4" s="1"/>
  <c r="IR32" i="4"/>
  <c r="IR34" i="4"/>
  <c r="IT7" i="4"/>
  <c r="IS13" i="4"/>
  <c r="IS34" i="4" s="1"/>
  <c r="IS35" i="4"/>
  <c r="IY7" i="4"/>
  <c r="IX13" i="4"/>
  <c r="IX34" i="4" s="1"/>
  <c r="IX35" i="4"/>
  <c r="IK4" i="4"/>
  <c r="IJ30" i="4"/>
  <c r="LF27" i="4" l="1"/>
  <c r="LG42" i="4"/>
  <c r="LG27" i="4" s="1"/>
  <c r="KS30" i="4"/>
  <c r="KT4" i="4"/>
  <c r="KT30" i="4" s="1"/>
  <c r="DM41" i="4"/>
  <c r="DD41" i="4"/>
  <c r="DE41" i="4" s="1"/>
  <c r="DF41" i="4" s="1"/>
  <c r="DG41" i="4" s="1"/>
  <c r="DH41" i="4" s="1"/>
  <c r="DI41" i="4" s="1"/>
  <c r="DJ41" i="4" s="1"/>
  <c r="DK41" i="4" s="1"/>
  <c r="DL41" i="4" s="1"/>
  <c r="JD45" i="4"/>
  <c r="JD47" i="4" s="1"/>
  <c r="JE8" i="4"/>
  <c r="JD36" i="4"/>
  <c r="JD15" i="4"/>
  <c r="JD19" i="4" s="1"/>
  <c r="KH4" i="4"/>
  <c r="KG30" i="4"/>
  <c r="KY36" i="4"/>
  <c r="KY15" i="4"/>
  <c r="KY19" i="4" s="1"/>
  <c r="KY45" i="4"/>
  <c r="KY47" i="4" s="1"/>
  <c r="IV8" i="4"/>
  <c r="IU36" i="4"/>
  <c r="IU15" i="4"/>
  <c r="IU19" i="4" s="1"/>
  <c r="IU45" i="4"/>
  <c r="IU47" i="4" s="1"/>
  <c r="JF6" i="4"/>
  <c r="JF31" i="4" s="1"/>
  <c r="JE31" i="4"/>
  <c r="JZ36" i="4"/>
  <c r="JZ45" i="4"/>
  <c r="JZ47" i="4" s="1"/>
  <c r="JZ15" i="4"/>
  <c r="JZ19" i="4" s="1"/>
  <c r="JY7" i="4"/>
  <c r="JX35" i="4"/>
  <c r="JX13" i="4"/>
  <c r="JX34" i="4" s="1"/>
  <c r="JO4" i="4"/>
  <c r="JN30" i="4"/>
  <c r="JU15" i="4"/>
  <c r="JU19" i="4" s="1"/>
  <c r="JU36" i="4"/>
  <c r="JU45" i="4"/>
  <c r="JU47" i="4" s="1"/>
  <c r="KY11" i="4"/>
  <c r="KZ37" i="4"/>
  <c r="JZ6" i="4"/>
  <c r="JZ31" i="4" s="1"/>
  <c r="JY31" i="4"/>
  <c r="KD13" i="4"/>
  <c r="KD34" i="4" s="1"/>
  <c r="KE7" i="4"/>
  <c r="KD35" i="4"/>
  <c r="KD15" i="4"/>
  <c r="KD19" i="4" s="1"/>
  <c r="KE8" i="4"/>
  <c r="KD36" i="4"/>
  <c r="KD45" i="4"/>
  <c r="KD47" i="4" s="1"/>
  <c r="KY7" i="4"/>
  <c r="KX13" i="4"/>
  <c r="KX34" i="4" s="1"/>
  <c r="KX35" i="4"/>
  <c r="JW11" i="4"/>
  <c r="JX37" i="4"/>
  <c r="LC13" i="4"/>
  <c r="LC34" i="4" s="1"/>
  <c r="LD7" i="4"/>
  <c r="LC35" i="4"/>
  <c r="JO37" i="4"/>
  <c r="JN11" i="4"/>
  <c r="KQ37" i="4"/>
  <c r="KP11" i="4"/>
  <c r="KJ8" i="4"/>
  <c r="KI45" i="4"/>
  <c r="KI47" i="4" s="1"/>
  <c r="KI15" i="4"/>
  <c r="KI19" i="4" s="1"/>
  <c r="KI36" i="4"/>
  <c r="JU35" i="4"/>
  <c r="JU13" i="4"/>
  <c r="JU34" i="4" s="1"/>
  <c r="KT13" i="4"/>
  <c r="KT34" i="4" s="1"/>
  <c r="KT35" i="4"/>
  <c r="KG11" i="4"/>
  <c r="KH37" i="4"/>
  <c r="JZ4" i="4"/>
  <c r="JZ30" i="4" s="1"/>
  <c r="JY30" i="4"/>
  <c r="KG13" i="4"/>
  <c r="KG34" i="4" s="1"/>
  <c r="KH7" i="4"/>
  <c r="KG35" i="4"/>
  <c r="JP6" i="4"/>
  <c r="JP31" i="4" s="1"/>
  <c r="JO31" i="4"/>
  <c r="JO13" i="4"/>
  <c r="JO34" i="4" s="1"/>
  <c r="JP7" i="4"/>
  <c r="JO35" i="4"/>
  <c r="IZ15" i="4"/>
  <c r="IZ19" i="4" s="1"/>
  <c r="IZ45" i="4"/>
  <c r="IZ47" i="4" s="1"/>
  <c r="JA8" i="4"/>
  <c r="IZ36" i="4"/>
  <c r="JF4" i="4"/>
  <c r="JF30" i="4" s="1"/>
  <c r="JE30" i="4"/>
  <c r="IL4" i="4"/>
  <c r="IL30" i="4" s="1"/>
  <c r="IK30" i="4"/>
  <c r="JC13" i="4"/>
  <c r="JC34" i="4" s="1"/>
  <c r="JC35" i="4"/>
  <c r="JD7" i="4"/>
  <c r="IL7" i="4"/>
  <c r="IK13" i="4"/>
  <c r="IK34" i="4" s="1"/>
  <c r="IK35" i="4"/>
  <c r="IV6" i="4"/>
  <c r="IV31" i="4" s="1"/>
  <c r="IU31" i="4"/>
  <c r="IZ7" i="4"/>
  <c r="IY35" i="4"/>
  <c r="IY13" i="4"/>
  <c r="IY34" i="4" s="1"/>
  <c r="JB32" i="4"/>
  <c r="JB34" i="4"/>
  <c r="IH11" i="4"/>
  <c r="II37" i="4"/>
  <c r="IU4" i="4"/>
  <c r="IT30" i="4"/>
  <c r="JA11" i="4"/>
  <c r="JB37" i="4"/>
  <c r="IU7" i="4"/>
  <c r="IT13" i="4"/>
  <c r="IT34" i="4" s="1"/>
  <c r="IT35" i="4"/>
  <c r="IK31" i="4"/>
  <c r="IL6" i="4"/>
  <c r="IL31" i="4" s="1"/>
  <c r="IU11" i="4"/>
  <c r="IV37" i="4"/>
  <c r="IV11" i="4" s="1"/>
  <c r="IP13" i="4"/>
  <c r="IP34" i="4" s="1"/>
  <c r="IQ7" i="4"/>
  <c r="IP35" i="4"/>
  <c r="DN41" i="4" l="1"/>
  <c r="DW41" i="4"/>
  <c r="IV36" i="4"/>
  <c r="IV15" i="4"/>
  <c r="IV19" i="4" s="1"/>
  <c r="IV45" i="4"/>
  <c r="IV47" i="4" s="1"/>
  <c r="KI4" i="4"/>
  <c r="KH30" i="4"/>
  <c r="JE45" i="4"/>
  <c r="JE47" i="4" s="1"/>
  <c r="JF8" i="4"/>
  <c r="JE15" i="4"/>
  <c r="JE19" i="4" s="1"/>
  <c r="JE36" i="4"/>
  <c r="KE13" i="4"/>
  <c r="KE34" i="4" s="1"/>
  <c r="KE35" i="4"/>
  <c r="KE15" i="4"/>
  <c r="KE19" i="4" s="1"/>
  <c r="KE36" i="4"/>
  <c r="KE45" i="4"/>
  <c r="KE47" i="4" s="1"/>
  <c r="KQ11" i="4"/>
  <c r="KR37" i="4"/>
  <c r="KH11" i="4"/>
  <c r="KI37" i="4"/>
  <c r="JP4" i="4"/>
  <c r="JP30" i="4" s="1"/>
  <c r="JO30" i="4"/>
  <c r="JP35" i="4"/>
  <c r="JP13" i="4"/>
  <c r="JP34" i="4" s="1"/>
  <c r="LD13" i="4"/>
  <c r="LD34" i="4" s="1"/>
  <c r="LD35" i="4"/>
  <c r="JP37" i="4"/>
  <c r="JP11" i="4" s="1"/>
  <c r="JO11" i="4"/>
  <c r="JZ7" i="4"/>
  <c r="JY13" i="4"/>
  <c r="JY34" i="4" s="1"/>
  <c r="JY35" i="4"/>
  <c r="JX11" i="4"/>
  <c r="JY37" i="4"/>
  <c r="KZ11" i="4"/>
  <c r="LA37" i="4"/>
  <c r="KH13" i="4"/>
  <c r="KH34" i="4" s="1"/>
  <c r="KI7" i="4"/>
  <c r="KH35" i="4"/>
  <c r="KJ15" i="4"/>
  <c r="KJ19" i="4" s="1"/>
  <c r="KJ36" i="4"/>
  <c r="KJ45" i="4"/>
  <c r="KJ47" i="4" s="1"/>
  <c r="KY13" i="4"/>
  <c r="KY34" i="4" s="1"/>
  <c r="KY35" i="4"/>
  <c r="IV4" i="4"/>
  <c r="IV30" i="4" s="1"/>
  <c r="IU30" i="4"/>
  <c r="JA7" i="4"/>
  <c r="IZ35" i="4"/>
  <c r="IZ13" i="4"/>
  <c r="IZ34" i="4" s="1"/>
  <c r="IL13" i="4"/>
  <c r="IL34" i="4" s="1"/>
  <c r="IL35" i="4"/>
  <c r="II11" i="4"/>
  <c r="IJ37" i="4"/>
  <c r="IQ13" i="4"/>
  <c r="IQ34" i="4" s="1"/>
  <c r="IQ35" i="4"/>
  <c r="IV7" i="4"/>
  <c r="IU13" i="4"/>
  <c r="IU34" i="4" s="1"/>
  <c r="IU35" i="4"/>
  <c r="JD13" i="4"/>
  <c r="JD34" i="4" s="1"/>
  <c r="JD35" i="4"/>
  <c r="JE7" i="4"/>
  <c r="JA15" i="4"/>
  <c r="JA19" i="4" s="1"/>
  <c r="JA36" i="4"/>
  <c r="JA45" i="4"/>
  <c r="JA47" i="4" s="1"/>
  <c r="JC37" i="4"/>
  <c r="JB11" i="4"/>
  <c r="DO41" i="4" l="1"/>
  <c r="DX41" i="4"/>
  <c r="KI30" i="4"/>
  <c r="KJ4" i="4"/>
  <c r="KJ30" i="4" s="1"/>
  <c r="JF36" i="4"/>
  <c r="JF15" i="4"/>
  <c r="JF19" i="4" s="1"/>
  <c r="JF45" i="4"/>
  <c r="JF47" i="4" s="1"/>
  <c r="KI11" i="4"/>
  <c r="KJ37" i="4"/>
  <c r="KJ11" i="4" s="1"/>
  <c r="JZ13" i="4"/>
  <c r="JZ34" i="4" s="1"/>
  <c r="JZ35" i="4"/>
  <c r="LA11" i="4"/>
  <c r="LB37" i="4"/>
  <c r="JY11" i="4"/>
  <c r="JZ37" i="4"/>
  <c r="JZ11" i="4" s="1"/>
  <c r="KI13" i="4"/>
  <c r="KI34" i="4" s="1"/>
  <c r="KI35" i="4"/>
  <c r="KJ7" i="4"/>
  <c r="KS37" i="4"/>
  <c r="KR11" i="4"/>
  <c r="IJ11" i="4"/>
  <c r="IK37" i="4"/>
  <c r="IV13" i="4"/>
  <c r="IV34" i="4" s="1"/>
  <c r="IV35" i="4"/>
  <c r="JA13" i="4"/>
  <c r="JA34" i="4" s="1"/>
  <c r="JA35" i="4"/>
  <c r="JF7" i="4"/>
  <c r="JE13" i="4"/>
  <c r="JE34" i="4" s="1"/>
  <c r="JE35" i="4"/>
  <c r="JD37" i="4"/>
  <c r="JC11" i="4"/>
  <c r="DP41" i="4" l="1"/>
  <c r="DY41" i="4"/>
  <c r="KS11" i="4"/>
  <c r="KT37" i="4"/>
  <c r="KT11" i="4" s="1"/>
  <c r="LC37" i="4"/>
  <c r="LB11" i="4"/>
  <c r="KJ13" i="4"/>
  <c r="KJ34" i="4" s="1"/>
  <c r="KJ35" i="4"/>
  <c r="JF13" i="4"/>
  <c r="JF34" i="4" s="1"/>
  <c r="JF35" i="4"/>
  <c r="JE37" i="4"/>
  <c r="JD11" i="4"/>
  <c r="IK11" i="4"/>
  <c r="IL37" i="4"/>
  <c r="IL11" i="4" s="1"/>
  <c r="DZ41" i="4" l="1"/>
  <c r="DQ41" i="4"/>
  <c r="LC11" i="4"/>
  <c r="LD37" i="4"/>
  <c r="LD11" i="4" s="1"/>
  <c r="JE11" i="4"/>
  <c r="JF37" i="4"/>
  <c r="JF11" i="4" s="1"/>
  <c r="EA41" i="4" l="1"/>
  <c r="DR41" i="4"/>
  <c r="D19" i="4"/>
  <c r="B18" i="4"/>
  <c r="AI4" i="9"/>
  <c r="AH4" i="9" s="1"/>
  <c r="AG4" i="9"/>
  <c r="AF4" i="9" s="1"/>
  <c r="DY16" i="4"/>
  <c r="FM16" i="4" s="1"/>
  <c r="FU45" i="4"/>
  <c r="FU47" i="4" s="1"/>
  <c r="GY45" i="4"/>
  <c r="GY47" i="4" s="1"/>
  <c r="DW46" i="4"/>
  <c r="DW48" i="4" s="1"/>
  <c r="DY46" i="4"/>
  <c r="DY48" i="4" s="1"/>
  <c r="EA46" i="4"/>
  <c r="EA48" i="4" s="1"/>
  <c r="EC46" i="4"/>
  <c r="EC48" i="4" s="1"/>
  <c r="EE46" i="4"/>
  <c r="EH46" i="4"/>
  <c r="EI46" i="4"/>
  <c r="FU46" i="4"/>
  <c r="FU48" i="4" s="1"/>
  <c r="FV46" i="4"/>
  <c r="FV48" i="4" s="1"/>
  <c r="FW46" i="4"/>
  <c r="FW48" i="4" s="1"/>
  <c r="GY46" i="4"/>
  <c r="GY48" i="4" s="1"/>
  <c r="GZ46" i="4"/>
  <c r="GZ48" i="4" s="1"/>
  <c r="HA46" i="4"/>
  <c r="HA48" i="4" s="1"/>
  <c r="HB46" i="4"/>
  <c r="HB48" i="4" s="1"/>
  <c r="HC46" i="4"/>
  <c r="HC48" i="4" s="1"/>
  <c r="EE48" i="4"/>
  <c r="EH48" i="4"/>
  <c r="EI48" i="4"/>
  <c r="EA16" i="4"/>
  <c r="FO16" i="4" s="1"/>
  <c r="LQ15" i="4" l="1"/>
  <c r="LQ19" i="4" s="1"/>
  <c r="LL15" i="4"/>
  <c r="LL19" i="4" s="1"/>
  <c r="LP15" i="4"/>
  <c r="LP19" i="4" s="1"/>
  <c r="LO15" i="4"/>
  <c r="LO19" i="4" s="1"/>
  <c r="LN15" i="4"/>
  <c r="LN19" i="4" s="1"/>
  <c r="LM15" i="4"/>
  <c r="LM19" i="4" s="1"/>
  <c r="LI15" i="4"/>
  <c r="LI19" i="4" s="1"/>
  <c r="LK15" i="4"/>
  <c r="LK19" i="4" s="1"/>
  <c r="LR15" i="4"/>
  <c r="LR19" i="4" s="1"/>
  <c r="LJ15" i="4"/>
  <c r="LJ19" i="4" s="1"/>
  <c r="LH15" i="4"/>
  <c r="LH19" i="4" s="1"/>
  <c r="LE15" i="4"/>
  <c r="LE19" i="4" s="1"/>
  <c r="EB41" i="4"/>
  <c r="DS41" i="4"/>
  <c r="EC16" i="4"/>
  <c r="FQ16" i="4" s="1"/>
  <c r="DW16" i="4"/>
  <c r="FK16" i="4" s="1"/>
  <c r="JL15" i="4"/>
  <c r="JL19" i="4" s="1"/>
  <c r="KP15" i="4"/>
  <c r="KP19" i="4" s="1"/>
  <c r="KZ15" i="4"/>
  <c r="KZ19" i="4" s="1"/>
  <c r="IH15" i="4"/>
  <c r="IH19" i="4" s="1"/>
  <c r="IR15" i="4"/>
  <c r="IR19" i="4" s="1"/>
  <c r="KF15" i="4"/>
  <c r="KF19" i="4" s="1"/>
  <c r="JV15" i="4"/>
  <c r="JV19" i="4" s="1"/>
  <c r="JB15" i="4"/>
  <c r="JB19" i="4" s="1"/>
  <c r="DT41" i="4" l="1"/>
  <c r="EC41" i="4"/>
  <c r="GY9" i="4"/>
  <c r="GY7" i="4"/>
  <c r="FU9" i="4"/>
  <c r="FU7" i="4"/>
  <c r="EG10" i="4"/>
  <c r="GY15" i="4"/>
  <c r="GY19" i="4" s="1"/>
  <c r="GZ18" i="4"/>
  <c r="HA18" i="4" s="1"/>
  <c r="HB18" i="4" s="1"/>
  <c r="HC18" i="4" s="1"/>
  <c r="HD18" i="4" s="1"/>
  <c r="HE18" i="4" s="1"/>
  <c r="HF18" i="4" s="1"/>
  <c r="HG18" i="4" s="1"/>
  <c r="HH18" i="4" s="1"/>
  <c r="GZ17" i="4"/>
  <c r="HA17" i="4" s="1"/>
  <c r="HB17" i="4" s="1"/>
  <c r="HC17" i="4" s="1"/>
  <c r="HD17" i="4" s="1"/>
  <c r="HE17" i="4" s="1"/>
  <c r="HF17" i="4" s="1"/>
  <c r="HG17" i="4" s="1"/>
  <c r="HH17" i="4" s="1"/>
  <c r="EE20" i="4"/>
  <c r="EC20" i="4"/>
  <c r="Q18" i="4"/>
  <c r="R18" i="4" s="1"/>
  <c r="S18" i="4" s="1"/>
  <c r="T18" i="4" s="1"/>
  <c r="U18" i="4" s="1"/>
  <c r="V18" i="4" s="1"/>
  <c r="W18" i="4" s="1"/>
  <c r="X18" i="4" s="1"/>
  <c r="Y18" i="4" s="1"/>
  <c r="Z18" i="4" s="1"/>
  <c r="Q17" i="4"/>
  <c r="R17" i="4" s="1"/>
  <c r="S17" i="4" s="1"/>
  <c r="T17" i="4" s="1"/>
  <c r="U17" i="4" s="1"/>
  <c r="V17" i="4" s="1"/>
  <c r="W17" i="4" s="1"/>
  <c r="X17" i="4" s="1"/>
  <c r="Y17" i="4" s="1"/>
  <c r="Z17" i="4" s="1"/>
  <c r="FU15" i="4"/>
  <c r="FU19" i="4" s="1"/>
  <c r="EA20" i="4"/>
  <c r="DY20" i="4"/>
  <c r="DW20" i="4"/>
  <c r="C19" i="4"/>
  <c r="G10" i="4"/>
  <c r="G8" i="4"/>
  <c r="G45" i="4" s="1"/>
  <c r="G47" i="4" s="1"/>
  <c r="EG7" i="4"/>
  <c r="EG8" i="4" s="1"/>
  <c r="H10" i="4"/>
  <c r="I10" i="4"/>
  <c r="I16" i="4" s="1"/>
  <c r="J10" i="4"/>
  <c r="K10" i="4"/>
  <c r="HI5" i="4"/>
  <c r="ED5" i="4"/>
  <c r="EC5" i="4"/>
  <c r="EB5" i="4"/>
  <c r="EA5" i="4"/>
  <c r="DZ5" i="4"/>
  <c r="DY5" i="4"/>
  <c r="DX5" i="4"/>
  <c r="DW5" i="4"/>
  <c r="GE5" i="4"/>
  <c r="FU5" i="4"/>
  <c r="EQ5" i="4"/>
  <c r="GY5" i="4"/>
  <c r="EG5" i="4"/>
  <c r="Q5" i="4"/>
  <c r="G5" i="4"/>
  <c r="HA16" i="4" l="1"/>
  <c r="FW16" i="4"/>
  <c r="EI16" i="4"/>
  <c r="ES16" i="4" s="1"/>
  <c r="FC16" i="4" s="1"/>
  <c r="DU41" i="4"/>
  <c r="ED41" i="4"/>
  <c r="J16" i="4"/>
  <c r="J46" i="4"/>
  <c r="J48" i="4" s="1"/>
  <c r="EG45" i="4"/>
  <c r="EG47" i="4" s="1"/>
  <c r="EG15" i="4"/>
  <c r="EQ15" i="4" s="1"/>
  <c r="G46" i="4"/>
  <c r="G48" i="4" s="1"/>
  <c r="G16" i="4"/>
  <c r="H46" i="4"/>
  <c r="H48" i="4" s="1"/>
  <c r="H16" i="4"/>
  <c r="K46" i="4"/>
  <c r="K48" i="4" s="1"/>
  <c r="K16" i="4"/>
  <c r="AA17" i="4"/>
  <c r="I46" i="4"/>
  <c r="I48" i="4" s="1"/>
  <c r="AA18" i="4"/>
  <c r="EG46" i="4"/>
  <c r="EG48" i="4" s="1"/>
  <c r="G15" i="4"/>
  <c r="EI20" i="4"/>
  <c r="ES20" i="4"/>
  <c r="G19" i="4"/>
  <c r="Q15" i="4"/>
  <c r="GZ24" i="4"/>
  <c r="HA24" i="4" s="1"/>
  <c r="HB24" i="4" s="1"/>
  <c r="HC24" i="4" s="1"/>
  <c r="HD24" i="4" s="1"/>
  <c r="HE24" i="4" s="1"/>
  <c r="HF24" i="4" s="1"/>
  <c r="HG24" i="4" s="1"/>
  <c r="HH24" i="4" s="1"/>
  <c r="HI24" i="4" s="1"/>
  <c r="HJ24" i="4" s="1"/>
  <c r="HK24" i="4" s="1"/>
  <c r="HL24" i="4" s="1"/>
  <c r="HM24" i="4" s="1"/>
  <c r="HN24" i="4" s="1"/>
  <c r="HO24" i="4" s="1"/>
  <c r="HP24" i="4" s="1"/>
  <c r="HQ24" i="4" s="1"/>
  <c r="HR24" i="4" s="1"/>
  <c r="HS24" i="4" s="1"/>
  <c r="HT24" i="4" s="1"/>
  <c r="HU24" i="4" s="1"/>
  <c r="HV24" i="4" s="1"/>
  <c r="HW24" i="4" s="1"/>
  <c r="HX24" i="4" s="1"/>
  <c r="HY24" i="4" s="1"/>
  <c r="HZ24" i="4" s="1"/>
  <c r="IA24" i="4" s="1"/>
  <c r="IB24" i="4" s="1"/>
  <c r="GZ23" i="4"/>
  <c r="HA23" i="4" s="1"/>
  <c r="HB23" i="4" s="1"/>
  <c r="HC23" i="4" s="1"/>
  <c r="HD23" i="4" s="1"/>
  <c r="HE23" i="4" s="1"/>
  <c r="HF23" i="4" s="1"/>
  <c r="HG23" i="4" s="1"/>
  <c r="HH23" i="4" s="1"/>
  <c r="HI23" i="4" s="1"/>
  <c r="HJ23" i="4" s="1"/>
  <c r="HK23" i="4" s="1"/>
  <c r="HL23" i="4" s="1"/>
  <c r="HM23" i="4" s="1"/>
  <c r="HN23" i="4" s="1"/>
  <c r="HO23" i="4" s="1"/>
  <c r="HP23" i="4" s="1"/>
  <c r="HQ23" i="4" s="1"/>
  <c r="HR23" i="4" s="1"/>
  <c r="HS23" i="4" s="1"/>
  <c r="HT23" i="4" s="1"/>
  <c r="HU23" i="4" s="1"/>
  <c r="HV23" i="4" s="1"/>
  <c r="HW23" i="4" s="1"/>
  <c r="HX23" i="4" s="1"/>
  <c r="HY23" i="4" s="1"/>
  <c r="HZ23" i="4" s="1"/>
  <c r="IA23" i="4" s="1"/>
  <c r="IB23" i="4" s="1"/>
  <c r="HR42" i="4"/>
  <c r="IB42" i="4" s="1"/>
  <c r="HQ42" i="4"/>
  <c r="IA42" i="4" s="1"/>
  <c r="HN42" i="4"/>
  <c r="HX42" i="4" s="1"/>
  <c r="HO42" i="4"/>
  <c r="HY42" i="4" s="1"/>
  <c r="HP42" i="4"/>
  <c r="HZ42" i="4" s="1"/>
  <c r="HJ42" i="4"/>
  <c r="HT42" i="4" s="1"/>
  <c r="HK42" i="4"/>
  <c r="HU42" i="4" s="1"/>
  <c r="HL42" i="4"/>
  <c r="HV42" i="4" s="1"/>
  <c r="HM42" i="4"/>
  <c r="HW42" i="4" s="1"/>
  <c r="HI42" i="4"/>
  <c r="HS42" i="4" s="1"/>
  <c r="HJ43" i="4"/>
  <c r="HK43" i="4" s="1"/>
  <c r="HL43" i="4" s="1"/>
  <c r="HM43" i="4" s="1"/>
  <c r="HN43" i="4" s="1"/>
  <c r="HO43" i="4" s="1"/>
  <c r="HP43" i="4" s="1"/>
  <c r="HQ43" i="4" s="1"/>
  <c r="HR43" i="4" s="1"/>
  <c r="HI43" i="4"/>
  <c r="HS43" i="4" s="1"/>
  <c r="HT43" i="4" s="1"/>
  <c r="HU43" i="4" s="1"/>
  <c r="HV43" i="4" s="1"/>
  <c r="HW43" i="4" s="1"/>
  <c r="HX43" i="4" s="1"/>
  <c r="HY43" i="4" s="1"/>
  <c r="HZ43" i="4" s="1"/>
  <c r="IA43" i="4" s="1"/>
  <c r="IB43" i="4" s="1"/>
  <c r="GZ43" i="4"/>
  <c r="HA43" i="4" s="1"/>
  <c r="HB43" i="4" s="1"/>
  <c r="HC43" i="4" s="1"/>
  <c r="HD43" i="4" s="1"/>
  <c r="HE43" i="4" s="1"/>
  <c r="HF43" i="4" s="1"/>
  <c r="HG43" i="4" s="1"/>
  <c r="HH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EG16" i="4" l="1"/>
  <c r="FU16" i="4"/>
  <c r="GY16" i="4"/>
  <c r="ER43" i="4"/>
  <c r="ES43" i="4" s="1"/>
  <c r="ET43" i="4" s="1"/>
  <c r="EU43" i="4" s="1"/>
  <c r="EV43" i="4" s="1"/>
  <c r="EW43" i="4" s="1"/>
  <c r="EX43" i="4" s="1"/>
  <c r="EY43" i="4" s="1"/>
  <c r="EZ43" i="4" s="1"/>
  <c r="EG19" i="4"/>
  <c r="HC16" i="4"/>
  <c r="EK16" i="4"/>
  <c r="EU16" i="4" s="1"/>
  <c r="FE16" i="4" s="1"/>
  <c r="FY16" i="4"/>
  <c r="GI16" i="4" s="1"/>
  <c r="GS16" i="4" s="1"/>
  <c r="GG16" i="4"/>
  <c r="GQ16" i="4" s="1"/>
  <c r="FW20" i="4"/>
  <c r="EJ16" i="4"/>
  <c r="ET16" i="4" s="1"/>
  <c r="FD16" i="4" s="1"/>
  <c r="HB16" i="4"/>
  <c r="FX16" i="4"/>
  <c r="GH16" i="4" s="1"/>
  <c r="GR16" i="4" s="1"/>
  <c r="FV16" i="4"/>
  <c r="EH16" i="4"/>
  <c r="ER16" i="4" s="1"/>
  <c r="FB16" i="4" s="1"/>
  <c r="GZ16" i="4"/>
  <c r="HK16" i="4"/>
  <c r="HU16" i="4" s="1"/>
  <c r="IE16" i="4" s="1"/>
  <c r="HA20" i="4"/>
  <c r="EE41" i="4"/>
  <c r="DV41" i="4"/>
  <c r="EF41" i="4" s="1"/>
  <c r="EG41" i="4" s="1"/>
  <c r="AB17" i="4"/>
  <c r="AC17" i="4" s="1"/>
  <c r="AD17" i="4" s="1"/>
  <c r="AE17" i="4" s="1"/>
  <c r="AF17" i="4" s="1"/>
  <c r="AG17" i="4" s="1"/>
  <c r="AH17" i="4" s="1"/>
  <c r="AI17" i="4" s="1"/>
  <c r="AJ17" i="4" s="1"/>
  <c r="AK17" i="4"/>
  <c r="K20" i="4"/>
  <c r="U16" i="4"/>
  <c r="ER20" i="4"/>
  <c r="Q16" i="4"/>
  <c r="G20" i="4"/>
  <c r="R16" i="4"/>
  <c r="H20" i="4"/>
  <c r="AB18" i="4"/>
  <c r="AC18" i="4" s="1"/>
  <c r="AD18" i="4" s="1"/>
  <c r="AE18" i="4" s="1"/>
  <c r="AF18" i="4" s="1"/>
  <c r="AG18" i="4" s="1"/>
  <c r="AH18" i="4" s="1"/>
  <c r="AI18" i="4" s="1"/>
  <c r="AJ18" i="4" s="1"/>
  <c r="AK18" i="4"/>
  <c r="AA43" i="4"/>
  <c r="AB43" i="4" s="1"/>
  <c r="AC43" i="4" s="1"/>
  <c r="AD43" i="4" s="1"/>
  <c r="AE43" i="4" s="1"/>
  <c r="AF43" i="4" s="1"/>
  <c r="AG43" i="4" s="1"/>
  <c r="AH43" i="4" s="1"/>
  <c r="AI43" i="4" s="1"/>
  <c r="AJ43" i="4" s="1"/>
  <c r="S16" i="4"/>
  <c r="I20" i="4"/>
  <c r="T16" i="4"/>
  <c r="J20" i="4"/>
  <c r="GO43" i="4"/>
  <c r="GP43" i="4" s="1"/>
  <c r="GQ43" i="4" s="1"/>
  <c r="GR43" i="4" s="1"/>
  <c r="GS43" i="4" s="1"/>
  <c r="GT43" i="4" s="1"/>
  <c r="GU43" i="4" s="1"/>
  <c r="GV43" i="4" s="1"/>
  <c r="GW43" i="4" s="1"/>
  <c r="GX43" i="4" s="1"/>
  <c r="AA15" i="4"/>
  <c r="Q19" i="4"/>
  <c r="FK43" i="4"/>
  <c r="FB43" i="4"/>
  <c r="AK43" i="4" l="1"/>
  <c r="AU43" i="4" s="1"/>
  <c r="EQ41" i="4"/>
  <c r="EH41" i="4"/>
  <c r="EI41" i="4" s="1"/>
  <c r="EJ41" i="4" s="1"/>
  <c r="EK41" i="4" s="1"/>
  <c r="EL41" i="4" s="1"/>
  <c r="EM41" i="4" s="1"/>
  <c r="EN41" i="4" s="1"/>
  <c r="EO41" i="4" s="1"/>
  <c r="EP41" i="4" s="1"/>
  <c r="HM16" i="4"/>
  <c r="HW16" i="4" s="1"/>
  <c r="IG16" i="4" s="1"/>
  <c r="HC20" i="4"/>
  <c r="HI16" i="4"/>
  <c r="HS16" i="4" s="1"/>
  <c r="IC16" i="4" s="1"/>
  <c r="GY20" i="4"/>
  <c r="IO16" i="4"/>
  <c r="IE20" i="4"/>
  <c r="HJ16" i="4"/>
  <c r="HT16" i="4" s="1"/>
  <c r="ID16" i="4" s="1"/>
  <c r="GZ20" i="4"/>
  <c r="EH20" i="4"/>
  <c r="GF16" i="4"/>
  <c r="GP16" i="4" s="1"/>
  <c r="FV20" i="4"/>
  <c r="GE16" i="4"/>
  <c r="GO16" i="4" s="1"/>
  <c r="FU20" i="4"/>
  <c r="HL16" i="4"/>
  <c r="HV16" i="4" s="1"/>
  <c r="IF16" i="4" s="1"/>
  <c r="HB20" i="4"/>
  <c r="EQ16" i="4"/>
  <c r="FA16" i="4" s="1"/>
  <c r="EG20" i="4"/>
  <c r="AB16" i="4"/>
  <c r="R20" i="4"/>
  <c r="AC16" i="4"/>
  <c r="S20" i="4"/>
  <c r="LF16" i="4"/>
  <c r="AA16" i="4"/>
  <c r="Q20" i="4"/>
  <c r="AD16" i="4"/>
  <c r="T20" i="4"/>
  <c r="AE16" i="4"/>
  <c r="U20" i="4"/>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IY16" i="4" l="1"/>
  <c r="IO20" i="4"/>
  <c r="IM16" i="4"/>
  <c r="IC20" i="4"/>
  <c r="IQ16" i="4"/>
  <c r="IG20" i="4"/>
  <c r="IN16" i="4"/>
  <c r="ID20" i="4"/>
  <c r="IP16" i="4"/>
  <c r="IF20" i="4"/>
  <c r="AL43" i="4"/>
  <c r="AM43" i="4" s="1"/>
  <c r="AN43" i="4" s="1"/>
  <c r="AO43" i="4" s="1"/>
  <c r="AP43" i="4" s="1"/>
  <c r="AQ43" i="4" s="1"/>
  <c r="AR43" i="4" s="1"/>
  <c r="AS43" i="4" s="1"/>
  <c r="AT43" i="4" s="1"/>
  <c r="FA41" i="4"/>
  <c r="ER41" i="4"/>
  <c r="ES41" i="4" s="1"/>
  <c r="ET41" i="4" s="1"/>
  <c r="EU41" i="4" s="1"/>
  <c r="EV41" i="4" s="1"/>
  <c r="EW41" i="4" s="1"/>
  <c r="EX41" i="4" s="1"/>
  <c r="EY41" i="4" s="1"/>
  <c r="EZ41" i="4" s="1"/>
  <c r="LF20" i="4"/>
  <c r="LG16" i="4"/>
  <c r="LG20" i="4" s="1"/>
  <c r="AM16" i="4"/>
  <c r="AC20" i="4"/>
  <c r="AN16" i="4"/>
  <c r="AD20" i="4"/>
  <c r="AV18" i="4"/>
  <c r="AW18" i="4" s="1"/>
  <c r="AX18" i="4" s="1"/>
  <c r="AY18" i="4" s="1"/>
  <c r="AZ18" i="4" s="1"/>
  <c r="BA18" i="4" s="1"/>
  <c r="BB18" i="4" s="1"/>
  <c r="BC18" i="4" s="1"/>
  <c r="BD18" i="4" s="1"/>
  <c r="BE18" i="4"/>
  <c r="AO16" i="4"/>
  <c r="AE20" i="4"/>
  <c r="AK16" i="4"/>
  <c r="AA20" i="4"/>
  <c r="AV17" i="4"/>
  <c r="AW17" i="4" s="1"/>
  <c r="AX17" i="4" s="1"/>
  <c r="AY17" i="4" s="1"/>
  <c r="AZ17" i="4" s="1"/>
  <c r="BA17" i="4" s="1"/>
  <c r="BB17" i="4" s="1"/>
  <c r="BC17" i="4" s="1"/>
  <c r="BD17" i="4" s="1"/>
  <c r="BE17" i="4"/>
  <c r="AL16" i="4"/>
  <c r="AB20" i="4"/>
  <c r="AU15" i="4"/>
  <c r="AK19" i="4"/>
  <c r="FM43" i="4"/>
  <c r="FD43" i="4"/>
  <c r="AV43" i="4"/>
  <c r="AW43" i="4" s="1"/>
  <c r="AX43" i="4" s="1"/>
  <c r="AY43" i="4" s="1"/>
  <c r="AZ43" i="4" s="1"/>
  <c r="BA43" i="4" s="1"/>
  <c r="BB43" i="4" s="1"/>
  <c r="BC43" i="4" s="1"/>
  <c r="BD43" i="4" s="1"/>
  <c r="BE43" i="4"/>
  <c r="IX16" i="4" l="1"/>
  <c r="IN20" i="4"/>
  <c r="IW16" i="4"/>
  <c r="IM20" i="4"/>
  <c r="FK41" i="4"/>
  <c r="FB41" i="4"/>
  <c r="IZ16" i="4"/>
  <c r="IP20" i="4"/>
  <c r="JA16" i="4"/>
  <c r="IQ20" i="4"/>
  <c r="JI16" i="4"/>
  <c r="IY20" i="4"/>
  <c r="AU16" i="4"/>
  <c r="AK20" i="4"/>
  <c r="BF17" i="4"/>
  <c r="BG17" i="4" s="1"/>
  <c r="BH17" i="4" s="1"/>
  <c r="BI17" i="4" s="1"/>
  <c r="BJ17" i="4" s="1"/>
  <c r="BK17" i="4" s="1"/>
  <c r="BL17" i="4" s="1"/>
  <c r="BM17" i="4" s="1"/>
  <c r="BN17" i="4" s="1"/>
  <c r="BO17" i="4"/>
  <c r="BF18" i="4"/>
  <c r="BG18" i="4" s="1"/>
  <c r="BH18" i="4" s="1"/>
  <c r="BI18" i="4" s="1"/>
  <c r="BJ18" i="4" s="1"/>
  <c r="BK18" i="4" s="1"/>
  <c r="BL18" i="4" s="1"/>
  <c r="BM18" i="4" s="1"/>
  <c r="BN18" i="4" s="1"/>
  <c r="BO18" i="4"/>
  <c r="AX16" i="4"/>
  <c r="AN20" i="4"/>
  <c r="AY16" i="4"/>
  <c r="AO20" i="4"/>
  <c r="AV16" i="4"/>
  <c r="AL20" i="4"/>
  <c r="AW16" i="4"/>
  <c r="AM20" i="4"/>
  <c r="BE15" i="4"/>
  <c r="AU19" i="4"/>
  <c r="BF43" i="4"/>
  <c r="BG43" i="4" s="1"/>
  <c r="BH43" i="4" s="1"/>
  <c r="BI43" i="4" s="1"/>
  <c r="BJ43" i="4" s="1"/>
  <c r="BK43" i="4" s="1"/>
  <c r="BL43" i="4" s="1"/>
  <c r="BM43" i="4" s="1"/>
  <c r="BN43" i="4" s="1"/>
  <c r="BO43" i="4"/>
  <c r="FE43" i="4"/>
  <c r="FN43" i="4"/>
  <c r="JS16" i="4" l="1"/>
  <c r="JI20" i="4"/>
  <c r="JK16" i="4"/>
  <c r="JA20" i="4"/>
  <c r="JJ16" i="4"/>
  <c r="IZ20" i="4"/>
  <c r="FC41" i="4"/>
  <c r="FL41" i="4"/>
  <c r="JG16" i="4"/>
  <c r="IW20" i="4"/>
  <c r="JH16" i="4"/>
  <c r="IX20" i="4"/>
  <c r="BF16" i="4"/>
  <c r="AV20" i="4"/>
  <c r="BH16" i="4"/>
  <c r="AX20" i="4"/>
  <c r="BP18" i="4"/>
  <c r="BQ18" i="4" s="1"/>
  <c r="BR18" i="4" s="1"/>
  <c r="BS18" i="4" s="1"/>
  <c r="BT18" i="4" s="1"/>
  <c r="BU18" i="4" s="1"/>
  <c r="BV18" i="4" s="1"/>
  <c r="BW18" i="4" s="1"/>
  <c r="BX18" i="4" s="1"/>
  <c r="BY18" i="4"/>
  <c r="BP17" i="4"/>
  <c r="BQ17" i="4" s="1"/>
  <c r="BR17" i="4" s="1"/>
  <c r="BS17" i="4" s="1"/>
  <c r="BT17" i="4" s="1"/>
  <c r="BU17" i="4" s="1"/>
  <c r="BV17" i="4" s="1"/>
  <c r="BW17" i="4" s="1"/>
  <c r="BX17" i="4" s="1"/>
  <c r="BY17" i="4"/>
  <c r="BI16" i="4"/>
  <c r="AY20" i="4"/>
  <c r="BG16" i="4"/>
  <c r="AW20" i="4"/>
  <c r="BE16" i="4"/>
  <c r="AU20" i="4"/>
  <c r="BO15" i="4"/>
  <c r="BE19" i="4"/>
  <c r="FF43" i="4"/>
  <c r="FO43" i="4"/>
  <c r="BP43" i="4"/>
  <c r="BQ43" i="4" s="1"/>
  <c r="BR43" i="4" s="1"/>
  <c r="BS43" i="4" s="1"/>
  <c r="BT43" i="4" s="1"/>
  <c r="BU43" i="4" s="1"/>
  <c r="BV43" i="4" s="1"/>
  <c r="BW43" i="4" s="1"/>
  <c r="BX43" i="4" s="1"/>
  <c r="BY43" i="4"/>
  <c r="JR16" i="4" l="1"/>
  <c r="JH20" i="4"/>
  <c r="JQ16" i="4"/>
  <c r="JG20" i="4"/>
  <c r="JT16" i="4"/>
  <c r="JJ20" i="4"/>
  <c r="JU16" i="4"/>
  <c r="JK20" i="4"/>
  <c r="FD41" i="4"/>
  <c r="FM41" i="4"/>
  <c r="KC16" i="4"/>
  <c r="JS20" i="4"/>
  <c r="BS16" i="4"/>
  <c r="BI20" i="4"/>
  <c r="BZ17" i="4"/>
  <c r="CA17" i="4" s="1"/>
  <c r="CB17" i="4" s="1"/>
  <c r="CC17" i="4" s="1"/>
  <c r="CD17" i="4" s="1"/>
  <c r="CE17" i="4" s="1"/>
  <c r="CF17" i="4" s="1"/>
  <c r="CG17" i="4" s="1"/>
  <c r="CH17" i="4" s="1"/>
  <c r="CI17" i="4"/>
  <c r="BZ18" i="4"/>
  <c r="CA18" i="4" s="1"/>
  <c r="CB18" i="4" s="1"/>
  <c r="CC18" i="4" s="1"/>
  <c r="CD18" i="4" s="1"/>
  <c r="CE18" i="4" s="1"/>
  <c r="CF18" i="4" s="1"/>
  <c r="CG18" i="4" s="1"/>
  <c r="CH18" i="4" s="1"/>
  <c r="CI18" i="4"/>
  <c r="BQ16" i="4"/>
  <c r="BG20" i="4"/>
  <c r="BR16" i="4"/>
  <c r="BH20" i="4"/>
  <c r="BO16" i="4"/>
  <c r="BE20" i="4"/>
  <c r="BP16" i="4"/>
  <c r="BF20" i="4"/>
  <c r="BY15" i="4"/>
  <c r="BO19" i="4"/>
  <c r="BZ43" i="4"/>
  <c r="CA43" i="4" s="1"/>
  <c r="CB43" i="4" s="1"/>
  <c r="CC43" i="4" s="1"/>
  <c r="CD43" i="4" s="1"/>
  <c r="CE43" i="4" s="1"/>
  <c r="CF43" i="4" s="1"/>
  <c r="CG43" i="4" s="1"/>
  <c r="CH43" i="4" s="1"/>
  <c r="CI43" i="4"/>
  <c r="FG43" i="4"/>
  <c r="FP43" i="4"/>
  <c r="KM16" i="4" l="1"/>
  <c r="KC20" i="4"/>
  <c r="KE16" i="4"/>
  <c r="JU20" i="4"/>
  <c r="KD16" i="4"/>
  <c r="JT20" i="4"/>
  <c r="KA16" i="4"/>
  <c r="JQ20" i="4"/>
  <c r="FN41" i="4"/>
  <c r="FE41" i="4"/>
  <c r="KB16" i="4"/>
  <c r="JR20" i="4"/>
  <c r="CA16" i="4"/>
  <c r="BQ20" i="4"/>
  <c r="CS18" i="4"/>
  <c r="CJ18" i="4"/>
  <c r="CK18" i="4" s="1"/>
  <c r="CL18" i="4" s="1"/>
  <c r="CM18" i="4" s="1"/>
  <c r="CN18" i="4" s="1"/>
  <c r="CO18" i="4" s="1"/>
  <c r="CP18" i="4" s="1"/>
  <c r="CQ18" i="4" s="1"/>
  <c r="CR18" i="4" s="1"/>
  <c r="CB16" i="4"/>
  <c r="BR20" i="4"/>
  <c r="BY16" i="4"/>
  <c r="BO20" i="4"/>
  <c r="CJ17" i="4"/>
  <c r="CK17" i="4" s="1"/>
  <c r="CL17" i="4" s="1"/>
  <c r="CM17" i="4" s="1"/>
  <c r="CN17" i="4" s="1"/>
  <c r="CO17" i="4" s="1"/>
  <c r="CP17" i="4" s="1"/>
  <c r="CQ17" i="4" s="1"/>
  <c r="CR17" i="4" s="1"/>
  <c r="CS17" i="4"/>
  <c r="BZ16" i="4"/>
  <c r="BP20" i="4"/>
  <c r="CC16" i="4"/>
  <c r="BS20" i="4"/>
  <c r="CI15" i="4"/>
  <c r="BY19" i="4"/>
  <c r="FH43" i="4"/>
  <c r="FS43" i="4"/>
  <c r="FQ43" i="4"/>
  <c r="CJ43" i="4"/>
  <c r="CK43" i="4" s="1"/>
  <c r="CL43" i="4" s="1"/>
  <c r="CM43" i="4" s="1"/>
  <c r="CN43" i="4" s="1"/>
  <c r="CO43" i="4" s="1"/>
  <c r="CP43" i="4" s="1"/>
  <c r="CQ43" i="4" s="1"/>
  <c r="CR43" i="4" s="1"/>
  <c r="CS43" i="4"/>
  <c r="KN16" i="4" l="1"/>
  <c r="KD20" i="4"/>
  <c r="KO16" i="4"/>
  <c r="KE20" i="4"/>
  <c r="KL16" i="4"/>
  <c r="KB20" i="4"/>
  <c r="FO41" i="4"/>
  <c r="FF41" i="4"/>
  <c r="KK16" i="4"/>
  <c r="KA20" i="4"/>
  <c r="KW16" i="4"/>
  <c r="KW20" i="4" s="1"/>
  <c r="KM20" i="4"/>
  <c r="CJ16" i="4"/>
  <c r="BZ20" i="4"/>
  <c r="CT17" i="4"/>
  <c r="CU17" i="4" s="1"/>
  <c r="CV17" i="4" s="1"/>
  <c r="CW17" i="4" s="1"/>
  <c r="CX17" i="4" s="1"/>
  <c r="CY17" i="4" s="1"/>
  <c r="CZ17" i="4" s="1"/>
  <c r="DA17" i="4" s="1"/>
  <c r="DB17" i="4" s="1"/>
  <c r="DC17" i="4"/>
  <c r="CT18" i="4"/>
  <c r="CU18" i="4" s="1"/>
  <c r="CV18" i="4" s="1"/>
  <c r="CW18" i="4" s="1"/>
  <c r="CX18" i="4" s="1"/>
  <c r="CY18" i="4" s="1"/>
  <c r="CZ18" i="4" s="1"/>
  <c r="DA18" i="4" s="1"/>
  <c r="DB18" i="4" s="1"/>
  <c r="DC18" i="4"/>
  <c r="CI16" i="4"/>
  <c r="BY20" i="4"/>
  <c r="CL16" i="4"/>
  <c r="CB20" i="4"/>
  <c r="CM16" i="4"/>
  <c r="CC20" i="4"/>
  <c r="CK16" i="4"/>
  <c r="CA20" i="4"/>
  <c r="CS15" i="4"/>
  <c r="CI19" i="4"/>
  <c r="DC43" i="4"/>
  <c r="CT43" i="4"/>
  <c r="CU43" i="4" s="1"/>
  <c r="CV43" i="4" s="1"/>
  <c r="CW43" i="4" s="1"/>
  <c r="CX43" i="4" s="1"/>
  <c r="CY43" i="4" s="1"/>
  <c r="CZ43" i="4" s="1"/>
  <c r="DA43" i="4" s="1"/>
  <c r="DB43" i="4" s="1"/>
  <c r="FI43" i="4"/>
  <c r="FJ43" i="4" s="1"/>
  <c r="FT43" i="4"/>
  <c r="FR43" i="4"/>
  <c r="KU16" i="4" l="1"/>
  <c r="KU20" i="4" s="1"/>
  <c r="KK20" i="4"/>
  <c r="KV16" i="4"/>
  <c r="KV20" i="4" s="1"/>
  <c r="KL20" i="4"/>
  <c r="FP41" i="4"/>
  <c r="FG41" i="4"/>
  <c r="KY16" i="4"/>
  <c r="KY20" i="4" s="1"/>
  <c r="KO20" i="4"/>
  <c r="KX16" i="4"/>
  <c r="KX20" i="4" s="1"/>
  <c r="KN20" i="4"/>
  <c r="CS16" i="4"/>
  <c r="CI20" i="4"/>
  <c r="DD17" i="4"/>
  <c r="DE17" i="4" s="1"/>
  <c r="DF17" i="4" s="1"/>
  <c r="DG17" i="4" s="1"/>
  <c r="DH17" i="4" s="1"/>
  <c r="DI17" i="4" s="1"/>
  <c r="DJ17" i="4" s="1"/>
  <c r="DK17" i="4" s="1"/>
  <c r="DL17" i="4" s="1"/>
  <c r="DM17" i="4"/>
  <c r="CV16" i="4"/>
  <c r="CL20" i="4"/>
  <c r="CW16" i="4"/>
  <c r="CM20" i="4"/>
  <c r="DM18" i="4"/>
  <c r="DD18" i="4"/>
  <c r="DE18" i="4" s="1"/>
  <c r="DF18" i="4" s="1"/>
  <c r="DG18" i="4" s="1"/>
  <c r="DH18" i="4" s="1"/>
  <c r="DI18" i="4" s="1"/>
  <c r="DJ18" i="4" s="1"/>
  <c r="DK18" i="4" s="1"/>
  <c r="DL18" i="4" s="1"/>
  <c r="CU16" i="4"/>
  <c r="CK20" i="4"/>
  <c r="CT16" i="4"/>
  <c r="CJ20" i="4"/>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G16" i="4"/>
  <c r="CW20" i="4"/>
  <c r="DF16" i="4"/>
  <c r="CV20" i="4"/>
  <c r="DN17" i="4"/>
  <c r="DO17" i="4" s="1"/>
  <c r="DP17" i="4" s="1"/>
  <c r="DQ17" i="4" s="1"/>
  <c r="DR17" i="4" s="1"/>
  <c r="DS17" i="4" s="1"/>
  <c r="DT17" i="4" s="1"/>
  <c r="DU17" i="4" s="1"/>
  <c r="DV17" i="4" s="1"/>
  <c r="DW17" i="4"/>
  <c r="DE16" i="4"/>
  <c r="CU20" i="4"/>
  <c r="DD16" i="4"/>
  <c r="CT20" i="4"/>
  <c r="DC16" i="4"/>
  <c r="CS20" i="4"/>
  <c r="DM15" i="4"/>
  <c r="DM19" i="4" s="1"/>
  <c r="DC19" i="4"/>
  <c r="DN43" i="4"/>
  <c r="DW43" i="4"/>
  <c r="FI41" i="4" l="1"/>
  <c r="FJ41" i="4" s="1"/>
  <c r="FT41" i="4"/>
  <c r="FU41" i="4" s="1"/>
  <c r="FR41" i="4"/>
  <c r="DO16" i="4"/>
  <c r="DO20" i="4" s="1"/>
  <c r="DE20" i="4"/>
  <c r="DX17" i="4"/>
  <c r="DY17" i="4" s="1"/>
  <c r="DZ17" i="4" s="1"/>
  <c r="EA17" i="4" s="1"/>
  <c r="EB17" i="4" s="1"/>
  <c r="EC17" i="4" s="1"/>
  <c r="ED17" i="4" s="1"/>
  <c r="EE17" i="4" s="1"/>
  <c r="EF17" i="4" s="1"/>
  <c r="EG17" i="4"/>
  <c r="DN16" i="4"/>
  <c r="DN20" i="4" s="1"/>
  <c r="DD20" i="4"/>
  <c r="DQ16" i="4"/>
  <c r="DQ20" i="4" s="1"/>
  <c r="DG20" i="4"/>
  <c r="DP16" i="4"/>
  <c r="DP20" i="4" s="1"/>
  <c r="DF20" i="4"/>
  <c r="DX18" i="4"/>
  <c r="DY18" i="4" s="1"/>
  <c r="DZ18" i="4" s="1"/>
  <c r="EA18" i="4" s="1"/>
  <c r="EB18" i="4" s="1"/>
  <c r="EC18" i="4" s="1"/>
  <c r="ED18" i="4" s="1"/>
  <c r="EE18" i="4" s="1"/>
  <c r="EF18" i="4" s="1"/>
  <c r="EG18" i="4"/>
  <c r="DM16" i="4"/>
  <c r="DM20" i="4" s="1"/>
  <c r="DC20"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HI41" i="4"/>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HJ41" i="4" l="1"/>
  <c r="HK41" i="4" s="1"/>
  <c r="HL41" i="4" s="1"/>
  <c r="HM41" i="4" s="1"/>
  <c r="HN41" i="4" s="1"/>
  <c r="HO41" i="4" s="1"/>
  <c r="HP41" i="4" s="1"/>
  <c r="HQ41" i="4" s="1"/>
  <c r="HR41" i="4" s="1"/>
  <c r="HS41" i="4"/>
  <c r="HT41" i="4" s="1"/>
  <c r="HU41" i="4" s="1"/>
  <c r="HV41" i="4" s="1"/>
  <c r="HW41" i="4" s="1"/>
  <c r="HX41" i="4" s="1"/>
  <c r="HY41" i="4" s="1"/>
  <c r="HZ41" i="4" s="1"/>
  <c r="IA41" i="4" s="1"/>
  <c r="IB41" i="4" s="1"/>
  <c r="IC41" i="4" s="1"/>
  <c r="FU18" i="4"/>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IM41" i="4" l="1"/>
  <c r="ID41" i="4"/>
  <c r="IE41" i="4" s="1"/>
  <c r="IF41" i="4" s="1"/>
  <c r="IG41" i="4" s="1"/>
  <c r="IH41" i="4" s="1"/>
  <c r="II41" i="4" s="1"/>
  <c r="IJ41" i="4" s="1"/>
  <c r="IK41" i="4" s="1"/>
  <c r="IL41" i="4" s="1"/>
  <c r="FV17" i="4"/>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IN41" i="4" l="1"/>
  <c r="IO41" i="4" s="1"/>
  <c r="IP41" i="4" s="1"/>
  <c r="IQ41" i="4" s="1"/>
  <c r="IR41" i="4" s="1"/>
  <c r="IS41" i="4" s="1"/>
  <c r="IT41" i="4" s="1"/>
  <c r="IU41" i="4" s="1"/>
  <c r="IV41" i="4" s="1"/>
  <c r="IW41" i="4"/>
  <c r="IX41" i="4" s="1"/>
  <c r="IY41" i="4" s="1"/>
  <c r="IZ41" i="4" s="1"/>
  <c r="JA41" i="4" s="1"/>
  <c r="JB41" i="4" s="1"/>
  <c r="JC41" i="4" s="1"/>
  <c r="JD41" i="4" s="1"/>
  <c r="JE41" i="4" s="1"/>
  <c r="JF41" i="4" s="1"/>
  <c r="JG41" i="4" s="1"/>
  <c r="GF18" i="4"/>
  <c r="GG18" i="4" s="1"/>
  <c r="GH18" i="4" s="1"/>
  <c r="GI18" i="4" s="1"/>
  <c r="GJ18" i="4" s="1"/>
  <c r="GK18" i="4" s="1"/>
  <c r="GL18" i="4" s="1"/>
  <c r="GM18" i="4" s="1"/>
  <c r="GN18" i="4" s="1"/>
  <c r="GO18" i="4"/>
  <c r="GP18" i="4" s="1"/>
  <c r="GQ18" i="4" s="1"/>
  <c r="GR18" i="4" s="1"/>
  <c r="GS18" i="4" s="1"/>
  <c r="GT18" i="4" s="1"/>
  <c r="GU18" i="4" s="1"/>
  <c r="GV18" i="4" s="1"/>
  <c r="GW18" i="4" s="1"/>
  <c r="GX18" i="4" s="1"/>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JQ41" i="4" l="1"/>
  <c r="JH41" i="4"/>
  <c r="JI41" i="4" s="1"/>
  <c r="JJ41" i="4" s="1"/>
  <c r="JK41" i="4" s="1"/>
  <c r="JL41" i="4" s="1"/>
  <c r="JM41" i="4" s="1"/>
  <c r="JN41" i="4" s="1"/>
  <c r="JO41" i="4" s="1"/>
  <c r="JP41" i="4" s="1"/>
  <c r="EE43" i="4"/>
  <c r="DV43" i="4"/>
  <c r="EF43" i="4" s="1"/>
  <c r="JR41" i="4" l="1"/>
  <c r="JS41" i="4" s="1"/>
  <c r="JT41" i="4" s="1"/>
  <c r="JU41" i="4" s="1"/>
  <c r="JV41" i="4" s="1"/>
  <c r="JW41" i="4" s="1"/>
  <c r="JX41" i="4" s="1"/>
  <c r="JY41" i="4" s="1"/>
  <c r="JZ41" i="4" s="1"/>
  <c r="KA41" i="4"/>
  <c r="KB41" i="4" s="1"/>
  <c r="KC41" i="4" s="1"/>
  <c r="KD41" i="4" s="1"/>
  <c r="KE41" i="4" s="1"/>
  <c r="KF41" i="4" s="1"/>
  <c r="KG41" i="4" s="1"/>
  <c r="KH41" i="4" s="1"/>
  <c r="KI41" i="4" s="1"/>
  <c r="KJ41" i="4" s="1"/>
  <c r="KK41"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12" i="4"/>
  <c r="GY27" i="4"/>
  <c r="GD27" i="4"/>
  <c r="GC27" i="4"/>
  <c r="GB27" i="4"/>
  <c r="GA27" i="4"/>
  <c r="FZ27" i="4"/>
  <c r="FY27" i="4"/>
  <c r="FX27" i="4"/>
  <c r="FW27" i="4"/>
  <c r="FV27" i="4"/>
  <c r="FU27" i="4"/>
  <c r="FK27" i="4"/>
  <c r="EP27" i="4"/>
  <c r="EO27" i="4"/>
  <c r="EN27" i="4"/>
  <c r="EM27" i="4"/>
  <c r="EL27" i="4"/>
  <c r="EK27" i="4"/>
  <c r="EJ27" i="4"/>
  <c r="EI27" i="4"/>
  <c r="EH27" i="4"/>
  <c r="EG27" i="4"/>
  <c r="DW27" i="4"/>
  <c r="P27" i="4"/>
  <c r="O27" i="4"/>
  <c r="N27" i="4"/>
  <c r="M27" i="4"/>
  <c r="L27" i="4"/>
  <c r="K27" i="4"/>
  <c r="J27" i="4"/>
  <c r="I27" i="4"/>
  <c r="H27" i="4"/>
  <c r="G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DX42" i="4"/>
  <c r="DY42" i="4" s="1"/>
  <c r="FL42" i="4"/>
  <c r="FL27" i="4" s="1"/>
  <c r="EZ42" i="4"/>
  <c r="EZ27" i="4" s="1"/>
  <c r="EY42" i="4"/>
  <c r="EY27" i="4" s="1"/>
  <c r="EX42" i="4"/>
  <c r="EX27" i="4" s="1"/>
  <c r="EW42" i="4"/>
  <c r="FG42" i="4" s="1"/>
  <c r="FG27" i="4" s="1"/>
  <c r="EV42" i="4"/>
  <c r="FF42" i="4" s="1"/>
  <c r="FF27" i="4" s="1"/>
  <c r="EU42" i="4"/>
  <c r="FE42" i="4" s="1"/>
  <c r="FE27" i="4" s="1"/>
  <c r="ET42" i="4"/>
  <c r="FD42" i="4" s="1"/>
  <c r="FD27" i="4" s="1"/>
  <c r="ES42" i="4"/>
  <c r="ES27" i="4" s="1"/>
  <c r="ER42" i="4"/>
  <c r="EQ42" i="4"/>
  <c r="FA42" i="4" s="1"/>
  <c r="FA27" i="4" s="1"/>
  <c r="R42" i="4"/>
  <c r="R27" i="4" s="1"/>
  <c r="S42" i="4"/>
  <c r="S27" i="4" s="1"/>
  <c r="T42" i="4"/>
  <c r="T27" i="4" s="1"/>
  <c r="U42" i="4"/>
  <c r="U27" i="4" s="1"/>
  <c r="V42" i="4"/>
  <c r="V27" i="4" s="1"/>
  <c r="W42" i="4"/>
  <c r="W27" i="4" s="1"/>
  <c r="X42" i="4"/>
  <c r="X27" i="4" s="1"/>
  <c r="Y42" i="4"/>
  <c r="Y27" i="4" s="1"/>
  <c r="Z42" i="4"/>
  <c r="Z27" i="4" s="1"/>
  <c r="Q42" i="4"/>
  <c r="Q27" i="4" s="1"/>
  <c r="KU41" i="4" l="1"/>
  <c r="KV41" i="4" s="1"/>
  <c r="KW41" i="4" s="1"/>
  <c r="KX41" i="4" s="1"/>
  <c r="KY41" i="4" s="1"/>
  <c r="KZ41" i="4" s="1"/>
  <c r="LA41" i="4" s="1"/>
  <c r="LB41" i="4" s="1"/>
  <c r="LC41" i="4" s="1"/>
  <c r="LD41" i="4" s="1"/>
  <c r="KL41" i="4"/>
  <c r="KM41" i="4" s="1"/>
  <c r="KN41" i="4" s="1"/>
  <c r="KO41" i="4" s="1"/>
  <c r="KP41" i="4" s="1"/>
  <c r="KQ41" i="4" s="1"/>
  <c r="KR41" i="4" s="1"/>
  <c r="KS41" i="4" s="1"/>
  <c r="KT41" i="4" s="1"/>
  <c r="GQ42" i="4"/>
  <c r="GQ27" i="4" s="1"/>
  <c r="FJ42" i="4"/>
  <c r="FJ27" i="4" s="1"/>
  <c r="FI42" i="4"/>
  <c r="FI27" i="4" s="1"/>
  <c r="GU42" i="4"/>
  <c r="GU27" i="4" s="1"/>
  <c r="GM27" i="4"/>
  <c r="AA42" i="4"/>
  <c r="AB42" i="4"/>
  <c r="AB27" i="4" s="1"/>
  <c r="AE42" i="4"/>
  <c r="AJ42" i="4"/>
  <c r="AJ27" i="4" s="1"/>
  <c r="FC42" i="4"/>
  <c r="FC27" i="4" s="1"/>
  <c r="FH42" i="4"/>
  <c r="FH27" i="4" s="1"/>
  <c r="EQ27" i="4"/>
  <c r="DZ42" i="4"/>
  <c r="DY27" i="4"/>
  <c r="FB42" i="4"/>
  <c r="FB27" i="4" s="1"/>
  <c r="ER27" i="4"/>
  <c r="AC42" i="4"/>
  <c r="AD42" i="4"/>
  <c r="GS42" i="4"/>
  <c r="GS27" i="4" s="1"/>
  <c r="GI27" i="4"/>
  <c r="AF42" i="4"/>
  <c r="AG42" i="4"/>
  <c r="AH42" i="4"/>
  <c r="AI42" i="4"/>
  <c r="GV42" i="4"/>
  <c r="GV27" i="4" s="1"/>
  <c r="GN27" i="4"/>
  <c r="FM42" i="4"/>
  <c r="ET27" i="4"/>
  <c r="EU27" i="4"/>
  <c r="GE27" i="4"/>
  <c r="DX27" i="4"/>
  <c r="EV27" i="4"/>
  <c r="GF27" i="4"/>
  <c r="EW27" i="4"/>
  <c r="GH27" i="4"/>
  <c r="GJ27" i="4"/>
  <c r="AL42" i="4" l="1"/>
  <c r="AT42" i="4"/>
  <c r="AE27" i="4"/>
  <c r="AO42" i="4"/>
  <c r="AA27" i="4"/>
  <c r="AK42" i="4"/>
  <c r="FM27" i="4"/>
  <c r="FN42" i="4"/>
  <c r="AH27" i="4"/>
  <c r="AR42" i="4"/>
  <c r="AD27" i="4"/>
  <c r="AN42" i="4"/>
  <c r="AI27" i="4"/>
  <c r="AS42" i="4"/>
  <c r="AG27" i="4"/>
  <c r="AQ42" i="4"/>
  <c r="AC27" i="4"/>
  <c r="AM42" i="4"/>
  <c r="AF27" i="4"/>
  <c r="AP42" i="4"/>
  <c r="EA42" i="4"/>
  <c r="DZ27" i="4"/>
  <c r="AT27" i="4"/>
  <c r="BD42" i="4"/>
  <c r="AL27" i="4"/>
  <c r="AV42" i="4"/>
  <c r="AK27" i="4" l="1"/>
  <c r="AU42" i="4"/>
  <c r="AO27" i="4"/>
  <c r="AY42" i="4"/>
  <c r="AV27" i="4"/>
  <c r="BF42" i="4"/>
  <c r="BF27" i="4" s="1"/>
  <c r="EB42" i="4"/>
  <c r="EA27" i="4"/>
  <c r="AQ27" i="4"/>
  <c r="BA42" i="4"/>
  <c r="AN27" i="4"/>
  <c r="AX42" i="4"/>
  <c r="AS27" i="4"/>
  <c r="BC42" i="4"/>
  <c r="AP27" i="4"/>
  <c r="AZ42" i="4"/>
  <c r="AR27" i="4"/>
  <c r="BB42" i="4"/>
  <c r="AM27" i="4"/>
  <c r="AW42" i="4"/>
  <c r="FO42" i="4"/>
  <c r="FN27" i="4"/>
  <c r="BD27" i="4"/>
  <c r="BN42" i="4"/>
  <c r="AY27" i="4" l="1"/>
  <c r="BI42" i="4"/>
  <c r="AU27" i="4"/>
  <c r="BE42" i="4"/>
  <c r="AW27" i="4"/>
  <c r="BG42" i="4"/>
  <c r="BA27" i="4"/>
  <c r="BK42" i="4"/>
  <c r="BC27" i="4"/>
  <c r="BM42" i="4"/>
  <c r="EC42" i="4"/>
  <c r="EB27" i="4"/>
  <c r="BP42" i="4"/>
  <c r="BN27" i="4"/>
  <c r="BX42" i="4"/>
  <c r="BB27" i="4"/>
  <c r="BL42" i="4"/>
  <c r="AZ27" i="4"/>
  <c r="BJ42" i="4"/>
  <c r="AX27" i="4"/>
  <c r="BH42" i="4"/>
  <c r="FP42" i="4"/>
  <c r="FO27" i="4"/>
  <c r="BO42" i="4" l="1"/>
  <c r="BE27" i="4"/>
  <c r="BI27" i="4"/>
  <c r="BS42" i="4"/>
  <c r="BM27" i="4"/>
  <c r="BW42" i="4"/>
  <c r="ED42" i="4"/>
  <c r="EC27" i="4"/>
  <c r="BL27" i="4"/>
  <c r="BV42" i="4"/>
  <c r="CH42" i="4"/>
  <c r="BX27" i="4"/>
  <c r="FQ42" i="4"/>
  <c r="FP27" i="4"/>
  <c r="BH27" i="4"/>
  <c r="BR42" i="4"/>
  <c r="BK27" i="4"/>
  <c r="BU42" i="4"/>
  <c r="BZ42" i="4"/>
  <c r="BP27" i="4"/>
  <c r="BG27" i="4"/>
  <c r="BQ42" i="4"/>
  <c r="BJ27" i="4"/>
  <c r="BT42" i="4"/>
  <c r="BS27" i="4" l="1"/>
  <c r="CC42" i="4"/>
  <c r="BO27" i="4"/>
  <c r="BY42" i="4"/>
  <c r="FR42" i="4"/>
  <c r="FQ27" i="4"/>
  <c r="BV27" i="4"/>
  <c r="CF42" i="4"/>
  <c r="CH27" i="4"/>
  <c r="CR42" i="4"/>
  <c r="BU27" i="4"/>
  <c r="CE42" i="4"/>
  <c r="CA42" i="4"/>
  <c r="BQ27" i="4"/>
  <c r="CJ42" i="4"/>
  <c r="BZ27" i="4"/>
  <c r="BT27" i="4"/>
  <c r="CD42" i="4"/>
  <c r="EE42" i="4"/>
  <c r="ED27" i="4"/>
  <c r="BR27" i="4"/>
  <c r="CB42" i="4"/>
  <c r="CG42" i="4"/>
  <c r="BW27" i="4"/>
  <c r="CI42" i="4" l="1"/>
  <c r="BY27" i="4"/>
  <c r="CM42" i="4"/>
  <c r="CC27" i="4"/>
  <c r="CR27" i="4"/>
  <c r="DB42" i="4"/>
  <c r="CF27" i="4"/>
  <c r="CP42" i="4"/>
  <c r="CD27" i="4"/>
  <c r="CN42" i="4"/>
  <c r="CT42" i="4"/>
  <c r="CJ27" i="4"/>
  <c r="CK42" i="4"/>
  <c r="CA27" i="4"/>
  <c r="CG27" i="4"/>
  <c r="CQ42" i="4"/>
  <c r="CL42" i="4"/>
  <c r="CB27" i="4"/>
  <c r="CE27" i="4"/>
  <c r="CO42" i="4"/>
  <c r="EF42" i="4"/>
  <c r="EF27" i="4" s="1"/>
  <c r="EE27" i="4"/>
  <c r="FS42" i="4"/>
  <c r="FR27" i="4"/>
  <c r="CM27" i="4" l="1"/>
  <c r="CW42" i="4"/>
  <c r="CI27" i="4"/>
  <c r="CS42" i="4"/>
  <c r="CY42" i="4"/>
  <c r="CO27" i="4"/>
  <c r="CU42" i="4"/>
  <c r="CK27" i="4"/>
  <c r="CT27" i="4"/>
  <c r="DD42" i="4"/>
  <c r="CX42" i="4"/>
  <c r="CN27" i="4"/>
  <c r="CP27" i="4"/>
  <c r="CZ42" i="4"/>
  <c r="CV42" i="4"/>
  <c r="CL27" i="4"/>
  <c r="CQ27" i="4"/>
  <c r="DA42" i="4"/>
  <c r="DB27" i="4"/>
  <c r="DL42" i="4"/>
  <c r="FS27" i="4"/>
  <c r="FT42" i="4"/>
  <c r="FT27" i="4" s="1"/>
  <c r="HI40" i="4"/>
  <c r="HS40" i="4" s="1"/>
  <c r="HT40" i="4" s="1"/>
  <c r="HU40" i="4" s="1"/>
  <c r="HV40" i="4" s="1"/>
  <c r="HW40" i="4" s="1"/>
  <c r="HX40" i="4" s="1"/>
  <c r="HY40" i="4" s="1"/>
  <c r="HZ40" i="4" s="1"/>
  <c r="IA40" i="4" s="1"/>
  <c r="IB40" i="4" s="1"/>
  <c r="GZ40" i="4"/>
  <c r="HA40" i="4" s="1"/>
  <c r="HB40" i="4" s="1"/>
  <c r="HC40" i="4" s="1"/>
  <c r="HD40" i="4" s="1"/>
  <c r="HE40" i="4" s="1"/>
  <c r="HF40" i="4" s="1"/>
  <c r="HG40" i="4" s="1"/>
  <c r="HH40" i="4" s="1"/>
  <c r="HI39" i="4"/>
  <c r="GZ39" i="4"/>
  <c r="HA39" i="4" s="1"/>
  <c r="HB39" i="4" s="1"/>
  <c r="HC39" i="4" s="1"/>
  <c r="HD39" i="4" s="1"/>
  <c r="HE39" i="4" s="1"/>
  <c r="HF39" i="4" s="1"/>
  <c r="HG39" i="4" s="1"/>
  <c r="HH39" i="4" s="1"/>
  <c r="HI38" i="4"/>
  <c r="HJ38" i="4" s="1"/>
  <c r="HK38" i="4" s="1"/>
  <c r="HL38" i="4" s="1"/>
  <c r="HM38" i="4" s="1"/>
  <c r="HN38" i="4" s="1"/>
  <c r="HO38" i="4" s="1"/>
  <c r="HP38" i="4" s="1"/>
  <c r="HQ38" i="4" s="1"/>
  <c r="HR38" i="4" s="1"/>
  <c r="GZ38" i="4"/>
  <c r="HA38" i="4" s="1"/>
  <c r="HB38" i="4" s="1"/>
  <c r="HC38" i="4" s="1"/>
  <c r="HD38" i="4" s="1"/>
  <c r="HE38" i="4" s="1"/>
  <c r="HF38" i="4" s="1"/>
  <c r="HG38" i="4" s="1"/>
  <c r="HH38" i="4" s="1"/>
  <c r="HI37" i="4"/>
  <c r="HS37" i="4" s="1"/>
  <c r="GZ37" i="4"/>
  <c r="GZ11" i="4" s="1"/>
  <c r="GY36" i="4"/>
  <c r="GY35" i="4"/>
  <c r="HS31" i="4"/>
  <c r="HI31" i="4"/>
  <c r="GY31" i="4"/>
  <c r="HI22" i="4"/>
  <c r="GZ22" i="4"/>
  <c r="HA22" i="4" s="1"/>
  <c r="HB22" i="4" s="1"/>
  <c r="HC22" i="4" s="1"/>
  <c r="HD22" i="4" s="1"/>
  <c r="HE22" i="4" s="1"/>
  <c r="HF22" i="4" s="1"/>
  <c r="HG22" i="4" s="1"/>
  <c r="HH22" i="4" s="1"/>
  <c r="HI21" i="4"/>
  <c r="HS21" i="4" s="1"/>
  <c r="HT21" i="4" s="1"/>
  <c r="HU21" i="4" s="1"/>
  <c r="HV21" i="4" s="1"/>
  <c r="HW21" i="4" s="1"/>
  <c r="HX21" i="4" s="1"/>
  <c r="HY21" i="4" s="1"/>
  <c r="HZ21" i="4" s="1"/>
  <c r="IA21" i="4" s="1"/>
  <c r="IB21" i="4" s="1"/>
  <c r="GZ21" i="4"/>
  <c r="HA21" i="4" s="1"/>
  <c r="HB21" i="4" s="1"/>
  <c r="HC21" i="4" s="1"/>
  <c r="HD21" i="4" s="1"/>
  <c r="HE21" i="4" s="1"/>
  <c r="HF21" i="4" s="1"/>
  <c r="HG21" i="4" s="1"/>
  <c r="HH21" i="4" s="1"/>
  <c r="HI18" i="4"/>
  <c r="HS18" i="4" s="1"/>
  <c r="HT18" i="4" s="1"/>
  <c r="HU18" i="4" s="1"/>
  <c r="HV18" i="4" s="1"/>
  <c r="HW18" i="4" s="1"/>
  <c r="HX18" i="4" s="1"/>
  <c r="HY18" i="4" s="1"/>
  <c r="HZ18" i="4" s="1"/>
  <c r="IA18" i="4" s="1"/>
  <c r="IB18" i="4" s="1"/>
  <c r="HI17" i="4"/>
  <c r="HS17" i="4" s="1"/>
  <c r="HT17" i="4" s="1"/>
  <c r="HU17" i="4" s="1"/>
  <c r="HV17" i="4" s="1"/>
  <c r="HW17" i="4" s="1"/>
  <c r="HX17" i="4" s="1"/>
  <c r="HY17" i="4" s="1"/>
  <c r="HZ17" i="4" s="1"/>
  <c r="IA17" i="4" s="1"/>
  <c r="IB17" i="4" s="1"/>
  <c r="HC14" i="4"/>
  <c r="HB14" i="4"/>
  <c r="HA14" i="4"/>
  <c r="GZ14" i="4"/>
  <c r="GY14" i="4"/>
  <c r="GY13" i="4"/>
  <c r="HI12" i="4"/>
  <c r="GZ12" i="4"/>
  <c r="HA12" i="4" s="1"/>
  <c r="HB12" i="4" s="1"/>
  <c r="HC12" i="4" s="1"/>
  <c r="GY11" i="4"/>
  <c r="HK10" i="4"/>
  <c r="HJ10" i="4"/>
  <c r="HI10" i="4"/>
  <c r="HF10" i="4"/>
  <c r="HE10" i="4"/>
  <c r="HD10" i="4"/>
  <c r="HM10" i="4"/>
  <c r="HM9" i="4"/>
  <c r="HM33" i="4" s="1"/>
  <c r="HL9" i="4"/>
  <c r="HL33" i="4" s="1"/>
  <c r="HK9" i="4"/>
  <c r="HJ9" i="4"/>
  <c r="HI9" i="4"/>
  <c r="HI33" i="4" s="1"/>
  <c r="HH9" i="4"/>
  <c r="HH33" i="4" s="1"/>
  <c r="HG9" i="4"/>
  <c r="HG33" i="4" s="1"/>
  <c r="HF9" i="4"/>
  <c r="HP9" i="4" s="1"/>
  <c r="HP33" i="4" s="1"/>
  <c r="HE9" i="4"/>
  <c r="HE33" i="4" s="1"/>
  <c r="HD9" i="4"/>
  <c r="HD33" i="4" s="1"/>
  <c r="HI8" i="4"/>
  <c r="HD8" i="4"/>
  <c r="GZ8" i="4"/>
  <c r="HI7" i="4"/>
  <c r="HI35" i="4" s="1"/>
  <c r="HD7" i="4"/>
  <c r="HD35" i="4" s="1"/>
  <c r="GZ7" i="4"/>
  <c r="HA7" i="4" s="1"/>
  <c r="HT6" i="4"/>
  <c r="HT31" i="4" s="1"/>
  <c r="HJ6" i="4"/>
  <c r="HJ31" i="4" s="1"/>
  <c r="GZ6" i="4"/>
  <c r="GZ31" i="4" s="1"/>
  <c r="HS5" i="4"/>
  <c r="HT5" i="4" s="1"/>
  <c r="HU5" i="4" s="1"/>
  <c r="HJ5" i="4"/>
  <c r="HK5" i="4" s="1"/>
  <c r="GZ5" i="4"/>
  <c r="HA5" i="4" s="1"/>
  <c r="HB5" i="4" s="1"/>
  <c r="HC5" i="4" s="1"/>
  <c r="HI30" i="4"/>
  <c r="GY30" i="4"/>
  <c r="FI13" i="9"/>
  <c r="FI14" i="9" s="1"/>
  <c r="FI12" i="9"/>
  <c r="FI11" i="9"/>
  <c r="FI15" i="9" s="1"/>
  <c r="FI8" i="9"/>
  <c r="FI9" i="9" s="1"/>
  <c r="FI10" i="9" s="1"/>
  <c r="FG13" i="9"/>
  <c r="FG14" i="9" s="1"/>
  <c r="FE13" i="9"/>
  <c r="FE14" i="9" s="1"/>
  <c r="FA13" i="9"/>
  <c r="FA14" i="9" s="1"/>
  <c r="EY13" i="9"/>
  <c r="EY14" i="9" s="1"/>
  <c r="EU13" i="9"/>
  <c r="EU14" i="9" s="1"/>
  <c r="ES13" i="9"/>
  <c r="ES14" i="9" s="1"/>
  <c r="FE12" i="9"/>
  <c r="FC12" i="9"/>
  <c r="EW12" i="9"/>
  <c r="EW13" i="9" s="1"/>
  <c r="EW14" i="9" s="1"/>
  <c r="EQ12" i="9"/>
  <c r="FC11" i="9"/>
  <c r="FC15" i="9" s="1"/>
  <c r="EW11" i="9"/>
  <c r="EW16" i="9" s="1"/>
  <c r="EU11" i="9"/>
  <c r="EU12" i="9" s="1"/>
  <c r="ES11" i="9"/>
  <c r="ES12" i="9" s="1"/>
  <c r="EQ11" i="9"/>
  <c r="EQ16" i="9" s="1"/>
  <c r="FG10" i="9"/>
  <c r="FE10" i="9"/>
  <c r="EU9" i="9"/>
  <c r="EU10" i="9" s="1"/>
  <c r="ES9" i="9"/>
  <c r="ES10" i="9" s="1"/>
  <c r="EQ9" i="9"/>
  <c r="EQ10" i="9" s="1"/>
  <c r="FG8" i="9"/>
  <c r="FE8" i="9"/>
  <c r="FC8" i="9"/>
  <c r="FC9" i="9" s="1"/>
  <c r="FC13" i="9" s="1"/>
  <c r="FC14" i="9" s="1"/>
  <c r="FA8" i="9"/>
  <c r="FA9" i="9" s="1"/>
  <c r="EY8" i="9"/>
  <c r="EY9" i="9" s="1"/>
  <c r="EW8" i="9"/>
  <c r="EW9" i="9" s="1"/>
  <c r="EW10" i="9" s="1"/>
  <c r="EU8" i="9"/>
  <c r="ES8" i="9"/>
  <c r="EQ8" i="9"/>
  <c r="FG12" i="9"/>
  <c r="EO15" i="9"/>
  <c r="EO16" i="9" s="1"/>
  <c r="EM15" i="9"/>
  <c r="EM16" i="9" s="1"/>
  <c r="EO14" i="9"/>
  <c r="EM14" i="9"/>
  <c r="EN13" i="9"/>
  <c r="EN14" i="9" s="1"/>
  <c r="EN15" i="9" s="1"/>
  <c r="EN16" i="9" s="1"/>
  <c r="EL13" i="9"/>
  <c r="EL14" i="9" s="1"/>
  <c r="EL15" i="9" s="1"/>
  <c r="EL16" i="9" s="1"/>
  <c r="EO11" i="9"/>
  <c r="EO12" i="9" s="1"/>
  <c r="EM11" i="9"/>
  <c r="EM12" i="9" s="1"/>
  <c r="EK11" i="9"/>
  <c r="EK12" i="9" s="1"/>
  <c r="EI11" i="9"/>
  <c r="EI12" i="9" s="1"/>
  <c r="EG11" i="9"/>
  <c r="EG12" i="9" s="1"/>
  <c r="EE11" i="9"/>
  <c r="EE12" i="9" s="1"/>
  <c r="EO10" i="9"/>
  <c r="EM10" i="9"/>
  <c r="EK10" i="9"/>
  <c r="EI10" i="9"/>
  <c r="EG10" i="9"/>
  <c r="EE10" i="9"/>
  <c r="EO8" i="9"/>
  <c r="EM8" i="9"/>
  <c r="EK8" i="9"/>
  <c r="EI8" i="9"/>
  <c r="EG8" i="9"/>
  <c r="EE8" i="9"/>
  <c r="EC10" i="9"/>
  <c r="EB10" i="9"/>
  <c r="EB12" i="9" s="1"/>
  <c r="EA10" i="9"/>
  <c r="DZ10" i="9"/>
  <c r="DZ12" i="9" s="1"/>
  <c r="DY10" i="9"/>
  <c r="DX10" i="9"/>
  <c r="DX11" i="9" s="1"/>
  <c r="DS11" i="9"/>
  <c r="DS12" i="9" s="1"/>
  <c r="DW10" i="9"/>
  <c r="DV10" i="9"/>
  <c r="DV11" i="9" s="1"/>
  <c r="DU10" i="9"/>
  <c r="DT10" i="9"/>
  <c r="DT11" i="9" s="1"/>
  <c r="DS10" i="9"/>
  <c r="DR10" i="9"/>
  <c r="DR12" i="9" s="1"/>
  <c r="DS8" i="9"/>
  <c r="DU7" i="9"/>
  <c r="DU8" i="9" s="1"/>
  <c r="DQ11" i="9"/>
  <c r="DQ12" i="9" s="1"/>
  <c r="DQ10" i="9"/>
  <c r="DP9" i="9"/>
  <c r="DP10" i="9" s="1"/>
  <c r="DP11" i="9" s="1"/>
  <c r="DP12" i="9" s="1"/>
  <c r="DQ8" i="9"/>
  <c r="DO11" i="9"/>
  <c r="DO12" i="9" s="1"/>
  <c r="DO10" i="9"/>
  <c r="DO8" i="9"/>
  <c r="DM11" i="9"/>
  <c r="DM12" i="9" s="1"/>
  <c r="DM10" i="9"/>
  <c r="DM8" i="9"/>
  <c r="DK11" i="9"/>
  <c r="DK12" i="9" s="1"/>
  <c r="DK10" i="9"/>
  <c r="DK8" i="9"/>
  <c r="DI11" i="9"/>
  <c r="DI12" i="9" s="1"/>
  <c r="DG11" i="9"/>
  <c r="DG12" i="9" s="1"/>
  <c r="DI10" i="9"/>
  <c r="DG10" i="9"/>
  <c r="DH9" i="9"/>
  <c r="DI8" i="9"/>
  <c r="DG8" i="9"/>
  <c r="DE11" i="9"/>
  <c r="DE12" i="9" s="1"/>
  <c r="DE10" i="9"/>
  <c r="DD10" i="9"/>
  <c r="DD11" i="9" s="1"/>
  <c r="CY10" i="9"/>
  <c r="CX10" i="9"/>
  <c r="CX11" i="9" s="1"/>
  <c r="CW10" i="9"/>
  <c r="CV10" i="9"/>
  <c r="CV11" i="9" s="1"/>
  <c r="DE8" i="9"/>
  <c r="CY7" i="9"/>
  <c r="CY8" i="9" s="1"/>
  <c r="CW7" i="9"/>
  <c r="CW11" i="9" s="1"/>
  <c r="CW12" i="9" s="1"/>
  <c r="CQ19" i="9"/>
  <c r="CQ20" i="9" s="1"/>
  <c r="CT18" i="9"/>
  <c r="CT20" i="9" s="1"/>
  <c r="CR18" i="9"/>
  <c r="CR20" i="9" s="1"/>
  <c r="CP18" i="9"/>
  <c r="CP20" i="9" s="1"/>
  <c r="CT17" i="9"/>
  <c r="CR17" i="9"/>
  <c r="CP17" i="9"/>
  <c r="CT15" i="9"/>
  <c r="CR15" i="9"/>
  <c r="CP15" i="9"/>
  <c r="CO15" i="9"/>
  <c r="CO16" i="9" s="1"/>
  <c r="CK15" i="9"/>
  <c r="CK16" i="9" s="1"/>
  <c r="CN14" i="9"/>
  <c r="CN16" i="9" s="1"/>
  <c r="CL14" i="9"/>
  <c r="CL15" i="9" s="1"/>
  <c r="CJ14" i="9"/>
  <c r="CJ16" i="9" s="1"/>
  <c r="CT13" i="9"/>
  <c r="CR13" i="9"/>
  <c r="CP13" i="9"/>
  <c r="CT11" i="9"/>
  <c r="CR11" i="9"/>
  <c r="CP11" i="9"/>
  <c r="CT9" i="9"/>
  <c r="CR9" i="9"/>
  <c r="CP9" i="9"/>
  <c r="CU8" i="9"/>
  <c r="CQ8" i="9"/>
  <c r="CM8" i="9"/>
  <c r="CK8" i="9"/>
  <c r="CU19" i="9"/>
  <c r="CU20" i="9" s="1"/>
  <c r="CS19" i="9"/>
  <c r="CS20" i="9" s="1"/>
  <c r="CO8" i="9"/>
  <c r="CM15" i="9"/>
  <c r="CM16" i="9" s="1"/>
  <c r="CA14" i="9"/>
  <c r="CC12" i="9"/>
  <c r="CB10" i="9"/>
  <c r="CB11" i="9" s="1"/>
  <c r="BZ9" i="9"/>
  <c r="BZ12" i="9" s="1"/>
  <c r="BZ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HI11" i="4" l="1"/>
  <c r="CR19" i="9"/>
  <c r="CJ15" i="9"/>
  <c r="DH10" i="9"/>
  <c r="DH11" i="9" s="1"/>
  <c r="DH12" i="9" s="1"/>
  <c r="DX12" i="9"/>
  <c r="HA8" i="4"/>
  <c r="HB8" i="4" s="1"/>
  <c r="GZ45" i="4"/>
  <c r="GZ47" i="4" s="1"/>
  <c r="GZ15" i="4"/>
  <c r="GZ19" i="4" s="1"/>
  <c r="HN10" i="4"/>
  <c r="HD46" i="4"/>
  <c r="HD48" i="4" s="1"/>
  <c r="HF46" i="4"/>
  <c r="HF48" i="4" s="1"/>
  <c r="HS10" i="4"/>
  <c r="HI46" i="4"/>
  <c r="HI48" i="4" s="1"/>
  <c r="HI20" i="4"/>
  <c r="HJ46" i="4"/>
  <c r="HJ48" i="4" s="1"/>
  <c r="HJ20" i="4"/>
  <c r="HM46" i="4"/>
  <c r="HM48" i="4" s="1"/>
  <c r="HM20" i="4"/>
  <c r="HI36" i="4"/>
  <c r="HI45" i="4"/>
  <c r="HI47" i="4" s="1"/>
  <c r="HI15" i="4"/>
  <c r="HI19" i="4" s="1"/>
  <c r="HK46" i="4"/>
  <c r="HK48" i="4" s="1"/>
  <c r="HK20" i="4"/>
  <c r="HE46" i="4"/>
  <c r="HE48" i="4" s="1"/>
  <c r="HE8" i="4"/>
  <c r="HE36" i="4" s="1"/>
  <c r="HD45" i="4"/>
  <c r="HD47" i="4" s="1"/>
  <c r="HD15" i="4"/>
  <c r="HD19" i="4" s="1"/>
  <c r="CN15" i="9"/>
  <c r="CL16" i="9"/>
  <c r="CW8" i="9"/>
  <c r="FA10" i="9"/>
  <c r="FA11" i="9"/>
  <c r="FA12" i="9" s="1"/>
  <c r="CT19" i="9"/>
  <c r="DR11" i="9"/>
  <c r="DV12" i="9"/>
  <c r="EY10" i="9"/>
  <c r="EY11" i="9"/>
  <c r="EY12" i="9" s="1"/>
  <c r="EQ15" i="9"/>
  <c r="EW15" i="9"/>
  <c r="FC10" i="9"/>
  <c r="FC16" i="9"/>
  <c r="HO10" i="4"/>
  <c r="HL10" i="4"/>
  <c r="HV10" i="4" s="1"/>
  <c r="HR9" i="4"/>
  <c r="HR14" i="4" s="1"/>
  <c r="HS4" i="4"/>
  <c r="HS30" i="4" s="1"/>
  <c r="HS9" i="4"/>
  <c r="HS33" i="4" s="1"/>
  <c r="HI14" i="4"/>
  <c r="HI32" i="4" s="1"/>
  <c r="HW9" i="4"/>
  <c r="HW14" i="4" s="1"/>
  <c r="HG10" i="4"/>
  <c r="HD5" i="4"/>
  <c r="HE5" i="4" s="1"/>
  <c r="HF5" i="4" s="1"/>
  <c r="HG5" i="4" s="1"/>
  <c r="HH5" i="4" s="1"/>
  <c r="HV9" i="4"/>
  <c r="HV33" i="4" s="1"/>
  <c r="HP10" i="4"/>
  <c r="HE14" i="4"/>
  <c r="HE32" i="4" s="1"/>
  <c r="HK6" i="4"/>
  <c r="HK31" i="4" s="1"/>
  <c r="HH14" i="4"/>
  <c r="CS27" i="4"/>
  <c r="DC42" i="4"/>
  <c r="HJ7" i="4"/>
  <c r="HJ13" i="4" s="1"/>
  <c r="DG42" i="4"/>
  <c r="CW27" i="4"/>
  <c r="GZ4" i="4"/>
  <c r="GZ30" i="4" s="1"/>
  <c r="HN5" i="4"/>
  <c r="HO5" i="4" s="1"/>
  <c r="HP5" i="4" s="1"/>
  <c r="HQ5" i="4" s="1"/>
  <c r="HR5" i="4" s="1"/>
  <c r="HL5" i="4"/>
  <c r="HM5" i="4" s="1"/>
  <c r="HT37" i="4"/>
  <c r="HT11" i="4" s="1"/>
  <c r="HS11" i="4"/>
  <c r="HU6" i="4"/>
  <c r="HR33" i="4"/>
  <c r="HJ40" i="4"/>
  <c r="HK40" i="4" s="1"/>
  <c r="HL40" i="4" s="1"/>
  <c r="HM40" i="4" s="1"/>
  <c r="HN40" i="4" s="1"/>
  <c r="HO40" i="4" s="1"/>
  <c r="HP40" i="4" s="1"/>
  <c r="HQ40" i="4" s="1"/>
  <c r="HR40" i="4" s="1"/>
  <c r="HA37" i="4"/>
  <c r="DV42" i="4"/>
  <c r="DV27" i="4" s="1"/>
  <c r="DL27" i="4"/>
  <c r="HF14" i="4"/>
  <c r="HF33" i="4"/>
  <c r="HL14" i="4"/>
  <c r="HM14" i="4"/>
  <c r="GZ27" i="4"/>
  <c r="DK42" i="4"/>
  <c r="DA27" i="4"/>
  <c r="DD27" i="4"/>
  <c r="DN42" i="4"/>
  <c r="DN27" i="4" s="1"/>
  <c r="HJ37" i="4"/>
  <c r="HK37" i="4" s="1"/>
  <c r="HL37" i="4" s="1"/>
  <c r="HI27" i="4"/>
  <c r="HT10" i="4"/>
  <c r="HJ18" i="4"/>
  <c r="HK18" i="4" s="1"/>
  <c r="HL18" i="4" s="1"/>
  <c r="HM18" i="4" s="1"/>
  <c r="HN18" i="4" s="1"/>
  <c r="HO18" i="4" s="1"/>
  <c r="HP18" i="4" s="1"/>
  <c r="HQ18" i="4" s="1"/>
  <c r="HR18" i="4" s="1"/>
  <c r="HJ14" i="4"/>
  <c r="HJ33" i="4"/>
  <c r="HY10" i="4"/>
  <c r="GY32" i="4"/>
  <c r="GY34" i="4"/>
  <c r="DF42" i="4"/>
  <c r="CV27" i="4"/>
  <c r="DE42" i="4"/>
  <c r="CU27" i="4"/>
  <c r="HK14" i="4"/>
  <c r="HK33" i="4"/>
  <c r="GZ32" i="4"/>
  <c r="DJ42" i="4"/>
  <c r="CZ27" i="4"/>
  <c r="HA32" i="4"/>
  <c r="DI42" i="4"/>
  <c r="CY27" i="4"/>
  <c r="HB32" i="4"/>
  <c r="HS8" i="4"/>
  <c r="HO9" i="4"/>
  <c r="HO33" i="4" s="1"/>
  <c r="HC32" i="4"/>
  <c r="HJ21" i="4"/>
  <c r="HK21" i="4" s="1"/>
  <c r="HL21" i="4" s="1"/>
  <c r="HM21" i="4" s="1"/>
  <c r="HN21" i="4" s="1"/>
  <c r="HO21" i="4" s="1"/>
  <c r="HP21" i="4" s="1"/>
  <c r="HQ21" i="4" s="1"/>
  <c r="HR21" i="4" s="1"/>
  <c r="GZ36" i="4"/>
  <c r="DH42" i="4"/>
  <c r="CX27" i="4"/>
  <c r="HW10" i="4"/>
  <c r="HX5" i="4"/>
  <c r="HY5" i="4" s="1"/>
  <c r="HZ5" i="4" s="1"/>
  <c r="IA5" i="4" s="1"/>
  <c r="IB5" i="4" s="1"/>
  <c r="HV5" i="4"/>
  <c r="HW5" i="4" s="1"/>
  <c r="HZ9" i="4"/>
  <c r="HZ33" i="4" s="1"/>
  <c r="HP14" i="4"/>
  <c r="HJ22" i="4"/>
  <c r="HK22" i="4" s="1"/>
  <c r="HL22" i="4" s="1"/>
  <c r="HM22" i="4" s="1"/>
  <c r="HN22" i="4" s="1"/>
  <c r="HO22" i="4" s="1"/>
  <c r="HP22" i="4" s="1"/>
  <c r="HQ22" i="4" s="1"/>
  <c r="HR22" i="4" s="1"/>
  <c r="HS22" i="4"/>
  <c r="HT22" i="4" s="1"/>
  <c r="HU22" i="4" s="1"/>
  <c r="HV22" i="4" s="1"/>
  <c r="HW22" i="4" s="1"/>
  <c r="HX22" i="4" s="1"/>
  <c r="HY22" i="4" s="1"/>
  <c r="HZ22" i="4" s="1"/>
  <c r="IA22" i="4" s="1"/>
  <c r="IB22" i="4" s="1"/>
  <c r="HN9" i="4"/>
  <c r="HN33" i="4" s="1"/>
  <c r="HJ4" i="4"/>
  <c r="HA6" i="4"/>
  <c r="GZ35" i="4"/>
  <c r="GZ13" i="4"/>
  <c r="GZ34" i="4" s="1"/>
  <c r="HN8" i="4"/>
  <c r="HD36" i="4"/>
  <c r="HU37" i="4"/>
  <c r="HA35" i="4"/>
  <c r="HA13" i="4"/>
  <c r="HB7" i="4"/>
  <c r="HD12" i="4"/>
  <c r="HD14" i="4"/>
  <c r="HG14" i="4"/>
  <c r="HQ9" i="4"/>
  <c r="HQ33" i="4" s="1"/>
  <c r="HS7" i="4"/>
  <c r="HI13" i="4"/>
  <c r="HJ17" i="4"/>
  <c r="HK17" i="4" s="1"/>
  <c r="HL17" i="4" s="1"/>
  <c r="HM17" i="4" s="1"/>
  <c r="HN17" i="4" s="1"/>
  <c r="HO17" i="4" s="1"/>
  <c r="HP17" i="4" s="1"/>
  <c r="HQ17" i="4" s="1"/>
  <c r="HR17" i="4" s="1"/>
  <c r="HH10" i="4"/>
  <c r="HX10" i="4"/>
  <c r="HS39" i="4"/>
  <c r="HT39" i="4" s="1"/>
  <c r="HU39" i="4" s="1"/>
  <c r="HV39" i="4" s="1"/>
  <c r="HW39" i="4" s="1"/>
  <c r="HX39" i="4" s="1"/>
  <c r="HY39" i="4" s="1"/>
  <c r="HZ39" i="4" s="1"/>
  <c r="IA39" i="4" s="1"/>
  <c r="IB39" i="4" s="1"/>
  <c r="HJ39" i="4"/>
  <c r="HK39" i="4" s="1"/>
  <c r="HL39" i="4" s="1"/>
  <c r="HM39" i="4" s="1"/>
  <c r="HN39" i="4" s="1"/>
  <c r="HO39" i="4" s="1"/>
  <c r="HP39" i="4" s="1"/>
  <c r="HQ39" i="4" s="1"/>
  <c r="HR39" i="4" s="1"/>
  <c r="HL6" i="4"/>
  <c r="HN7" i="4"/>
  <c r="HT9" i="4"/>
  <c r="HT33" i="4" s="1"/>
  <c r="HS38" i="4"/>
  <c r="HT38" i="4" s="1"/>
  <c r="HU38" i="4" s="1"/>
  <c r="HV38" i="4" s="1"/>
  <c r="HW38" i="4" s="1"/>
  <c r="HX38" i="4" s="1"/>
  <c r="HY38" i="4" s="1"/>
  <c r="HZ38" i="4" s="1"/>
  <c r="IA38" i="4" s="1"/>
  <c r="IB38" i="4" s="1"/>
  <c r="HJ8" i="4"/>
  <c r="HU9" i="4"/>
  <c r="HU33" i="4" s="1"/>
  <c r="HS12" i="4"/>
  <c r="HV6" i="4"/>
  <c r="HE7" i="4"/>
  <c r="HU10" i="4"/>
  <c r="HJ12" i="4"/>
  <c r="HD13" i="4"/>
  <c r="FI16" i="9"/>
  <c r="EQ13" i="9"/>
  <c r="EQ14" i="9" s="1"/>
  <c r="EB11" i="9"/>
  <c r="DZ11" i="9"/>
  <c r="DT12" i="9"/>
  <c r="DU11" i="9"/>
  <c r="DU12" i="9" s="1"/>
  <c r="DW7" i="9"/>
  <c r="DY7" i="9" s="1"/>
  <c r="CY11" i="9"/>
  <c r="CY12" i="9" s="1"/>
  <c r="CP19" i="9"/>
  <c r="CS8" i="9"/>
  <c r="BZ10" i="9"/>
  <c r="BZ11" i="9" s="1"/>
  <c r="IB9" i="4" l="1"/>
  <c r="IB33" i="4" s="1"/>
  <c r="HF8" i="4"/>
  <c r="HS46" i="4"/>
  <c r="HS48" i="4" s="1"/>
  <c r="HS20" i="4"/>
  <c r="HU46" i="4"/>
  <c r="HU48" i="4" s="1"/>
  <c r="HU20" i="4"/>
  <c r="HF45" i="4"/>
  <c r="HF47" i="4" s="1"/>
  <c r="HF15" i="4"/>
  <c r="HF19" i="4" s="1"/>
  <c r="HX46" i="4"/>
  <c r="HX48" i="4" s="1"/>
  <c r="HT46" i="4"/>
  <c r="HT48" i="4" s="1"/>
  <c r="HT20" i="4"/>
  <c r="HG46" i="4"/>
  <c r="HG48" i="4" s="1"/>
  <c r="HE45" i="4"/>
  <c r="HE47" i="4" s="1"/>
  <c r="HE15" i="4"/>
  <c r="HE19" i="4" s="1"/>
  <c r="HI34" i="4"/>
  <c r="HH46" i="4"/>
  <c r="HH48" i="4" s="1"/>
  <c r="HJ45" i="4"/>
  <c r="HJ47" i="4" s="1"/>
  <c r="HJ15" i="4"/>
  <c r="HJ19" i="4" s="1"/>
  <c r="HS45" i="4"/>
  <c r="HS47" i="4" s="1"/>
  <c r="HS15" i="4"/>
  <c r="HS19" i="4" s="1"/>
  <c r="HN45" i="4"/>
  <c r="HN47" i="4" s="1"/>
  <c r="HN15" i="4"/>
  <c r="HN19" i="4" s="1"/>
  <c r="HY9" i="4"/>
  <c r="HY33" i="4" s="1"/>
  <c r="HL46" i="4"/>
  <c r="HL48" i="4" s="1"/>
  <c r="HL20" i="4"/>
  <c r="HO46" i="4"/>
  <c r="HO48" i="4" s="1"/>
  <c r="HN46" i="4"/>
  <c r="HN48" i="4" s="1"/>
  <c r="HY46" i="4"/>
  <c r="HY48" i="4" s="1"/>
  <c r="HO14" i="4"/>
  <c r="HT4" i="4"/>
  <c r="HU4" i="4" s="1"/>
  <c r="HB45" i="4"/>
  <c r="HB47" i="4" s="1"/>
  <c r="HB15" i="4"/>
  <c r="HB19" i="4" s="1"/>
  <c r="HW46" i="4"/>
  <c r="HW48" i="4" s="1"/>
  <c r="HW20" i="4"/>
  <c r="HZ10" i="4"/>
  <c r="HP46" i="4"/>
  <c r="HP48" i="4" s="1"/>
  <c r="HV46" i="4"/>
  <c r="HV48" i="4" s="1"/>
  <c r="HV20" i="4"/>
  <c r="HA36" i="4"/>
  <c r="HA45" i="4"/>
  <c r="HA47" i="4" s="1"/>
  <c r="HA15" i="4"/>
  <c r="HA19" i="4" s="1"/>
  <c r="DY8" i="9"/>
  <c r="DY11" i="9"/>
  <c r="DY12" i="9" s="1"/>
  <c r="EA7" i="9"/>
  <c r="HK7" i="4"/>
  <c r="HS14" i="4"/>
  <c r="HS32" i="4" s="1"/>
  <c r="HQ10" i="4"/>
  <c r="HJ35" i="4"/>
  <c r="HW33" i="4"/>
  <c r="HA4" i="4"/>
  <c r="HA30" i="4" s="1"/>
  <c r="HV14" i="4"/>
  <c r="HV32" i="4" s="1"/>
  <c r="HK11" i="4"/>
  <c r="DQ42" i="4"/>
  <c r="DQ27" i="4" s="1"/>
  <c r="DG27" i="4"/>
  <c r="DC27" i="4"/>
  <c r="DM42" i="4"/>
  <c r="DM27" i="4" s="1"/>
  <c r="HJ11" i="4"/>
  <c r="HN6" i="4"/>
  <c r="DR42" i="4"/>
  <c r="DR27" i="4" s="1"/>
  <c r="DH27" i="4"/>
  <c r="DS42" i="4"/>
  <c r="DS27" i="4" s="1"/>
  <c r="DI27" i="4"/>
  <c r="DE27" i="4"/>
  <c r="DO42" i="4"/>
  <c r="DO27" i="4" s="1"/>
  <c r="HO32" i="4"/>
  <c r="HA34" i="4"/>
  <c r="HW32" i="4"/>
  <c r="DF27" i="4"/>
  <c r="DP42" i="4"/>
  <c r="DP27" i="4" s="1"/>
  <c r="HL32" i="4"/>
  <c r="HD32" i="4"/>
  <c r="HD34" i="4"/>
  <c r="HJ27" i="4"/>
  <c r="HM32" i="4"/>
  <c r="DT42" i="4"/>
  <c r="DT27" i="4" s="1"/>
  <c r="DJ27" i="4"/>
  <c r="HS27" i="4"/>
  <c r="HS36" i="4"/>
  <c r="HT8" i="4"/>
  <c r="HF32" i="4"/>
  <c r="HX6" i="4"/>
  <c r="HU31" i="4"/>
  <c r="HG32" i="4"/>
  <c r="HJ34" i="4"/>
  <c r="HJ32" i="4"/>
  <c r="DU42" i="4"/>
  <c r="DU27" i="4" s="1"/>
  <c r="DK27" i="4"/>
  <c r="HA11" i="4"/>
  <c r="HB37" i="4"/>
  <c r="HP32" i="4"/>
  <c r="HK32" i="4"/>
  <c r="HA27" i="4"/>
  <c r="HK12" i="4"/>
  <c r="HU11" i="4"/>
  <c r="HV37" i="4"/>
  <c r="HK4" i="4"/>
  <c r="HJ30" i="4"/>
  <c r="IA10" i="4"/>
  <c r="HE12" i="4"/>
  <c r="HX9" i="4"/>
  <c r="HX33" i="4" s="1"/>
  <c r="HN14" i="4"/>
  <c r="HX8" i="4"/>
  <c r="HN36" i="4"/>
  <c r="HO8" i="4"/>
  <c r="HL31" i="4"/>
  <c r="HM6" i="4"/>
  <c r="HM31" i="4" s="1"/>
  <c r="HT12" i="4"/>
  <c r="IB14" i="4"/>
  <c r="HE13" i="4"/>
  <c r="HF7" i="4"/>
  <c r="HE35" i="4"/>
  <c r="HM37" i="4"/>
  <c r="HL11" i="4"/>
  <c r="HW6" i="4"/>
  <c r="HW31" i="4" s="1"/>
  <c r="HV31" i="4"/>
  <c r="HF36" i="4"/>
  <c r="HG8" i="4"/>
  <c r="HU14" i="4"/>
  <c r="HR10" i="4"/>
  <c r="HT14" i="4"/>
  <c r="HN35" i="4"/>
  <c r="HN13" i="4"/>
  <c r="HO7" i="4"/>
  <c r="HX7" i="4"/>
  <c r="HJ36" i="4"/>
  <c r="HK8" i="4"/>
  <c r="IA9" i="4"/>
  <c r="IA33" i="4" s="1"/>
  <c r="HQ14" i="4"/>
  <c r="HB36" i="4"/>
  <c r="HC8" i="4"/>
  <c r="HT7" i="4"/>
  <c r="HS13" i="4"/>
  <c r="HS35" i="4"/>
  <c r="HB35" i="4"/>
  <c r="HB13" i="4"/>
  <c r="HB34" i="4" s="1"/>
  <c r="HC7" i="4"/>
  <c r="HK35" i="4"/>
  <c r="HK13" i="4"/>
  <c r="HK34" i="4" s="1"/>
  <c r="HL7" i="4"/>
  <c r="HA31" i="4"/>
  <c r="HB6" i="4"/>
  <c r="HD6" i="4"/>
  <c r="HZ14" i="4"/>
  <c r="DW11" i="9"/>
  <c r="DW12" i="9" s="1"/>
  <c r="DW8" i="9"/>
  <c r="IA46" i="4" l="1"/>
  <c r="IA48" i="4" s="1"/>
  <c r="HY14" i="4"/>
  <c r="HY32" i="4" s="1"/>
  <c r="HC45" i="4"/>
  <c r="HC47" i="4" s="1"/>
  <c r="HC15" i="4"/>
  <c r="HC19" i="4" s="1"/>
  <c r="HT30" i="4"/>
  <c r="HR46" i="4"/>
  <c r="HR48" i="4" s="1"/>
  <c r="HG45" i="4"/>
  <c r="HG47" i="4" s="1"/>
  <c r="HG15" i="4"/>
  <c r="HG19" i="4" s="1"/>
  <c r="HQ46" i="4"/>
  <c r="HQ48" i="4" s="1"/>
  <c r="HK45" i="4"/>
  <c r="HK47" i="4" s="1"/>
  <c r="HK15" i="4"/>
  <c r="HK19" i="4" s="1"/>
  <c r="HO45" i="4"/>
  <c r="HO47" i="4" s="1"/>
  <c r="HO15" i="4"/>
  <c r="HO19" i="4" s="1"/>
  <c r="HZ46" i="4"/>
  <c r="HZ48" i="4" s="1"/>
  <c r="HX45" i="4"/>
  <c r="HX47" i="4" s="1"/>
  <c r="HX15" i="4"/>
  <c r="HX19" i="4" s="1"/>
  <c r="HT45" i="4"/>
  <c r="HT47" i="4" s="1"/>
  <c r="HT15" i="4"/>
  <c r="HT19" i="4" s="1"/>
  <c r="EC7" i="9"/>
  <c r="EA8" i="9"/>
  <c r="EA11" i="9"/>
  <c r="EA12" i="9" s="1"/>
  <c r="HB4" i="4"/>
  <c r="HD4" i="4"/>
  <c r="HD30" i="4" s="1"/>
  <c r="HS34" i="4"/>
  <c r="HO6" i="4"/>
  <c r="HN31" i="4"/>
  <c r="HB27" i="4"/>
  <c r="HN32" i="4"/>
  <c r="HN34" i="4"/>
  <c r="HT36" i="4"/>
  <c r="HU8" i="4"/>
  <c r="HK27" i="4"/>
  <c r="HT27" i="4"/>
  <c r="HE34" i="4"/>
  <c r="HQ32" i="4"/>
  <c r="HC37" i="4"/>
  <c r="HB11" i="4"/>
  <c r="HU32" i="4"/>
  <c r="HT32" i="4"/>
  <c r="HY6" i="4"/>
  <c r="HX31" i="4"/>
  <c r="HZ32" i="4"/>
  <c r="HU12" i="4"/>
  <c r="HX14" i="4"/>
  <c r="HE6" i="4"/>
  <c r="HD31" i="4"/>
  <c r="HT35" i="4"/>
  <c r="HU7" i="4"/>
  <c r="HT13" i="4"/>
  <c r="HL8" i="4"/>
  <c r="HK36" i="4"/>
  <c r="HB31" i="4"/>
  <c r="HC6" i="4"/>
  <c r="HC31" i="4" s="1"/>
  <c r="IB10" i="4"/>
  <c r="HP8" i="4"/>
  <c r="HO36" i="4"/>
  <c r="HG7" i="4"/>
  <c r="HF13" i="4"/>
  <c r="HF35" i="4"/>
  <c r="HC36" i="4"/>
  <c r="HN37" i="4"/>
  <c r="HM11" i="4"/>
  <c r="HC4" i="4"/>
  <c r="HC30" i="4" s="1"/>
  <c r="HB30" i="4"/>
  <c r="HN4" i="4"/>
  <c r="HL4" i="4"/>
  <c r="HK30" i="4"/>
  <c r="HC35" i="4"/>
  <c r="HC13" i="4"/>
  <c r="HC34" i="4" s="1"/>
  <c r="HE4" i="4"/>
  <c r="HG36" i="4"/>
  <c r="HH8" i="4"/>
  <c r="HW37" i="4"/>
  <c r="HV11" i="4"/>
  <c r="IA14" i="4"/>
  <c r="HO35" i="4"/>
  <c r="HO13" i="4"/>
  <c r="HO34" i="4" s="1"/>
  <c r="HP7" i="4"/>
  <c r="HU30" i="4"/>
  <c r="HV4" i="4"/>
  <c r="HX4" i="4"/>
  <c r="HF12" i="4"/>
  <c r="HL35" i="4"/>
  <c r="HL13" i="4"/>
  <c r="HL34" i="4" s="1"/>
  <c r="HM7" i="4"/>
  <c r="HY8" i="4"/>
  <c r="HX36" i="4"/>
  <c r="HX35" i="4"/>
  <c r="HX13" i="4"/>
  <c r="HY7" i="4"/>
  <c r="HL12" i="4"/>
  <c r="HN12" i="4"/>
  <c r="FS8" i="4"/>
  <c r="FQ8" i="4"/>
  <c r="FN9" i="4"/>
  <c r="FN10" i="4" s="1"/>
  <c r="P369" i="6"/>
  <c r="P366" i="6"/>
  <c r="P363" i="6"/>
  <c r="P360" i="6"/>
  <c r="FQ35" i="4"/>
  <c r="FR31" i="4"/>
  <c r="FQ31" i="4"/>
  <c r="FQ14" i="4"/>
  <c r="FQ13" i="4"/>
  <c r="FQ10" i="4"/>
  <c r="FR9" i="4"/>
  <c r="FR14" i="4" s="1"/>
  <c r="FR7" i="4"/>
  <c r="FR35" i="4" s="1"/>
  <c r="FR4" i="4"/>
  <c r="FR30" i="4" s="1"/>
  <c r="FQ4" i="4"/>
  <c r="FQ30" i="4" s="1"/>
  <c r="EE35" i="4"/>
  <c r="EE36" i="4" s="1"/>
  <c r="EF31" i="4"/>
  <c r="EE31" i="4"/>
  <c r="EE14" i="4"/>
  <c r="EE13" i="4"/>
  <c r="EF11" i="4"/>
  <c r="EE11" i="4"/>
  <c r="EF10" i="4"/>
  <c r="EF16" i="4" s="1"/>
  <c r="FT16" i="4" s="1"/>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HY45" i="4" l="1"/>
  <c r="HY47" i="4" s="1"/>
  <c r="HY15" i="4"/>
  <c r="HY19" i="4" s="1"/>
  <c r="HP45" i="4"/>
  <c r="HP47" i="4" s="1"/>
  <c r="HP15" i="4"/>
  <c r="HP19" i="4" s="1"/>
  <c r="IB46" i="4"/>
  <c r="IB48" i="4" s="1"/>
  <c r="HU45" i="4"/>
  <c r="HU47" i="4" s="1"/>
  <c r="HU15" i="4"/>
  <c r="HU19" i="4" s="1"/>
  <c r="HH45" i="4"/>
  <c r="HH47" i="4" s="1"/>
  <c r="HH15" i="4"/>
  <c r="HH19" i="4" s="1"/>
  <c r="EE15" i="4"/>
  <c r="EE19" i="4" s="1"/>
  <c r="EE45" i="4"/>
  <c r="EE47" i="4" s="1"/>
  <c r="FN46" i="4"/>
  <c r="FN48" i="4" s="1"/>
  <c r="FQ36" i="4"/>
  <c r="FQ45" i="4"/>
  <c r="FQ47" i="4" s="1"/>
  <c r="FQ15" i="4"/>
  <c r="FQ19" i="4" s="1"/>
  <c r="HL45" i="4"/>
  <c r="HL47" i="4" s="1"/>
  <c r="HL15" i="4"/>
  <c r="HL19" i="4" s="1"/>
  <c r="EF20" i="4"/>
  <c r="EF46" i="4"/>
  <c r="EF48" i="4" s="1"/>
  <c r="FQ46" i="4"/>
  <c r="FQ48" i="4" s="1"/>
  <c r="FQ20" i="4"/>
  <c r="FS45" i="4"/>
  <c r="FS47" i="4" s="1"/>
  <c r="FS15" i="4"/>
  <c r="FS19" i="4" s="1"/>
  <c r="EC8" i="9"/>
  <c r="EC11" i="9"/>
  <c r="EC12" i="9" s="1"/>
  <c r="HH36" i="4"/>
  <c r="HP6" i="4"/>
  <c r="HO31" i="4"/>
  <c r="FR8" i="4"/>
  <c r="HF34" i="4"/>
  <c r="HL27" i="4"/>
  <c r="FR10" i="4"/>
  <c r="FR33" i="4"/>
  <c r="HD37" i="4"/>
  <c r="HC11" i="4"/>
  <c r="HU36" i="4"/>
  <c r="HV8" i="4"/>
  <c r="EE34" i="4"/>
  <c r="EE32" i="4"/>
  <c r="EF14" i="4"/>
  <c r="EF34" i="4" s="1"/>
  <c r="IA32" i="4"/>
  <c r="FR34" i="4"/>
  <c r="FR32" i="4"/>
  <c r="HY31" i="4"/>
  <c r="HZ6" i="4"/>
  <c r="HT34" i="4"/>
  <c r="HU27" i="4"/>
  <c r="FQ34" i="4"/>
  <c r="FQ32" i="4"/>
  <c r="FN14" i="4"/>
  <c r="FN33" i="4"/>
  <c r="HX32" i="4"/>
  <c r="HX34" i="4"/>
  <c r="HC27" i="4"/>
  <c r="HM4" i="4"/>
  <c r="HM30" i="4" s="1"/>
  <c r="HL30" i="4"/>
  <c r="HM8" i="4"/>
  <c r="HL36" i="4"/>
  <c r="HO4" i="4"/>
  <c r="HN30" i="4"/>
  <c r="HP36" i="4"/>
  <c r="HQ8" i="4"/>
  <c r="HX37" i="4"/>
  <c r="HW11" i="4"/>
  <c r="HY4" i="4"/>
  <c r="HX30" i="4"/>
  <c r="HW4" i="4"/>
  <c r="HW30" i="4" s="1"/>
  <c r="HV30" i="4"/>
  <c r="HF6" i="4"/>
  <c r="HE31" i="4"/>
  <c r="HY35" i="4"/>
  <c r="HY13" i="4"/>
  <c r="HY34" i="4" s="1"/>
  <c r="HZ7" i="4"/>
  <c r="HG12" i="4"/>
  <c r="HU13" i="4"/>
  <c r="HU35" i="4"/>
  <c r="HV7" i="4"/>
  <c r="HO37" i="4"/>
  <c r="HN11" i="4"/>
  <c r="HZ8" i="4"/>
  <c r="HY36" i="4"/>
  <c r="HF4" i="4"/>
  <c r="HE30" i="4"/>
  <c r="HV12" i="4"/>
  <c r="HX12" i="4"/>
  <c r="HM12" i="4"/>
  <c r="HP35" i="4"/>
  <c r="HP13" i="4"/>
  <c r="HP34" i="4" s="1"/>
  <c r="HQ7" i="4"/>
  <c r="HO12" i="4"/>
  <c r="HM35" i="4"/>
  <c r="HM13" i="4"/>
  <c r="HM34" i="4" s="1"/>
  <c r="HH7" i="4"/>
  <c r="HG35" i="4"/>
  <c r="HG13" i="4"/>
  <c r="FR13" i="4"/>
  <c r="EF8" i="4"/>
  <c r="EF35" i="4"/>
  <c r="EF36" i="4" s="1"/>
  <c r="FR46" i="4" l="1"/>
  <c r="FR48" i="4" s="1"/>
  <c r="HZ45" i="4"/>
  <c r="HZ47" i="4" s="1"/>
  <c r="HZ15" i="4"/>
  <c r="HZ19" i="4" s="1"/>
  <c r="EF45" i="4"/>
  <c r="EF47" i="4" s="1"/>
  <c r="EF15" i="4"/>
  <c r="EF19" i="4" s="1"/>
  <c r="HV45" i="4"/>
  <c r="HV47" i="4" s="1"/>
  <c r="HV15" i="4"/>
  <c r="HV19" i="4" s="1"/>
  <c r="HM45" i="4"/>
  <c r="HM47" i="4" s="1"/>
  <c r="HM15" i="4"/>
  <c r="HM19" i="4" s="1"/>
  <c r="FR36" i="4"/>
  <c r="FR45" i="4"/>
  <c r="FR47" i="4" s="1"/>
  <c r="FR15" i="4"/>
  <c r="FR19" i="4" s="1"/>
  <c r="HQ45" i="4"/>
  <c r="HQ47" i="4" s="1"/>
  <c r="HQ15" i="4"/>
  <c r="HQ19" i="4" s="1"/>
  <c r="HQ6" i="4"/>
  <c r="HP31" i="4"/>
  <c r="HZ31" i="4"/>
  <c r="IA6" i="4"/>
  <c r="HD27" i="4"/>
  <c r="HV36" i="4"/>
  <c r="HW8" i="4"/>
  <c r="HE37" i="4"/>
  <c r="HD11" i="4"/>
  <c r="FN32" i="4"/>
  <c r="FN34" i="4"/>
  <c r="HG34" i="4"/>
  <c r="HM27" i="4"/>
  <c r="HU34" i="4"/>
  <c r="HV27" i="4"/>
  <c r="HZ36" i="4"/>
  <c r="IA8" i="4"/>
  <c r="HH35" i="4"/>
  <c r="HH13" i="4"/>
  <c r="HH34" i="4" s="1"/>
  <c r="HP37" i="4"/>
  <c r="HO11" i="4"/>
  <c r="HY12" i="4"/>
  <c r="HV35" i="4"/>
  <c r="HW7" i="4"/>
  <c r="HV13" i="4"/>
  <c r="HM36" i="4"/>
  <c r="HG6" i="4"/>
  <c r="HF31" i="4"/>
  <c r="HQ13" i="4"/>
  <c r="HR7" i="4"/>
  <c r="HQ35" i="4"/>
  <c r="HG4" i="4"/>
  <c r="HF30" i="4"/>
  <c r="HP4" i="4"/>
  <c r="HO30" i="4"/>
  <c r="HW12" i="4"/>
  <c r="HZ4" i="4"/>
  <c r="HY30" i="4"/>
  <c r="HP12" i="4"/>
  <c r="HH12" i="4"/>
  <c r="HH32" i="4" s="1"/>
  <c r="HY37" i="4"/>
  <c r="HX11" i="4"/>
  <c r="HZ35" i="4"/>
  <c r="HZ13" i="4"/>
  <c r="IA7" i="4"/>
  <c r="HQ36" i="4"/>
  <c r="HR8" i="4"/>
  <c r="IA45" i="4" l="1"/>
  <c r="IA47" i="4" s="1"/>
  <c r="IA15" i="4"/>
  <c r="IA19" i="4" s="1"/>
  <c r="HW45" i="4"/>
  <c r="HW47" i="4" s="1"/>
  <c r="HW15" i="4"/>
  <c r="HW19" i="4" s="1"/>
  <c r="HR45" i="4"/>
  <c r="HR47" i="4" s="1"/>
  <c r="HR15" i="4"/>
  <c r="HR19" i="4" s="1"/>
  <c r="HR36" i="4"/>
  <c r="HR6" i="4"/>
  <c r="HR31" i="4" s="1"/>
  <c r="HQ31" i="4"/>
  <c r="HF37" i="4"/>
  <c r="HE11" i="4"/>
  <c r="HV34" i="4"/>
  <c r="HW36" i="4"/>
  <c r="HN27" i="4"/>
  <c r="HE27" i="4"/>
  <c r="HZ34" i="4"/>
  <c r="HW27" i="4"/>
  <c r="HQ34" i="4"/>
  <c r="IB6" i="4"/>
  <c r="IB31" i="4" s="1"/>
  <c r="IA31" i="4"/>
  <c r="IA4" i="4"/>
  <c r="HZ30" i="4"/>
  <c r="IA36" i="4"/>
  <c r="IB8" i="4"/>
  <c r="HQ37" i="4"/>
  <c r="HP11" i="4"/>
  <c r="HQ12" i="4"/>
  <c r="IA35" i="4"/>
  <c r="IA13" i="4"/>
  <c r="IB7" i="4"/>
  <c r="HW35" i="4"/>
  <c r="HW13" i="4"/>
  <c r="HR13" i="4"/>
  <c r="HR35" i="4"/>
  <c r="HH6" i="4"/>
  <c r="HH31" i="4" s="1"/>
  <c r="HG31" i="4"/>
  <c r="HP30" i="4"/>
  <c r="HQ4" i="4"/>
  <c r="HZ37" i="4"/>
  <c r="HY11" i="4"/>
  <c r="HG30" i="4"/>
  <c r="HH4" i="4"/>
  <c r="HH30" i="4" s="1"/>
  <c r="HZ12"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2" i="4"/>
  <c r="GO22" i="4" s="1"/>
  <c r="GP22" i="4" s="1"/>
  <c r="GQ22" i="4" s="1"/>
  <c r="GR22" i="4" s="1"/>
  <c r="GS22" i="4" s="1"/>
  <c r="GT22" i="4" s="1"/>
  <c r="GU22" i="4" s="1"/>
  <c r="GV22" i="4" s="1"/>
  <c r="GW22" i="4" s="1"/>
  <c r="GX22" i="4" s="1"/>
  <c r="FV22" i="4"/>
  <c r="FW22" i="4" s="1"/>
  <c r="FX22" i="4" s="1"/>
  <c r="FY22" i="4" s="1"/>
  <c r="FZ22" i="4" s="1"/>
  <c r="GA22" i="4" s="1"/>
  <c r="GB22" i="4" s="1"/>
  <c r="GC22" i="4" s="1"/>
  <c r="GD22"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W11" i="4"/>
  <c r="FU11" i="4"/>
  <c r="GG10" i="4"/>
  <c r="GF10" i="4"/>
  <c r="GE10" i="4"/>
  <c r="GB10" i="4"/>
  <c r="GA10" i="4"/>
  <c r="FZ10" i="4"/>
  <c r="FY10" i="4"/>
  <c r="FX10"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S10" i="4"/>
  <c r="FO10"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10" i="4"/>
  <c r="FM8" i="4"/>
  <c r="FN4" i="4"/>
  <c r="FN30" i="4" s="1"/>
  <c r="FM4" i="4"/>
  <c r="FM30" i="4" s="1"/>
  <c r="FK10" i="4"/>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2" i="4"/>
  <c r="FA22" i="4" s="1"/>
  <c r="EQ21" i="4"/>
  <c r="ER21" i="4" s="1"/>
  <c r="ES21" i="4" s="1"/>
  <c r="ET21" i="4" s="1"/>
  <c r="EU21" i="4" s="1"/>
  <c r="EV21" i="4" s="1"/>
  <c r="EW21" i="4" s="1"/>
  <c r="EX21" i="4" s="1"/>
  <c r="EY21" i="4" s="1"/>
  <c r="EZ21" i="4" s="1"/>
  <c r="EQ12" i="4"/>
  <c r="ES10" i="4"/>
  <c r="ES46" i="4" s="1"/>
  <c r="ES48" i="4" s="1"/>
  <c r="ER10" i="4"/>
  <c r="ER46" i="4" s="1"/>
  <c r="ER48" i="4" s="1"/>
  <c r="EQ10" i="4"/>
  <c r="EQ46" i="4" s="1"/>
  <c r="EQ48" i="4" s="1"/>
  <c r="EU9" i="4"/>
  <c r="EU33" i="4" s="1"/>
  <c r="ET9" i="4"/>
  <c r="ET33" i="4" s="1"/>
  <c r="ES9" i="4"/>
  <c r="ES33" i="4" s="1"/>
  <c r="ER9" i="4"/>
  <c r="ER33" i="4" s="1"/>
  <c r="EQ9" i="4"/>
  <c r="EQ33" i="4" s="1"/>
  <c r="EQ8" i="4"/>
  <c r="EQ45" i="4" s="1"/>
  <c r="EQ47" i="4" s="1"/>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2" i="4"/>
  <c r="EI22" i="4" s="1"/>
  <c r="EJ22" i="4" s="1"/>
  <c r="EK22" i="4" s="1"/>
  <c r="EL22" i="4" s="1"/>
  <c r="EM22" i="4" s="1"/>
  <c r="EN22" i="4" s="1"/>
  <c r="EO22" i="4" s="1"/>
  <c r="EP22" i="4" s="1"/>
  <c r="EH21" i="4"/>
  <c r="EI21" i="4" s="1"/>
  <c r="EJ21" i="4" s="1"/>
  <c r="EK21" i="4" s="1"/>
  <c r="EL21" i="4" s="1"/>
  <c r="EM21" i="4" s="1"/>
  <c r="EN21" i="4" s="1"/>
  <c r="EO21" i="4" s="1"/>
  <c r="EP21" i="4" s="1"/>
  <c r="EK14" i="4"/>
  <c r="EJ14" i="4"/>
  <c r="EI14" i="4"/>
  <c r="EH14" i="4"/>
  <c r="EG14" i="4"/>
  <c r="EG13" i="4"/>
  <c r="EH12" i="4"/>
  <c r="EG11" i="4"/>
  <c r="EN10" i="4"/>
  <c r="EM10" i="4"/>
  <c r="EL10" i="4"/>
  <c r="EK10" i="4"/>
  <c r="EJ10"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10"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10" i="4"/>
  <c r="EB9" i="4"/>
  <c r="EB33" i="4" s="1"/>
  <c r="EA8" i="4"/>
  <c r="EB30" i="4"/>
  <c r="EA30" i="4"/>
  <c r="DY8" i="4"/>
  <c r="DW8" i="4"/>
  <c r="DY35" i="4"/>
  <c r="DY36" i="4" s="1"/>
  <c r="DZ31" i="4"/>
  <c r="DY31" i="4"/>
  <c r="DY14" i="4"/>
  <c r="DY13" i="4"/>
  <c r="DZ11" i="4"/>
  <c r="DY11" i="4"/>
  <c r="DZ10" i="4"/>
  <c r="DZ9" i="4"/>
  <c r="DZ33" i="4" s="1"/>
  <c r="DZ30" i="4"/>
  <c r="DY30" i="4"/>
  <c r="DX9" i="4"/>
  <c r="DX10"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S46" i="4" s="1"/>
  <c r="S48" i="4" s="1"/>
  <c r="R9" i="4"/>
  <c r="R33" i="4" s="1"/>
  <c r="S9" i="4"/>
  <c r="S14" i="4" s="1"/>
  <c r="T9" i="4"/>
  <c r="T14" i="4" s="1"/>
  <c r="T32" i="4" s="1"/>
  <c r="U9" i="4"/>
  <c r="Q40" i="4"/>
  <c r="R40" i="4" s="1"/>
  <c r="S40" i="4" s="1"/>
  <c r="T40" i="4" s="1"/>
  <c r="U40" i="4" s="1"/>
  <c r="V40" i="4" s="1"/>
  <c r="W40" i="4" s="1"/>
  <c r="X40" i="4" s="1"/>
  <c r="Y40" i="4" s="1"/>
  <c r="Z40" i="4" s="1"/>
  <c r="Q39" i="4"/>
  <c r="AA39" i="4" s="1"/>
  <c r="Q38" i="4"/>
  <c r="Q37" i="4"/>
  <c r="Q11" i="4" s="1"/>
  <c r="Q22" i="4"/>
  <c r="R22" i="4" s="1"/>
  <c r="S22" i="4" s="1"/>
  <c r="T22" i="4" s="1"/>
  <c r="U22" i="4" s="1"/>
  <c r="V22" i="4" s="1"/>
  <c r="W22" i="4" s="1"/>
  <c r="X22" i="4" s="1"/>
  <c r="Y22" i="4" s="1"/>
  <c r="Z22" i="4" s="1"/>
  <c r="Q21" i="4"/>
  <c r="R21" i="4" s="1"/>
  <c r="S21" i="4" s="1"/>
  <c r="T21" i="4" s="1"/>
  <c r="U21" i="4" s="1"/>
  <c r="V21" i="4" s="1"/>
  <c r="W21" i="4" s="1"/>
  <c r="X21" i="4" s="1"/>
  <c r="Y21" i="4" s="1"/>
  <c r="Z21" i="4" s="1"/>
  <c r="Q12" i="4"/>
  <c r="Q10" i="4"/>
  <c r="Q9" i="4"/>
  <c r="Q14" i="4" s="1"/>
  <c r="Q8" i="4"/>
  <c r="Q45" i="4" s="1"/>
  <c r="Q47" i="4" s="1"/>
  <c r="Q7" i="4"/>
  <c r="Q35" i="4" s="1"/>
  <c r="Q36" i="4" s="1"/>
  <c r="Q31" i="4"/>
  <c r="R6" i="4"/>
  <c r="S6" i="4" s="1"/>
  <c r="S31" i="4" s="1"/>
  <c r="R5" i="4"/>
  <c r="H12" i="4"/>
  <c r="H14" i="4"/>
  <c r="H17" i="4"/>
  <c r="I17" i="4" s="1"/>
  <c r="J17" i="4" s="1"/>
  <c r="K17" i="4" s="1"/>
  <c r="H18" i="4"/>
  <c r="I18" i="4" s="1"/>
  <c r="J18" i="4" s="1"/>
  <c r="H21" i="4"/>
  <c r="I21" i="4" s="1"/>
  <c r="J21" i="4" s="1"/>
  <c r="K21" i="4" s="1"/>
  <c r="H22" i="4"/>
  <c r="I22" i="4" s="1"/>
  <c r="J22" i="4" s="1"/>
  <c r="H38" i="4"/>
  <c r="I38" i="4" s="1"/>
  <c r="H39" i="4"/>
  <c r="I39" i="4" s="1"/>
  <c r="J39" i="4" s="1"/>
  <c r="K39" i="4" s="1"/>
  <c r="L39" i="4" s="1"/>
  <c r="M39" i="4" s="1"/>
  <c r="N39" i="4" s="1"/>
  <c r="O39" i="4" s="1"/>
  <c r="P39" i="4" s="1"/>
  <c r="H40" i="4"/>
  <c r="I40" i="4" s="1"/>
  <c r="J40" i="4" s="1"/>
  <c r="K40" i="4" s="1"/>
  <c r="L40" i="4" s="1"/>
  <c r="M40" i="4" s="1"/>
  <c r="N40" i="4" s="1"/>
  <c r="O40" i="4" s="1"/>
  <c r="P40" i="4" s="1"/>
  <c r="H37" i="4"/>
  <c r="I37" i="4" s="1"/>
  <c r="G35" i="4"/>
  <c r="G36" i="4" s="1"/>
  <c r="H33" i="4"/>
  <c r="I33" i="4"/>
  <c r="J33" i="4"/>
  <c r="K33" i="4"/>
  <c r="G33" i="4"/>
  <c r="U10" i="4"/>
  <c r="T10" i="4"/>
  <c r="T46" i="4" s="1"/>
  <c r="T48" i="4" s="1"/>
  <c r="L7" i="4"/>
  <c r="H8" i="4"/>
  <c r="N9" i="4"/>
  <c r="P9" i="4"/>
  <c r="O9" i="4"/>
  <c r="K14" i="4"/>
  <c r="K32" i="4" s="1"/>
  <c r="J14" i="4"/>
  <c r="J32" i="4" s="1"/>
  <c r="K22" i="4" l="1"/>
  <c r="L22" i="4" s="1"/>
  <c r="M22" i="4" s="1"/>
  <c r="N22" i="4" s="1"/>
  <c r="O22" i="4" s="1"/>
  <c r="P22" i="4" s="1"/>
  <c r="ED46" i="4"/>
  <c r="ED48" i="4" s="1"/>
  <c r="ED16" i="4"/>
  <c r="FV36" i="4"/>
  <c r="FV45" i="4"/>
  <c r="FV47" i="4" s="1"/>
  <c r="FV15" i="4"/>
  <c r="FV19" i="4" s="1"/>
  <c r="AA10" i="4"/>
  <c r="AA46" i="4" s="1"/>
  <c r="AA48" i="4" s="1"/>
  <c r="Q46" i="4"/>
  <c r="Q48" i="4" s="1"/>
  <c r="FX20" i="4"/>
  <c r="FX46" i="4"/>
  <c r="FX48" i="4" s="1"/>
  <c r="Y9" i="4"/>
  <c r="O10" i="4"/>
  <c r="ED8" i="4"/>
  <c r="EC15" i="4"/>
  <c r="EC19" i="4" s="1"/>
  <c r="EC45" i="4"/>
  <c r="EC47" i="4" s="1"/>
  <c r="EL46" i="4"/>
  <c r="EL48" i="4" s="1"/>
  <c r="FO36" i="4"/>
  <c r="FO45" i="4"/>
  <c r="FO47" i="4" s="1"/>
  <c r="FO15" i="4"/>
  <c r="FO19" i="4" s="1"/>
  <c r="IB36" i="4"/>
  <c r="IB45" i="4"/>
  <c r="IB47" i="4" s="1"/>
  <c r="IB15" i="4"/>
  <c r="IB19" i="4" s="1"/>
  <c r="EN46" i="4"/>
  <c r="EN48" i="4" s="1"/>
  <c r="EH15" i="4"/>
  <c r="EH19" i="4" s="1"/>
  <c r="EH45" i="4"/>
  <c r="EH47" i="4" s="1"/>
  <c r="K18" i="4"/>
  <c r="L18" i="4" s="1"/>
  <c r="M18" i="4" s="1"/>
  <c r="N18" i="4" s="1"/>
  <c r="O18" i="4" s="1"/>
  <c r="P18" i="4" s="1"/>
  <c r="FZ45" i="4"/>
  <c r="FZ47" i="4" s="1"/>
  <c r="FZ15" i="4"/>
  <c r="FZ19" i="4" s="1"/>
  <c r="FS46" i="4"/>
  <c r="FS48" i="4" s="1"/>
  <c r="FS20" i="4"/>
  <c r="AE10" i="4"/>
  <c r="AE46" i="4" s="1"/>
  <c r="AE48" i="4" s="1"/>
  <c r="U46" i="4"/>
  <c r="U48" i="4" s="1"/>
  <c r="EW10" i="4"/>
  <c r="EW46" i="4" s="1"/>
  <c r="EW48" i="4" s="1"/>
  <c r="EM46" i="4"/>
  <c r="EM48" i="4" s="1"/>
  <c r="DX16" i="4"/>
  <c r="DX46" i="4"/>
  <c r="DX48" i="4" s="1"/>
  <c r="GA46" i="4"/>
  <c r="GA48" i="4" s="1"/>
  <c r="GD10" i="4"/>
  <c r="FY20" i="4"/>
  <c r="FY46" i="4"/>
  <c r="FY48" i="4" s="1"/>
  <c r="P33" i="4"/>
  <c r="P10" i="4"/>
  <c r="X9" i="4"/>
  <c r="X33" i="4" s="1"/>
  <c r="N10" i="4"/>
  <c r="DZ16" i="4"/>
  <c r="DZ46" i="4"/>
  <c r="DZ48" i="4" s="1"/>
  <c r="EA45" i="4"/>
  <c r="EA47" i="4" s="1"/>
  <c r="EA15" i="4"/>
  <c r="EA19" i="4" s="1"/>
  <c r="FM36" i="4"/>
  <c r="FM45" i="4"/>
  <c r="FM47" i="4" s="1"/>
  <c r="FM15" i="4"/>
  <c r="FM19" i="4" s="1"/>
  <c r="GB46" i="4"/>
  <c r="GB48" i="4" s="1"/>
  <c r="DX8" i="4"/>
  <c r="DW15" i="4"/>
  <c r="DW19" i="4" s="1"/>
  <c r="DW45" i="4"/>
  <c r="DW47" i="4" s="1"/>
  <c r="EL45" i="4"/>
  <c r="EL47" i="4" s="1"/>
  <c r="EL15" i="4"/>
  <c r="EL19" i="4" s="1"/>
  <c r="FO46" i="4"/>
  <c r="FO48" i="4" s="1"/>
  <c r="FO20" i="4"/>
  <c r="FM46" i="4"/>
  <c r="FM48" i="4" s="1"/>
  <c r="FM20" i="4"/>
  <c r="GE20" i="4"/>
  <c r="GE46" i="4"/>
  <c r="GE48" i="4" s="1"/>
  <c r="AB10" i="4"/>
  <c r="AB46" i="4" s="1"/>
  <c r="AB48" i="4" s="1"/>
  <c r="R46" i="4"/>
  <c r="R48" i="4" s="1"/>
  <c r="GE36" i="4"/>
  <c r="GE45" i="4"/>
  <c r="GE47" i="4" s="1"/>
  <c r="GE15" i="4"/>
  <c r="GE19" i="4" s="1"/>
  <c r="I8" i="4"/>
  <c r="H45" i="4"/>
  <c r="H47" i="4" s="1"/>
  <c r="H15" i="4"/>
  <c r="H19" i="4" s="1"/>
  <c r="EB46" i="4"/>
  <c r="EB48" i="4" s="1"/>
  <c r="EB16" i="4"/>
  <c r="EJ46" i="4"/>
  <c r="EJ48" i="4" s="1"/>
  <c r="GF20" i="4"/>
  <c r="GF46" i="4"/>
  <c r="GF48" i="4" s="1"/>
  <c r="FK45" i="4"/>
  <c r="FK47" i="4" s="1"/>
  <c r="FK15" i="4"/>
  <c r="FK19" i="4" s="1"/>
  <c r="DY15" i="4"/>
  <c r="DY19" i="4" s="1"/>
  <c r="DY45" i="4"/>
  <c r="DY47" i="4" s="1"/>
  <c r="FK46" i="4"/>
  <c r="FK48" i="4" s="1"/>
  <c r="FK20" i="4"/>
  <c r="FZ46" i="4"/>
  <c r="FZ48" i="4" s="1"/>
  <c r="EK46" i="4"/>
  <c r="EK48" i="4" s="1"/>
  <c r="GG20" i="4"/>
  <c r="GG46" i="4"/>
  <c r="GG48" i="4" s="1"/>
  <c r="EQ20" i="4"/>
  <c r="ER8" i="4"/>
  <c r="ES8" i="4" s="1"/>
  <c r="EQ19" i="4"/>
  <c r="M7" i="4"/>
  <c r="M13" i="4" s="1"/>
  <c r="L8" i="4"/>
  <c r="S5" i="4"/>
  <c r="T5" i="4" s="1"/>
  <c r="U5" i="4" s="1"/>
  <c r="R4" i="4"/>
  <c r="S4" i="4" s="1"/>
  <c r="V4" i="4" s="1"/>
  <c r="W4" i="4" s="1"/>
  <c r="FV11" i="4"/>
  <c r="GG14" i="4"/>
  <c r="GG33" i="4"/>
  <c r="S32" i="4"/>
  <c r="DX14" i="4"/>
  <c r="DX33" i="4"/>
  <c r="GH14" i="4"/>
  <c r="GH33" i="4"/>
  <c r="Q32" i="4"/>
  <c r="GS9" i="4"/>
  <c r="GS33" i="4" s="1"/>
  <c r="GI33" i="4"/>
  <c r="HR34" i="4"/>
  <c r="HF27" i="4"/>
  <c r="FN35" i="4"/>
  <c r="FN13" i="4"/>
  <c r="FN8" i="4"/>
  <c r="FS28" i="4"/>
  <c r="FT28" i="4" s="1"/>
  <c r="FQ28" i="4"/>
  <c r="FR28" i="4" s="1"/>
  <c r="HW34" i="4"/>
  <c r="HO27" i="4"/>
  <c r="EC34" i="4"/>
  <c r="EC32" i="4"/>
  <c r="GJ9" i="4"/>
  <c r="GJ14" i="4" s="1"/>
  <c r="FZ33" i="4"/>
  <c r="FU34" i="4"/>
  <c r="FU32" i="4"/>
  <c r="DW32" i="4"/>
  <c r="DW34" i="4"/>
  <c r="EG34" i="4"/>
  <c r="EG32" i="4"/>
  <c r="GA14" i="4"/>
  <c r="GA33" i="4"/>
  <c r="FV32" i="4"/>
  <c r="FK32" i="4"/>
  <c r="FK34" i="4"/>
  <c r="H32" i="4"/>
  <c r="EH32" i="4"/>
  <c r="FO32" i="4"/>
  <c r="FO34" i="4"/>
  <c r="FW32" i="4"/>
  <c r="IA34" i="4"/>
  <c r="AA9" i="4"/>
  <c r="AA14" i="4" s="1"/>
  <c r="Q33" i="4"/>
  <c r="AE9" i="4"/>
  <c r="AE33" i="4" s="1"/>
  <c r="U33" i="4"/>
  <c r="EI32" i="4"/>
  <c r="FS34" i="4"/>
  <c r="FS32" i="4"/>
  <c r="GM9" i="4"/>
  <c r="GW9" i="4" s="1"/>
  <c r="GW33" i="4" s="1"/>
  <c r="GC33" i="4"/>
  <c r="FX32" i="4"/>
  <c r="EA32" i="4"/>
  <c r="EA34" i="4"/>
  <c r="Y14" i="4"/>
  <c r="Y33" i="4"/>
  <c r="AD9" i="4"/>
  <c r="AD33" i="4" s="1"/>
  <c r="T33" i="4"/>
  <c r="DY32" i="4"/>
  <c r="DY34" i="4"/>
  <c r="EP14" i="4"/>
  <c r="EP33" i="4"/>
  <c r="EJ32" i="4"/>
  <c r="FY32" i="4"/>
  <c r="AC9" i="4"/>
  <c r="AC33" i="4" s="1"/>
  <c r="S33" i="4"/>
  <c r="EK32" i="4"/>
  <c r="FM32" i="4"/>
  <c r="FM34" i="4"/>
  <c r="GO9" i="4"/>
  <c r="GO33" i="4" s="1"/>
  <c r="GE33" i="4"/>
  <c r="HX27" i="4"/>
  <c r="HG37" i="4"/>
  <c r="HF11" i="4"/>
  <c r="HR12" i="4"/>
  <c r="HR32" i="4" s="1"/>
  <c r="IA37" i="4"/>
  <c r="HZ11" i="4"/>
  <c r="HR37" i="4"/>
  <c r="HR11" i="4" s="1"/>
  <c r="HQ11" i="4"/>
  <c r="HR4" i="4"/>
  <c r="HR30" i="4" s="1"/>
  <c r="HQ30" i="4"/>
  <c r="IA12" i="4"/>
  <c r="IB35" i="4"/>
  <c r="IB13" i="4"/>
  <c r="IB34" i="4" s="1"/>
  <c r="IB4" i="4"/>
  <c r="IB30" i="4" s="1"/>
  <c r="IA30" i="4"/>
  <c r="R39" i="4"/>
  <c r="S39" i="4" s="1"/>
  <c r="T39" i="4" s="1"/>
  <c r="U39" i="4" s="1"/>
  <c r="V39" i="4" s="1"/>
  <c r="W39" i="4" s="1"/>
  <c r="X39" i="4" s="1"/>
  <c r="Y39" i="4" s="1"/>
  <c r="Z39" i="4" s="1"/>
  <c r="AB5" i="4"/>
  <c r="AC5" i="4" s="1"/>
  <c r="R14" i="4"/>
  <c r="EH11" i="4"/>
  <c r="ER4" i="4"/>
  <c r="ES4" i="4" s="1"/>
  <c r="EV4" i="4" s="1"/>
  <c r="EV30" i="4" s="1"/>
  <c r="ER38" i="4"/>
  <c r="ES38" i="4" s="1"/>
  <c r="ET38" i="4" s="1"/>
  <c r="EU38" i="4" s="1"/>
  <c r="EV38" i="4" s="1"/>
  <c r="EW38" i="4" s="1"/>
  <c r="EX38" i="4" s="1"/>
  <c r="EY38" i="4" s="1"/>
  <c r="EZ38" i="4" s="1"/>
  <c r="GF12" i="4"/>
  <c r="GG12" i="4" s="1"/>
  <c r="GJ12" i="4" s="1"/>
  <c r="U14" i="4"/>
  <c r="U32" i="4" s="1"/>
  <c r="FA37" i="4"/>
  <c r="FB37" i="4" s="1"/>
  <c r="FL37" i="4" s="1"/>
  <c r="FL11" i="4" s="1"/>
  <c r="FA40" i="4"/>
  <c r="FB40" i="4" s="1"/>
  <c r="FC40" i="4" s="1"/>
  <c r="FD40" i="4" s="1"/>
  <c r="FE40" i="4" s="1"/>
  <c r="FF40" i="4" s="1"/>
  <c r="FG40" i="4" s="1"/>
  <c r="FS40" i="4" s="1"/>
  <c r="ES6" i="4"/>
  <c r="EV6" i="4" s="1"/>
  <c r="EW6" i="4" s="1"/>
  <c r="ER14" i="4"/>
  <c r="GK10" i="4"/>
  <c r="GO10" i="4"/>
  <c r="GF8" i="4"/>
  <c r="GO8" i="4"/>
  <c r="GQ9" i="4"/>
  <c r="GQ33" i="4" s="1"/>
  <c r="FL13" i="4"/>
  <c r="FW12" i="4"/>
  <c r="FX12" i="4" s="1"/>
  <c r="FY12" i="4" s="1"/>
  <c r="FZ5" i="4"/>
  <c r="GA5" i="4" s="1"/>
  <c r="GB5" i="4" s="1"/>
  <c r="GC5" i="4" s="1"/>
  <c r="GD5" i="4" s="1"/>
  <c r="FX5" i="4"/>
  <c r="FY5" i="4" s="1"/>
  <c r="O33" i="4"/>
  <c r="AC10" i="4"/>
  <c r="AC46" i="4" s="1"/>
  <c r="AC48" i="4" s="1"/>
  <c r="EI6" i="4"/>
  <c r="EI31" i="4" s="1"/>
  <c r="EN14" i="4"/>
  <c r="EU14" i="4"/>
  <c r="FD9" i="4"/>
  <c r="FD33" i="4" s="1"/>
  <c r="GL10" i="4"/>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GF7" i="4"/>
  <c r="GF35" i="4" s="1"/>
  <c r="ER22" i="4"/>
  <c r="ES22" i="4" s="1"/>
  <c r="ET22" i="4" s="1"/>
  <c r="EU22" i="4" s="1"/>
  <c r="EV22" i="4" s="1"/>
  <c r="EW22" i="4" s="1"/>
  <c r="EX22" i="4" s="1"/>
  <c r="EY22" i="4" s="1"/>
  <c r="EZ22" i="4" s="1"/>
  <c r="FA39" i="4"/>
  <c r="EV7" i="4"/>
  <c r="EV35" i="4" s="1"/>
  <c r="EV36" i="4" s="1"/>
  <c r="EQ14" i="4"/>
  <c r="GN9" i="4"/>
  <c r="GJ10" i="4"/>
  <c r="AX5" i="4"/>
  <c r="AY5" i="4" s="1"/>
  <c r="AZ5" i="4"/>
  <c r="BA5" i="4" s="1"/>
  <c r="BB5" i="4" s="1"/>
  <c r="BC5" i="4" s="1"/>
  <c r="BD5" i="4" s="1"/>
  <c r="AD10" i="4"/>
  <c r="AD46" i="4" s="1"/>
  <c r="AD48" i="4" s="1"/>
  <c r="R12" i="4"/>
  <c r="S12" i="4" s="1"/>
  <c r="Z9" i="4"/>
  <c r="Z33" i="4" s="1"/>
  <c r="FB38" i="4"/>
  <c r="FK38" i="4"/>
  <c r="N33" i="4"/>
  <c r="AI9" i="4"/>
  <c r="GJ35" i="4"/>
  <c r="GT7" i="4"/>
  <c r="GT35" i="4" s="1"/>
  <c r="FB22" i="4"/>
  <c r="FK22" i="4"/>
  <c r="AA12" i="4"/>
  <c r="R38" i="4"/>
  <c r="S38" i="4" s="1"/>
  <c r="T38" i="4" s="1"/>
  <c r="U38" i="4" s="1"/>
  <c r="V38" i="4" s="1"/>
  <c r="W38" i="4" s="1"/>
  <c r="X38" i="4" s="1"/>
  <c r="Y38" i="4" s="1"/>
  <c r="Z38" i="4" s="1"/>
  <c r="AA38" i="4"/>
  <c r="AB39" i="4"/>
  <c r="AC39" i="4" s="1"/>
  <c r="AD39" i="4" s="1"/>
  <c r="AE39" i="4" s="1"/>
  <c r="AF39" i="4" s="1"/>
  <c r="AG39" i="4" s="1"/>
  <c r="AH39" i="4" s="1"/>
  <c r="AI39" i="4" s="1"/>
  <c r="AJ39" i="4" s="1"/>
  <c r="AK39" i="4"/>
  <c r="AB9" i="4"/>
  <c r="AB33" i="4" s="1"/>
  <c r="AA21" i="4"/>
  <c r="CK6" i="4"/>
  <c r="CN6" i="4" s="1"/>
  <c r="CO6" i="4" s="1"/>
  <c r="EG30" i="4"/>
  <c r="EV10" i="4"/>
  <c r="FB10" i="4"/>
  <c r="GG4" i="4"/>
  <c r="GJ4" i="4" s="1"/>
  <c r="GG6" i="4"/>
  <c r="GH6" i="4" s="1"/>
  <c r="GD14" i="4"/>
  <c r="FA9" i="4"/>
  <c r="FA33" i="4" s="1"/>
  <c r="FC10" i="4"/>
  <c r="GQ4" i="4"/>
  <c r="GR4" i="4" s="1"/>
  <c r="FV13" i="4"/>
  <c r="FV34" i="4" s="1"/>
  <c r="GF22" i="4"/>
  <c r="GG22" i="4" s="1"/>
  <c r="GH22" i="4" s="1"/>
  <c r="GI22" i="4" s="1"/>
  <c r="GJ22" i="4" s="1"/>
  <c r="GK22" i="4" s="1"/>
  <c r="GL22" i="4" s="1"/>
  <c r="GM22" i="4" s="1"/>
  <c r="GN22" i="4" s="1"/>
  <c r="AA40" i="4"/>
  <c r="EV9" i="4"/>
  <c r="EX10" i="4"/>
  <c r="EX46" i="4" s="1"/>
  <c r="EX48" i="4" s="1"/>
  <c r="FB9" i="4"/>
  <c r="FB33" i="4" s="1"/>
  <c r="GC10" i="4"/>
  <c r="GI14" i="4"/>
  <c r="AA22" i="4"/>
  <c r="EW9" i="4"/>
  <c r="EW33" i="4" s="1"/>
  <c r="FC9" i="4"/>
  <c r="FC33" i="4" s="1"/>
  <c r="FL14" i="4"/>
  <c r="GL9" i="4"/>
  <c r="GL33" i="4" s="1"/>
  <c r="DP5" i="4"/>
  <c r="DQ5" i="4" s="1"/>
  <c r="ER7" i="4"/>
  <c r="EY9" i="4"/>
  <c r="EQ11" i="4"/>
  <c r="FC6" i="4"/>
  <c r="FF6" i="4" s="1"/>
  <c r="FG6" i="4" s="1"/>
  <c r="FL10" i="4"/>
  <c r="FP40" i="4"/>
  <c r="FZ12" i="4"/>
  <c r="EZ9" i="4"/>
  <c r="FA7" i="4"/>
  <c r="FB7" i="4" s="1"/>
  <c r="FC7" i="4" s="1"/>
  <c r="GE30" i="4"/>
  <c r="CU6" i="4"/>
  <c r="CX6" i="4" s="1"/>
  <c r="CY6" i="4" s="1"/>
  <c r="FA8" i="4"/>
  <c r="FH9" i="4"/>
  <c r="FH33" i="4" s="1"/>
  <c r="GF21" i="4"/>
  <c r="GG21" i="4" s="1"/>
  <c r="GH21" i="4" s="1"/>
  <c r="GI21" i="4" s="1"/>
  <c r="GJ21" i="4" s="1"/>
  <c r="GK21" i="4" s="1"/>
  <c r="GL21" i="4" s="1"/>
  <c r="GM21" i="4" s="1"/>
  <c r="GN21" i="4" s="1"/>
  <c r="FA11" i="4"/>
  <c r="FV4" i="4"/>
  <c r="FZ14" i="4"/>
  <c r="FV31" i="4"/>
  <c r="EO14" i="4"/>
  <c r="ET10" i="4"/>
  <c r="ET46" i="4" s="1"/>
  <c r="ET48" i="4" s="1"/>
  <c r="FA12" i="4"/>
  <c r="FB12" i="4" s="1"/>
  <c r="FL12" i="4" s="1"/>
  <c r="GB14" i="4"/>
  <c r="AA37" i="4"/>
  <c r="AA11" i="4" s="1"/>
  <c r="BR5" i="4"/>
  <c r="BS5" i="4" s="1"/>
  <c r="EI8" i="4"/>
  <c r="EO10" i="4"/>
  <c r="EU10" i="4"/>
  <c r="EU46" i="4" s="1"/>
  <c r="EU48" i="4" s="1"/>
  <c r="FA10" i="4"/>
  <c r="FA46" i="4" s="1"/>
  <c r="FA48" i="4" s="1"/>
  <c r="FW8" i="4"/>
  <c r="GC14" i="4"/>
  <c r="GF14" i="4"/>
  <c r="GP9" i="4"/>
  <c r="GP33" i="4" s="1"/>
  <c r="FZ13" i="4"/>
  <c r="GA7" i="4"/>
  <c r="FZ35" i="4"/>
  <c r="FX6" i="4"/>
  <c r="FZ6" i="4"/>
  <c r="FW31" i="4"/>
  <c r="GJ13" i="4"/>
  <c r="GK7" i="4"/>
  <c r="GK9" i="4"/>
  <c r="GK33" i="4" s="1"/>
  <c r="FX11" i="4"/>
  <c r="FY37" i="4"/>
  <c r="GP12" i="4"/>
  <c r="GH5" i="4"/>
  <c r="GI5" i="4" s="1"/>
  <c r="GQ6" i="4"/>
  <c r="GH10" i="4"/>
  <c r="GE14" i="4"/>
  <c r="GI10" i="4"/>
  <c r="GJ8" i="4"/>
  <c r="FZ36" i="4"/>
  <c r="GO30" i="4"/>
  <c r="GP5" i="4"/>
  <c r="GQ5" i="4" s="1"/>
  <c r="GA8" i="4"/>
  <c r="GF37" i="4"/>
  <c r="GO37" i="4"/>
  <c r="GE11" i="4"/>
  <c r="FW7" i="4"/>
  <c r="GN10"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P10" i="4"/>
  <c r="GO40" i="4"/>
  <c r="GP40" i="4" s="1"/>
  <c r="GQ40" i="4" s="1"/>
  <c r="GR40" i="4" s="1"/>
  <c r="GS40" i="4" s="1"/>
  <c r="GT40" i="4" s="1"/>
  <c r="GU40" i="4" s="1"/>
  <c r="GV40" i="4" s="1"/>
  <c r="GW40" i="4" s="1"/>
  <c r="GX40" i="4" s="1"/>
  <c r="GQ10" i="4"/>
  <c r="FP10" i="4"/>
  <c r="FP13" i="4"/>
  <c r="FT10" i="4"/>
  <c r="FT13" i="4"/>
  <c r="FP14" i="4"/>
  <c r="FT14" i="4"/>
  <c r="FT34" i="4" s="1"/>
  <c r="FK36" i="4"/>
  <c r="FB4" i="4"/>
  <c r="FA30" i="4"/>
  <c r="FC37" i="4"/>
  <c r="FM37" i="4" s="1"/>
  <c r="FM11" i="4" s="1"/>
  <c r="FB11" i="4"/>
  <c r="FB5" i="4"/>
  <c r="FC5" i="4" s="1"/>
  <c r="FD6" i="4"/>
  <c r="ES37" i="4"/>
  <c r="ER11" i="4"/>
  <c r="EV31" i="4"/>
  <c r="EV8" i="4"/>
  <c r="ER12" i="4"/>
  <c r="EQ35" i="4"/>
  <c r="EQ36" i="4" s="1"/>
  <c r="ET5" i="4"/>
  <c r="EU5" i="4" s="1"/>
  <c r="ES14" i="4"/>
  <c r="ET14" i="4"/>
  <c r="EL13" i="4"/>
  <c r="EH30" i="4"/>
  <c r="EI4" i="4"/>
  <c r="EI30" i="4" s="1"/>
  <c r="EJ37" i="4"/>
  <c r="EI11" i="4"/>
  <c r="EL5" i="4"/>
  <c r="EM5" i="4" s="1"/>
  <c r="EN5" i="4" s="1"/>
  <c r="EO5" i="4" s="1"/>
  <c r="EP5" i="4" s="1"/>
  <c r="EJ5" i="4"/>
  <c r="EK5" i="4" s="1"/>
  <c r="EL14" i="4"/>
  <c r="EM7" i="4"/>
  <c r="EP10"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N31" i="4"/>
  <c r="CK31"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AF5" i="4"/>
  <c r="AG5" i="4" s="1"/>
  <c r="AH5" i="4" s="1"/>
  <c r="AI5" i="4" s="1"/>
  <c r="AJ5" i="4" s="1"/>
  <c r="AD5" i="4"/>
  <c r="AE5" i="4" s="1"/>
  <c r="AD14" i="4"/>
  <c r="AD32" i="4" s="1"/>
  <c r="L13" i="4"/>
  <c r="AC6" i="4"/>
  <c r="L35" i="4"/>
  <c r="L36" i="4" s="1"/>
  <c r="V7" i="4"/>
  <c r="V35" i="4" s="1"/>
  <c r="V36" i="4" s="1"/>
  <c r="V8" i="4"/>
  <c r="R37" i="4"/>
  <c r="T6" i="4"/>
  <c r="V6" i="4"/>
  <c r="M35" i="4"/>
  <c r="M36" i="4" s="1"/>
  <c r="J38" i="4"/>
  <c r="K38" i="4" s="1"/>
  <c r="L38" i="4" s="1"/>
  <c r="M38" i="4" s="1"/>
  <c r="N38" i="4" s="1"/>
  <c r="O38" i="4" s="1"/>
  <c r="P38" i="4" s="1"/>
  <c r="J37" i="4"/>
  <c r="K37" i="4" s="1"/>
  <c r="N7" i="4"/>
  <c r="N35" i="4" s="1"/>
  <c r="N36" i="4" s="1"/>
  <c r="J8" i="4"/>
  <c r="O14" i="4"/>
  <c r="P14" i="4"/>
  <c r="N14" i="4"/>
  <c r="AO9" i="4" l="1"/>
  <c r="AO33" i="4" s="1"/>
  <c r="X14" i="4"/>
  <c r="AL10" i="4"/>
  <c r="AL46" i="4" s="1"/>
  <c r="AL48" i="4" s="1"/>
  <c r="AE14" i="4"/>
  <c r="AE32" i="4" s="1"/>
  <c r="AO10" i="4"/>
  <c r="AO46" i="4" s="1"/>
  <c r="AO48" i="4" s="1"/>
  <c r="DX20" i="4"/>
  <c r="FL16" i="4"/>
  <c r="FL20" i="4" s="1"/>
  <c r="DZ20" i="4"/>
  <c r="FN16" i="4"/>
  <c r="FN20" i="4" s="1"/>
  <c r="FG10" i="4"/>
  <c r="AN9" i="4"/>
  <c r="EB20" i="4"/>
  <c r="FP16" i="4"/>
  <c r="ED20" i="4"/>
  <c r="FR16" i="4"/>
  <c r="FR20" i="4" s="1"/>
  <c r="AK10" i="4"/>
  <c r="AK46" i="4" s="1"/>
  <c r="AK48" i="4" s="1"/>
  <c r="AH9" i="4"/>
  <c r="AH33" i="4" s="1"/>
  <c r="FK40" i="4"/>
  <c r="DZ45" i="4"/>
  <c r="DZ47" i="4" s="1"/>
  <c r="DZ15" i="4"/>
  <c r="DZ19" i="4" s="1"/>
  <c r="EV45" i="4"/>
  <c r="EV47" i="4" s="1"/>
  <c r="EV15" i="4"/>
  <c r="EV19" i="4" s="1"/>
  <c r="GO20" i="4"/>
  <c r="GO46" i="4"/>
  <c r="GO48" i="4" s="1"/>
  <c r="DX15" i="4"/>
  <c r="DX19" i="4" s="1"/>
  <c r="DX45" i="4"/>
  <c r="DX47" i="4" s="1"/>
  <c r="P46" i="4"/>
  <c r="P48" i="4" s="1"/>
  <c r="P16" i="4"/>
  <c r="J45" i="4"/>
  <c r="J47" i="4" s="1"/>
  <c r="J15" i="4"/>
  <c r="J19" i="4" s="1"/>
  <c r="V45" i="4"/>
  <c r="V47" i="4" s="1"/>
  <c r="V15" i="4"/>
  <c r="V19" i="4" s="1"/>
  <c r="S8" i="4"/>
  <c r="R45" i="4"/>
  <c r="R47" i="4" s="1"/>
  <c r="R15" i="4"/>
  <c r="R19" i="4" s="1"/>
  <c r="GJ45" i="4"/>
  <c r="GJ47" i="4" s="1"/>
  <c r="GJ15" i="4"/>
  <c r="GJ19" i="4" s="1"/>
  <c r="FN40" i="4"/>
  <c r="GU10" i="4"/>
  <c r="GK46" i="4"/>
  <c r="GK48" i="4" s="1"/>
  <c r="ES45" i="4"/>
  <c r="ES47" i="4" s="1"/>
  <c r="ES15" i="4"/>
  <c r="ES19" i="4" s="1"/>
  <c r="FM40" i="4"/>
  <c r="GJ46" i="4"/>
  <c r="GJ48" i="4" s="1"/>
  <c r="M8" i="4"/>
  <c r="L45" i="4"/>
  <c r="L47" i="4" s="1"/>
  <c r="L15" i="4"/>
  <c r="L19" i="4" s="1"/>
  <c r="AB8" i="4"/>
  <c r="AA45" i="4"/>
  <c r="AA47" i="4" s="1"/>
  <c r="EO46" i="4"/>
  <c r="EO48" i="4" s="1"/>
  <c r="EK20" i="4"/>
  <c r="EU20" i="4"/>
  <c r="GC46" i="4"/>
  <c r="GC48" i="4" s="1"/>
  <c r="EM45" i="4"/>
  <c r="EM47" i="4" s="1"/>
  <c r="EM15" i="4"/>
  <c r="EM19" i="4" s="1"/>
  <c r="EI15" i="4"/>
  <c r="EI19" i="4" s="1"/>
  <c r="EI45" i="4"/>
  <c r="EI47" i="4" s="1"/>
  <c r="FL46" i="4"/>
  <c r="FL48" i="4" s="1"/>
  <c r="V5" i="4"/>
  <c r="W5" i="4" s="1"/>
  <c r="X5" i="4" s="1"/>
  <c r="Y5" i="4" s="1"/>
  <c r="Z5" i="4" s="1"/>
  <c r="EP46" i="4"/>
  <c r="EP48" i="4" s="1"/>
  <c r="FC31" i="4"/>
  <c r="FA15" i="4"/>
  <c r="FA19" i="4" s="1"/>
  <c r="FA45" i="4"/>
  <c r="FA47" i="4" s="1"/>
  <c r="I45" i="4"/>
  <c r="I47" i="4" s="1"/>
  <c r="I15" i="4"/>
  <c r="I19" i="4" s="1"/>
  <c r="GI20" i="4"/>
  <c r="GI46" i="4"/>
  <c r="GI48" i="4" s="1"/>
  <c r="FC46" i="4"/>
  <c r="FC48" i="4" s="1"/>
  <c r="FC20" i="4"/>
  <c r="GH20" i="4"/>
  <c r="GH46" i="4"/>
  <c r="GH48" i="4" s="1"/>
  <c r="GD46" i="4"/>
  <c r="GD48" i="4" s="1"/>
  <c r="FT46" i="4"/>
  <c r="FT48" i="4" s="1"/>
  <c r="FT20" i="4"/>
  <c r="FP46" i="4"/>
  <c r="FP48" i="4" s="1"/>
  <c r="FP20" i="4"/>
  <c r="FB46" i="4"/>
  <c r="FB48" i="4" s="1"/>
  <c r="FB20" i="4"/>
  <c r="ER45" i="4"/>
  <c r="ER47" i="4" s="1"/>
  <c r="ER15" i="4"/>
  <c r="ER19" i="4" s="1"/>
  <c r="ET6" i="4"/>
  <c r="GQ20" i="4"/>
  <c r="GQ46" i="4"/>
  <c r="GQ48" i="4" s="1"/>
  <c r="GA45" i="4"/>
  <c r="GA47" i="4" s="1"/>
  <c r="GA15" i="4"/>
  <c r="GA19" i="4" s="1"/>
  <c r="EV46" i="4"/>
  <c r="EV48" i="4" s="1"/>
  <c r="FG46" i="4"/>
  <c r="FG48" i="4" s="1"/>
  <c r="FL40" i="4"/>
  <c r="GN46" i="4"/>
  <c r="GN48" i="4" s="1"/>
  <c r="EB15" i="4"/>
  <c r="EB19" i="4" s="1"/>
  <c r="EB45" i="4"/>
  <c r="EB47" i="4" s="1"/>
  <c r="ES31" i="4"/>
  <c r="FO40" i="4"/>
  <c r="GV10" i="4"/>
  <c r="GL46" i="4"/>
  <c r="GL48" i="4" s="1"/>
  <c r="GO45" i="4"/>
  <c r="GO47" i="4" s="1"/>
  <c r="GO15" i="4"/>
  <c r="GO19" i="4" s="1"/>
  <c r="N46" i="4"/>
  <c r="N48" i="4" s="1"/>
  <c r="N16" i="4"/>
  <c r="X10" i="4"/>
  <c r="ED15" i="4"/>
  <c r="ED19" i="4" s="1"/>
  <c r="ED45" i="4"/>
  <c r="ED47" i="4" s="1"/>
  <c r="ET20" i="4"/>
  <c r="EJ20" i="4"/>
  <c r="R30" i="4"/>
  <c r="FF31" i="4"/>
  <c r="GP20" i="4"/>
  <c r="GP46" i="4"/>
  <c r="GP48" i="4" s="1"/>
  <c r="FW45" i="4"/>
  <c r="FW47" i="4" s="1"/>
  <c r="FW15" i="4"/>
  <c r="FW19" i="4" s="1"/>
  <c r="GF45" i="4"/>
  <c r="GF47" i="4" s="1"/>
  <c r="GF15" i="4"/>
  <c r="GF19" i="4" s="1"/>
  <c r="FN45" i="4"/>
  <c r="FN47" i="4" s="1"/>
  <c r="FN15" i="4"/>
  <c r="FN19" i="4" s="1"/>
  <c r="O46" i="4"/>
  <c r="O48" i="4" s="1"/>
  <c r="O16" i="4"/>
  <c r="GG7" i="4"/>
  <c r="GG13" i="4" s="1"/>
  <c r="GG34" i="4" s="1"/>
  <c r="FA20" i="4"/>
  <c r="FF8" i="4"/>
  <c r="EH34" i="4"/>
  <c r="EV13" i="4"/>
  <c r="Q34" i="4"/>
  <c r="FB35" i="4"/>
  <c r="FB13" i="4"/>
  <c r="ER30" i="4"/>
  <c r="FE14" i="4"/>
  <c r="FE32" i="4" s="1"/>
  <c r="FA13" i="4"/>
  <c r="GF36" i="4"/>
  <c r="GG8" i="4"/>
  <c r="FA35" i="4"/>
  <c r="GF13" i="4"/>
  <c r="AM9" i="4"/>
  <c r="AM14" i="4" s="1"/>
  <c r="AM32" i="4" s="1"/>
  <c r="ES30" i="4"/>
  <c r="CV6" i="4"/>
  <c r="CW6" i="4" s="1"/>
  <c r="CW31" i="4" s="1"/>
  <c r="GS14" i="4"/>
  <c r="GS32" i="4" s="1"/>
  <c r="GO14" i="4"/>
  <c r="AH14" i="4"/>
  <c r="AH32" i="4" s="1"/>
  <c r="ET4" i="4"/>
  <c r="EU4" i="4" s="1"/>
  <c r="EU30" i="4" s="1"/>
  <c r="EW4" i="4"/>
  <c r="EW30" i="4" s="1"/>
  <c r="GR14" i="4"/>
  <c r="GR32" i="4" s="1"/>
  <c r="GT10" i="4"/>
  <c r="FK37" i="4"/>
  <c r="FK11" i="4" s="1"/>
  <c r="AC14" i="4"/>
  <c r="EM32" i="4"/>
  <c r="O32" i="4"/>
  <c r="FZ32" i="4"/>
  <c r="FZ34" i="4"/>
  <c r="AK9" i="4"/>
  <c r="AA33" i="4"/>
  <c r="ET32" i="4"/>
  <c r="EY14" i="4"/>
  <c r="EY33" i="4"/>
  <c r="GH12" i="4"/>
  <c r="GI12" i="4" s="1"/>
  <c r="X32" i="4"/>
  <c r="ES32" i="4"/>
  <c r="ED34" i="4"/>
  <c r="ED32" i="4"/>
  <c r="R32" i="4"/>
  <c r="GM14" i="4"/>
  <c r="GM33" i="4"/>
  <c r="GH32" i="4"/>
  <c r="FL32" i="4"/>
  <c r="FL34" i="4"/>
  <c r="DZ32" i="4"/>
  <c r="DZ34" i="4"/>
  <c r="GE32" i="4"/>
  <c r="GE34" i="4"/>
  <c r="GI32" i="4"/>
  <c r="EX14" i="4"/>
  <c r="EX33" i="4"/>
  <c r="GT9" i="4"/>
  <c r="GJ33" i="4"/>
  <c r="AI14" i="4"/>
  <c r="AI33" i="4"/>
  <c r="EL32" i="4"/>
  <c r="EL34" i="4"/>
  <c r="GF32" i="4"/>
  <c r="GB32" i="4"/>
  <c r="EZ14" i="4"/>
  <c r="EZ33" i="4"/>
  <c r="ER32" i="4"/>
  <c r="HH27" i="4"/>
  <c r="HG27" i="4"/>
  <c r="DX32" i="4"/>
  <c r="DX34" i="4"/>
  <c r="GX9" i="4"/>
  <c r="GN33" i="4"/>
  <c r="EB32" i="4"/>
  <c r="EB34" i="4"/>
  <c r="AA32" i="4"/>
  <c r="EQ32" i="4"/>
  <c r="EQ34" i="4"/>
  <c r="EU32" i="4"/>
  <c r="N32" i="4"/>
  <c r="EO32" i="4"/>
  <c r="GJ32" i="4"/>
  <c r="GJ34" i="4"/>
  <c r="EV14" i="4"/>
  <c r="EV33" i="4"/>
  <c r="EN32" i="4"/>
  <c r="GA32" i="4"/>
  <c r="HP27" i="4"/>
  <c r="FE21" i="4"/>
  <c r="FF21" i="4" s="1"/>
  <c r="FG21" i="4" s="1"/>
  <c r="FN21" i="4"/>
  <c r="HY27" i="4"/>
  <c r="FP32" i="4"/>
  <c r="FP34" i="4"/>
  <c r="GC32" i="4"/>
  <c r="HH37" i="4"/>
  <c r="HH11" i="4" s="1"/>
  <c r="HG11" i="4"/>
  <c r="Y32" i="4"/>
  <c r="GG32" i="4"/>
  <c r="IB37" i="4"/>
  <c r="IB11" i="4" s="1"/>
  <c r="IA11" i="4"/>
  <c r="IB12" i="4"/>
  <c r="IB32" i="4" s="1"/>
  <c r="FH40" i="4"/>
  <c r="FQ40" i="4"/>
  <c r="GK12" i="4"/>
  <c r="GL12" i="4" s="1"/>
  <c r="EL6" i="4"/>
  <c r="EM6" i="4" s="1"/>
  <c r="EJ6" i="4"/>
  <c r="EJ31" i="4" s="1"/>
  <c r="GA12" i="4"/>
  <c r="GB12" i="4" s="1"/>
  <c r="FD14" i="4"/>
  <c r="FA14" i="4"/>
  <c r="CL6" i="4"/>
  <c r="CM6" i="4" s="1"/>
  <c r="CM31" i="4" s="1"/>
  <c r="EJ8" i="4"/>
  <c r="EJ45" i="4" s="1"/>
  <c r="EJ47" i="4" s="1"/>
  <c r="GN14" i="4"/>
  <c r="CU31" i="4"/>
  <c r="FM21" i="4"/>
  <c r="AM10" i="4"/>
  <c r="AM46" i="4" s="1"/>
  <c r="AM48" i="4" s="1"/>
  <c r="CX31" i="4"/>
  <c r="GQ14" i="4"/>
  <c r="FK21" i="4"/>
  <c r="GO36" i="4"/>
  <c r="GP8" i="4"/>
  <c r="EW7" i="4"/>
  <c r="EW35" i="4" s="1"/>
  <c r="EW36" i="4" s="1"/>
  <c r="GG30" i="4"/>
  <c r="GQ30" i="4"/>
  <c r="GT4" i="4"/>
  <c r="GT30" i="4" s="1"/>
  <c r="GH4" i="4"/>
  <c r="GI4" i="4" s="1"/>
  <c r="GI30" i="4" s="1"/>
  <c r="FB39" i="4"/>
  <c r="FK39" i="4"/>
  <c r="GL14" i="4"/>
  <c r="FL21" i="4"/>
  <c r="FF7" i="4"/>
  <c r="GV9" i="4"/>
  <c r="GT13" i="4"/>
  <c r="GU7" i="4"/>
  <c r="GU13" i="4" s="1"/>
  <c r="GM10" i="4"/>
  <c r="FW36" i="4"/>
  <c r="FX8" i="4"/>
  <c r="AB37" i="4"/>
  <c r="AK37" i="4"/>
  <c r="Z14" i="4"/>
  <c r="AJ9" i="4"/>
  <c r="AJ33" i="4" s="1"/>
  <c r="AN10" i="4"/>
  <c r="AN46" i="4" s="1"/>
  <c r="AN48" i="4" s="1"/>
  <c r="FF36" i="4"/>
  <c r="FG8" i="4"/>
  <c r="FI9" i="4"/>
  <c r="FI33" i="4" s="1"/>
  <c r="AK21" i="4"/>
  <c r="AB21" i="4"/>
  <c r="AC21" i="4" s="1"/>
  <c r="AD21" i="4" s="1"/>
  <c r="AE21" i="4" s="1"/>
  <c r="AF21" i="4" s="1"/>
  <c r="AG21" i="4" s="1"/>
  <c r="AH21" i="4" s="1"/>
  <c r="AI21" i="4" s="1"/>
  <c r="AJ21" i="4" s="1"/>
  <c r="FJ9" i="4"/>
  <c r="FJ33" i="4" s="1"/>
  <c r="ER13" i="4"/>
  <c r="ER35" i="4"/>
  <c r="ER36" i="4" s="1"/>
  <c r="ES7" i="4"/>
  <c r="AB14" i="4"/>
  <c r="AL9" i="4"/>
  <c r="AL33" i="4" s="1"/>
  <c r="AU10" i="4"/>
  <c r="AU46" i="4" s="1"/>
  <c r="AU48" i="4" s="1"/>
  <c r="GG31" i="4"/>
  <c r="GJ6" i="4"/>
  <c r="AB12" i="4"/>
  <c r="AK12" i="4"/>
  <c r="AS9" i="4"/>
  <c r="AS33" i="4" s="1"/>
  <c r="Z10" i="4"/>
  <c r="Z46" i="4" s="1"/>
  <c r="Z48" i="4" s="1"/>
  <c r="AV10" i="4"/>
  <c r="AV46" i="4" s="1"/>
  <c r="AV48" i="4" s="1"/>
  <c r="AO14" i="4"/>
  <c r="AO32" i="4" s="1"/>
  <c r="AY9" i="4"/>
  <c r="AY33" i="4" s="1"/>
  <c r="FK12" i="4"/>
  <c r="FB14" i="4"/>
  <c r="FD10" i="4"/>
  <c r="FC14" i="4"/>
  <c r="AL39" i="4"/>
  <c r="AM39" i="4" s="1"/>
  <c r="AN39" i="4" s="1"/>
  <c r="AO39" i="4" s="1"/>
  <c r="AP39" i="4" s="1"/>
  <c r="AQ39" i="4" s="1"/>
  <c r="AR39" i="4" s="1"/>
  <c r="AS39" i="4" s="1"/>
  <c r="AT39" i="4" s="1"/>
  <c r="AU39" i="4"/>
  <c r="EZ10" i="4"/>
  <c r="EZ46" i="4" s="1"/>
  <c r="EZ48" i="4" s="1"/>
  <c r="FE10" i="4"/>
  <c r="EW14" i="4"/>
  <c r="FG9" i="4"/>
  <c r="FG33" i="4" s="1"/>
  <c r="FH10" i="4"/>
  <c r="EY10" i="4"/>
  <c r="EY46" i="4" s="1"/>
  <c r="EY48" i="4" s="1"/>
  <c r="FH14" i="4"/>
  <c r="FF9" i="4"/>
  <c r="FF33" i="4" s="1"/>
  <c r="AR9" i="4"/>
  <c r="AR33" i="4" s="1"/>
  <c r="FB8" i="4"/>
  <c r="FA36" i="4"/>
  <c r="AB22" i="4"/>
  <c r="AC22" i="4" s="1"/>
  <c r="AD22" i="4" s="1"/>
  <c r="AE22" i="4" s="1"/>
  <c r="AF22" i="4" s="1"/>
  <c r="AG22" i="4" s="1"/>
  <c r="AH22" i="4" s="1"/>
  <c r="AI22" i="4" s="1"/>
  <c r="AJ22" i="4" s="1"/>
  <c r="AK22" i="4"/>
  <c r="FF10" i="4"/>
  <c r="FF46" i="4" s="1"/>
  <c r="FF48" i="4" s="1"/>
  <c r="AB38" i="4"/>
  <c r="AC38" i="4" s="1"/>
  <c r="AD38" i="4" s="1"/>
  <c r="AE38" i="4" s="1"/>
  <c r="AF38" i="4" s="1"/>
  <c r="AG38" i="4" s="1"/>
  <c r="AH38" i="4" s="1"/>
  <c r="AI38" i="4" s="1"/>
  <c r="AJ38" i="4" s="1"/>
  <c r="AK38" i="4"/>
  <c r="FC22" i="4"/>
  <c r="FL22" i="4"/>
  <c r="AY10" i="4"/>
  <c r="AY46" i="4" s="1"/>
  <c r="AY48" i="4" s="1"/>
  <c r="FV30" i="4"/>
  <c r="FW4" i="4"/>
  <c r="AK40" i="4"/>
  <c r="AB40" i="4"/>
  <c r="AC40" i="4" s="1"/>
  <c r="AD40" i="4" s="1"/>
  <c r="AE40" i="4" s="1"/>
  <c r="AF40" i="4" s="1"/>
  <c r="AG40" i="4" s="1"/>
  <c r="AH40" i="4" s="1"/>
  <c r="AI40" i="4" s="1"/>
  <c r="AJ40" i="4" s="1"/>
  <c r="FC38" i="4"/>
  <c r="FL38" i="4"/>
  <c r="Y10" i="4"/>
  <c r="Y46" i="4" s="1"/>
  <c r="Y48" i="4" s="1"/>
  <c r="GX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G35" i="4"/>
  <c r="GH7" i="4"/>
  <c r="GR5" i="4"/>
  <c r="GS5" i="4" s="1"/>
  <c r="GT5" i="4"/>
  <c r="GU5" i="4" s="1"/>
  <c r="GV5" i="4" s="1"/>
  <c r="GW5" i="4" s="1"/>
  <c r="GX5" i="4" s="1"/>
  <c r="GJ30" i="4"/>
  <c r="GK4" i="4"/>
  <c r="GR10" i="4"/>
  <c r="GP14" i="4"/>
  <c r="GK8" i="4"/>
  <c r="GT8" i="4"/>
  <c r="GJ36" i="4"/>
  <c r="GG36" i="4"/>
  <c r="GS10" i="4"/>
  <c r="GT6" i="4"/>
  <c r="GQ31" i="4"/>
  <c r="GR6" i="4"/>
  <c r="GK13" i="4"/>
  <c r="GL7" i="4"/>
  <c r="GK35" i="4"/>
  <c r="FC4" i="4"/>
  <c r="FB30" i="4"/>
  <c r="FD31" i="4"/>
  <c r="FE6" i="4"/>
  <c r="FE31" i="4" s="1"/>
  <c r="FD37" i="4"/>
  <c r="FN37" i="4" s="1"/>
  <c r="FN11" i="4" s="1"/>
  <c r="FC11" i="4"/>
  <c r="FC35" i="4"/>
  <c r="FD7" i="4"/>
  <c r="FC13" i="4"/>
  <c r="FF5" i="4"/>
  <c r="FG5" i="4" s="1"/>
  <c r="FH5" i="4" s="1"/>
  <c r="FI5" i="4" s="1"/>
  <c r="FJ5" i="4" s="1"/>
  <c r="FD5" i="4"/>
  <c r="FE5" i="4" s="1"/>
  <c r="FC12" i="4"/>
  <c r="FM12" i="4" s="1"/>
  <c r="FH6" i="4"/>
  <c r="FG31" i="4"/>
  <c r="EX6" i="4"/>
  <c r="EW31" i="4"/>
  <c r="EU6" i="4"/>
  <c r="EU31" i="4" s="1"/>
  <c r="ET31" i="4"/>
  <c r="ES12" i="4"/>
  <c r="ES11" i="4"/>
  <c r="ET37" i="4"/>
  <c r="ET30"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U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AC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T30" i="4" s="1"/>
  <c r="S30" i="4"/>
  <c r="W6" i="4"/>
  <c r="V31" i="4"/>
  <c r="V12" i="4"/>
  <c r="T12" i="4"/>
  <c r="U6" i="4"/>
  <c r="U31" i="4" s="1"/>
  <c r="T31" i="4"/>
  <c r="X4" i="4"/>
  <c r="W30" i="4"/>
  <c r="J11" i="4"/>
  <c r="N13" i="4"/>
  <c r="O7" i="4"/>
  <c r="O35" i="4" s="1"/>
  <c r="O36" i="4" s="1"/>
  <c r="K8" i="4"/>
  <c r="L37" i="4"/>
  <c r="M37" i="4" s="1"/>
  <c r="N37" i="4" s="1"/>
  <c r="K11" i="4"/>
  <c r="L21" i="4"/>
  <c r="M21" i="4" s="1"/>
  <c r="L17" i="4"/>
  <c r="M17" i="4" s="1"/>
  <c r="HG16" i="4" l="1"/>
  <c r="GC16" i="4"/>
  <c r="EO16" i="4"/>
  <c r="EY16" i="4" s="1"/>
  <c r="FI16" i="4" s="1"/>
  <c r="AN33" i="4"/>
  <c r="AN14" i="4"/>
  <c r="AN32" i="4" s="1"/>
  <c r="EK6" i="4"/>
  <c r="EK31" i="4" s="1"/>
  <c r="GD16" i="4"/>
  <c r="EP16" i="4"/>
  <c r="EZ16" i="4" s="1"/>
  <c r="FJ16" i="4" s="1"/>
  <c r="HH16" i="4"/>
  <c r="EX4" i="4"/>
  <c r="AX9" i="4"/>
  <c r="AX33" i="4" s="1"/>
  <c r="EN16" i="4"/>
  <c r="HF16" i="4"/>
  <c r="GB16" i="4"/>
  <c r="X46" i="4"/>
  <c r="X48" i="4" s="1"/>
  <c r="AH10" i="4"/>
  <c r="K45" i="4"/>
  <c r="K47" i="4" s="1"/>
  <c r="K15" i="4"/>
  <c r="K19" i="4" s="1"/>
  <c r="GS20" i="4"/>
  <c r="GS46" i="4"/>
  <c r="GS48" i="4" s="1"/>
  <c r="FF15" i="4"/>
  <c r="FF19" i="4" s="1"/>
  <c r="FF45" i="4"/>
  <c r="FF47" i="4" s="1"/>
  <c r="X16" i="4"/>
  <c r="N20" i="4"/>
  <c r="EO20" i="4"/>
  <c r="FX45" i="4"/>
  <c r="FX47" i="4" s="1"/>
  <c r="FX15" i="4"/>
  <c r="FX19" i="4" s="1"/>
  <c r="GU46" i="4"/>
  <c r="GU48" i="4" s="1"/>
  <c r="ET45" i="4"/>
  <c r="ET47" i="4" s="1"/>
  <c r="ET15" i="4"/>
  <c r="ET19" i="4" s="1"/>
  <c r="GB45" i="4"/>
  <c r="GB47" i="4" s="1"/>
  <c r="GB15" i="4"/>
  <c r="GB19" i="4" s="1"/>
  <c r="FG15" i="4"/>
  <c r="FG19" i="4" s="1"/>
  <c r="FG45" i="4"/>
  <c r="FG47" i="4" s="1"/>
  <c r="Y16" i="4"/>
  <c r="O20" i="4"/>
  <c r="AC45" i="4"/>
  <c r="AC47" i="4" s="1"/>
  <c r="AC15" i="4"/>
  <c r="AC19" i="4" s="1"/>
  <c r="Z16" i="4"/>
  <c r="P20" i="4"/>
  <c r="AP8" i="4"/>
  <c r="AF45" i="4"/>
  <c r="AF47" i="4" s="1"/>
  <c r="AF15" i="4"/>
  <c r="AF19" i="4" s="1"/>
  <c r="GQ8" i="4"/>
  <c r="GR8" i="4" s="1"/>
  <c r="GP45" i="4"/>
  <c r="GP47" i="4" s="1"/>
  <c r="GP15" i="4"/>
  <c r="GP19" i="4" s="1"/>
  <c r="GT45" i="4"/>
  <c r="GT47" i="4" s="1"/>
  <c r="GT15" i="4"/>
  <c r="GT19" i="4" s="1"/>
  <c r="FD46" i="4"/>
  <c r="FD48" i="4" s="1"/>
  <c r="FD20" i="4"/>
  <c r="FP8" i="4"/>
  <c r="FP36" i="4" s="1"/>
  <c r="GG45" i="4"/>
  <c r="GG47" i="4" s="1"/>
  <c r="GG15" i="4"/>
  <c r="GG19" i="4" s="1"/>
  <c r="EW45" i="4"/>
  <c r="EW47" i="4" s="1"/>
  <c r="EW15" i="4"/>
  <c r="EW19" i="4" s="1"/>
  <c r="GK45" i="4"/>
  <c r="GK47" i="4" s="1"/>
  <c r="GK15" i="4"/>
  <c r="GK19" i="4" s="1"/>
  <c r="M45" i="4"/>
  <c r="M47" i="4" s="1"/>
  <c r="M15" i="4"/>
  <c r="M19" i="4" s="1"/>
  <c r="N8" i="4"/>
  <c r="FB15" i="4"/>
  <c r="FB19" i="4" s="1"/>
  <c r="FB45" i="4"/>
  <c r="FB47" i="4" s="1"/>
  <c r="GV46" i="4"/>
  <c r="GV48" i="4" s="1"/>
  <c r="AU8" i="4"/>
  <c r="AV8" i="4" s="1"/>
  <c r="AK45" i="4"/>
  <c r="AK47" i="4" s="1"/>
  <c r="EN19" i="4"/>
  <c r="EN45" i="4"/>
  <c r="EN47" i="4" s="1"/>
  <c r="EN15" i="4"/>
  <c r="GR20" i="4"/>
  <c r="GR46" i="4"/>
  <c r="GR48" i="4" s="1"/>
  <c r="FH46" i="4"/>
  <c r="FH48" i="4" s="1"/>
  <c r="GW10" i="4"/>
  <c r="GM46" i="4"/>
  <c r="GM48" i="4" s="1"/>
  <c r="GT46" i="4"/>
  <c r="GT48" i="4" s="1"/>
  <c r="W45" i="4"/>
  <c r="W47" i="4" s="1"/>
  <c r="W15" i="4"/>
  <c r="W19" i="4" s="1"/>
  <c r="GX16" i="4"/>
  <c r="GX20" i="4" s="1"/>
  <c r="GX46" i="4"/>
  <c r="GX48" i="4" s="1"/>
  <c r="T8" i="4"/>
  <c r="S45" i="4"/>
  <c r="S47" i="4" s="1"/>
  <c r="S15" i="4"/>
  <c r="S19" i="4" s="1"/>
  <c r="GH8" i="4"/>
  <c r="AB45" i="4"/>
  <c r="AB47" i="4" s="1"/>
  <c r="AB15" i="4"/>
  <c r="AB19" i="4" s="1"/>
  <c r="FE46" i="4"/>
  <c r="FE48" i="4" s="1"/>
  <c r="FE20" i="4"/>
  <c r="EK8" i="4"/>
  <c r="EJ15" i="4"/>
  <c r="EJ19" i="4" s="1"/>
  <c r="EM34" i="4"/>
  <c r="R34" i="4"/>
  <c r="N34" i="4"/>
  <c r="AA34" i="4"/>
  <c r="GP36" i="4"/>
  <c r="AM33" i="4"/>
  <c r="GF34" i="4"/>
  <c r="CV31" i="4"/>
  <c r="AW9" i="4"/>
  <c r="AW33" i="4" s="1"/>
  <c r="GO32" i="4"/>
  <c r="GO34" i="4"/>
  <c r="GH30" i="4"/>
  <c r="AC32" i="4"/>
  <c r="AC34" i="4"/>
  <c r="EV32" i="4"/>
  <c r="EV34" i="4"/>
  <c r="FH21" i="4"/>
  <c r="FQ21" i="4"/>
  <c r="GT14" i="4"/>
  <c r="GT33" i="4"/>
  <c r="AB34" i="4"/>
  <c r="AB32" i="4"/>
  <c r="EW32" i="4"/>
  <c r="FP21" i="4"/>
  <c r="HR27" i="4"/>
  <c r="HQ27" i="4"/>
  <c r="EX32" i="4"/>
  <c r="FH32" i="4"/>
  <c r="FC34" i="4"/>
  <c r="FC32" i="4"/>
  <c r="GX14" i="4"/>
  <c r="GX33" i="4"/>
  <c r="GP32" i="4"/>
  <c r="GQ32" i="4"/>
  <c r="EY32" i="4"/>
  <c r="GK34" i="4"/>
  <c r="GK32" i="4"/>
  <c r="FO21" i="4"/>
  <c r="EI34" i="4"/>
  <c r="FS21" i="4"/>
  <c r="FA34" i="4"/>
  <c r="FA32" i="4"/>
  <c r="GL32" i="4"/>
  <c r="GV14" i="4"/>
  <c r="GV33" i="4"/>
  <c r="FD32" i="4"/>
  <c r="GM32" i="4"/>
  <c r="FB34" i="4"/>
  <c r="FB32" i="4"/>
  <c r="ER34" i="4"/>
  <c r="EL31" i="4"/>
  <c r="GW32" i="4"/>
  <c r="HZ27" i="4"/>
  <c r="AI32"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BI10" i="4"/>
  <c r="BI46" i="4" s="1"/>
  <c r="BI48" i="4" s="1"/>
  <c r="AV39" i="4"/>
  <c r="AW39" i="4" s="1"/>
  <c r="AX39" i="4" s="1"/>
  <c r="AY39" i="4" s="1"/>
  <c r="AZ39" i="4" s="1"/>
  <c r="BA39" i="4" s="1"/>
  <c r="BB39" i="4" s="1"/>
  <c r="BC39" i="4" s="1"/>
  <c r="BD39" i="4" s="1"/>
  <c r="BE39" i="4"/>
  <c r="AJ10" i="4"/>
  <c r="AJ46" i="4" s="1"/>
  <c r="AJ48" i="4" s="1"/>
  <c r="AT9" i="4"/>
  <c r="AT33" i="4" s="1"/>
  <c r="AJ14" i="4"/>
  <c r="BC9" i="4"/>
  <c r="BC33" i="4" s="1"/>
  <c r="AS14" i="4"/>
  <c r="AU40" i="4"/>
  <c r="AL40" i="4"/>
  <c r="AM40" i="4" s="1"/>
  <c r="AN40" i="4" s="1"/>
  <c r="AO40" i="4" s="1"/>
  <c r="AP40" i="4" s="1"/>
  <c r="AQ40" i="4" s="1"/>
  <c r="AR40" i="4" s="1"/>
  <c r="AS40" i="4" s="1"/>
  <c r="AT40" i="4" s="1"/>
  <c r="FJ10" i="4"/>
  <c r="FW30" i="4"/>
  <c r="FZ4" i="4"/>
  <c r="FX4" i="4"/>
  <c r="FD22" i="4"/>
  <c r="FN22" i="4" s="1"/>
  <c r="FM22"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AX14" i="4"/>
  <c r="AX32" i="4" s="1"/>
  <c r="FG36" i="4"/>
  <c r="FH8" i="4"/>
  <c r="FY8" i="4"/>
  <c r="FX36" i="4"/>
  <c r="AI10" i="4"/>
  <c r="AI46" i="4" s="1"/>
  <c r="AI48" i="4" s="1"/>
  <c r="FC8" i="4"/>
  <c r="FB36" i="4"/>
  <c r="FL8" i="4"/>
  <c r="BI9" i="4"/>
  <c r="BI33" i="4" s="1"/>
  <c r="AY14" i="4"/>
  <c r="AY32" i="4" s="1"/>
  <c r="GJ31" i="4"/>
  <c r="GK6" i="4"/>
  <c r="ES35" i="4"/>
  <c r="ES36" i="4" s="1"/>
  <c r="ES13" i="4"/>
  <c r="ET7" i="4"/>
  <c r="FI10" i="4"/>
  <c r="BF10" i="4"/>
  <c r="BF46" i="4" s="1"/>
  <c r="BF48" i="4" s="1"/>
  <c r="FD38" i="4"/>
  <c r="FM38" i="4"/>
  <c r="BB9" i="4"/>
  <c r="BB33" i="4" s="1"/>
  <c r="AR14" i="4"/>
  <c r="FG14" i="4"/>
  <c r="BE10" i="4"/>
  <c r="BE46" i="4" s="1"/>
  <c r="BE48" i="4" s="1"/>
  <c r="AX10" i="4"/>
  <c r="AX46" i="4" s="1"/>
  <c r="AX48" i="4" s="1"/>
  <c r="GI8" i="4"/>
  <c r="GH36" i="4"/>
  <c r="FZ11" i="4"/>
  <c r="GA37" i="4"/>
  <c r="GK36" i="4"/>
  <c r="GL8" i="4"/>
  <c r="GU6" i="4"/>
  <c r="GT31" i="4"/>
  <c r="GC12" i="4"/>
  <c r="GT12" i="4"/>
  <c r="GR12" i="4"/>
  <c r="GK30" i="4"/>
  <c r="GL4" i="4"/>
  <c r="GH35" i="4"/>
  <c r="GI7" i="4"/>
  <c r="GH13" i="4"/>
  <c r="GH34" i="4" s="1"/>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D11" i="4"/>
  <c r="FE37" i="4"/>
  <c r="FO37" i="4" s="1"/>
  <c r="FO11" i="4" s="1"/>
  <c r="FF12" i="4"/>
  <c r="FP12" i="4" s="1"/>
  <c r="FD12" i="4"/>
  <c r="FN12" i="4" s="1"/>
  <c r="FF4" i="4"/>
  <c r="FD4" i="4"/>
  <c r="FC30" i="4"/>
  <c r="FI6" i="4"/>
  <c r="FH31" i="4"/>
  <c r="FE7" i="4"/>
  <c r="FD35" i="4"/>
  <c r="FD13" i="4"/>
  <c r="EU8" i="4"/>
  <c r="EY6" i="4"/>
  <c r="EX31" i="4"/>
  <c r="ET11" i="4"/>
  <c r="EU37" i="4"/>
  <c r="EX8" i="4"/>
  <c r="EV12" i="4"/>
  <c r="ET12" i="4"/>
  <c r="EX30" i="4"/>
  <c r="EY4"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U30" i="4" s="1"/>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Q8"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31" i="4"/>
  <c r="W12" i="4"/>
  <c r="X35" i="4"/>
  <c r="X36" i="4" s="1"/>
  <c r="X13" i="4"/>
  <c r="X30" i="4"/>
  <c r="Y4" i="4"/>
  <c r="P7" i="4"/>
  <c r="P35" i="4" s="1"/>
  <c r="P36" i="4" s="1"/>
  <c r="O13" i="4"/>
  <c r="O37" i="4"/>
  <c r="N11" i="4"/>
  <c r="N21" i="4"/>
  <c r="N17" i="4"/>
  <c r="EX16" i="4" l="1"/>
  <c r="EN20" i="4"/>
  <c r="EP20" i="4"/>
  <c r="EZ20" i="4"/>
  <c r="HR16" i="4"/>
  <c r="HH20" i="4"/>
  <c r="GL16" i="4"/>
  <c r="GB20" i="4"/>
  <c r="GM16" i="4"/>
  <c r="GC20" i="4"/>
  <c r="GN16" i="4"/>
  <c r="GN20" i="4" s="1"/>
  <c r="GD20" i="4"/>
  <c r="EY20" i="4"/>
  <c r="HP16" i="4"/>
  <c r="HF20" i="4"/>
  <c r="HQ16" i="4"/>
  <c r="HG20" i="4"/>
  <c r="GR45" i="4"/>
  <c r="GR47" i="4" s="1"/>
  <c r="GR15" i="4"/>
  <c r="GR19" i="4" s="1"/>
  <c r="EO45" i="4"/>
  <c r="EO47" i="4" s="1"/>
  <c r="EO15" i="4"/>
  <c r="EO19" i="4" s="1"/>
  <c r="FI46" i="4"/>
  <c r="FI48" i="4" s="1"/>
  <c r="FI20" i="4"/>
  <c r="BG9" i="4"/>
  <c r="BQ9" i="4" s="1"/>
  <c r="EK15" i="4"/>
  <c r="EK19" i="4" s="1"/>
  <c r="EK45" i="4"/>
  <c r="EK47" i="4" s="1"/>
  <c r="AI16" i="4"/>
  <c r="Y20" i="4"/>
  <c r="GU45" i="4"/>
  <c r="GU47" i="4" s="1"/>
  <c r="GU15" i="4"/>
  <c r="GU19" i="4" s="1"/>
  <c r="GI45" i="4"/>
  <c r="GI47" i="4" s="1"/>
  <c r="GI15" i="4"/>
  <c r="GI19" i="4" s="1"/>
  <c r="AL45" i="4"/>
  <c r="AL47" i="4" s="1"/>
  <c r="AL15" i="4"/>
  <c r="AL19" i="4" s="1"/>
  <c r="EU45" i="4"/>
  <c r="EU47" i="4" s="1"/>
  <c r="EU15" i="4"/>
  <c r="EU19" i="4" s="1"/>
  <c r="BE8" i="4"/>
  <c r="AU45" i="4"/>
  <c r="AU47" i="4" s="1"/>
  <c r="BG10" i="4"/>
  <c r="BG46" i="4" s="1"/>
  <c r="BG48" i="4" s="1"/>
  <c r="AW46" i="4"/>
  <c r="AW48" i="4" s="1"/>
  <c r="GQ36" i="4"/>
  <c r="FJ46" i="4"/>
  <c r="FJ48" i="4" s="1"/>
  <c r="FJ20" i="4"/>
  <c r="AZ8" i="4"/>
  <c r="AP45" i="4"/>
  <c r="AP47" i="4" s="1"/>
  <c r="AP15" i="4"/>
  <c r="AP19" i="4" s="1"/>
  <c r="EX45" i="4"/>
  <c r="EX47" i="4" s="1"/>
  <c r="EX15" i="4"/>
  <c r="EX19" i="4" s="1"/>
  <c r="FH15" i="4"/>
  <c r="FH19" i="4" s="1"/>
  <c r="FH45" i="4"/>
  <c r="FH47" i="4" s="1"/>
  <c r="X45" i="4"/>
  <c r="X47" i="4" s="1"/>
  <c r="X15" i="4"/>
  <c r="X19" i="4" s="1"/>
  <c r="GQ45" i="4"/>
  <c r="GQ47" i="4" s="1"/>
  <c r="GQ15" i="4"/>
  <c r="GQ19" i="4" s="1"/>
  <c r="AQ45" i="4"/>
  <c r="AQ47" i="4" s="1"/>
  <c r="AQ15" i="4"/>
  <c r="AQ19" i="4" s="1"/>
  <c r="GC45" i="4"/>
  <c r="GC47" i="4" s="1"/>
  <c r="GC15" i="4"/>
  <c r="GC19" i="4" s="1"/>
  <c r="GL45" i="4"/>
  <c r="GL47" i="4" s="1"/>
  <c r="GL15" i="4"/>
  <c r="GL19" i="4" s="1"/>
  <c r="GH45" i="4"/>
  <c r="GH47" i="4" s="1"/>
  <c r="GH15" i="4"/>
  <c r="GH19" i="4" s="1"/>
  <c r="GW46" i="4"/>
  <c r="GW48" i="4" s="1"/>
  <c r="FP15" i="4"/>
  <c r="FP19" i="4" s="1"/>
  <c r="FP45" i="4"/>
  <c r="FP47" i="4" s="1"/>
  <c r="AJ16" i="4"/>
  <c r="Z20" i="4"/>
  <c r="FY45" i="4"/>
  <c r="FY47" i="4" s="1"/>
  <c r="FY15" i="4"/>
  <c r="FY19" i="4" s="1"/>
  <c r="FL15" i="4"/>
  <c r="FL19" i="4" s="1"/>
  <c r="FL45" i="4"/>
  <c r="FL47" i="4" s="1"/>
  <c r="AD45" i="4"/>
  <c r="AD47" i="4" s="1"/>
  <c r="AD15" i="4"/>
  <c r="AD19" i="4" s="1"/>
  <c r="AW14" i="4"/>
  <c r="AW32" i="4" s="1"/>
  <c r="N45" i="4"/>
  <c r="N47" i="4" s="1"/>
  <c r="N15" i="4"/>
  <c r="N19" i="4" s="1"/>
  <c r="O8" i="4"/>
  <c r="AH46" i="4"/>
  <c r="AH48" i="4" s="1"/>
  <c r="AR10" i="4"/>
  <c r="AH16" i="4"/>
  <c r="X20" i="4"/>
  <c r="AV45" i="4"/>
  <c r="AV47" i="4" s="1"/>
  <c r="AV15" i="4"/>
  <c r="AV19" i="4" s="1"/>
  <c r="AG45" i="4"/>
  <c r="AG47" i="4" s="1"/>
  <c r="AG15" i="4"/>
  <c r="AG19" i="4" s="1"/>
  <c r="FC15" i="4"/>
  <c r="FC19" i="4" s="1"/>
  <c r="FC45" i="4"/>
  <c r="FC47" i="4" s="1"/>
  <c r="U8" i="4"/>
  <c r="T45" i="4"/>
  <c r="T47" i="4" s="1"/>
  <c r="T15" i="4"/>
  <c r="T19" i="4" s="1"/>
  <c r="EN34" i="4"/>
  <c r="EW34" i="4"/>
  <c r="FD34" i="4"/>
  <c r="AD34" i="4"/>
  <c r="X34" i="4"/>
  <c r="O34" i="4"/>
  <c r="T34" i="4"/>
  <c r="GV13" i="4"/>
  <c r="GV34" i="4" s="1"/>
  <c r="GW7" i="4"/>
  <c r="GW13" i="4" s="1"/>
  <c r="GW34" i="4" s="1"/>
  <c r="IB27" i="4"/>
  <c r="IA27" i="4"/>
  <c r="EJ34" i="4"/>
  <c r="GU32" i="4"/>
  <c r="GU34" i="4"/>
  <c r="ES34" i="4"/>
  <c r="GP34" i="4"/>
  <c r="AL34" i="4"/>
  <c r="AL32" i="4"/>
  <c r="GV32" i="4"/>
  <c r="S34" i="4"/>
  <c r="FG32" i="4"/>
  <c r="AR32" i="4"/>
  <c r="FF32" i="4"/>
  <c r="FF34" i="4"/>
  <c r="AS32" i="4"/>
  <c r="AU33" i="4"/>
  <c r="BE9" i="4"/>
  <c r="AU14" i="4"/>
  <c r="AU32" i="4" s="1"/>
  <c r="AK34" i="4"/>
  <c r="AK32" i="4"/>
  <c r="GT32" i="4"/>
  <c r="GT34" i="4"/>
  <c r="EY7" i="4"/>
  <c r="EZ7" i="4" s="1"/>
  <c r="FI32" i="4"/>
  <c r="EX13" i="4"/>
  <c r="GU30" i="4"/>
  <c r="FI21" i="4"/>
  <c r="FJ21" i="4" s="1"/>
  <c r="FR21" i="4"/>
  <c r="FT21" i="4"/>
  <c r="BG33" i="4"/>
  <c r="BG14" i="4"/>
  <c r="BG32" i="4" s="1"/>
  <c r="FM39" i="4"/>
  <c r="FD39" i="4"/>
  <c r="FG35" i="4"/>
  <c r="FG13" i="4"/>
  <c r="FH7" i="4"/>
  <c r="AF12" i="4"/>
  <c r="AD12" i="4"/>
  <c r="AV38" i="4"/>
  <c r="AW38" i="4" s="1"/>
  <c r="AX38" i="4" s="1"/>
  <c r="AY38" i="4" s="1"/>
  <c r="AZ38" i="4" s="1"/>
  <c r="BA38" i="4" s="1"/>
  <c r="BB38" i="4" s="1"/>
  <c r="BC38" i="4" s="1"/>
  <c r="BD38" i="4" s="1"/>
  <c r="BE38" i="4"/>
  <c r="AS10" i="4"/>
  <c r="AS46" i="4" s="1"/>
  <c r="AS48" i="4" s="1"/>
  <c r="BM9" i="4"/>
  <c r="BM33" i="4" s="1"/>
  <c r="BC14" i="4"/>
  <c r="EU7" i="4"/>
  <c r="ET35" i="4"/>
  <c r="ET36" i="4" s="1"/>
  <c r="ET13" i="4"/>
  <c r="FX30" i="4"/>
  <c r="FY4" i="4"/>
  <c r="FY30" i="4" s="1"/>
  <c r="FE22" i="4"/>
  <c r="AV21" i="4"/>
  <c r="AW21" i="4" s="1"/>
  <c r="AX21" i="4" s="1"/>
  <c r="AY21" i="4" s="1"/>
  <c r="AZ21" i="4" s="1"/>
  <c r="BA21" i="4" s="1"/>
  <c r="BB21" i="4" s="1"/>
  <c r="BC21" i="4" s="1"/>
  <c r="BD21" i="4" s="1"/>
  <c r="BE21" i="4"/>
  <c r="FZ30" i="4"/>
  <c r="GA4" i="4"/>
  <c r="BS9" i="4"/>
  <c r="BS33" i="4" s="1"/>
  <c r="BI14" i="4"/>
  <c r="BI32" i="4" s="1"/>
  <c r="BR9" i="4"/>
  <c r="BR33" i="4" s="1"/>
  <c r="BH14" i="4"/>
  <c r="BH32" i="4" s="1"/>
  <c r="GL6" i="4"/>
  <c r="GK31" i="4"/>
  <c r="AD37" i="4"/>
  <c r="AC11" i="4"/>
  <c r="AV37" i="4"/>
  <c r="BE37" i="4"/>
  <c r="AU11" i="4"/>
  <c r="BD9" i="4"/>
  <c r="BD33" i="4" s="1"/>
  <c r="AT14" i="4"/>
  <c r="BL9" i="4"/>
  <c r="BL33" i="4" s="1"/>
  <c r="BB14" i="4"/>
  <c r="FY36" i="4"/>
  <c r="AM37" i="4"/>
  <c r="AL11" i="4"/>
  <c r="AV12" i="4"/>
  <c r="BE12" i="4"/>
  <c r="BH10" i="4"/>
  <c r="BH46" i="4" s="1"/>
  <c r="BH48" i="4" s="1"/>
  <c r="BF9" i="4"/>
  <c r="BF33" i="4" s="1"/>
  <c r="AV14" i="4"/>
  <c r="AV32" i="4" s="1"/>
  <c r="AM12" i="4"/>
  <c r="FL36" i="4"/>
  <c r="FT8" i="4"/>
  <c r="FH36" i="4"/>
  <c r="FI8" i="4"/>
  <c r="AT10" i="4"/>
  <c r="AT46" i="4" s="1"/>
  <c r="AT48" i="4" s="1"/>
  <c r="BO10" i="4"/>
  <c r="BO46" i="4" s="1"/>
  <c r="BO48" i="4" s="1"/>
  <c r="FE38" i="4"/>
  <c r="FN38" i="4"/>
  <c r="BF39" i="4"/>
  <c r="BG39" i="4" s="1"/>
  <c r="BH39" i="4" s="1"/>
  <c r="BI39" i="4" s="1"/>
  <c r="BJ39" i="4" s="1"/>
  <c r="BK39" i="4" s="1"/>
  <c r="BL39" i="4" s="1"/>
  <c r="BM39" i="4" s="1"/>
  <c r="BN39" i="4" s="1"/>
  <c r="BO39" i="4"/>
  <c r="BS10" i="4"/>
  <c r="BS46" i="4" s="1"/>
  <c r="BS48" i="4" s="1"/>
  <c r="BP10" i="4"/>
  <c r="BP46" i="4" s="1"/>
  <c r="BP48" i="4" s="1"/>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N32" i="4" s="1"/>
  <c r="GU31" i="4"/>
  <c r="GV6" i="4"/>
  <c r="GM13" i="4"/>
  <c r="GM34" i="4" s="1"/>
  <c r="GN7" i="4"/>
  <c r="GM35" i="4"/>
  <c r="GI13" i="4"/>
  <c r="GI34" i="4" s="1"/>
  <c r="GI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GD32" i="4" s="1"/>
  <c r="GI36" i="4"/>
  <c r="FJ6" i="4"/>
  <c r="FJ31" i="4" s="1"/>
  <c r="FI31" i="4"/>
  <c r="FE4" i="4"/>
  <c r="FE30" i="4" s="1"/>
  <c r="FD30" i="4"/>
  <c r="FG4" i="4"/>
  <c r="FF30" i="4"/>
  <c r="FE12" i="4"/>
  <c r="FG12" i="4"/>
  <c r="FE35" i="4"/>
  <c r="FE13" i="4"/>
  <c r="FE11" i="4"/>
  <c r="FF37" i="4"/>
  <c r="FP37" i="4" s="1"/>
  <c r="FP11" i="4" s="1"/>
  <c r="EY8" i="4"/>
  <c r="EY30" i="4"/>
  <c r="EZ4" i="4"/>
  <c r="EZ30" i="4" s="1"/>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X31" i="4"/>
  <c r="Y30" i="4"/>
  <c r="Z4" i="4"/>
  <c r="Z30" i="4" s="1"/>
  <c r="P37" i="4"/>
  <c r="O11" i="4"/>
  <c r="O21" i="4"/>
  <c r="O17" i="4"/>
  <c r="GV16" i="4" l="1"/>
  <c r="GV20" i="4" s="1"/>
  <c r="GL20" i="4"/>
  <c r="GW16" i="4"/>
  <c r="GW20" i="4" s="1"/>
  <c r="GM20" i="4"/>
  <c r="IB16" i="4"/>
  <c r="HR20" i="4"/>
  <c r="IA16" i="4"/>
  <c r="HQ20" i="4"/>
  <c r="HZ16" i="4"/>
  <c r="HP20" i="4"/>
  <c r="FH16" i="4"/>
  <c r="FH20" i="4" s="1"/>
  <c r="EX20" i="4"/>
  <c r="EY45" i="4"/>
  <c r="EY47" i="4" s="1"/>
  <c r="EY15" i="4"/>
  <c r="EY19" i="4" s="1"/>
  <c r="AS16" i="4"/>
  <c r="AI20" i="4"/>
  <c r="GM45" i="4"/>
  <c r="GM47" i="4" s="1"/>
  <c r="GM15" i="4"/>
  <c r="GM19" i="4" s="1"/>
  <c r="Y45" i="4"/>
  <c r="Y47" i="4" s="1"/>
  <c r="Y15" i="4"/>
  <c r="Y19" i="4" s="1"/>
  <c r="GD36" i="4"/>
  <c r="GD45" i="4"/>
  <c r="GD47" i="4" s="1"/>
  <c r="GD15" i="4"/>
  <c r="GD19" i="4" s="1"/>
  <c r="AE45" i="4"/>
  <c r="AE47" i="4" s="1"/>
  <c r="AE15" i="4"/>
  <c r="AE19" i="4" s="1"/>
  <c r="GS45" i="4"/>
  <c r="GS47" i="4" s="1"/>
  <c r="GS15" i="4"/>
  <c r="GS19" i="4" s="1"/>
  <c r="AR16" i="4"/>
  <c r="AH20" i="4"/>
  <c r="AH45" i="4"/>
  <c r="AH47" i="4" s="1"/>
  <c r="AH15" i="4"/>
  <c r="AH19" i="4" s="1"/>
  <c r="AX8" i="4"/>
  <c r="AW45" i="4"/>
  <c r="AW47" i="4" s="1"/>
  <c r="AW15" i="4"/>
  <c r="AW19" i="4" s="1"/>
  <c r="EP19" i="4"/>
  <c r="EP45" i="4"/>
  <c r="EP47" i="4" s="1"/>
  <c r="EP15" i="4"/>
  <c r="AR46" i="4"/>
  <c r="AR48" i="4" s="1"/>
  <c r="BB10" i="4"/>
  <c r="BO8" i="4"/>
  <c r="BE45" i="4"/>
  <c r="BE47" i="4" s="1"/>
  <c r="BF8" i="4"/>
  <c r="GV45" i="4"/>
  <c r="GV47" i="4" s="1"/>
  <c r="GV15" i="4"/>
  <c r="GV19" i="4" s="1"/>
  <c r="AT16" i="4"/>
  <c r="AJ20" i="4"/>
  <c r="BJ8" i="4"/>
  <c r="AZ45" i="4"/>
  <c r="AZ47" i="4" s="1"/>
  <c r="AZ15" i="4"/>
  <c r="AZ19" i="4" s="1"/>
  <c r="BA8" i="4"/>
  <c r="O45" i="4"/>
  <c r="O47" i="4" s="1"/>
  <c r="O15" i="4"/>
  <c r="O19" i="4" s="1"/>
  <c r="P8" i="4"/>
  <c r="FI15" i="4"/>
  <c r="FI19" i="4" s="1"/>
  <c r="FI45" i="4"/>
  <c r="FI47" i="4" s="1"/>
  <c r="BQ10" i="4"/>
  <c r="BQ46" i="4" s="1"/>
  <c r="BQ48" i="4" s="1"/>
  <c r="U45" i="4"/>
  <c r="U47" i="4" s="1"/>
  <c r="U15" i="4"/>
  <c r="U19" i="4" s="1"/>
  <c r="AR45" i="4"/>
  <c r="AR47" i="4" s="1"/>
  <c r="AR15" i="4"/>
  <c r="AR19" i="4" s="1"/>
  <c r="AN8" i="4"/>
  <c r="AM45" i="4"/>
  <c r="AM47" i="4" s="1"/>
  <c r="AM15" i="4"/>
  <c r="AM19" i="4" s="1"/>
  <c r="FD15" i="4"/>
  <c r="FD19" i="4" s="1"/>
  <c r="FD45" i="4"/>
  <c r="FD47" i="4" s="1"/>
  <c r="FT15" i="4"/>
  <c r="FT19" i="4" s="1"/>
  <c r="FT45" i="4"/>
  <c r="FT47" i="4" s="1"/>
  <c r="GX7" i="4"/>
  <c r="GX13" i="4" s="1"/>
  <c r="GX34" i="4" s="1"/>
  <c r="GW35" i="4"/>
  <c r="EX34" i="4"/>
  <c r="FE34" i="4"/>
  <c r="EO34" i="4"/>
  <c r="U34" i="4"/>
  <c r="AE34" i="4"/>
  <c r="Y34" i="4"/>
  <c r="EY35" i="4"/>
  <c r="EY36" i="4" s="1"/>
  <c r="EY13" i="4"/>
  <c r="AU34" i="4"/>
  <c r="BE33" i="4"/>
  <c r="BO9" i="4"/>
  <c r="BE14" i="4"/>
  <c r="BE32" i="4" s="1"/>
  <c r="FG34" i="4"/>
  <c r="BC32" i="4"/>
  <c r="AV34" i="4"/>
  <c r="FS12" i="4"/>
  <c r="FQ12" i="4"/>
  <c r="BB32" i="4"/>
  <c r="GQ34" i="4"/>
  <c r="ET34" i="4"/>
  <c r="EK34" i="4"/>
  <c r="FY34" i="4"/>
  <c r="BQ33" i="4"/>
  <c r="BQ14" i="4"/>
  <c r="BQ32" i="4" s="1"/>
  <c r="CA9" i="4"/>
  <c r="FI7" i="4"/>
  <c r="FH13" i="4"/>
  <c r="FH35" i="4"/>
  <c r="FE39" i="4"/>
  <c r="FN39" i="4"/>
  <c r="CC10" i="4"/>
  <c r="CC46" i="4" s="1"/>
  <c r="CC48" i="4" s="1"/>
  <c r="BF14" i="4"/>
  <c r="BF32" i="4" s="1"/>
  <c r="BP9" i="4"/>
  <c r="BP33" i="4" s="1"/>
  <c r="AE37" i="4"/>
  <c r="AD11" i="4"/>
  <c r="BC10" i="4"/>
  <c r="BC46" i="4" s="1"/>
  <c r="BC48" i="4" s="1"/>
  <c r="BF22" i="4"/>
  <c r="BG22" i="4" s="1"/>
  <c r="BH22" i="4" s="1"/>
  <c r="BI22" i="4" s="1"/>
  <c r="BJ22" i="4" s="1"/>
  <c r="BK22" i="4" s="1"/>
  <c r="BL22" i="4" s="1"/>
  <c r="BM22" i="4" s="1"/>
  <c r="BN22" i="4" s="1"/>
  <c r="BO22" i="4"/>
  <c r="BR10" i="4"/>
  <c r="BR46" i="4" s="1"/>
  <c r="BR48" i="4" s="1"/>
  <c r="BP39" i="4"/>
  <c r="BQ39" i="4" s="1"/>
  <c r="BR39" i="4" s="1"/>
  <c r="BS39" i="4" s="1"/>
  <c r="BT39" i="4" s="1"/>
  <c r="BU39" i="4" s="1"/>
  <c r="BV39" i="4" s="1"/>
  <c r="BW39" i="4" s="1"/>
  <c r="BX39" i="4" s="1"/>
  <c r="BY39" i="4"/>
  <c r="BS14" i="4"/>
  <c r="BS32" i="4" s="1"/>
  <c r="CC9" i="4"/>
  <c r="CC33" i="4" s="1"/>
  <c r="BD10" i="4"/>
  <c r="BD46" i="4" s="1"/>
  <c r="BD48" i="4" s="1"/>
  <c r="BV9" i="4"/>
  <c r="BV33" i="4" s="1"/>
  <c r="BL14" i="4"/>
  <c r="GM6" i="4"/>
  <c r="GL31" i="4"/>
  <c r="FF38" i="4"/>
  <c r="FO38" i="4"/>
  <c r="GB4" i="4"/>
  <c r="GA30" i="4"/>
  <c r="BY10" i="4"/>
  <c r="BY46" i="4" s="1"/>
  <c r="BY48" i="4" s="1"/>
  <c r="FI36" i="4"/>
  <c r="FJ8" i="4"/>
  <c r="FJ45" i="4" s="1"/>
  <c r="FJ47" i="4" s="1"/>
  <c r="BO12" i="4"/>
  <c r="BF12" i="4"/>
  <c r="BN9" i="4"/>
  <c r="BN33" i="4" s="1"/>
  <c r="BD14" i="4"/>
  <c r="BF38" i="4"/>
  <c r="BG38" i="4" s="1"/>
  <c r="BH38" i="4" s="1"/>
  <c r="BI38" i="4" s="1"/>
  <c r="BJ38" i="4" s="1"/>
  <c r="BK38" i="4" s="1"/>
  <c r="BL38" i="4" s="1"/>
  <c r="BM38" i="4" s="1"/>
  <c r="BN38" i="4" s="1"/>
  <c r="BO38" i="4"/>
  <c r="AP12" i="4"/>
  <c r="AN12" i="4"/>
  <c r="AW12" i="4"/>
  <c r="BR14" i="4"/>
  <c r="BR32" i="4" s="1"/>
  <c r="CB9" i="4"/>
  <c r="CB33" i="4" s="1"/>
  <c r="BF21" i="4"/>
  <c r="BG21" i="4" s="1"/>
  <c r="BH21" i="4" s="1"/>
  <c r="BI21" i="4" s="1"/>
  <c r="BJ21" i="4" s="1"/>
  <c r="BK21" i="4" s="1"/>
  <c r="BL21" i="4" s="1"/>
  <c r="BM21" i="4" s="1"/>
  <c r="BN21" i="4" s="1"/>
  <c r="BO21" i="4"/>
  <c r="FF22" i="4"/>
  <c r="FO22" i="4"/>
  <c r="FO12" i="4"/>
  <c r="FE8" i="4"/>
  <c r="FD36" i="4"/>
  <c r="FT36" i="4"/>
  <c r="EU35" i="4"/>
  <c r="EU36" i="4" s="1"/>
  <c r="EU13" i="4"/>
  <c r="AE12" i="4"/>
  <c r="BZ10" i="4"/>
  <c r="BZ46" i="4" s="1"/>
  <c r="BZ48" i="4" s="1"/>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1" i="4" s="1"/>
  <c r="Y31" i="4"/>
  <c r="Z35" i="4"/>
  <c r="Z36" i="4" s="1"/>
  <c r="Z13" i="4"/>
  <c r="Y12" i="4"/>
  <c r="P11" i="4"/>
  <c r="P21" i="4"/>
  <c r="P17" i="4"/>
  <c r="CA10" i="4" l="1"/>
  <c r="CA46" i="4" s="1"/>
  <c r="CA48" i="4" s="1"/>
  <c r="IJ16" i="4"/>
  <c r="HZ20" i="4"/>
  <c r="IK16" i="4"/>
  <c r="IA20" i="4"/>
  <c r="IL16" i="4"/>
  <c r="IB20" i="4"/>
  <c r="BT8" i="4"/>
  <c r="BJ45" i="4"/>
  <c r="BJ47" i="4" s="1"/>
  <c r="BJ15" i="4"/>
  <c r="BJ19" i="4" s="1"/>
  <c r="BK8" i="4"/>
  <c r="Z45" i="4"/>
  <c r="Z47" i="4" s="1"/>
  <c r="Z15" i="4"/>
  <c r="Z19" i="4" s="1"/>
  <c r="BD16" i="4"/>
  <c r="AT20" i="4"/>
  <c r="EZ19" i="4"/>
  <c r="EZ45" i="4"/>
  <c r="EZ47" i="4" s="1"/>
  <c r="EZ15" i="4"/>
  <c r="GN36" i="4"/>
  <c r="GN45" i="4"/>
  <c r="GN47" i="4" s="1"/>
  <c r="GN15" i="4"/>
  <c r="GN19" i="4" s="1"/>
  <c r="BF45" i="4"/>
  <c r="BF47" i="4" s="1"/>
  <c r="BF15" i="4"/>
  <c r="BF19" i="4" s="1"/>
  <c r="BG8" i="4"/>
  <c r="AI45" i="4"/>
  <c r="AI47" i="4" s="1"/>
  <c r="AI15" i="4"/>
  <c r="AI19" i="4" s="1"/>
  <c r="P45" i="4"/>
  <c r="P47" i="4" s="1"/>
  <c r="P15" i="4"/>
  <c r="P19" i="4" s="1"/>
  <c r="FE15" i="4"/>
  <c r="FE19" i="4" s="1"/>
  <c r="FE45" i="4"/>
  <c r="FE47" i="4" s="1"/>
  <c r="GW45" i="4"/>
  <c r="GW47" i="4" s="1"/>
  <c r="GW15" i="4"/>
  <c r="GW19" i="4" s="1"/>
  <c r="BY8" i="4"/>
  <c r="BO45" i="4"/>
  <c r="BO47" i="4" s="1"/>
  <c r="BP8" i="4"/>
  <c r="BB16" i="4"/>
  <c r="AR20" i="4"/>
  <c r="BB46" i="4"/>
  <c r="BB48" i="4" s="1"/>
  <c r="BL10" i="4"/>
  <c r="BC16" i="4"/>
  <c r="AS20" i="4"/>
  <c r="BA45" i="4"/>
  <c r="BA47" i="4" s="1"/>
  <c r="BA15" i="4"/>
  <c r="BA19" i="4" s="1"/>
  <c r="BB8" i="4"/>
  <c r="AS45" i="4"/>
  <c r="AS47" i="4" s="1"/>
  <c r="AS15" i="4"/>
  <c r="AS19" i="4" s="1"/>
  <c r="GX35" i="4"/>
  <c r="AO8" i="4"/>
  <c r="AN45" i="4"/>
  <c r="AN47" i="4" s="1"/>
  <c r="AN15" i="4"/>
  <c r="AN19" i="4" s="1"/>
  <c r="AX45" i="4"/>
  <c r="AX47" i="4" s="1"/>
  <c r="AX15" i="4"/>
  <c r="AX19" i="4" s="1"/>
  <c r="AY8" i="4"/>
  <c r="FJ36" i="4"/>
  <c r="FJ15" i="4"/>
  <c r="FJ19" i="4" s="1"/>
  <c r="EZ34" i="4"/>
  <c r="EY34" i="4"/>
  <c r="EP34" i="4"/>
  <c r="BH34" i="4"/>
  <c r="BB34" i="4"/>
  <c r="AW34" i="4"/>
  <c r="BG34" i="4"/>
  <c r="Z34" i="4"/>
  <c r="AX34" i="4"/>
  <c r="AR34" i="4"/>
  <c r="AH34" i="4"/>
  <c r="AM34" i="4"/>
  <c r="BL34" i="4"/>
  <c r="BL32" i="4"/>
  <c r="CA33" i="4"/>
  <c r="CA14" i="4"/>
  <c r="CA32" i="4" s="1"/>
  <c r="CK9" i="4"/>
  <c r="BM32" i="4"/>
  <c r="BE34" i="4"/>
  <c r="BF34" i="4"/>
  <c r="BO33" i="4"/>
  <c r="BO14" i="4"/>
  <c r="BO32" i="4" s="1"/>
  <c r="BY9" i="4"/>
  <c r="GR34" i="4"/>
  <c r="EU34" i="4"/>
  <c r="FS37" i="4"/>
  <c r="FS11" i="4" s="1"/>
  <c r="FQ37" i="4"/>
  <c r="FQ11" i="4" s="1"/>
  <c r="BQ34" i="4"/>
  <c r="FT12" i="4"/>
  <c r="FT32" i="4" s="1"/>
  <c r="FR12" i="4"/>
  <c r="FH34" i="4"/>
  <c r="FF39" i="4"/>
  <c r="FO39" i="4"/>
  <c r="FI13" i="4"/>
  <c r="FI35" i="4"/>
  <c r="FJ7" i="4"/>
  <c r="BG12" i="4"/>
  <c r="BP12" i="4"/>
  <c r="BY12" i="4"/>
  <c r="CB10" i="4"/>
  <c r="CB46" i="4" s="1"/>
  <c r="CB48" i="4" s="1"/>
  <c r="CL9" i="4"/>
  <c r="CL33" i="4" s="1"/>
  <c r="CB14" i="4"/>
  <c r="CB32" i="4" s="1"/>
  <c r="AN11" i="4"/>
  <c r="AO37" i="4"/>
  <c r="FE36" i="4"/>
  <c r="AZ12" i="4"/>
  <c r="AX12" i="4"/>
  <c r="FG38" i="4"/>
  <c r="FQ38" i="4" s="1"/>
  <c r="FP38" i="4"/>
  <c r="BN10" i="4"/>
  <c r="BN46" i="4" s="1"/>
  <c r="BN48" i="4" s="1"/>
  <c r="AX37" i="4"/>
  <c r="AW11" i="4"/>
  <c r="FN36" i="4"/>
  <c r="AO12" i="4"/>
  <c r="CG9" i="4"/>
  <c r="CG33" i="4" s="1"/>
  <c r="BW14" i="4"/>
  <c r="BF11" i="4"/>
  <c r="BG37" i="4"/>
  <c r="BZ39" i="4"/>
  <c r="CA39" i="4" s="1"/>
  <c r="CB39" i="4" s="1"/>
  <c r="CC39" i="4" s="1"/>
  <c r="CD39" i="4" s="1"/>
  <c r="CE39" i="4" s="1"/>
  <c r="CF39" i="4" s="1"/>
  <c r="CG39" i="4" s="1"/>
  <c r="CH39" i="4" s="1"/>
  <c r="CI39" i="4"/>
  <c r="AF37" i="4"/>
  <c r="AE11" i="4"/>
  <c r="CJ10" i="4"/>
  <c r="CJ46" i="4" s="1"/>
  <c r="CJ48" i="4" s="1"/>
  <c r="GN6" i="4"/>
  <c r="GN31" i="4" s="1"/>
  <c r="GM31" i="4"/>
  <c r="BP14" i="4"/>
  <c r="BP32" i="4" s="1"/>
  <c r="BZ9" i="4"/>
  <c r="BZ33" i="4" s="1"/>
  <c r="AQ12" i="4"/>
  <c r="CK10" i="4"/>
  <c r="CK46" i="4" s="1"/>
  <c r="CK48" i="4" s="1"/>
  <c r="BP37" i="4"/>
  <c r="BY37" i="4"/>
  <c r="BO11" i="4"/>
  <c r="BP38" i="4"/>
  <c r="BQ38" i="4" s="1"/>
  <c r="BR38" i="4" s="1"/>
  <c r="BS38" i="4" s="1"/>
  <c r="BT38" i="4" s="1"/>
  <c r="BU38" i="4" s="1"/>
  <c r="BV38" i="4" s="1"/>
  <c r="BW38" i="4" s="1"/>
  <c r="BX38" i="4" s="1"/>
  <c r="BY38" i="4"/>
  <c r="CI10" i="4"/>
  <c r="CI46" i="4" s="1"/>
  <c r="CI48" i="4" s="1"/>
  <c r="CF9" i="4"/>
  <c r="CF33" i="4" s="1"/>
  <c r="BV14" i="4"/>
  <c r="CC14" i="4"/>
  <c r="CC32" i="4" s="1"/>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FG22" i="4"/>
  <c r="FQ22" i="4" s="1"/>
  <c r="FP22" i="4"/>
  <c r="CM10" i="4"/>
  <c r="CM46" i="4" s="1"/>
  <c r="CM48" i="4" s="1"/>
  <c r="BP21" i="4"/>
  <c r="BQ21" i="4" s="1"/>
  <c r="BR21" i="4" s="1"/>
  <c r="BS21" i="4" s="1"/>
  <c r="BT21" i="4" s="1"/>
  <c r="BU21" i="4" s="1"/>
  <c r="BV21" i="4" s="1"/>
  <c r="BW21" i="4" s="1"/>
  <c r="BX21" i="4" s="1"/>
  <c r="BY21" i="4"/>
  <c r="BX9" i="4"/>
  <c r="BX33" i="4" s="1"/>
  <c r="BN14" i="4"/>
  <c r="GC4" i="4"/>
  <c r="GB30" i="4"/>
  <c r="BM10" i="4"/>
  <c r="BM46" i="4" s="1"/>
  <c r="BM48" i="4" s="1"/>
  <c r="GS35" i="4"/>
  <c r="GS13" i="4"/>
  <c r="GT37" i="4"/>
  <c r="GS11" i="4"/>
  <c r="GX6" i="4"/>
  <c r="GX31" i="4" s="1"/>
  <c r="GW31" i="4"/>
  <c r="GC11" i="4"/>
  <c r="GD37" i="4"/>
  <c r="GD11" i="4" s="1"/>
  <c r="GW36" i="4"/>
  <c r="GX8" i="4"/>
  <c r="GW12" i="4"/>
  <c r="GJ11" i="4"/>
  <c r="GK37" i="4"/>
  <c r="FH30" i="4"/>
  <c r="FI4" i="4"/>
  <c r="FG11" i="4"/>
  <c r="FH37" i="4"/>
  <c r="FI12" i="4"/>
  <c r="EW11" i="4"/>
  <c r="EX37" i="4"/>
  <c r="EY12" i="4"/>
  <c r="EP12" i="4"/>
  <c r="EP32" i="4" s="1"/>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Z32" i="4" s="1"/>
  <c r="IV16" i="4" l="1"/>
  <c r="IL20" i="4"/>
  <c r="IU16" i="4"/>
  <c r="IK20" i="4"/>
  <c r="IT16" i="4"/>
  <c r="IJ20" i="4"/>
  <c r="AT45" i="4"/>
  <c r="AT47" i="4" s="1"/>
  <c r="AT15" i="4"/>
  <c r="AT19" i="4" s="1"/>
  <c r="BL46" i="4"/>
  <c r="BL48" i="4" s="1"/>
  <c r="BV10" i="4"/>
  <c r="AJ45" i="4"/>
  <c r="AJ47" i="4" s="1"/>
  <c r="AJ15" i="4"/>
  <c r="AJ19" i="4" s="1"/>
  <c r="BN16" i="4"/>
  <c r="BD20" i="4"/>
  <c r="GX36" i="4"/>
  <c r="GX45" i="4"/>
  <c r="GX47" i="4" s="1"/>
  <c r="GX15" i="4"/>
  <c r="GX19" i="4" s="1"/>
  <c r="AO45" i="4"/>
  <c r="AO47" i="4" s="1"/>
  <c r="AO15" i="4"/>
  <c r="AO19" i="4" s="1"/>
  <c r="BL16" i="4"/>
  <c r="BB20" i="4"/>
  <c r="BH8" i="4"/>
  <c r="BG45" i="4"/>
  <c r="BG47" i="4" s="1"/>
  <c r="BG15" i="4"/>
  <c r="BG19" i="4" s="1"/>
  <c r="AY45" i="4"/>
  <c r="AY47" i="4" s="1"/>
  <c r="AY15" i="4"/>
  <c r="AY19" i="4" s="1"/>
  <c r="BP45" i="4"/>
  <c r="BP47" i="4" s="1"/>
  <c r="BP15" i="4"/>
  <c r="BP19" i="4" s="1"/>
  <c r="BQ8" i="4"/>
  <c r="BK45" i="4"/>
  <c r="BK47" i="4" s="1"/>
  <c r="BK15" i="4"/>
  <c r="BK19" i="4" s="1"/>
  <c r="BL8" i="4"/>
  <c r="BM16" i="4"/>
  <c r="BC20" i="4"/>
  <c r="CI8" i="4"/>
  <c r="BY45" i="4"/>
  <c r="BY47" i="4" s="1"/>
  <c r="BZ8" i="4"/>
  <c r="BB45" i="4"/>
  <c r="BB47" i="4" s="1"/>
  <c r="BB15" i="4"/>
  <c r="BB19" i="4" s="1"/>
  <c r="BC8" i="4"/>
  <c r="CD8" i="4"/>
  <c r="BT45" i="4"/>
  <c r="BT47" i="4" s="1"/>
  <c r="BT15" i="4"/>
  <c r="BT19" i="4" s="1"/>
  <c r="BU8" i="4"/>
  <c r="BC34" i="4"/>
  <c r="BI34" i="4"/>
  <c r="BR34" i="4"/>
  <c r="AY34" i="4"/>
  <c r="BM34" i="4"/>
  <c r="AI34" i="4"/>
  <c r="AS34" i="4"/>
  <c r="BW34" i="4"/>
  <c r="BW32" i="4"/>
  <c r="BV34" i="4"/>
  <c r="BV32" i="4"/>
  <c r="AN34" i="4"/>
  <c r="AO34" i="4"/>
  <c r="FT37" i="4"/>
  <c r="FT11" i="4" s="1"/>
  <c r="FR37" i="4"/>
  <c r="FR11" i="4" s="1"/>
  <c r="BY33" i="4"/>
  <c r="CI9" i="4"/>
  <c r="BY14" i="4"/>
  <c r="BY32" i="4" s="1"/>
  <c r="CK33" i="4"/>
  <c r="CU9" i="4"/>
  <c r="CK14" i="4"/>
  <c r="CK32" i="4" s="1"/>
  <c r="BO34" i="4"/>
  <c r="CA34" i="4"/>
  <c r="CB34" i="4"/>
  <c r="FI34" i="4"/>
  <c r="GS34" i="4"/>
  <c r="BP34" i="4"/>
  <c r="FJ13" i="4"/>
  <c r="FJ35" i="4"/>
  <c r="FG39" i="4"/>
  <c r="FQ39" i="4" s="1"/>
  <c r="FP39" i="4"/>
  <c r="AG37" i="4"/>
  <c r="AF11" i="4"/>
  <c r="CV9" i="4"/>
  <c r="CV33" i="4" s="1"/>
  <c r="CL14" i="4"/>
  <c r="CL32" i="4" s="1"/>
  <c r="BW10" i="4"/>
  <c r="BW46" i="4" s="1"/>
  <c r="BW48" i="4" s="1"/>
  <c r="CH9" i="4"/>
  <c r="CH33" i="4" s="1"/>
  <c r="BX14" i="4"/>
  <c r="FH22" i="4"/>
  <c r="FR22" i="4" s="1"/>
  <c r="FS22"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S46" i="4" s="1"/>
  <c r="CS48" i="4" s="1"/>
  <c r="CU10" i="4"/>
  <c r="CU46" i="4" s="1"/>
  <c r="CU48" i="4" s="1"/>
  <c r="FH38" i="4"/>
  <c r="FR38" i="4" s="1"/>
  <c r="FS38" i="4"/>
  <c r="CP9" i="4"/>
  <c r="CP33" i="4" s="1"/>
  <c r="CF14" i="4"/>
  <c r="BG11" i="4"/>
  <c r="BH37" i="4"/>
  <c r="CL10" i="4"/>
  <c r="CL46" i="4" s="1"/>
  <c r="CL48" i="4" s="1"/>
  <c r="BZ38" i="4"/>
  <c r="CA38" i="4" s="1"/>
  <c r="CB38" i="4" s="1"/>
  <c r="CC38" i="4" s="1"/>
  <c r="CD38" i="4" s="1"/>
  <c r="CE38" i="4" s="1"/>
  <c r="CF38" i="4" s="1"/>
  <c r="CG38" i="4" s="1"/>
  <c r="CH38" i="4" s="1"/>
  <c r="CI38" i="4"/>
  <c r="AY12" i="4"/>
  <c r="GD4" i="4"/>
  <c r="GD30" i="4" s="1"/>
  <c r="GC30" i="4"/>
  <c r="AI12" i="4"/>
  <c r="AR12" i="4"/>
  <c r="BA12" i="4"/>
  <c r="CW10" i="4"/>
  <c r="CW46" i="4" s="1"/>
  <c r="CW48" i="4" s="1"/>
  <c r="CI21" i="4"/>
  <c r="BZ21" i="4"/>
  <c r="CA21" i="4" s="1"/>
  <c r="CB21" i="4" s="1"/>
  <c r="CC21" i="4" s="1"/>
  <c r="CD21" i="4" s="1"/>
  <c r="CE21" i="4" s="1"/>
  <c r="CF21" i="4" s="1"/>
  <c r="CG21" i="4" s="1"/>
  <c r="CH21" i="4" s="1"/>
  <c r="CI12" i="4"/>
  <c r="BZ12" i="4"/>
  <c r="CJ9" i="4"/>
  <c r="CJ33" i="4" s="1"/>
  <c r="BZ14" i="4"/>
  <c r="BZ32" i="4" s="1"/>
  <c r="CI22" i="4"/>
  <c r="BZ22" i="4"/>
  <c r="CA22" i="4" s="1"/>
  <c r="CB22" i="4" s="1"/>
  <c r="CC22" i="4" s="1"/>
  <c r="CD22" i="4" s="1"/>
  <c r="CE22" i="4" s="1"/>
  <c r="CF22" i="4" s="1"/>
  <c r="CG22" i="4" s="1"/>
  <c r="CH22" i="4" s="1"/>
  <c r="BZ37" i="4"/>
  <c r="CI37" i="4"/>
  <c r="BY11" i="4"/>
  <c r="BQ12" i="4"/>
  <c r="CW9" i="4"/>
  <c r="CW33" i="4" s="1"/>
  <c r="CM14" i="4"/>
  <c r="CM32" i="4" s="1"/>
  <c r="BQ37" i="4"/>
  <c r="BP11" i="4"/>
  <c r="CT10" i="4"/>
  <c r="CT46" i="4" s="1"/>
  <c r="CT48" i="4" s="1"/>
  <c r="CQ9" i="4"/>
  <c r="CQ33" i="4" s="1"/>
  <c r="CG14" i="4"/>
  <c r="AX11" i="4"/>
  <c r="AY37" i="4"/>
  <c r="AP37" i="4"/>
  <c r="AO11" i="4"/>
  <c r="BJ12" i="4"/>
  <c r="BH12" i="4"/>
  <c r="BX10" i="4"/>
  <c r="BX46" i="4" s="1"/>
  <c r="BX48" i="4" s="1"/>
  <c r="GK11" i="4"/>
  <c r="GL37" i="4"/>
  <c r="GU37" i="4"/>
  <c r="GT11" i="4"/>
  <c r="GX12" i="4"/>
  <c r="GX32" i="4" s="1"/>
  <c r="FH11" i="4"/>
  <c r="FI37" i="4"/>
  <c r="FJ12" i="4"/>
  <c r="FJ32" i="4" s="1"/>
  <c r="FI30" i="4"/>
  <c r="FJ4" i="4"/>
  <c r="FJ30" i="4" s="1"/>
  <c r="EX11" i="4"/>
  <c r="EY37" i="4"/>
  <c r="EZ12" i="4"/>
  <c r="EZ32" i="4" s="1"/>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JD16" i="4" l="1"/>
  <c r="IT20" i="4"/>
  <c r="JE16" i="4"/>
  <c r="IU20" i="4"/>
  <c r="JF16" i="4"/>
  <c r="IV20" i="4"/>
  <c r="CN8" i="4"/>
  <c r="CD45" i="4"/>
  <c r="CD47" i="4" s="1"/>
  <c r="CD15" i="4"/>
  <c r="CD19" i="4" s="1"/>
  <c r="CE8" i="4"/>
  <c r="BQ45" i="4"/>
  <c r="BQ47" i="4" s="1"/>
  <c r="BQ15" i="4"/>
  <c r="BQ19" i="4" s="1"/>
  <c r="BR8" i="4"/>
  <c r="BZ45" i="4"/>
  <c r="BZ47" i="4" s="1"/>
  <c r="BZ15" i="4"/>
  <c r="BZ19" i="4" s="1"/>
  <c r="CA8" i="4"/>
  <c r="BX16" i="4"/>
  <c r="BN20" i="4"/>
  <c r="CS8" i="4"/>
  <c r="CI45" i="4"/>
  <c r="CI47" i="4" s="1"/>
  <c r="CJ8" i="4"/>
  <c r="BC45" i="4"/>
  <c r="BC47" i="4" s="1"/>
  <c r="BC15" i="4"/>
  <c r="BC19" i="4" s="1"/>
  <c r="BD8" i="4"/>
  <c r="BH45" i="4"/>
  <c r="BH47" i="4" s="1"/>
  <c r="BH15" i="4"/>
  <c r="BH19" i="4" s="1"/>
  <c r="BI8" i="4"/>
  <c r="BV46" i="4"/>
  <c r="BV48" i="4" s="1"/>
  <c r="CF10" i="4"/>
  <c r="BW16" i="4"/>
  <c r="BM20" i="4"/>
  <c r="BU45" i="4"/>
  <c r="BU47" i="4" s="1"/>
  <c r="BU15" i="4"/>
  <c r="BU19" i="4" s="1"/>
  <c r="BV8" i="4"/>
  <c r="BL45" i="4"/>
  <c r="BL47" i="4" s="1"/>
  <c r="BL15" i="4"/>
  <c r="BL19" i="4" s="1"/>
  <c r="BM8" i="4"/>
  <c r="BV16" i="4"/>
  <c r="BL20" i="4"/>
  <c r="FJ34" i="4"/>
  <c r="BD34" i="4"/>
  <c r="AJ34" i="4"/>
  <c r="BS34" i="4"/>
  <c r="AT34" i="4"/>
  <c r="BN34" i="4"/>
  <c r="CC34" i="4"/>
  <c r="CM34" i="4"/>
  <c r="BZ34" i="4"/>
  <c r="CF32" i="4"/>
  <c r="CF34" i="4"/>
  <c r="CL34" i="4"/>
  <c r="CK34" i="4"/>
  <c r="CU33" i="4"/>
  <c r="CU14" i="4"/>
  <c r="CU32" i="4" s="1"/>
  <c r="DE9" i="4"/>
  <c r="BY34" i="4"/>
  <c r="CI33" i="4"/>
  <c r="CI14" i="4"/>
  <c r="CI32" i="4" s="1"/>
  <c r="CS9" i="4"/>
  <c r="BX34" i="4"/>
  <c r="CG32" i="4"/>
  <c r="CG34" i="4"/>
  <c r="FH39" i="4"/>
  <c r="FR39" i="4" s="1"/>
  <c r="FS39" i="4"/>
  <c r="DA9" i="4"/>
  <c r="DA33" i="4" s="1"/>
  <c r="CQ14" i="4"/>
  <c r="CG10" i="4"/>
  <c r="CG46" i="4" s="1"/>
  <c r="CG48" i="4" s="1"/>
  <c r="DD10" i="4"/>
  <c r="DD46" i="4" s="1"/>
  <c r="DD48" i="4" s="1"/>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E46" i="4" s="1"/>
  <c r="DE48" i="4" s="1"/>
  <c r="DF9" i="4"/>
  <c r="DF33" i="4" s="1"/>
  <c r="CV14" i="4"/>
  <c r="CV32" i="4" s="1"/>
  <c r="CR9" i="4"/>
  <c r="CR33" i="4" s="1"/>
  <c r="CH14" i="4"/>
  <c r="CH34" i="4" s="1"/>
  <c r="BI12" i="4"/>
  <c r="CS12" i="4"/>
  <c r="CJ12" i="4"/>
  <c r="BK12" i="4"/>
  <c r="BQ11" i="4"/>
  <c r="BR37" i="4"/>
  <c r="AJ12" i="4"/>
  <c r="AJ32" i="4" s="1"/>
  <c r="CV10" i="4"/>
  <c r="CV46" i="4" s="1"/>
  <c r="CV48" i="4" s="1"/>
  <c r="DC10" i="4"/>
  <c r="DC46" i="4" s="1"/>
  <c r="DC48" i="4" s="1"/>
  <c r="CT39" i="4"/>
  <c r="CU39" i="4" s="1"/>
  <c r="CV39" i="4" s="1"/>
  <c r="CW39" i="4" s="1"/>
  <c r="CX39" i="4" s="1"/>
  <c r="CY39" i="4" s="1"/>
  <c r="CZ39" i="4" s="1"/>
  <c r="DA39" i="4" s="1"/>
  <c r="DB39" i="4" s="1"/>
  <c r="DC39" i="4"/>
  <c r="CT9" i="4"/>
  <c r="CT33" i="4" s="1"/>
  <c r="CJ14" i="4"/>
  <c r="CJ32" i="4" s="1"/>
  <c r="CH10" i="4"/>
  <c r="CH46" i="4" s="1"/>
  <c r="CH48" i="4" s="1"/>
  <c r="AH37" i="4"/>
  <c r="AG11" i="4"/>
  <c r="BH11" i="4"/>
  <c r="BI37" i="4"/>
  <c r="CZ9" i="4"/>
  <c r="CZ33" i="4" s="1"/>
  <c r="CP14" i="4"/>
  <c r="AP11" i="4"/>
  <c r="AQ37" i="4"/>
  <c r="DG9" i="4"/>
  <c r="DG33" i="4" s="1"/>
  <c r="CW14" i="4"/>
  <c r="CW32" i="4" s="1"/>
  <c r="CJ37" i="4"/>
  <c r="CI11" i="4"/>
  <c r="CS37" i="4"/>
  <c r="CS40" i="4"/>
  <c r="CJ40" i="4"/>
  <c r="CK40" i="4" s="1"/>
  <c r="CL40" i="4" s="1"/>
  <c r="CM40" i="4" s="1"/>
  <c r="CN40" i="4" s="1"/>
  <c r="CO40" i="4" s="1"/>
  <c r="CP40" i="4" s="1"/>
  <c r="CQ40" i="4" s="1"/>
  <c r="CR40" i="4" s="1"/>
  <c r="FI22" i="4"/>
  <c r="FJ22" i="4" s="1"/>
  <c r="FT22" i="4"/>
  <c r="AY11" i="4"/>
  <c r="AZ37" i="4"/>
  <c r="BZ11" i="4"/>
  <c r="CA37" i="4"/>
  <c r="CS21" i="4"/>
  <c r="CJ21" i="4"/>
  <c r="CK21" i="4" s="1"/>
  <c r="CL21" i="4" s="1"/>
  <c r="CM21" i="4" s="1"/>
  <c r="CN21" i="4" s="1"/>
  <c r="CO21" i="4" s="1"/>
  <c r="CP21" i="4" s="1"/>
  <c r="CQ21" i="4" s="1"/>
  <c r="CR21" i="4" s="1"/>
  <c r="BB12" i="4"/>
  <c r="DG10" i="4"/>
  <c r="DG46" i="4" s="1"/>
  <c r="DG48" i="4" s="1"/>
  <c r="GU11" i="4"/>
  <c r="GV37" i="4"/>
  <c r="GL11" i="4"/>
  <c r="GM37" i="4"/>
  <c r="FI11" i="4"/>
  <c r="FJ37" i="4"/>
  <c r="FJ11" i="4" s="1"/>
  <c r="EY11" i="4"/>
  <c r="EZ37" i="4"/>
  <c r="EZ11" i="4" s="1"/>
  <c r="Y37" i="4"/>
  <c r="X11" i="4"/>
  <c r="JP16" i="4" l="1"/>
  <c r="JF20" i="4"/>
  <c r="JO16" i="4"/>
  <c r="JE20" i="4"/>
  <c r="JN16" i="4"/>
  <c r="JD20" i="4"/>
  <c r="CF16" i="4"/>
  <c r="BV20" i="4"/>
  <c r="BM45" i="4"/>
  <c r="BM47" i="4" s="1"/>
  <c r="BM15" i="4"/>
  <c r="BM19" i="4" s="1"/>
  <c r="BN8" i="4"/>
  <c r="BR45" i="4"/>
  <c r="BR47" i="4" s="1"/>
  <c r="BR15" i="4"/>
  <c r="BR19" i="4" s="1"/>
  <c r="BS8" i="4"/>
  <c r="CA45" i="4"/>
  <c r="CA47" i="4" s="1"/>
  <c r="CA15" i="4"/>
  <c r="CA19" i="4" s="1"/>
  <c r="CB8" i="4"/>
  <c r="BD45" i="4"/>
  <c r="BD47" i="4" s="1"/>
  <c r="BD15" i="4"/>
  <c r="BD19" i="4" s="1"/>
  <c r="CG16" i="4"/>
  <c r="BW20" i="4"/>
  <c r="BV45" i="4"/>
  <c r="BV47" i="4" s="1"/>
  <c r="BV15" i="4"/>
  <c r="BV19" i="4" s="1"/>
  <c r="BW8" i="4"/>
  <c r="CE45" i="4"/>
  <c r="CE47" i="4" s="1"/>
  <c r="CE15" i="4"/>
  <c r="CE19" i="4" s="1"/>
  <c r="CF8" i="4"/>
  <c r="CJ45" i="4"/>
  <c r="CJ47" i="4" s="1"/>
  <c r="CJ15" i="4"/>
  <c r="CJ19" i="4" s="1"/>
  <c r="CK8" i="4"/>
  <c r="CH16" i="4"/>
  <c r="BX20" i="4"/>
  <c r="BI45" i="4"/>
  <c r="BI47" i="4" s="1"/>
  <c r="BI15" i="4"/>
  <c r="BI19" i="4" s="1"/>
  <c r="CF46" i="4"/>
  <c r="CF48" i="4" s="1"/>
  <c r="CP10" i="4"/>
  <c r="DC8" i="4"/>
  <c r="CS45" i="4"/>
  <c r="CS47" i="4" s="1"/>
  <c r="CT8" i="4"/>
  <c r="CX8" i="4"/>
  <c r="CN45" i="4"/>
  <c r="CN47" i="4" s="1"/>
  <c r="CN15" i="4"/>
  <c r="CN19" i="4" s="1"/>
  <c r="CO8" i="4"/>
  <c r="CJ34" i="4"/>
  <c r="CS33" i="4"/>
  <c r="DC9" i="4"/>
  <c r="CS14" i="4"/>
  <c r="CS32" i="4" s="1"/>
  <c r="CI34" i="4"/>
  <c r="CQ34" i="4"/>
  <c r="CQ32" i="4"/>
  <c r="CV34" i="4"/>
  <c r="CP34" i="4"/>
  <c r="CP32" i="4"/>
  <c r="DE33" i="4"/>
  <c r="DO9" i="4"/>
  <c r="DE14" i="4"/>
  <c r="DE32" i="4" s="1"/>
  <c r="CW34" i="4"/>
  <c r="CU34" i="4"/>
  <c r="FT39" i="4"/>
  <c r="FI39" i="4"/>
  <c r="FJ39" i="4" s="1"/>
  <c r="DP9" i="4"/>
  <c r="DP33" i="4" s="1"/>
  <c r="DF14" i="4"/>
  <c r="DF32" i="4" s="1"/>
  <c r="CQ10" i="4"/>
  <c r="CQ46" i="4" s="1"/>
  <c r="CQ48" i="4" s="1"/>
  <c r="DF10" i="4"/>
  <c r="DF46" i="4" s="1"/>
  <c r="DF48" i="4" s="1"/>
  <c r="DC12" i="4"/>
  <c r="CT12" i="4"/>
  <c r="DO10" i="4"/>
  <c r="DO46" i="4" s="1"/>
  <c r="DO48" i="4" s="1"/>
  <c r="AI37" i="4"/>
  <c r="AH11" i="4"/>
  <c r="DJ9" i="4"/>
  <c r="DJ33" i="4" s="1"/>
  <c r="CZ14" i="4"/>
  <c r="CR10" i="4"/>
  <c r="CR46" i="4" s="1"/>
  <c r="CR48" i="4" s="1"/>
  <c r="AT12" i="4"/>
  <c r="AT32" i="4" s="1"/>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T32" i="4" s="1"/>
  <c r="CD12" i="4"/>
  <c r="CB12" i="4"/>
  <c r="BS12" i="4"/>
  <c r="DK9" i="4"/>
  <c r="DK33" i="4" s="1"/>
  <c r="DA14" i="4"/>
  <c r="AZ11" i="4"/>
  <c r="BA37" i="4"/>
  <c r="BC12" i="4"/>
  <c r="CA11" i="4"/>
  <c r="CB37" i="4"/>
  <c r="CJ11" i="4"/>
  <c r="CK37" i="4"/>
  <c r="DB9" i="4"/>
  <c r="DB33" i="4" s="1"/>
  <c r="CR14" i="4"/>
  <c r="CR34" i="4" s="1"/>
  <c r="BU12" i="4"/>
  <c r="DM10" i="4"/>
  <c r="DM46" i="4" s="1"/>
  <c r="DM48" i="4" s="1"/>
  <c r="DQ10" i="4"/>
  <c r="DQ46" i="4" s="1"/>
  <c r="DQ48" i="4" s="1"/>
  <c r="BR11" i="4"/>
  <c r="BS37" i="4"/>
  <c r="CT22" i="4"/>
  <c r="CU22" i="4" s="1"/>
  <c r="CV22" i="4" s="1"/>
  <c r="CW22" i="4" s="1"/>
  <c r="CX22" i="4" s="1"/>
  <c r="CY22" i="4" s="1"/>
  <c r="CZ22" i="4" s="1"/>
  <c r="DA22" i="4" s="1"/>
  <c r="DB22" i="4" s="1"/>
  <c r="DC22" i="4"/>
  <c r="DN10" i="4"/>
  <c r="DN46" i="4" s="1"/>
  <c r="DN48" i="4" s="1"/>
  <c r="BL12" i="4"/>
  <c r="CK12" i="4"/>
  <c r="DQ9" i="4"/>
  <c r="DQ33" i="4" s="1"/>
  <c r="DG14" i="4"/>
  <c r="DG32" i="4" s="1"/>
  <c r="GM11" i="4"/>
  <c r="GN37" i="4"/>
  <c r="GN11" i="4" s="1"/>
  <c r="GV11" i="4"/>
  <c r="GW37" i="4"/>
  <c r="Y11" i="4"/>
  <c r="Z37" i="4"/>
  <c r="JX16" i="4" l="1"/>
  <c r="JN20" i="4"/>
  <c r="JY16" i="4"/>
  <c r="JO20" i="4"/>
  <c r="JZ16" i="4"/>
  <c r="JP20" i="4"/>
  <c r="CK45" i="4"/>
  <c r="CK47" i="4" s="1"/>
  <c r="CK15" i="4"/>
  <c r="CK19" i="4" s="1"/>
  <c r="CL8" i="4"/>
  <c r="CB45" i="4"/>
  <c r="CB47" i="4" s="1"/>
  <c r="CB15" i="4"/>
  <c r="CB19" i="4" s="1"/>
  <c r="CC8" i="4"/>
  <c r="CP46" i="4"/>
  <c r="CP48" i="4" s="1"/>
  <c r="CZ10" i="4"/>
  <c r="BW45" i="4"/>
  <c r="BW47" i="4" s="1"/>
  <c r="BW15" i="4"/>
  <c r="BW19" i="4" s="1"/>
  <c r="BX8" i="4"/>
  <c r="DH8" i="4"/>
  <c r="CX45" i="4"/>
  <c r="CX47" i="4" s="1"/>
  <c r="CX15" i="4"/>
  <c r="CX19" i="4" s="1"/>
  <c r="CY8" i="4"/>
  <c r="BS45" i="4"/>
  <c r="BS47" i="4" s="1"/>
  <c r="BS15" i="4"/>
  <c r="BS19" i="4" s="1"/>
  <c r="BN45" i="4"/>
  <c r="BN47" i="4" s="1"/>
  <c r="BN15" i="4"/>
  <c r="BN19" i="4" s="1"/>
  <c r="CT45" i="4"/>
  <c r="CT47" i="4" s="1"/>
  <c r="CT15" i="4"/>
  <c r="CT19" i="4" s="1"/>
  <c r="CU8" i="4"/>
  <c r="DM8" i="4"/>
  <c r="DC45" i="4"/>
  <c r="DC47" i="4" s="1"/>
  <c r="DD8" i="4"/>
  <c r="CF45" i="4"/>
  <c r="CF47" i="4" s="1"/>
  <c r="CF15" i="4"/>
  <c r="CF19" i="4" s="1"/>
  <c r="CG8" i="4"/>
  <c r="CQ16" i="4"/>
  <c r="CG20" i="4"/>
  <c r="CO45" i="4"/>
  <c r="CO47" i="4" s="1"/>
  <c r="CO15" i="4"/>
  <c r="CO19" i="4" s="1"/>
  <c r="CP8" i="4"/>
  <c r="CR16" i="4"/>
  <c r="CH20" i="4"/>
  <c r="CP16" i="4"/>
  <c r="CF20" i="4"/>
  <c r="DG34" i="4"/>
  <c r="CT34" i="4"/>
  <c r="DE34" i="4"/>
  <c r="CZ34" i="4"/>
  <c r="CZ32" i="4"/>
  <c r="DO33" i="4"/>
  <c r="DO14" i="4"/>
  <c r="DO32" i="4" s="1"/>
  <c r="CS34" i="4"/>
  <c r="DC33" i="4"/>
  <c r="DM9" i="4"/>
  <c r="DC14" i="4"/>
  <c r="DC32" i="4" s="1"/>
  <c r="DA34" i="4"/>
  <c r="DA32" i="4"/>
  <c r="DF34" i="4"/>
  <c r="AR11" i="4"/>
  <c r="AS37" i="4"/>
  <c r="DP10" i="4"/>
  <c r="DP46" i="4" s="1"/>
  <c r="DP48" i="4" s="1"/>
  <c r="DD12" i="4"/>
  <c r="DM12" i="4"/>
  <c r="DT9" i="4"/>
  <c r="DT33" i="4" s="1"/>
  <c r="DJ14" i="4"/>
  <c r="DB10" i="4"/>
  <c r="DB46" i="4" s="1"/>
  <c r="DB48" i="4" s="1"/>
  <c r="BM12" i="4"/>
  <c r="BD12" i="4"/>
  <c r="BD32" i="4" s="1"/>
  <c r="DN39" i="4"/>
  <c r="DW39" i="4"/>
  <c r="DD38" i="4"/>
  <c r="DE38" i="4" s="1"/>
  <c r="DF38" i="4" s="1"/>
  <c r="DG38" i="4" s="1"/>
  <c r="DH38" i="4" s="1"/>
  <c r="DI38" i="4" s="1"/>
  <c r="DJ38" i="4" s="1"/>
  <c r="DK38" i="4" s="1"/>
  <c r="DL38" i="4" s="1"/>
  <c r="DM38" i="4"/>
  <c r="DA10" i="4"/>
  <c r="DA46" i="4" s="1"/>
  <c r="DA48" i="4" s="1"/>
  <c r="BA11" i="4"/>
  <c r="BB37" i="4"/>
  <c r="CB11" i="4"/>
  <c r="CC37" i="4"/>
  <c r="DC11" i="4"/>
  <c r="DM37" i="4"/>
  <c r="DD37" i="4"/>
  <c r="CN12" i="4"/>
  <c r="CL12" i="4"/>
  <c r="DQ14" i="4"/>
  <c r="DQ32" i="4" s="1"/>
  <c r="DD22" i="4"/>
  <c r="DE22" i="4" s="1"/>
  <c r="DF22" i="4" s="1"/>
  <c r="DG22" i="4" s="1"/>
  <c r="DH22" i="4" s="1"/>
  <c r="DI22" i="4" s="1"/>
  <c r="DJ22" i="4" s="1"/>
  <c r="DK22" i="4" s="1"/>
  <c r="DL22" i="4" s="1"/>
  <c r="DM22" i="4"/>
  <c r="BV12" i="4"/>
  <c r="DN9" i="4"/>
  <c r="DN33" i="4" s="1"/>
  <c r="DD14" i="4"/>
  <c r="DD32" i="4" s="1"/>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P32" i="4" s="1"/>
  <c r="DM21" i="4"/>
  <c r="DD21" i="4"/>
  <c r="DE21" i="4" s="1"/>
  <c r="DF21" i="4" s="1"/>
  <c r="DG21" i="4" s="1"/>
  <c r="DH21" i="4" s="1"/>
  <c r="DI21" i="4" s="1"/>
  <c r="DJ21" i="4" s="1"/>
  <c r="DK21" i="4" s="1"/>
  <c r="DL21" i="4" s="1"/>
  <c r="CC12" i="4"/>
  <c r="DU9" i="4"/>
  <c r="DU33" i="4" s="1"/>
  <c r="DK14" i="4"/>
  <c r="CU12" i="4"/>
  <c r="GW11" i="4"/>
  <c r="GX37" i="4"/>
  <c r="GX11" i="4" s="1"/>
  <c r="Z11" i="4"/>
  <c r="KI16" i="4" l="1"/>
  <c r="JY20" i="4"/>
  <c r="KJ16" i="4"/>
  <c r="JZ20" i="4"/>
  <c r="KH16" i="4"/>
  <c r="JX20" i="4"/>
  <c r="BX45" i="4"/>
  <c r="BX47" i="4" s="1"/>
  <c r="BX15" i="4"/>
  <c r="BX19" i="4" s="1"/>
  <c r="DR8" i="4"/>
  <c r="DH45" i="4"/>
  <c r="DH47" i="4" s="1"/>
  <c r="DH15" i="4"/>
  <c r="DH19" i="4" s="1"/>
  <c r="DI8" i="4"/>
  <c r="CU45" i="4"/>
  <c r="CU47" i="4" s="1"/>
  <c r="CU15" i="4"/>
  <c r="CU19" i="4" s="1"/>
  <c r="CV8" i="4"/>
  <c r="CZ46" i="4"/>
  <c r="CZ48" i="4" s="1"/>
  <c r="DJ10" i="4"/>
  <c r="CP45" i="4"/>
  <c r="CP47" i="4" s="1"/>
  <c r="CP15" i="4"/>
  <c r="CP19" i="4" s="1"/>
  <c r="CQ8" i="4"/>
  <c r="CC45" i="4"/>
  <c r="CC47" i="4" s="1"/>
  <c r="CC15" i="4"/>
  <c r="CC19" i="4" s="1"/>
  <c r="CZ16" i="4"/>
  <c r="CP20" i="4"/>
  <c r="DB16" i="4"/>
  <c r="CR20" i="4"/>
  <c r="DA16" i="4"/>
  <c r="CQ20" i="4"/>
  <c r="DM45" i="4"/>
  <c r="DM47" i="4" s="1"/>
  <c r="DN8" i="4"/>
  <c r="CG45" i="4"/>
  <c r="CG47" i="4" s="1"/>
  <c r="CG15" i="4"/>
  <c r="CG19" i="4" s="1"/>
  <c r="CH8" i="4"/>
  <c r="CY45" i="4"/>
  <c r="CY47" i="4" s="1"/>
  <c r="CY15" i="4"/>
  <c r="CY19" i="4" s="1"/>
  <c r="CZ8" i="4"/>
  <c r="CL45" i="4"/>
  <c r="CL47" i="4" s="1"/>
  <c r="CL15" i="4"/>
  <c r="CL19" i="4" s="1"/>
  <c r="CM8" i="4"/>
  <c r="DD45" i="4"/>
  <c r="DD47" i="4" s="1"/>
  <c r="DD15" i="4"/>
  <c r="DD19" i="4" s="1"/>
  <c r="DE8" i="4"/>
  <c r="DP34" i="4"/>
  <c r="DQ34" i="4"/>
  <c r="DO34" i="4"/>
  <c r="DJ32" i="4"/>
  <c r="DJ34" i="4"/>
  <c r="DK32" i="4"/>
  <c r="DK34" i="4"/>
  <c r="DC34" i="4"/>
  <c r="DD34" i="4"/>
  <c r="DM33" i="4"/>
  <c r="DM14" i="4"/>
  <c r="DM32" i="4" s="1"/>
  <c r="DU14" i="4"/>
  <c r="DM11" i="4"/>
  <c r="DN37" i="4"/>
  <c r="DN38" i="4"/>
  <c r="DW38" i="4"/>
  <c r="DT14" i="4"/>
  <c r="BW12" i="4"/>
  <c r="DW22" i="4"/>
  <c r="DN22" i="4"/>
  <c r="BC37" i="4"/>
  <c r="BB11" i="4"/>
  <c r="BL37" i="4"/>
  <c r="BK11" i="4"/>
  <c r="DW12" i="4"/>
  <c r="DN12" i="4"/>
  <c r="CU11" i="4"/>
  <c r="CV37" i="4"/>
  <c r="DE12" i="4"/>
  <c r="CM12" i="4"/>
  <c r="BN12" i="4"/>
  <c r="BN32" i="4" s="1"/>
  <c r="CC11" i="4"/>
  <c r="CD37" i="4"/>
  <c r="DO39" i="4"/>
  <c r="DX39" i="4"/>
  <c r="DN21" i="4"/>
  <c r="DW21" i="4"/>
  <c r="CO12" i="4"/>
  <c r="DL14" i="4"/>
  <c r="DL34" i="4" s="1"/>
  <c r="DV9" i="4"/>
  <c r="DV33" i="4" s="1"/>
  <c r="BT11" i="4"/>
  <c r="BU37" i="4"/>
  <c r="CF12" i="4"/>
  <c r="DK10" i="4"/>
  <c r="DK46" i="4" s="1"/>
  <c r="DK48" i="4" s="1"/>
  <c r="DL10" i="4"/>
  <c r="DL46" i="4" s="1"/>
  <c r="DL48" i="4" s="1"/>
  <c r="AT37" i="4"/>
  <c r="AT11" i="4" s="1"/>
  <c r="AS11" i="4"/>
  <c r="DN40" i="4"/>
  <c r="DW40" i="4"/>
  <c r="CX12" i="4"/>
  <c r="CV12" i="4"/>
  <c r="CL11" i="4"/>
  <c r="CM37" i="4"/>
  <c r="DN14" i="4"/>
  <c r="DN32" i="4" s="1"/>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KR16" i="4" l="1"/>
  <c r="KH20" i="4"/>
  <c r="KT16" i="4"/>
  <c r="KJ20" i="4"/>
  <c r="KS16" i="4"/>
  <c r="KI20" i="4"/>
  <c r="CM45" i="4"/>
  <c r="CM47" i="4" s="1"/>
  <c r="CM15" i="4"/>
  <c r="CM19" i="4" s="1"/>
  <c r="DK16" i="4"/>
  <c r="DA20" i="4"/>
  <c r="CV45" i="4"/>
  <c r="CV47" i="4" s="1"/>
  <c r="CV15" i="4"/>
  <c r="CV19" i="4" s="1"/>
  <c r="CW8" i="4"/>
  <c r="DN45" i="4"/>
  <c r="DN47" i="4" s="1"/>
  <c r="DN15" i="4"/>
  <c r="DN19" i="4" s="1"/>
  <c r="DO8" i="4"/>
  <c r="DJ46" i="4"/>
  <c r="DJ48" i="4" s="1"/>
  <c r="DT10" i="4"/>
  <c r="DT46" i="4" s="1"/>
  <c r="DT48" i="4" s="1"/>
  <c r="DL16" i="4"/>
  <c r="DB20" i="4"/>
  <c r="DE45" i="4"/>
  <c r="DE47" i="4" s="1"/>
  <c r="DE15" i="4"/>
  <c r="DE19" i="4" s="1"/>
  <c r="DF8" i="4"/>
  <c r="CZ45" i="4"/>
  <c r="CZ47" i="4" s="1"/>
  <c r="CZ15" i="4"/>
  <c r="CZ19" i="4" s="1"/>
  <c r="DA8" i="4"/>
  <c r="DI45" i="4"/>
  <c r="DI47" i="4" s="1"/>
  <c r="DI15" i="4"/>
  <c r="DI19" i="4" s="1"/>
  <c r="DJ8" i="4"/>
  <c r="DJ16" i="4"/>
  <c r="CZ20" i="4"/>
  <c r="CH45" i="4"/>
  <c r="CH47" i="4" s="1"/>
  <c r="CH15" i="4"/>
  <c r="CH19" i="4" s="1"/>
  <c r="DR45" i="4"/>
  <c r="DR47" i="4" s="1"/>
  <c r="DR15" i="4"/>
  <c r="DR19" i="4" s="1"/>
  <c r="DS8" i="4"/>
  <c r="CQ45" i="4"/>
  <c r="CQ47" i="4" s="1"/>
  <c r="CQ15" i="4"/>
  <c r="CQ19" i="4" s="1"/>
  <c r="CR8" i="4"/>
  <c r="DU32" i="4"/>
  <c r="DU34" i="4"/>
  <c r="DM34" i="4"/>
  <c r="DN34" i="4"/>
  <c r="DT34" i="4"/>
  <c r="DT32" i="4"/>
  <c r="DX12" i="4"/>
  <c r="DO12" i="4"/>
  <c r="BX12" i="4"/>
  <c r="BX32" i="4" s="1"/>
  <c r="BV37" i="4"/>
  <c r="BU11" i="4"/>
  <c r="DP39" i="4"/>
  <c r="DY39" i="4"/>
  <c r="DV10" i="4"/>
  <c r="DV46" i="4" s="1"/>
  <c r="DV48" i="4" s="1"/>
  <c r="BL11" i="4"/>
  <c r="BM37" i="4"/>
  <c r="DO38" i="4"/>
  <c r="DX38" i="4"/>
  <c r="DO21" i="4"/>
  <c r="DX21" i="4"/>
  <c r="CN37" i="4"/>
  <c r="CM11" i="4"/>
  <c r="DN11" i="4"/>
  <c r="DO37" i="4"/>
  <c r="DV14" i="4"/>
  <c r="DV34" i="4" s="1"/>
  <c r="CD11" i="4"/>
  <c r="CE37" i="4"/>
  <c r="DU10" i="4"/>
  <c r="DU46" i="4" s="1"/>
  <c r="DU48" i="4" s="1"/>
  <c r="DO40" i="4"/>
  <c r="DX40" i="4"/>
  <c r="CW12" i="4"/>
  <c r="CY12" i="4"/>
  <c r="CP12" i="4"/>
  <c r="DH12" i="4"/>
  <c r="DF12" i="4"/>
  <c r="BC11" i="4"/>
  <c r="BD37" i="4"/>
  <c r="BD11" i="4" s="1"/>
  <c r="CG12" i="4"/>
  <c r="DX22" i="4"/>
  <c r="DO22" i="4"/>
  <c r="DE11" i="4"/>
  <c r="DF37" i="4"/>
  <c r="CW37" i="4"/>
  <c r="CV11" i="4"/>
  <c r="A349" i="6"/>
  <c r="A350" i="6" s="1"/>
  <c r="A415" i="6" s="1"/>
  <c r="A416"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LD16" i="4" l="1"/>
  <c r="LD20" i="4" s="1"/>
  <c r="KT20" i="4"/>
  <c r="LC16" i="4"/>
  <c r="LC20" i="4" s="1"/>
  <c r="KS20" i="4"/>
  <c r="LB16" i="4"/>
  <c r="LB20" i="4" s="1"/>
  <c r="KR20" i="4"/>
  <c r="CW45" i="4"/>
  <c r="CW47" i="4" s="1"/>
  <c r="CW15" i="4"/>
  <c r="CW19" i="4" s="1"/>
  <c r="DS45" i="4"/>
  <c r="DS47" i="4" s="1"/>
  <c r="DS15" i="4"/>
  <c r="DS19" i="4" s="1"/>
  <c r="DT8" i="4"/>
  <c r="DF45" i="4"/>
  <c r="DF47" i="4" s="1"/>
  <c r="DF15" i="4"/>
  <c r="DF19" i="4" s="1"/>
  <c r="DG8" i="4"/>
  <c r="DA45" i="4"/>
  <c r="DA47" i="4" s="1"/>
  <c r="DA15" i="4"/>
  <c r="DA19" i="4" s="1"/>
  <c r="DB8" i="4"/>
  <c r="DJ45" i="4"/>
  <c r="DJ47" i="4" s="1"/>
  <c r="DJ15" i="4"/>
  <c r="DJ19" i="4" s="1"/>
  <c r="DK8" i="4"/>
  <c r="DU16" i="4"/>
  <c r="DU20" i="4" s="1"/>
  <c r="DK20" i="4"/>
  <c r="DT16" i="4"/>
  <c r="DT20" i="4" s="1"/>
  <c r="DJ20" i="4"/>
  <c r="CR45" i="4"/>
  <c r="CR47" i="4" s="1"/>
  <c r="CR15" i="4"/>
  <c r="CR19" i="4" s="1"/>
  <c r="DO45" i="4"/>
  <c r="DO47" i="4" s="1"/>
  <c r="DO15" i="4"/>
  <c r="DO19" i="4" s="1"/>
  <c r="DP8" i="4"/>
  <c r="DV16" i="4"/>
  <c r="DV20" i="4" s="1"/>
  <c r="DL20" i="4"/>
  <c r="DQ39" i="4"/>
  <c r="DZ39" i="4"/>
  <c r="DF11" i="4"/>
  <c r="DG37" i="4"/>
  <c r="CN11" i="4"/>
  <c r="CO37" i="4"/>
  <c r="BW37" i="4"/>
  <c r="BV11" i="4"/>
  <c r="CW11" i="4"/>
  <c r="CX37" i="4"/>
  <c r="DP22" i="4"/>
  <c r="DY22" i="4"/>
  <c r="DP21" i="4"/>
  <c r="DY21" i="4"/>
  <c r="DI12" i="4"/>
  <c r="CH12" i="4"/>
  <c r="CH32" i="4" s="1"/>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DP45" i="4" l="1"/>
  <c r="DP47" i="4" s="1"/>
  <c r="DP15" i="4"/>
  <c r="DP19" i="4" s="1"/>
  <c r="DQ8" i="4"/>
  <c r="DB45" i="4"/>
  <c r="DB47" i="4" s="1"/>
  <c r="DB15" i="4"/>
  <c r="DB19" i="4" s="1"/>
  <c r="DG45" i="4"/>
  <c r="DG47" i="4" s="1"/>
  <c r="DG15" i="4"/>
  <c r="DG19" i="4" s="1"/>
  <c r="DT45" i="4"/>
  <c r="DT47" i="4" s="1"/>
  <c r="DT15" i="4"/>
  <c r="DT19" i="4" s="1"/>
  <c r="DU8" i="4"/>
  <c r="DK45" i="4"/>
  <c r="DK47" i="4" s="1"/>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CR32" i="4" s="1"/>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DU45" i="4" l="1"/>
  <c r="DU47" i="4" s="1"/>
  <c r="DU15" i="4"/>
  <c r="DU19" i="4" s="1"/>
  <c r="DV8" i="4"/>
  <c r="DQ45" i="4"/>
  <c r="DQ47" i="4" s="1"/>
  <c r="DQ15" i="4"/>
  <c r="DQ19" i="4" s="1"/>
  <c r="DL45" i="4"/>
  <c r="DL47" i="4" s="1"/>
  <c r="DL15" i="4"/>
  <c r="DL19" i="4" s="1"/>
  <c r="DK12" i="4"/>
  <c r="DR38" i="4"/>
  <c r="EA38" i="4"/>
  <c r="DR21" i="4"/>
  <c r="EA21" i="4"/>
  <c r="CG11" i="4"/>
  <c r="CH37" i="4"/>
  <c r="CH11" i="4" s="1"/>
  <c r="EA12" i="4"/>
  <c r="DB12" i="4"/>
  <c r="DB32" i="4" s="1"/>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DV45" i="4" l="1"/>
  <c r="DV47" i="4" s="1"/>
  <c r="DV15" i="4"/>
  <c r="DV19" i="4" s="1"/>
  <c r="DS40" i="4"/>
  <c r="EB40" i="4"/>
  <c r="DT39" i="4"/>
  <c r="EC39" i="4"/>
  <c r="DS21" i="4"/>
  <c r="EB21" i="4"/>
  <c r="DS38" i="4"/>
  <c r="EB38" i="4"/>
  <c r="DR11" i="4"/>
  <c r="DS37" i="4"/>
  <c r="DS22" i="4"/>
  <c r="EB22" i="4"/>
  <c r="DJ37" i="4"/>
  <c r="DI11" i="4"/>
  <c r="CQ11" i="4"/>
  <c r="CR37" i="4"/>
  <c r="CR11" i="4" s="1"/>
  <c r="DL12" i="4"/>
  <c r="DL32" i="4" s="1"/>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DT38" i="4" l="1"/>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EF12" i="4" l="1"/>
  <c r="EF32" i="4" s="1"/>
  <c r="DV32" i="4"/>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DV21" i="4" l="1"/>
  <c r="EF21" i="4" s="1"/>
  <c r="EE21" i="4"/>
  <c r="DV22" i="4"/>
  <c r="EF22" i="4" s="1"/>
  <c r="EE22" i="4"/>
  <c r="DV38" i="4"/>
  <c r="EF38" i="4" s="1"/>
  <c r="DV37" i="4"/>
  <c r="DV11" i="4" s="1"/>
  <c r="DU11" i="4"/>
  <c r="DV40" i="4"/>
  <c r="EF40" i="4" s="1"/>
  <c r="V294" i="6"/>
  <c r="V318" i="6" s="1"/>
  <c r="V342" i="6" s="1"/>
  <c r="V312" i="6"/>
  <c r="V336" i="6" s="1"/>
  <c r="V293" i="6"/>
  <c r="V317" i="6" s="1"/>
  <c r="V341" i="6" s="1"/>
  <c r="V311" i="6"/>
  <c r="V335" i="6" s="1"/>
  <c r="BK8" i="20" l="1"/>
  <c r="BM8" i="20"/>
  <c r="BA8" i="20"/>
  <c r="AY8" i="20"/>
  <c r="BU8" i="20"/>
  <c r="BS8" i="20"/>
  <c r="BQ8" i="20"/>
  <c r="BO8" i="20"/>
  <c r="BU4" i="20"/>
  <c r="BS4" i="20"/>
  <c r="BQ4" i="20"/>
  <c r="BO4" i="20"/>
  <c r="BM4" i="20"/>
  <c r="BK4" i="20"/>
  <c r="BI4" i="20"/>
  <c r="BG4" i="20"/>
  <c r="BE4" i="20"/>
  <c r="BC4" i="20"/>
  <c r="BA4" i="20"/>
  <c r="AY4" i="20"/>
  <c r="AW4" i="20"/>
  <c r="AU4" i="20"/>
  <c r="AS4" i="20"/>
  <c r="AQ4" i="20"/>
  <c r="AO4" i="20"/>
  <c r="AM4" i="20"/>
  <c r="AK4" i="20"/>
  <c r="AI4" i="20"/>
  <c r="AG4" i="20" l="1"/>
  <c r="AE4" i="20"/>
  <c r="AC4" i="20"/>
  <c r="AA4" i="20"/>
  <c r="Y4" i="20"/>
  <c r="W4" i="20"/>
  <c r="U4" i="20"/>
  <c r="S4" i="20"/>
  <c r="Q4" i="20"/>
  <c r="O4" i="20"/>
  <c r="M4" i="20"/>
  <c r="K4" i="20"/>
  <c r="I4" i="20"/>
  <c r="G4" i="20"/>
  <c r="E4" i="20"/>
  <c r="C4" i="20"/>
  <c r="H11" i="4" l="1"/>
  <c r="I11" i="4"/>
  <c r="L11" i="4"/>
  <c r="M11" i="4"/>
  <c r="V8" i="14" l="1"/>
  <c r="V9" i="14"/>
  <c r="V10" i="14"/>
  <c r="V11" i="14"/>
  <c r="V12" i="14"/>
  <c r="E32" i="4" l="1"/>
  <c r="E33" i="4" s="1"/>
  <c r="E34" i="4" s="1"/>
  <c r="E35" i="4" s="1"/>
  <c r="E37" i="4" l="1"/>
  <c r="E36" i="4"/>
  <c r="E30" i="4"/>
  <c r="G30" i="4"/>
  <c r="G31" i="4"/>
  <c r="H5" i="4" l="1"/>
  <c r="H4" i="4" s="1"/>
  <c r="I4" i="4" s="1"/>
  <c r="H30" i="4" l="1"/>
  <c r="I30" i="4"/>
  <c r="J4" i="4"/>
  <c r="L4" i="4"/>
  <c r="L30" i="4" s="1"/>
  <c r="I5" i="4"/>
  <c r="J5" i="4" s="1"/>
  <c r="K5" i="4" l="1"/>
  <c r="M4" i="4"/>
  <c r="N4" i="4" s="1"/>
  <c r="K4" i="4"/>
  <c r="K30" i="4" s="1"/>
  <c r="J30" i="4"/>
  <c r="L5" i="4"/>
  <c r="M30" i="4" l="1"/>
  <c r="O4" i="4"/>
  <c r="N30" i="4"/>
  <c r="M5" i="4"/>
  <c r="N5" i="4" s="1"/>
  <c r="O5" i="4" l="1"/>
  <c r="P4" i="4"/>
  <c r="P30" i="4" s="1"/>
  <c r="O30" i="4"/>
  <c r="P5" i="4" l="1"/>
  <c r="I14" i="4"/>
  <c r="M9" i="4"/>
  <c r="M10" i="4" s="1"/>
  <c r="L9" i="4"/>
  <c r="L10" i="4" s="1"/>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N20" i="12"/>
  <c r="N21" i="12" s="1"/>
  <c r="N22" i="12" s="1"/>
  <c r="N23" i="12" s="1"/>
  <c r="N24" i="12" s="1"/>
  <c r="N25" i="12" s="1"/>
  <c r="N9" i="12"/>
  <c r="N10" i="12" s="1"/>
  <c r="N11" i="12" s="1"/>
  <c r="N12" i="12" s="1"/>
  <c r="N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L46" i="4" l="1"/>
  <c r="L48" i="4" s="1"/>
  <c r="L16" i="4"/>
  <c r="M46" i="4"/>
  <c r="M48" i="4" s="1"/>
  <c r="M16" i="4"/>
  <c r="W10" i="4"/>
  <c r="V10" i="4"/>
  <c r="V46" i="4" s="1"/>
  <c r="V48" i="4" s="1"/>
  <c r="I32" i="4"/>
  <c r="DZ3" i="4"/>
  <c r="EA3" i="4" s="1"/>
  <c r="EB3" i="4" s="1"/>
  <c r="EC3" i="4" s="1"/>
  <c r="ED3" i="4" s="1"/>
  <c r="W9" i="4"/>
  <c r="W33" i="4" s="1"/>
  <c r="M33" i="4"/>
  <c r="V9" i="4"/>
  <c r="V33" i="4" s="1"/>
  <c r="L33" i="4"/>
  <c r="H35" i="4"/>
  <c r="H36" i="4" s="1"/>
  <c r="H13" i="4"/>
  <c r="I6" i="4"/>
  <c r="H31" i="4"/>
  <c r="I12" i="4"/>
  <c r="M14" i="4"/>
  <c r="L14" i="4"/>
  <c r="I7" i="4"/>
  <c r="I35" i="4" s="1"/>
  <c r="I36" i="4" s="1"/>
  <c r="N26" i="12"/>
  <c r="N28" i="12"/>
  <c r="N14" i="12"/>
  <c r="N16" i="12"/>
  <c r="P56" i="5"/>
  <c r="P61" i="5"/>
  <c r="P60" i="5"/>
  <c r="F30" i="1"/>
  <c r="G30" i="1" s="1"/>
  <c r="EM16" i="4" l="1"/>
  <c r="HE16" i="4"/>
  <c r="GA16" i="4"/>
  <c r="EL16" i="4"/>
  <c r="HD16" i="4"/>
  <c r="FZ16" i="4"/>
  <c r="AG10" i="4"/>
  <c r="W46" i="4"/>
  <c r="W48" i="4" s="1"/>
  <c r="V16" i="4"/>
  <c r="L20" i="4"/>
  <c r="W16" i="4"/>
  <c r="M20" i="4"/>
  <c r="AF10" i="4"/>
  <c r="AF46" i="4" s="1"/>
  <c r="AF48" i="4" s="1"/>
  <c r="H34" i="4"/>
  <c r="L32" i="4"/>
  <c r="L34" i="4"/>
  <c r="M32"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N17" i="12"/>
  <c r="N15" i="12"/>
  <c r="N18" i="12" s="1"/>
  <c r="N27" i="12"/>
  <c r="N30" i="12" s="1"/>
  <c r="N29" i="12"/>
  <c r="P65" i="5"/>
  <c r="P64" i="5"/>
  <c r="GJ16" i="4" l="1"/>
  <c r="FZ20" i="4"/>
  <c r="EV16" i="4"/>
  <c r="EL20" i="4"/>
  <c r="HN16" i="4"/>
  <c r="HD20" i="4"/>
  <c r="GK16" i="4"/>
  <c r="GA20" i="4"/>
  <c r="HO16" i="4"/>
  <c r="HE20" i="4"/>
  <c r="EW16" i="4"/>
  <c r="EM20" i="4"/>
  <c r="AG16" i="4"/>
  <c r="W20" i="4"/>
  <c r="AF16" i="4"/>
  <c r="V20" i="4"/>
  <c r="AG46" i="4"/>
  <c r="AG48" i="4" s="1"/>
  <c r="AQ10" i="4"/>
  <c r="AP10" i="4"/>
  <c r="AP46" i="4" s="1"/>
  <c r="AP48" i="4" s="1"/>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M3" i="4" s="1"/>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KA3" i="4" s="1"/>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LO3" i="4" s="1"/>
  <c r="LP3" i="4" s="1"/>
  <c r="LQ3" i="4" s="1"/>
  <c r="LR3" i="4" s="1"/>
  <c r="I34" i="4"/>
  <c r="W32" i="4"/>
  <c r="W34" i="4"/>
  <c r="V32" i="4"/>
  <c r="V34" i="4"/>
  <c r="AQ9" i="4"/>
  <c r="AQ33" i="4" s="1"/>
  <c r="AG14" i="4"/>
  <c r="M12" i="4"/>
  <c r="AF14" i="4"/>
  <c r="AP9" i="4"/>
  <c r="AP33" i="4" s="1"/>
  <c r="J13" i="4"/>
  <c r="K12" i="4"/>
  <c r="K7" i="4"/>
  <c r="K35" i="4" s="1"/>
  <c r="K36" i="4" s="1"/>
  <c r="P13" i="4"/>
  <c r="J31" i="4"/>
  <c r="K6" i="4"/>
  <c r="M6" i="4"/>
  <c r="GU16" i="4" l="1"/>
  <c r="GU20" i="4" s="1"/>
  <c r="GK20" i="4"/>
  <c r="FF16" i="4"/>
  <c r="FF20" i="4" s="1"/>
  <c r="EV20" i="4"/>
  <c r="FG16" i="4"/>
  <c r="FG20" i="4" s="1"/>
  <c r="EW20" i="4"/>
  <c r="HY16" i="4"/>
  <c r="HO20" i="4"/>
  <c r="HX16" i="4"/>
  <c r="HN20" i="4"/>
  <c r="GT16" i="4"/>
  <c r="GT20" i="4" s="1"/>
  <c r="GJ20" i="4"/>
  <c r="AP16" i="4"/>
  <c r="AF20" i="4"/>
  <c r="AQ46" i="4"/>
  <c r="AQ48" i="4" s="1"/>
  <c r="BA10" i="4"/>
  <c r="AQ16" i="4"/>
  <c r="AG20" i="4"/>
  <c r="AZ10" i="4"/>
  <c r="AZ46" i="4" s="1"/>
  <c r="AZ48" i="4" s="1"/>
  <c r="P34" i="4"/>
  <c r="J34" i="4"/>
  <c r="AG34" i="4"/>
  <c r="AG32" i="4"/>
  <c r="AF34" i="4"/>
  <c r="AF32" i="4"/>
  <c r="AZ9" i="4"/>
  <c r="AZ33" i="4" s="1"/>
  <c r="AP14" i="4"/>
  <c r="N12" i="4"/>
  <c r="BA9" i="4"/>
  <c r="BA33" i="4" s="1"/>
  <c r="AQ14" i="4"/>
  <c r="K13" i="4"/>
  <c r="K31" i="4"/>
  <c r="M31" i="4"/>
  <c r="N6" i="4"/>
  <c r="IH16" i="4" l="1"/>
  <c r="HX20" i="4"/>
  <c r="II16" i="4"/>
  <c r="HY20" i="4"/>
  <c r="BA16" i="4"/>
  <c r="AQ20" i="4"/>
  <c r="BA46" i="4"/>
  <c r="BA48" i="4" s="1"/>
  <c r="BK10" i="4"/>
  <c r="AZ16" i="4"/>
  <c r="AP20" i="4"/>
  <c r="BJ10" i="4"/>
  <c r="BJ46" i="4" s="1"/>
  <c r="BJ48" i="4" s="1"/>
  <c r="AP32" i="4"/>
  <c r="AP34" i="4"/>
  <c r="K34" i="4"/>
  <c r="AQ34" i="4"/>
  <c r="AQ32" i="4"/>
  <c r="BK9" i="4"/>
  <c r="BK33" i="4" s="1"/>
  <c r="BA14" i="4"/>
  <c r="O12" i="4"/>
  <c r="AZ14" i="4"/>
  <c r="BJ9" i="4"/>
  <c r="BJ33" i="4" s="1"/>
  <c r="O6" i="4"/>
  <c r="N31" i="4"/>
  <c r="IS16" i="4" l="1"/>
  <c r="II20" i="4"/>
  <c r="IR16" i="4"/>
  <c r="IH20" i="4"/>
  <c r="BJ16" i="4"/>
  <c r="AZ20" i="4"/>
  <c r="BK46" i="4"/>
  <c r="BK48" i="4" s="1"/>
  <c r="BU10" i="4"/>
  <c r="BK16" i="4"/>
  <c r="BA20" i="4"/>
  <c r="BT10" i="4"/>
  <c r="BT46" i="4" s="1"/>
  <c r="BT48" i="4" s="1"/>
  <c r="AZ34" i="4"/>
  <c r="AZ32" i="4"/>
  <c r="BA32" i="4"/>
  <c r="BA34" i="4"/>
  <c r="P12" i="4"/>
  <c r="P32" i="4" s="1"/>
  <c r="BT9" i="4"/>
  <c r="BT33" i="4" s="1"/>
  <c r="BJ14" i="4"/>
  <c r="BU9" i="4"/>
  <c r="BU33" i="4" s="1"/>
  <c r="BK14" i="4"/>
  <c r="P6" i="4"/>
  <c r="O31" i="4"/>
  <c r="E31" i="4"/>
  <c r="JB16" i="4" l="1"/>
  <c r="IR20" i="4"/>
  <c r="JC16" i="4"/>
  <c r="IS20" i="4"/>
  <c r="BU46" i="4"/>
  <c r="BU48" i="4" s="1"/>
  <c r="CE10" i="4"/>
  <c r="BU16" i="4"/>
  <c r="BK20" i="4"/>
  <c r="BT16" i="4"/>
  <c r="BJ20" i="4"/>
  <c r="CD10" i="4"/>
  <c r="CD46" i="4" s="1"/>
  <c r="CD48" i="4" s="1"/>
  <c r="BK34" i="4"/>
  <c r="BK32" i="4"/>
  <c r="BJ34" i="4"/>
  <c r="BJ32" i="4"/>
  <c r="CE9" i="4"/>
  <c r="CE33" i="4" s="1"/>
  <c r="BU14" i="4"/>
  <c r="CD9" i="4"/>
  <c r="CD33" i="4" s="1"/>
  <c r="BT14" i="4"/>
  <c r="P31" i="4"/>
  <c r="JM16" i="4" l="1"/>
  <c r="JC20" i="4"/>
  <c r="JL16" i="4"/>
  <c r="JB20" i="4"/>
  <c r="CE16" i="4"/>
  <c r="BU20" i="4"/>
  <c r="CE46" i="4"/>
  <c r="CE48" i="4" s="1"/>
  <c r="CO10" i="4"/>
  <c r="CD16" i="4"/>
  <c r="BT20" i="4"/>
  <c r="CN10" i="4"/>
  <c r="CN46" i="4" s="1"/>
  <c r="CN48" i="4" s="1"/>
  <c r="BU34" i="4"/>
  <c r="BU32" i="4"/>
  <c r="BT32" i="4"/>
  <c r="BT34" i="4"/>
  <c r="CN9" i="4"/>
  <c r="CN33" i="4" s="1"/>
  <c r="CD14" i="4"/>
  <c r="CO9" i="4"/>
  <c r="CO33" i="4" s="1"/>
  <c r="CE14" i="4"/>
  <c r="G14" i="4"/>
  <c r="JV16" i="4" l="1"/>
  <c r="JL20" i="4"/>
  <c r="JW16" i="4"/>
  <c r="JM20" i="4"/>
  <c r="CO46" i="4"/>
  <c r="CO48" i="4" s="1"/>
  <c r="CY10" i="4"/>
  <c r="CN16" i="4"/>
  <c r="CD20" i="4"/>
  <c r="CO16" i="4"/>
  <c r="CE20" i="4"/>
  <c r="CX10" i="4"/>
  <c r="CX46" i="4" s="1"/>
  <c r="CX48" i="4" s="1"/>
  <c r="CE32" i="4"/>
  <c r="CE34" i="4"/>
  <c r="G32" i="4"/>
  <c r="CD32" i="4"/>
  <c r="CD34" i="4"/>
  <c r="CY9" i="4"/>
  <c r="CY33" i="4" s="1"/>
  <c r="CO14" i="4"/>
  <c r="CX9" i="4"/>
  <c r="CX33" i="4" s="1"/>
  <c r="CN14" i="4"/>
  <c r="V4" i="14"/>
  <c r="V5" i="14"/>
  <c r="V6" i="14"/>
  <c r="V7" i="14"/>
  <c r="V3" i="14"/>
  <c r="KG16" i="4" l="1"/>
  <c r="JW20" i="4"/>
  <c r="KF16" i="4"/>
  <c r="JV20" i="4"/>
  <c r="CX16" i="4"/>
  <c r="CN20" i="4"/>
  <c r="CY16" i="4"/>
  <c r="CO20" i="4"/>
  <c r="CY46" i="4"/>
  <c r="CY48" i="4" s="1"/>
  <c r="DI10" i="4"/>
  <c r="DH10" i="4"/>
  <c r="DH46" i="4" s="1"/>
  <c r="DH48" i="4" s="1"/>
  <c r="CO34" i="4"/>
  <c r="CO32" i="4"/>
  <c r="CN34" i="4"/>
  <c r="CN32" i="4"/>
  <c r="DH9" i="4"/>
  <c r="DH33" i="4" s="1"/>
  <c r="CX14" i="4"/>
  <c r="CY14" i="4"/>
  <c r="DI9" i="4"/>
  <c r="DI33" i="4" s="1"/>
  <c r="W2" i="6"/>
  <c r="W3" i="6" s="1"/>
  <c r="G13" i="4"/>
  <c r="KP16" i="4" l="1"/>
  <c r="KF20" i="4"/>
  <c r="KQ16" i="4"/>
  <c r="KG20" i="4"/>
  <c r="DI16" i="4"/>
  <c r="CY20" i="4"/>
  <c r="DI46" i="4"/>
  <c r="DI48" i="4" s="1"/>
  <c r="DS10" i="4"/>
  <c r="DS46" i="4" s="1"/>
  <c r="DS48" i="4" s="1"/>
  <c r="DH16" i="4"/>
  <c r="CX20" i="4"/>
  <c r="DR10" i="4"/>
  <c r="DR46" i="4" s="1"/>
  <c r="DR48" i="4" s="1"/>
  <c r="G34" i="4"/>
  <c r="CY34" i="4"/>
  <c r="CY32" i="4"/>
  <c r="CX32" i="4"/>
  <c r="CX34" i="4"/>
  <c r="DS9" i="4"/>
  <c r="DS33" i="4" s="1"/>
  <c r="DI14" i="4"/>
  <c r="DR9" i="4"/>
  <c r="DR33" i="4" s="1"/>
  <c r="DH14" i="4"/>
  <c r="G11" i="4"/>
  <c r="LA16" i="4" l="1"/>
  <c r="LA20" i="4" s="1"/>
  <c r="KQ20" i="4"/>
  <c r="KZ16" i="4"/>
  <c r="KZ20" i="4" s="1"/>
  <c r="KP20" i="4"/>
  <c r="DR16" i="4"/>
  <c r="DR20" i="4" s="1"/>
  <c r="DH20" i="4"/>
  <c r="DS16" i="4"/>
  <c r="DS20" i="4" s="1"/>
  <c r="DI20" i="4"/>
  <c r="DH34" i="4"/>
  <c r="DH32" i="4"/>
  <c r="DI32" i="4"/>
  <c r="DI34" i="4"/>
  <c r="DR14" i="4"/>
  <c r="DS14" i="4"/>
  <c r="DS34" i="4" l="1"/>
  <c r="DS32" i="4"/>
  <c r="DR34" i="4"/>
  <c r="DR3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C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C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tc={50C3EB4C-743B-4658-A8C0-750518083F93}</author>
    <author>tc={9D81720E-2D89-4BCB-BCDA-E979D67A5E0D}</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50C3EB4C-743B-4658-A8C0-750518083F93}">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8" authorId="8" shapeId="0" xr:uid="{9D81720E-2D89-4BCB-BCDA-E979D67A5E0D}">
      <text>
        <t>[Threaded comment]
Your version of Excel allows you to read this threaded comment; however, any edits to it will get removed if the file is opened in a newer version of Excel. Learn more: https://go.microsoft.com/fwlink/?linkid=870924
Comment:
    LL: 101502
HL: 800000</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tc={676FF7D5-3251-4B1E-BB7A-75AEC1092726}</author>
    <author>tc={3E7D86B3-C1A1-457B-A649-244774FA8357}</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676FF7D5-3251-4B1E-BB7A-75AEC1092726}">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3E7D86B3-C1A1-457B-A649-244774FA8357}">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tc={E18C5402-E176-4300-B594-A0E9388CA5B8}</author>
    <author>tc={284815EF-7A3B-4042-838E-0DBA0E515913}</author>
    <author>tc={CBA67C54-645C-451B-AF42-E59323A7A8D3}</author>
    <author>tc={9D130B4E-2649-438F-A0BF-EEF82AFC8FD9}</author>
    <author>tc={6E900DE7-F629-4788-A88B-078F5627BE8B}</author>
    <author>tc={9B6C4799-C6D2-4E65-9DF9-BC5432493671}</author>
    <author>tc={6ECA2BAF-7E3C-4BC7-8E84-E557FE5E4B36}</author>
  </authors>
  <commentList>
    <comment ref="B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E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K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L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B6" authorId="4" shapeId="0" xr:uid="{E18C5402-E176-4300-B594-A0E9388CA5B8}">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B7" authorId="5"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B8" authorId="6"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B9" authorId="7"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B10" authorId="8"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B11" authorId="9"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B12" authorId="10" shapeId="0" xr:uid="{6ECA2BAF-7E3C-4BC7-8E84-E557FE5E4B36}">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tc={CCF0BCB0-6953-4B57-9BBC-D106219DF1D8}</author>
  </authors>
  <commentList>
    <comment ref="B75" authorId="0" shapeId="0" xr:uid="{CCF0BCB0-6953-4B57-9BBC-D106219DF1D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A19" authorId="1"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2"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3"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tc={1F27B973-CB81-4AC4-BD49-0BDF4DC6D490}</author>
    <author>tc={9B9FFE95-C270-4381-AE28-BA23AAA6C3E6}</author>
    <author>tc={F66A08D3-4278-41C0-A98A-7277226A43B6}</author>
    <author>tc={5B2DF5DE-6B31-46C6-918A-A822AB2146E6}</author>
    <author>tc={01DF733F-9D43-4074-ACED-A29161AB8609}</author>
    <author>tc={F3BC79DA-3D54-4DFC-A145-6CFB05138B7E}</author>
    <author>tc={1498D888-9DF7-4A88-BCCB-00678252F7D0}</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1F27B973-CB81-4AC4-BD49-0BDF4DC6D490}">
      <text>
        <t>[Threaded comment]
Your version of Excel allows you to read this threaded comment; however, any edits to it will get removed if the file is opened in a newer version of Excel. Learn more: https://go.microsoft.com/fwlink/?linkid=870924
Comment:
    POC_To bus</t>
      </text>
    </comment>
    <comment ref="A24" authorId="5" shapeId="0" xr:uid="{9B9FFE95-C270-4381-AE28-BA23AAA6C3E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4" authorId="6" shapeId="0" xr:uid="{F66A08D3-4278-41C0-A98A-7277226A43B6}">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3" authorId="7" shapeId="0" xr:uid="{5B2DF5DE-6B31-46C6-918A-A822AB2146E6}">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5" authorId="8" shapeId="0" xr:uid="{01DF733F-9D43-4074-ACED-A29161AB8609}">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49" authorId="9" shapeId="0" xr:uid="{F3BC79DA-3D54-4DFC-A145-6CFB05138B7E}">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3" authorId="10" shapeId="0" xr:uid="{1498D888-9DF7-4A88-BCCB-00678252F7D0}">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tc={A1F3B6A1-B760-4EDC-A1A6-7DF67B573DD1}</author>
    <author>tc={00CD4BA4-0B66-4383-BADF-4AC145DA4EC8}</author>
    <author>tc={3696F8B1-D737-446F-84C0-94B916A28E33}</author>
    <author>tc={1E8E4265-34C6-462D-BEFB-934FA9A255FE}</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A7" authorId="1"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2"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3"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4"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s>
  <commentList>
    <comment ref="A3" authorId="0"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1"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2"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3"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4"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5"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6"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7"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222" authorId="8"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tc={50C8A10E-9A09-4463-B4F8-3FCA895B1129}</author>
  </authors>
  <commentList>
    <comment ref="A7" authorId="0"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tc={D5EA38DF-34C7-401A-9C4B-6B2213E57C75}</author>
    <author>tc={E13A4882-CD4D-40DE-AF2F-60F12019D605}</author>
    <author>tc={E5D09CB3-7EBF-425B-A446-829A5659C684}</author>
    <author>tc={1AE384C2-9CAC-4ADA-9C82-20FBAF0938DA}</author>
    <author>tc={E496AFB8-E54C-449B-9CDF-1B7CBDAC3A39}</author>
    <author>tc={832D1631-B710-4719-9A8B-DE214DB79C62}</author>
    <author>tc={D347FFE3-AEF1-47A3-B679-F9797989D8C6}</author>
    <author>tc={680DB3CE-C2E4-4D52-874F-6AEBFB088AB0}</author>
    <author>tc={07491B4C-97CF-4B50-B1BA-DD2AFA1DEB1C}</author>
    <author>tc={6112FE75-ABBA-42F0-B797-77273C58428C}</author>
    <author>tc={4745C2F1-9137-467C-9672-F15030FC8BE5}</author>
    <author>tc={36409495-83F9-474F-982A-8BF31683DBDC}</author>
    <author>tc={C3EB5F2D-10E2-4271-8ED3-75A974F5B3B4}</author>
    <author>tc={56B5CFE5-6962-4356-83D6-120414B15656}</author>
    <author>tc={20C672EF-A84E-4043-AC60-85E5336FC86C}</author>
    <author>tc={B5253F88-BAFE-4A68-A284-D11B8FF38918}</author>
    <author>tc={F942EA46-33C7-448E-B1D0-21EAF82D0BB6}</author>
    <author>tc={3D0B8744-8A6C-46F8-B191-1B875A36C9A3}</author>
    <author>tc={BA98498D-E742-434B-8BC9-01CC3587EE2F}</author>
    <author>tc={0184D837-FA65-4A3D-A781-B4B686C99AC0}</author>
    <author>tc={99E33C9F-5986-439C-A0E7-AB81AD94E1E6}</author>
    <author>tc={02BD1EAB-41C4-441F-B365-982870B24A81}</author>
    <author>tc={D7B98239-464F-4746-98A6-4E3045722D60}</author>
    <author>tc={4A1D7E3F-F5E4-4D53-A467-1DEA7DF98B38}</author>
    <author>tc={6A8D8BE0-441A-40D0-99C3-9D891FC004F4}</author>
    <author>tc={8F259CF7-9F70-4BDC-ACD4-D1876E97307F}</author>
    <author>tc={EC310A5A-2FAE-4870-B640-8BB3862E6E39}</author>
    <author>tc={10F31C38-9BD5-480D-801B-722866C9EEBD}</author>
    <author>tc={02AFADF9-A0C2-4DE0-9C0D-10C10B3E4CF1}</author>
    <author>tc={FC840A4B-38EC-42A3-94D4-859004719E15}</author>
    <author>tc={5EC3F351-DD54-45B3-A2B4-9481A6D34B27}</author>
    <author>tc={BA23F60D-18B9-4183-BF1C-683E7FBFADCC}</author>
    <author>tc={CB9EF745-538A-4C52-B8FB-B8FA87019D06}</author>
    <author>tc={894B6F9D-C0FD-48D6-9168-16FC9754E509}</author>
    <author>tc={9078B112-4A6B-4E83-A325-B342B8CEB37B}</author>
    <author>tc={DB10EC2D-3EC4-4E83-8B84-087765D0CD7E}</author>
    <author>tc={B028EAC4-97A0-42FF-A1FD-865E25E38E78}</author>
    <author>tc={E3ECB329-2EEC-421D-8AFC-EB352640018E}</author>
    <author>tc={C80D0EAD-5159-4EC1-B4CC-78AA4D5E6FEB}</author>
    <author>tc={5CB1AF1E-9A8A-4759-9C22-BA3769A07A01}</author>
    <author>tc={6C6421FF-9132-4E38-8FFB-ACC7CD557992}</author>
    <author>tc={6E00DE02-2E5D-4236-B5B0-7017CDACD954}</author>
    <author>tc={78E59670-6AE5-44ED-9349-FB3B1D1A8255}</author>
    <author>tc={06C024F7-6CD5-43C2-880C-33FCD844FFF8}</author>
    <author>tc={41A94E61-78EA-4211-AFBA-AE8E5F0C21A3}</author>
    <author>tc={2ECAC39F-DD18-4237-B83B-1BFF10435EEB}</author>
    <author>tc={74E13876-864D-472C-A498-99BD705A89BA}</author>
    <author>tc={42A7DCD8-F100-4FE0-A7BC-D694C1FCEEAB}</author>
    <author>tc={1F5E0235-9F1A-401C-B4C1-05322891BC4A}</author>
    <author>tc={6DFE7AEA-0786-4748-A198-4EA934AE5719}</author>
    <author>tc={9F8FA2FA-2C3B-4258-9CD4-54C6D353C22F}</author>
    <author>tc={CB5D70D9-9B8E-43D9-949E-5D1C88652E6E}</author>
    <author>tc={F4EFA027-3754-41D2-BE5E-D95D8D1BDAB1}</author>
    <author>tc={D55A36CD-D3AF-4B5B-814B-5B0DC8C0551F}</author>
    <author>tc={4F69F0F2-DF8E-42F7-860B-A77016515C1F}</author>
    <author>tc={8D4C6455-DCE5-4BE3-AEFF-26626946747D}</author>
    <author>tc={38A6F50E-E137-4767-A074-462DC2D143CC}</author>
    <author>tc={15DD5510-23EB-4EE9-AA01-BDE8923D8A8D}</author>
    <author>tc={65DBB34E-D83F-4709-AB20-04A31C88ABA9}</author>
    <author>tc={5ACE088E-30B7-41DB-893F-FFAF2812CA56}</author>
    <author>tc={5A9118F6-F45E-4E81-99BE-FEAFE93B584F}</author>
    <author>tc={FA03637D-DD38-43FB-A9C6-4A67DC1461B4}</author>
    <author>tc={139995AC-DFE4-4BF9-B15B-70C453090F62}</author>
    <author>tc={6EB5BB4A-223C-40C6-8B77-4E2B6520B226}</author>
    <author>tc={5433B86A-7F27-4E86-973F-B0A420E5457A}</author>
    <author>tc={85E1F67E-52BD-4BE6-BBFB-3720ECE04BC1}</author>
    <author>tc={19CB5BBE-A508-487A-BBDD-4E93E65BC5CC}</author>
    <author>tc={1FACC410-18B4-414B-BAB1-B129016FAF1D}</author>
    <author>tc={F089DC12-37DD-4C61-8C82-477F3DE3C4FF}</author>
    <author>tc={9739AF56-1286-43F6-9EFB-309E4C6AC468}</author>
    <author>tc={360DE7D7-F8F9-4BB0-867E-B77423F1DDF5}</author>
    <author>tc={F524D756-940B-4F2E-BFAB-F74800B6CC57}</author>
    <author>tc={CCBD061B-7ADF-40E1-A791-BC33EE93B4CB}</author>
    <author>tc={1FC74836-E4B5-4D8D-8B77-30BE98C672EA}</author>
    <author>tc={6BB88E8E-A575-4210-AEF8-29BD60D7E9DE}</author>
    <author>tc={A351D0DA-5F3B-4905-8BD2-CB3CE02E2D0C}</author>
    <author>tc={4D6CC45F-98B5-4D58-8D99-913B48A2711A}</author>
    <author>tc={8B6B3075-FB78-408D-A1DC-D2A733C75FE6}</author>
    <author>tc={456D98A4-555D-4A6D-B930-0BA8B36BD916}</author>
    <author>tc={35FA6832-622E-440F-911B-67715587619A}</author>
    <author>tc={49A8CB9F-7FBB-4BC6-A27D-CDC0CD0EC8FC}</author>
    <author>tc={E80F742B-B80C-49F8-987A-59421F7045D1}</author>
    <author>tc={3A9CF7DC-3DBE-474B-BA68-BA28E922ED7A}</author>
    <author>tc={D21E3E52-97FF-4D7D-9424-4EB19C13B312}</author>
    <author>tc={DFE5428E-2975-4B49-B036-7C23155DEA65}</author>
    <author>tc={17F8A1D4-AD8C-42C0-B612-3F455FEAD366}</author>
    <author>tc={1C149621-BCB4-4804-8D3A-91CA8AC34880}</author>
    <author>tc={9ADE359D-6447-46FF-ABA5-CDB964A5125C}</author>
    <author>tc={6C42A0F7-D061-400B-8A75-8793981F548B}</author>
    <author>tc={264D0645-158C-4562-8977-DB191C1D08B3}</author>
    <author>tc={F02302D0-9AEA-4E48-BCCE-B17847519565}</author>
    <author>tc={5B974DE7-CA18-44C3-A5FD-8F989C290C00}</author>
    <author>tc={614FB6CB-2905-4631-93CB-2FF819C5410E}</author>
    <author>tc={D07B8CCD-4327-4726-9E03-F6C3943EABEB}</author>
    <author>tc={955C4A45-A160-4C16-ACF8-1AD87F7AD88F}</author>
    <author>tc={8470FCA1-5B0A-4E65-95A2-4A71827A113F}</author>
    <author>tc={3AF4EFDA-D5DA-4CC9-8A07-EF2C51F2B596}</author>
    <author>tc={E96DC749-6BF5-4166-9D73-4BE871B01C5C}</author>
    <author>tc={5B9BB875-ECF8-4931-A412-955C3040EF2A}</author>
    <author>tc={1C2DD791-584D-4474-AD40-41B7F53A45B3}</author>
    <author>tc={FD846B7B-7E8E-4C75-945F-54B35BC82639}</author>
    <author>tc={D9E3C2FE-D086-4825-9F57-5706510BD061}</author>
    <author>tc={86B7E344-4793-4604-9240-809E0A876D0D}</author>
    <author>tc={684FC048-3B2E-4D9C-9B99-4CA6166FB878}</author>
    <author>tc={4540641C-2083-4440-A65E-D586C649AC2F}</author>
    <author>tc={5625BF60-C344-4B3A-B0CE-DDFF41BA8E23}</author>
    <author>tc={2A5AD266-544A-448E-BC23-8DF902F524E9}</author>
    <author>tc={2F51ACFD-6532-4443-8013-B7D89BFDAA07}</author>
    <author>tc={EE5C833D-22F8-4A35-937A-8261C24EA9F2}</author>
    <author>tc={63AEAA47-3BDF-408B-8E5F-7F4D4E49F5D8}</author>
    <author>tc={56520BBF-9111-4440-90BC-1A5E2C778FC9}</author>
    <author>tc={7C569204-CFC7-4116-A1CA-B15C205BBAD5}</author>
    <author>tc={F48C396C-C2A2-4AD8-9E8E-CB1F6E8443D3}</author>
    <author>tc={F6A2D5DE-D823-4003-A3C1-867FBE5FB50B}</author>
    <author>tc={44007E60-3396-4A0D-B41D-B46BC4591AC1}</author>
    <author>tc={6552F939-8BFA-4FF5-AD99-F2098193A819}</author>
    <author>tc={2E8DCF92-6CA6-430B-A93F-0917628A743E}</author>
    <author>tc={A7B129EF-6274-4369-9A90-15C83A02E2E5}</author>
    <author>tc={4FBA10B1-D6BD-40D4-9A1E-8575F0143B5F}</author>
    <author>tc={6170F923-A757-4108-8DC4-C9B93EF3B971}</author>
    <author>tc={BB1A8DE7-C4D5-4CC9-99D6-480875A9EA13}</author>
    <author>tc={0630038E-6885-47D1-AE44-0B92267429FA}</author>
    <author>tc={6828A424-A011-42AC-A3A4-E2C9952657DA}</author>
    <author>tc={9FBC8EF8-61A5-495D-BB7C-6D9C090EB903}</author>
    <author>tc={AE18439E-FA9B-4568-B708-892C51041F44}</author>
    <author>tc={B2C31116-53BF-49A3-9B7F-A109DC9F23FD}</author>
    <author>tc={557993C7-93DC-4B67-90B9-2C86AAD5DB48}</author>
    <author>tc={3A9E7A48-292E-4EFE-9B3B-5E9418F3A3B8}</author>
    <author>tc={93B6FE9B-F8ED-4E3D-A7BC-68BF2421CB2E}</author>
    <author>tc={69A41F46-6079-4D93-A315-53D31301ABF5}</author>
    <author>tc={99224B92-FA99-4C4F-BD40-7B69CF115F35}</author>
    <author>tc={BE2F3390-11C2-47A9-899D-5838E4C96E17}</author>
    <author>tc={738B25DF-D2FC-4F31-85B5-43BC78CDB6FF}</author>
    <author>tc={8CDB27E4-781B-472A-926F-C11F9CAE60FF}</author>
    <author>tc={18D1A2B7-BB8D-4C4B-B3BE-FB81B67BEEEE}</author>
    <author>tc={200F8462-C020-4C41-842B-C092795AF97A}</author>
    <author>tc={B9747C41-A5B2-4941-B26E-08FD91B6CB89}</author>
    <author>tc={61DC4961-A19D-40E7-B8EE-368778021354}</author>
    <author>tc={EBF0A704-D7E0-407D-9471-E90A99E587FD}</author>
    <author>tc={2E98CE53-318F-4AE3-987D-22E01C63D2DA}</author>
    <author>tc={BBAF7619-6D4C-4899-B3B2-54C56DE8C629}</author>
    <author>tc={5E5428A1-4963-4A0E-B558-01E2B1782FCF}</author>
    <author>tc={FD40B787-2F6D-4DB4-A6BE-922EC53783BC}</author>
    <author>tc={0FFFDC13-719D-4F22-8685-7FCE6AE7461F}</author>
    <author>tc={4C178E5E-626C-44EC-96D8-65B79E1CDD94}</author>
    <author>tc={199A4861-90D1-406D-A136-336D9207BA16}</author>
    <author>tc={46633C09-1CAA-44C9-BCEF-25A00A9FD577}</author>
    <author>tc={E6D7DE96-8A62-41A7-A497-E6DE76F7AD8F}</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E4" authorId="1" shapeId="0" xr:uid="{D5EA38DF-34C7-401A-9C4B-6B2213E57C75}">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G4" authorId="2" shapeId="0" xr:uid="{E13A4882-CD4D-40DE-AF2F-60F12019D605}">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H4" authorId="3" shapeId="0" xr:uid="{E5D09CB3-7EBF-425B-A446-829A5659C684}">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I4" authorId="4" shapeId="0" xr:uid="{1AE384C2-9CAC-4ADA-9C82-20FBAF0938DA}">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J4" authorId="5" shapeId="0" xr:uid="{E496AFB8-E54C-449B-9CDF-1B7CBDAC3A39}">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K4" authorId="6" shapeId="0" xr:uid="{832D1631-B710-4719-9A8B-DE214DB79C62}">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L4" authorId="7" shapeId="0" xr:uid="{D347FFE3-AEF1-47A3-B679-F9797989D8C6}">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M4" authorId="8" shapeId="0" xr:uid="{680DB3CE-C2E4-4D52-874F-6AEBFB088AB0}">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N4" authorId="9" shapeId="0" xr:uid="{07491B4C-97CF-4B50-B1BA-DD2AFA1DEB1C}">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O4" authorId="10" shapeId="0" xr:uid="{6112FE75-ABBA-42F0-B797-77273C58428C}">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P4" authorId="11" shapeId="0" xr:uid="{4745C2F1-9137-467C-9672-F15030FC8BE5}">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Q4" authorId="12" shapeId="0" xr:uid="{36409495-83F9-474F-982A-8BF31683DBDC}">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R4" authorId="13" shapeId="0" xr:uid="{C3EB5F2D-10E2-4271-8ED3-75A974F5B3B4}">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S4" authorId="14" shapeId="0" xr:uid="{56B5CFE5-6962-4356-83D6-120414B15656}">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T4" authorId="15" shapeId="0" xr:uid="{20C672EF-A84E-4043-AC60-85E5336FC86C}">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U4" authorId="16" shapeId="0" xr:uid="{B5253F88-BAFE-4A68-A284-D11B8FF38918}">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V4" authorId="17" shapeId="0" xr:uid="{F942EA46-33C7-448E-B1D0-21EAF82D0BB6}">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W4" authorId="18" shapeId="0" xr:uid="{3D0B8744-8A6C-46F8-B191-1B875A36C9A3}">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X4" authorId="19" shapeId="0" xr:uid="{BA98498D-E742-434B-8BC9-01CC3587EE2F}">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Y4" authorId="20" shapeId="0" xr:uid="{0184D837-FA65-4A3D-A781-B4B686C99AC0}">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Z4" authorId="21" shapeId="0" xr:uid="{99E33C9F-5986-439C-A0E7-AB81AD94E1E6}">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MA4" authorId="22" shapeId="0" xr:uid="{02BD1EAB-41C4-441F-B365-982870B24A81}">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MB4" authorId="23" shapeId="0" xr:uid="{D7B98239-464F-4746-98A6-4E3045722D60}">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MC4" authorId="24" shapeId="0" xr:uid="{4A1D7E3F-F5E4-4D53-A467-1DEA7DF98B38}">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MD4" authorId="25" shapeId="0" xr:uid="{6A8D8BE0-441A-40D0-99C3-9D891FC004F4}">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ME4" authorId="26" shapeId="0" xr:uid="{8F259CF7-9F70-4BDC-ACD4-D1876E97307F}">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3" authorId="27"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28"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29"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30"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C38" authorId="31" shapeId="0" xr:uid="{5EC3F351-DD54-45B3-A2B4-9481A6D34B27}">
      <text>
        <t>[Threaded comment]
Your version of Excel allows you to read this threaded comment; however, any edits to it will get removed if the file is opened in a newer version of Excel. Learn more: https://go.microsoft.com/fwlink/?linkid=870924
Comment:
    0: close; 1: open</t>
      </text>
    </comment>
    <comment ref="JG38" authorId="32" shapeId="0" xr:uid="{BA23F60D-18B9-4183-BF1C-683E7FBFADCC}">
      <text>
        <t>[Threaded comment]
Your version of Excel allows you to read this threaded comment; however, any edits to it will get removed if the file is opened in a newer version of Excel. Learn more: https://go.microsoft.com/fwlink/?linkid=870924
Comment:
    0: close; 1: open</t>
      </text>
    </comment>
    <comment ref="KK38" authorId="33" shapeId="0" xr:uid="{CB9EF745-538A-4C52-B8FB-B8FA87019D06}">
      <text>
        <t>[Threaded comment]
Your version of Excel allows you to read this threaded comment; however, any edits to it will get removed if the file is opened in a newer version of Excel. Learn more: https://go.microsoft.com/fwlink/?linkid=870924
Comment:
    0: close; 1: open</t>
      </text>
    </comment>
    <comment ref="LE38" authorId="34" shapeId="0" xr:uid="{894B6F9D-C0FD-48D6-9168-16FC9754E509}">
      <text>
        <t>[Threaded comment]
Your version of Excel allows you to read this threaded comment; however, any edits to it will get removed if the file is opened in a newer version of Excel. Learn more: https://go.microsoft.com/fwlink/?linkid=870924
Comment:
    0: close; 1: open</t>
      </text>
    </comment>
    <comment ref="LH38" authorId="35" shapeId="0" xr:uid="{9078B112-4A6B-4E83-A325-B342B8CEB37B}">
      <text>
        <t>[Threaded comment]
Your version of Excel allows you to read this threaded comment; however, any edits to it will get removed if the file is opened in a newer version of Excel. Learn more: https://go.microsoft.com/fwlink/?linkid=870924
Comment:
    0: close; 1: open</t>
      </text>
    </comment>
    <comment ref="LI38" authorId="36" shapeId="0" xr:uid="{DB10EC2D-3EC4-4E83-8B84-087765D0CD7E}">
      <text>
        <t>[Threaded comment]
Your version of Excel allows you to read this threaded comment; however, any edits to it will get removed if the file is opened in a newer version of Excel. Learn more: https://go.microsoft.com/fwlink/?linkid=870924
Comment:
    0: close; 1: open</t>
      </text>
    </comment>
    <comment ref="LJ38" authorId="37" shapeId="0" xr:uid="{B028EAC4-97A0-42FF-A1FD-865E25E38E78}">
      <text>
        <t>[Threaded comment]
Your version of Excel allows you to read this threaded comment; however, any edits to it will get removed if the file is opened in a newer version of Excel. Learn more: https://go.microsoft.com/fwlink/?linkid=870924
Comment:
    0: close; 1: open</t>
      </text>
    </comment>
    <comment ref="LK38" authorId="38" shapeId="0" xr:uid="{E3ECB329-2EEC-421D-8AFC-EB352640018E}">
      <text>
        <t>[Threaded comment]
Your version of Excel allows you to read this threaded comment; however, any edits to it will get removed if the file is opened in a newer version of Excel. Learn more: https://go.microsoft.com/fwlink/?linkid=870924
Comment:
    0: close; 1: open</t>
      </text>
    </comment>
    <comment ref="LL38" authorId="39" shapeId="0" xr:uid="{C80D0EAD-5159-4EC1-B4CC-78AA4D5E6FEB}">
      <text>
        <t>[Threaded comment]
Your version of Excel allows you to read this threaded comment; however, any edits to it will get removed if the file is opened in a newer version of Excel. Learn more: https://go.microsoft.com/fwlink/?linkid=870924
Comment:
    0: close; 1: open</t>
      </text>
    </comment>
    <comment ref="LM38" authorId="40" shapeId="0" xr:uid="{5CB1AF1E-9A8A-4759-9C22-BA3769A07A01}">
      <text>
        <t>[Threaded comment]
Your version of Excel allows you to read this threaded comment; however, any edits to it will get removed if the file is opened in a newer version of Excel. Learn more: https://go.microsoft.com/fwlink/?linkid=870924
Comment:
    0: close; 1: open</t>
      </text>
    </comment>
    <comment ref="LN38" authorId="41" shapeId="0" xr:uid="{6C6421FF-9132-4E38-8FFB-ACC7CD557992}">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42" shapeId="0" xr:uid="{6E00DE02-2E5D-4236-B5B0-7017CDACD954}">
      <text>
        <t>[Threaded comment]
Your version of Excel allows you to read this threaded comment; however, any edits to it will get removed if the file is opened in a newer version of Excel. Learn more: https://go.microsoft.com/fwlink/?linkid=870924
Comment:
    0: close; 1: open</t>
      </text>
    </comment>
    <comment ref="LP38" authorId="43" shapeId="0" xr:uid="{78E59670-6AE5-44ED-9349-FB3B1D1A8255}">
      <text>
        <t>[Threaded comment]
Your version of Excel allows you to read this threaded comment; however, any edits to it will get removed if the file is opened in a newer version of Excel. Learn more: https://go.microsoft.com/fwlink/?linkid=870924
Comment:
    0: close; 1: open</t>
      </text>
    </comment>
    <comment ref="LQ38" authorId="44" shapeId="0" xr:uid="{06C024F7-6CD5-43C2-880C-33FCD844FFF8}">
      <text>
        <t>[Threaded comment]
Your version of Excel allows you to read this threaded comment; however, any edits to it will get removed if the file is opened in a newer version of Excel. Learn more: https://go.microsoft.com/fwlink/?linkid=870924
Comment:
    0: close; 1: open</t>
      </text>
    </comment>
    <comment ref="LR38" authorId="45" shapeId="0" xr:uid="{41A94E61-78EA-4211-AFBA-AE8E5F0C21A3}">
      <text>
        <t>[Threaded comment]
Your version of Excel allows you to read this threaded comment; however, any edits to it will get removed if the file is opened in a newer version of Excel. Learn more: https://go.microsoft.com/fwlink/?linkid=870924
Comment:
    0: close; 1: open</t>
      </text>
    </comment>
    <comment ref="LS38" authorId="46" shapeId="0" xr:uid="{2ECAC39F-DD18-4237-B83B-1BFF10435EEB}">
      <text>
        <t>[Threaded comment]
Your version of Excel allows you to read this threaded comment; however, any edits to it will get removed if the file is opened in a newer version of Excel. Learn more: https://go.microsoft.com/fwlink/?linkid=870924
Comment:
    0: close; 1: open</t>
      </text>
    </comment>
    <comment ref="LT38" authorId="47" shapeId="0" xr:uid="{74E13876-864D-472C-A498-99BD705A89BA}">
      <text>
        <t>[Threaded comment]
Your version of Excel allows you to read this threaded comment; however, any edits to it will get removed if the file is opened in a newer version of Excel. Learn more: https://go.microsoft.com/fwlink/?linkid=870924
Comment:
    0: close; 1: open</t>
      </text>
    </comment>
    <comment ref="LU38" authorId="48" shapeId="0" xr:uid="{42A7DCD8-F100-4FE0-A7BC-D694C1FCEEAB}">
      <text>
        <t>[Threaded comment]
Your version of Excel allows you to read this threaded comment; however, any edits to it will get removed if the file is opened in a newer version of Excel. Learn more: https://go.microsoft.com/fwlink/?linkid=870924
Comment:
    0: close; 1: open</t>
      </text>
    </comment>
    <comment ref="LV38" authorId="49" shapeId="0" xr:uid="{1F5E0235-9F1A-401C-B4C1-05322891BC4A}">
      <text>
        <t>[Threaded comment]
Your version of Excel allows you to read this threaded comment; however, any edits to it will get removed if the file is opened in a newer version of Excel. Learn more: https://go.microsoft.com/fwlink/?linkid=870924
Comment:
    0: close; 1: open</t>
      </text>
    </comment>
    <comment ref="LW38" authorId="50" shapeId="0" xr:uid="{6DFE7AEA-0786-4748-A198-4EA934AE5719}">
      <text>
        <t>[Threaded comment]
Your version of Excel allows you to read this threaded comment; however, any edits to it will get removed if the file is opened in a newer version of Excel. Learn more: https://go.microsoft.com/fwlink/?linkid=870924
Comment:
    0: close; 1: open</t>
      </text>
    </comment>
    <comment ref="LX38" authorId="51" shapeId="0" xr:uid="{9F8FA2FA-2C3B-4258-9CD4-54C6D353C22F}">
      <text>
        <t>[Threaded comment]
Your version of Excel allows you to read this threaded comment; however, any edits to it will get removed if the file is opened in a newer version of Excel. Learn more: https://go.microsoft.com/fwlink/?linkid=870924
Comment:
    0: close; 1: open</t>
      </text>
    </comment>
    <comment ref="LY38" authorId="52" shapeId="0" xr:uid="{CB5D70D9-9B8E-43D9-949E-5D1C88652E6E}">
      <text>
        <t>[Threaded comment]
Your version of Excel allows you to read this threaded comment; however, any edits to it will get removed if the file is opened in a newer version of Excel. Learn more: https://go.microsoft.com/fwlink/?linkid=870924
Comment:
    0: close; 1: open</t>
      </text>
    </comment>
    <comment ref="LZ38" authorId="53" shapeId="0" xr:uid="{F4EFA027-3754-41D2-BE5E-D95D8D1BDAB1}">
      <text>
        <t>[Threaded comment]
Your version of Excel allows you to read this threaded comment; however, any edits to it will get removed if the file is opened in a newer version of Excel. Learn more: https://go.microsoft.com/fwlink/?linkid=870924
Comment:
    0: close; 1: open</t>
      </text>
    </comment>
    <comment ref="MA38" authorId="54" shapeId="0" xr:uid="{D55A36CD-D3AF-4B5B-814B-5B0DC8C0551F}">
      <text>
        <t>[Threaded comment]
Your version of Excel allows you to read this threaded comment; however, any edits to it will get removed if the file is opened in a newer version of Excel. Learn more: https://go.microsoft.com/fwlink/?linkid=870924
Comment:
    0: close; 1: open</t>
      </text>
    </comment>
    <comment ref="MB38" authorId="55" shapeId="0" xr:uid="{4F69F0F2-DF8E-42F7-860B-A77016515C1F}">
      <text>
        <t>[Threaded comment]
Your version of Excel allows you to read this threaded comment; however, any edits to it will get removed if the file is opened in a newer version of Excel. Learn more: https://go.microsoft.com/fwlink/?linkid=870924
Comment:
    0: close; 1: open</t>
      </text>
    </comment>
    <comment ref="MC38" authorId="56" shapeId="0" xr:uid="{8D4C6455-DCE5-4BE3-AEFF-26626946747D}">
      <text>
        <t>[Threaded comment]
Your version of Excel allows you to read this threaded comment; however, any edits to it will get removed if the file is opened in a newer version of Excel. Learn more: https://go.microsoft.com/fwlink/?linkid=870924
Comment:
    0: close; 1: open</t>
      </text>
    </comment>
    <comment ref="MD38" authorId="57" shapeId="0" xr:uid="{38A6F50E-E137-4767-A074-462DC2D143CC}">
      <text>
        <t>[Threaded comment]
Your version of Excel allows you to read this threaded comment; however, any edits to it will get removed if the file is opened in a newer version of Excel. Learn more: https://go.microsoft.com/fwlink/?linkid=870924
Comment:
    0: close; 1: open</t>
      </text>
    </comment>
    <comment ref="ME38" authorId="58" shapeId="0" xr:uid="{15DD5510-23EB-4EE9-AA01-BDE8923D8A8D}">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59"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60"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C39" authorId="61" shapeId="0" xr:uid="{5A9118F6-F45E-4E81-99BE-FEAFE93B584F}">
      <text>
        <t>[Threaded comment]
Your version of Excel allows you to read this threaded comment; however, any edits to it will get removed if the file is opened in a newer version of Excel. Learn more: https://go.microsoft.com/fwlink/?linkid=870924
Comment:
    1: on; 0: off</t>
      </text>
    </comment>
    <comment ref="JG39" authorId="62" shapeId="0" xr:uid="{FA03637D-DD38-43FB-A9C6-4A67DC1461B4}">
      <text>
        <t>[Threaded comment]
Your version of Excel allows you to read this threaded comment; however, any edits to it will get removed if the file is opened in a newer version of Excel. Learn more: https://go.microsoft.com/fwlink/?linkid=870924
Comment:
    1: on; 0: off</t>
      </text>
    </comment>
    <comment ref="KK39" authorId="63" shapeId="0" xr:uid="{139995AC-DFE4-4BF9-B15B-70C453090F62}">
      <text>
        <t>[Threaded comment]
Your version of Excel allows you to read this threaded comment; however, any edits to it will get removed if the file is opened in a newer version of Excel. Learn more: https://go.microsoft.com/fwlink/?linkid=870924
Comment:
    1: on; 0: off</t>
      </text>
    </comment>
    <comment ref="LE39" authorId="64" shapeId="0" xr:uid="{6EB5BB4A-223C-40C6-8B77-4E2B6520B226}">
      <text>
        <t>[Threaded comment]
Your version of Excel allows you to read this threaded comment; however, any edits to it will get removed if the file is opened in a newer version of Excel. Learn more: https://go.microsoft.com/fwlink/?linkid=870924
Comment:
    1: on; 0: off</t>
      </text>
    </comment>
    <comment ref="LH39" authorId="65" shapeId="0" xr:uid="{5433B86A-7F27-4E86-973F-B0A420E5457A}">
      <text>
        <t>[Threaded comment]
Your version of Excel allows you to read this threaded comment; however, any edits to it will get removed if the file is opened in a newer version of Excel. Learn more: https://go.microsoft.com/fwlink/?linkid=870924
Comment:
    1: on; 0: off</t>
      </text>
    </comment>
    <comment ref="LI39" authorId="66" shapeId="0" xr:uid="{85E1F67E-52BD-4BE6-BBFB-3720ECE04BC1}">
      <text>
        <t>[Threaded comment]
Your version of Excel allows you to read this threaded comment; however, any edits to it will get removed if the file is opened in a newer version of Excel. Learn more: https://go.microsoft.com/fwlink/?linkid=870924
Comment:
    1: on; 0: off</t>
      </text>
    </comment>
    <comment ref="LJ39" authorId="67" shapeId="0" xr:uid="{19CB5BBE-A508-487A-BBDD-4E93E65BC5CC}">
      <text>
        <t>[Threaded comment]
Your version of Excel allows you to read this threaded comment; however, any edits to it will get removed if the file is opened in a newer version of Excel. Learn more: https://go.microsoft.com/fwlink/?linkid=870924
Comment:
    1: on; 0: off</t>
      </text>
    </comment>
    <comment ref="LK39" authorId="68" shapeId="0" xr:uid="{1FACC410-18B4-414B-BAB1-B129016FAF1D}">
      <text>
        <t>[Threaded comment]
Your version of Excel allows you to read this threaded comment; however, any edits to it will get removed if the file is opened in a newer version of Excel. Learn more: https://go.microsoft.com/fwlink/?linkid=870924
Comment:
    1: on; 0: off</t>
      </text>
    </comment>
    <comment ref="LL39" authorId="69" shapeId="0" xr:uid="{F089DC12-37DD-4C61-8C82-477F3DE3C4FF}">
      <text>
        <t>[Threaded comment]
Your version of Excel allows you to read this threaded comment; however, any edits to it will get removed if the file is opened in a newer version of Excel. Learn more: https://go.microsoft.com/fwlink/?linkid=870924
Comment:
    1: on; 0: off</t>
      </text>
    </comment>
    <comment ref="LM39" authorId="70" shapeId="0" xr:uid="{9739AF56-1286-43F6-9EFB-309E4C6AC468}">
      <text>
        <t>[Threaded comment]
Your version of Excel allows you to read this threaded comment; however, any edits to it will get removed if the file is opened in a newer version of Excel. Learn more: https://go.microsoft.com/fwlink/?linkid=870924
Comment:
    1: on; 0: off</t>
      </text>
    </comment>
    <comment ref="LN39" authorId="71" shapeId="0" xr:uid="{360DE7D7-F8F9-4BB0-867E-B77423F1DDF5}">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72" shapeId="0" xr:uid="{F524D756-940B-4F2E-BFAB-F74800B6CC57}">
      <text>
        <t>[Threaded comment]
Your version of Excel allows you to read this threaded comment; however, any edits to it will get removed if the file is opened in a newer version of Excel. Learn more: https://go.microsoft.com/fwlink/?linkid=870924
Comment:
    1: on; 0: off</t>
      </text>
    </comment>
    <comment ref="LP39" authorId="73" shapeId="0" xr:uid="{CCBD061B-7ADF-40E1-A791-BC33EE93B4CB}">
      <text>
        <t>[Threaded comment]
Your version of Excel allows you to read this threaded comment; however, any edits to it will get removed if the file is opened in a newer version of Excel. Learn more: https://go.microsoft.com/fwlink/?linkid=870924
Comment:
    1: on; 0: off</t>
      </text>
    </comment>
    <comment ref="LQ39" authorId="74" shapeId="0" xr:uid="{1FC74836-E4B5-4D8D-8B77-30BE98C672EA}">
      <text>
        <t>[Threaded comment]
Your version of Excel allows you to read this threaded comment; however, any edits to it will get removed if the file is opened in a newer version of Excel. Learn more: https://go.microsoft.com/fwlink/?linkid=870924
Comment:
    1: on; 0: off</t>
      </text>
    </comment>
    <comment ref="LR39" authorId="75" shapeId="0" xr:uid="{6BB88E8E-A575-4210-AEF8-29BD60D7E9DE}">
      <text>
        <t>[Threaded comment]
Your version of Excel allows you to read this threaded comment; however, any edits to it will get removed if the file is opened in a newer version of Excel. Learn more: https://go.microsoft.com/fwlink/?linkid=870924
Comment:
    1: on; 0: off</t>
      </text>
    </comment>
    <comment ref="LS39" authorId="76" shapeId="0" xr:uid="{A351D0DA-5F3B-4905-8BD2-CB3CE02E2D0C}">
      <text>
        <t>[Threaded comment]
Your version of Excel allows you to read this threaded comment; however, any edits to it will get removed if the file is opened in a newer version of Excel. Learn more: https://go.microsoft.com/fwlink/?linkid=870924
Comment:
    1: on; 0: off</t>
      </text>
    </comment>
    <comment ref="LT39" authorId="77" shapeId="0" xr:uid="{4D6CC45F-98B5-4D58-8D99-913B48A2711A}">
      <text>
        <t>[Threaded comment]
Your version of Excel allows you to read this threaded comment; however, any edits to it will get removed if the file is opened in a newer version of Excel. Learn more: https://go.microsoft.com/fwlink/?linkid=870924
Comment:
    1: on; 0: off</t>
      </text>
    </comment>
    <comment ref="LU39" authorId="78" shapeId="0" xr:uid="{8B6B3075-FB78-408D-A1DC-D2A733C75FE6}">
      <text>
        <t>[Threaded comment]
Your version of Excel allows you to read this threaded comment; however, any edits to it will get removed if the file is opened in a newer version of Excel. Learn more: https://go.microsoft.com/fwlink/?linkid=870924
Comment:
    1: on; 0: off</t>
      </text>
    </comment>
    <comment ref="LV39" authorId="79" shapeId="0" xr:uid="{456D98A4-555D-4A6D-B930-0BA8B36BD916}">
      <text>
        <t>[Threaded comment]
Your version of Excel allows you to read this threaded comment; however, any edits to it will get removed if the file is opened in a newer version of Excel. Learn more: https://go.microsoft.com/fwlink/?linkid=870924
Comment:
    1: on; 0: off</t>
      </text>
    </comment>
    <comment ref="LW39" authorId="80" shapeId="0" xr:uid="{35FA6832-622E-440F-911B-67715587619A}">
      <text>
        <t>[Threaded comment]
Your version of Excel allows you to read this threaded comment; however, any edits to it will get removed if the file is opened in a newer version of Excel. Learn more: https://go.microsoft.com/fwlink/?linkid=870924
Comment:
    1: on; 0: off</t>
      </text>
    </comment>
    <comment ref="LX39" authorId="81" shapeId="0" xr:uid="{49A8CB9F-7FBB-4BC6-A27D-CDC0CD0EC8FC}">
      <text>
        <t>[Threaded comment]
Your version of Excel allows you to read this threaded comment; however, any edits to it will get removed if the file is opened in a newer version of Excel. Learn more: https://go.microsoft.com/fwlink/?linkid=870924
Comment:
    1: on; 0: off</t>
      </text>
    </comment>
    <comment ref="LY39" authorId="82" shapeId="0" xr:uid="{E80F742B-B80C-49F8-987A-59421F7045D1}">
      <text>
        <t>[Threaded comment]
Your version of Excel allows you to read this threaded comment; however, any edits to it will get removed if the file is opened in a newer version of Excel. Learn more: https://go.microsoft.com/fwlink/?linkid=870924
Comment:
    1: on; 0: off</t>
      </text>
    </comment>
    <comment ref="LZ39" authorId="83" shapeId="0" xr:uid="{3A9CF7DC-3DBE-474B-BA68-BA28E922ED7A}">
      <text>
        <t>[Threaded comment]
Your version of Excel allows you to read this threaded comment; however, any edits to it will get removed if the file is opened in a newer version of Excel. Learn more: https://go.microsoft.com/fwlink/?linkid=870924
Comment:
    1: on; 0: off</t>
      </text>
    </comment>
    <comment ref="MA39" authorId="84" shapeId="0" xr:uid="{D21E3E52-97FF-4D7D-9424-4EB19C13B312}">
      <text>
        <t>[Threaded comment]
Your version of Excel allows you to read this threaded comment; however, any edits to it will get removed if the file is opened in a newer version of Excel. Learn more: https://go.microsoft.com/fwlink/?linkid=870924
Comment:
    1: on; 0: off</t>
      </text>
    </comment>
    <comment ref="MB39" authorId="85" shapeId="0" xr:uid="{DFE5428E-2975-4B49-B036-7C23155DEA65}">
      <text>
        <t>[Threaded comment]
Your version of Excel allows you to read this threaded comment; however, any edits to it will get removed if the file is opened in a newer version of Excel. Learn more: https://go.microsoft.com/fwlink/?linkid=870924
Comment:
    1: on; 0: off</t>
      </text>
    </comment>
    <comment ref="MC39" authorId="86" shapeId="0" xr:uid="{17F8A1D4-AD8C-42C0-B612-3F455FEAD366}">
      <text>
        <t>[Threaded comment]
Your version of Excel allows you to read this threaded comment; however, any edits to it will get removed if the file is opened in a newer version of Excel. Learn more: https://go.microsoft.com/fwlink/?linkid=870924
Comment:
    1: on; 0: off</t>
      </text>
    </comment>
    <comment ref="MD39" authorId="87" shapeId="0" xr:uid="{1C149621-BCB4-4804-8D3A-91CA8AC34880}">
      <text>
        <t>[Threaded comment]
Your version of Excel allows you to read this threaded comment; however, any edits to it will get removed if the file is opened in a newer version of Excel. Learn more: https://go.microsoft.com/fwlink/?linkid=870924
Comment:
    1: on; 0: off</t>
      </text>
    </comment>
    <comment ref="ME39" authorId="88" shapeId="0" xr:uid="{9ADE359D-6447-46FF-ABA5-CDB964A5125C}">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89"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90"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C40" authorId="91" shapeId="0" xr:uid="{F02302D0-9AEA-4E48-BCCE-B17847519565}">
      <text>
        <t>[Threaded comment]
Your version of Excel allows you to read this threaded comment; however, any edits to it will get removed if the file is opened in a newer version of Excel. Learn more: https://go.microsoft.com/fwlink/?linkid=870924
Comment:
    0: close; 1: open</t>
      </text>
    </comment>
    <comment ref="JG40" authorId="92" shapeId="0" xr:uid="{5B974DE7-CA18-44C3-A5FD-8F989C290C00}">
      <text>
        <t>[Threaded comment]
Your version of Excel allows you to read this threaded comment; however, any edits to it will get removed if the file is opened in a newer version of Excel. Learn more: https://go.microsoft.com/fwlink/?linkid=870924
Comment:
    0: close; 1: open</t>
      </text>
    </comment>
    <comment ref="KK40" authorId="93" shapeId="0" xr:uid="{614FB6CB-2905-4631-93CB-2FF819C5410E}">
      <text>
        <t>[Threaded comment]
Your version of Excel allows you to read this threaded comment; however, any edits to it will get removed if the file is opened in a newer version of Excel. Learn more: https://go.microsoft.com/fwlink/?linkid=870924
Comment:
    0: close; 1: open</t>
      </text>
    </comment>
    <comment ref="LE40" authorId="94" shapeId="0" xr:uid="{D07B8CCD-4327-4726-9E03-F6C3943EABEB}">
      <text>
        <t>[Threaded comment]
Your version of Excel allows you to read this threaded comment; however, any edits to it will get removed if the file is opened in a newer version of Excel. Learn more: https://go.microsoft.com/fwlink/?linkid=870924
Comment:
    0: close; 1: open</t>
      </text>
    </comment>
    <comment ref="LH40" authorId="95" shapeId="0" xr:uid="{955C4A45-A160-4C16-ACF8-1AD87F7AD88F}">
      <text>
        <t>[Threaded comment]
Your version of Excel allows you to read this threaded comment; however, any edits to it will get removed if the file is opened in a newer version of Excel. Learn more: https://go.microsoft.com/fwlink/?linkid=870924
Comment:
    0: close; 1: open</t>
      </text>
    </comment>
    <comment ref="LI40" authorId="96" shapeId="0" xr:uid="{8470FCA1-5B0A-4E65-95A2-4A71827A113F}">
      <text>
        <t>[Threaded comment]
Your version of Excel allows you to read this threaded comment; however, any edits to it will get removed if the file is opened in a newer version of Excel. Learn more: https://go.microsoft.com/fwlink/?linkid=870924
Comment:
    0: close; 1: open</t>
      </text>
    </comment>
    <comment ref="LJ40" authorId="97" shapeId="0" xr:uid="{3AF4EFDA-D5DA-4CC9-8A07-EF2C51F2B596}">
      <text>
        <t>[Threaded comment]
Your version of Excel allows you to read this threaded comment; however, any edits to it will get removed if the file is opened in a newer version of Excel. Learn more: https://go.microsoft.com/fwlink/?linkid=870924
Comment:
    0: close; 1: open</t>
      </text>
    </comment>
    <comment ref="LK40" authorId="98" shapeId="0" xr:uid="{E96DC749-6BF5-4166-9D73-4BE871B01C5C}">
      <text>
        <t>[Threaded comment]
Your version of Excel allows you to read this threaded comment; however, any edits to it will get removed if the file is opened in a newer version of Excel. Learn more: https://go.microsoft.com/fwlink/?linkid=870924
Comment:
    0: close; 1: open</t>
      </text>
    </comment>
    <comment ref="LL40" authorId="99" shapeId="0" xr:uid="{5B9BB875-ECF8-4931-A412-955C3040EF2A}">
      <text>
        <t>[Threaded comment]
Your version of Excel allows you to read this threaded comment; however, any edits to it will get removed if the file is opened in a newer version of Excel. Learn more: https://go.microsoft.com/fwlink/?linkid=870924
Comment:
    0: close; 1: open</t>
      </text>
    </comment>
    <comment ref="LM40" authorId="100" shapeId="0" xr:uid="{1C2DD791-584D-4474-AD40-41B7F53A45B3}">
      <text>
        <t>[Threaded comment]
Your version of Excel allows you to read this threaded comment; however, any edits to it will get removed if the file is opened in a newer version of Excel. Learn more: https://go.microsoft.com/fwlink/?linkid=870924
Comment:
    0: close; 1: open</t>
      </text>
    </comment>
    <comment ref="LN40" authorId="101" shapeId="0" xr:uid="{FD846B7B-7E8E-4C75-945F-54B35BC82639}">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102" shapeId="0" xr:uid="{D9E3C2FE-D086-4825-9F57-5706510BD061}">
      <text>
        <t>[Threaded comment]
Your version of Excel allows you to read this threaded comment; however, any edits to it will get removed if the file is opened in a newer version of Excel. Learn more: https://go.microsoft.com/fwlink/?linkid=870924
Comment:
    0: close; 1: open</t>
      </text>
    </comment>
    <comment ref="LP40" authorId="103" shapeId="0" xr:uid="{86B7E344-4793-4604-9240-809E0A876D0D}">
      <text>
        <t>[Threaded comment]
Your version of Excel allows you to read this threaded comment; however, any edits to it will get removed if the file is opened in a newer version of Excel. Learn more: https://go.microsoft.com/fwlink/?linkid=870924
Comment:
    0: close; 1: open</t>
      </text>
    </comment>
    <comment ref="LQ40" authorId="104" shapeId="0" xr:uid="{684FC048-3B2E-4D9C-9B99-4CA6166FB878}">
      <text>
        <t>[Threaded comment]
Your version of Excel allows you to read this threaded comment; however, any edits to it will get removed if the file is opened in a newer version of Excel. Learn more: https://go.microsoft.com/fwlink/?linkid=870924
Comment:
    0: close; 1: open</t>
      </text>
    </comment>
    <comment ref="LR40" authorId="105" shapeId="0" xr:uid="{4540641C-2083-4440-A65E-D586C649AC2F}">
      <text>
        <t>[Threaded comment]
Your version of Excel allows you to read this threaded comment; however, any edits to it will get removed if the file is opened in a newer version of Excel. Learn more: https://go.microsoft.com/fwlink/?linkid=870924
Comment:
    0: close; 1: open</t>
      </text>
    </comment>
    <comment ref="LS40" authorId="106" shapeId="0" xr:uid="{5625BF60-C344-4B3A-B0CE-DDFF41BA8E23}">
      <text>
        <t>[Threaded comment]
Your version of Excel allows you to read this threaded comment; however, any edits to it will get removed if the file is opened in a newer version of Excel. Learn more: https://go.microsoft.com/fwlink/?linkid=870924
Comment:
    0: close; 1: open</t>
      </text>
    </comment>
    <comment ref="LT40" authorId="107" shapeId="0" xr:uid="{2A5AD266-544A-448E-BC23-8DF902F524E9}">
      <text>
        <t>[Threaded comment]
Your version of Excel allows you to read this threaded comment; however, any edits to it will get removed if the file is opened in a newer version of Excel. Learn more: https://go.microsoft.com/fwlink/?linkid=870924
Comment:
    0: close; 1: open</t>
      </text>
    </comment>
    <comment ref="LU40" authorId="108" shapeId="0" xr:uid="{2F51ACFD-6532-4443-8013-B7D89BFDAA07}">
      <text>
        <t>[Threaded comment]
Your version of Excel allows you to read this threaded comment; however, any edits to it will get removed if the file is opened in a newer version of Excel. Learn more: https://go.microsoft.com/fwlink/?linkid=870924
Comment:
    0: close; 1: open</t>
      </text>
    </comment>
    <comment ref="LV40" authorId="109" shapeId="0" xr:uid="{EE5C833D-22F8-4A35-937A-8261C24EA9F2}">
      <text>
        <t>[Threaded comment]
Your version of Excel allows you to read this threaded comment; however, any edits to it will get removed if the file is opened in a newer version of Excel. Learn more: https://go.microsoft.com/fwlink/?linkid=870924
Comment:
    0: close; 1: open</t>
      </text>
    </comment>
    <comment ref="LW40" authorId="110" shapeId="0" xr:uid="{63AEAA47-3BDF-408B-8E5F-7F4D4E49F5D8}">
      <text>
        <t>[Threaded comment]
Your version of Excel allows you to read this threaded comment; however, any edits to it will get removed if the file is opened in a newer version of Excel. Learn more: https://go.microsoft.com/fwlink/?linkid=870924
Comment:
    0: close; 1: open</t>
      </text>
    </comment>
    <comment ref="LX40" authorId="111" shapeId="0" xr:uid="{56520BBF-9111-4440-90BC-1A5E2C778FC9}">
      <text>
        <t>[Threaded comment]
Your version of Excel allows you to read this threaded comment; however, any edits to it will get removed if the file is opened in a newer version of Excel. Learn more: https://go.microsoft.com/fwlink/?linkid=870924
Comment:
    0: close; 1: open</t>
      </text>
    </comment>
    <comment ref="LY40" authorId="112" shapeId="0" xr:uid="{7C569204-CFC7-4116-A1CA-B15C205BBAD5}">
      <text>
        <t>[Threaded comment]
Your version of Excel allows you to read this threaded comment; however, any edits to it will get removed if the file is opened in a newer version of Excel. Learn more: https://go.microsoft.com/fwlink/?linkid=870924
Comment:
    0: close; 1: open</t>
      </text>
    </comment>
    <comment ref="LZ40" authorId="113" shapeId="0" xr:uid="{F48C396C-C2A2-4AD8-9E8E-CB1F6E8443D3}">
      <text>
        <t>[Threaded comment]
Your version of Excel allows you to read this threaded comment; however, any edits to it will get removed if the file is opened in a newer version of Excel. Learn more: https://go.microsoft.com/fwlink/?linkid=870924
Comment:
    0: close; 1: open</t>
      </text>
    </comment>
    <comment ref="MA40" authorId="114" shapeId="0" xr:uid="{F6A2D5DE-D823-4003-A3C1-867FBE5FB50B}">
      <text>
        <t>[Threaded comment]
Your version of Excel allows you to read this threaded comment; however, any edits to it will get removed if the file is opened in a newer version of Excel. Learn more: https://go.microsoft.com/fwlink/?linkid=870924
Comment:
    0: close; 1: open</t>
      </text>
    </comment>
    <comment ref="MB40" authorId="115" shapeId="0" xr:uid="{44007E60-3396-4A0D-B41D-B46BC4591AC1}">
      <text>
        <t>[Threaded comment]
Your version of Excel allows you to read this threaded comment; however, any edits to it will get removed if the file is opened in a newer version of Excel. Learn more: https://go.microsoft.com/fwlink/?linkid=870924
Comment:
    0: close; 1: open</t>
      </text>
    </comment>
    <comment ref="MC40" authorId="116" shapeId="0" xr:uid="{6552F939-8BFA-4FF5-AD99-F2098193A819}">
      <text>
        <t>[Threaded comment]
Your version of Excel allows you to read this threaded comment; however, any edits to it will get removed if the file is opened in a newer version of Excel. Learn more: https://go.microsoft.com/fwlink/?linkid=870924
Comment:
    0: close; 1: open</t>
      </text>
    </comment>
    <comment ref="MD40" authorId="117" shapeId="0" xr:uid="{2E8DCF92-6CA6-430B-A93F-0917628A743E}">
      <text>
        <t>[Threaded comment]
Your version of Excel allows you to read this threaded comment; however, any edits to it will get removed if the file is opened in a newer version of Excel. Learn more: https://go.microsoft.com/fwlink/?linkid=870924
Comment:
    0: close; 1: open</t>
      </text>
    </comment>
    <comment ref="ME40" authorId="118" shapeId="0" xr:uid="{A7B129EF-6274-4369-9A90-15C83A02E2E5}">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119"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120"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C41" authorId="121" shapeId="0" xr:uid="{BB1A8DE7-C4D5-4CC9-99D6-480875A9EA13}">
      <text>
        <t>[Threaded comment]
Your version of Excel allows you to read this threaded comment; however, any edits to it will get removed if the file is opened in a newer version of Excel. Learn more: https://go.microsoft.com/fwlink/?linkid=870924
Comment:
    0: close; 1: open</t>
      </text>
    </comment>
    <comment ref="JG41" authorId="122" shapeId="0" xr:uid="{0630038E-6885-47D1-AE44-0B92267429FA}">
      <text>
        <t>[Threaded comment]
Your version of Excel allows you to read this threaded comment; however, any edits to it will get removed if the file is opened in a newer version of Excel. Learn more: https://go.microsoft.com/fwlink/?linkid=870924
Comment:
    0: close; 1: open</t>
      </text>
    </comment>
    <comment ref="KK41" authorId="123" shapeId="0" xr:uid="{6828A424-A011-42AC-A3A4-E2C9952657DA}">
      <text>
        <t>[Threaded comment]
Your version of Excel allows you to read this threaded comment; however, any edits to it will get removed if the file is opened in a newer version of Excel. Learn more: https://go.microsoft.com/fwlink/?linkid=870924
Comment:
    0: close; 1: open</t>
      </text>
    </comment>
    <comment ref="LE41" authorId="124" shapeId="0" xr:uid="{9FBC8EF8-61A5-495D-BB7C-6D9C090EB903}">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H41" authorId="125" shapeId="0" xr:uid="{AE18439E-FA9B-4568-B708-892C51041F44}">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I41" authorId="126" shapeId="0" xr:uid="{B2C31116-53BF-49A3-9B7F-A109DC9F23FD}">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J41" authorId="127" shapeId="0" xr:uid="{557993C7-93DC-4B67-90B9-2C86AAD5DB48}">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K41" authorId="128" shapeId="0" xr:uid="{3A9E7A48-292E-4EFE-9B3B-5E9418F3A3B8}">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L41" authorId="129" shapeId="0" xr:uid="{93B6FE9B-F8ED-4E3D-A7BC-68BF2421CB2E}">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M41" authorId="130" shapeId="0" xr:uid="{69A41F46-6079-4D93-A315-53D31301ABF5}">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N41" authorId="131" shapeId="0" xr:uid="{99224B92-FA99-4C4F-BD40-7B69CF115F35}">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O41" authorId="132" shapeId="0" xr:uid="{BE2F3390-11C2-47A9-899D-5838E4C96E17}">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P41" authorId="133" shapeId="0" xr:uid="{738B25DF-D2FC-4F31-85B5-43BC78CDB6F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Q41" authorId="134" shapeId="0" xr:uid="{8CDB27E4-781B-472A-926F-C11F9CAE60F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R41" authorId="135" shapeId="0" xr:uid="{18D1A2B7-BB8D-4C4B-B3BE-FB81B67BEEEE}">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S41" authorId="136" shapeId="0" xr:uid="{200F8462-C020-4C41-842B-C092795AF97A}">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T41" authorId="137" shapeId="0" xr:uid="{B9747C41-A5B2-4941-B26E-08FD91B6CB89}">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U41" authorId="138" shapeId="0" xr:uid="{61DC4961-A19D-40E7-B8EE-368778021354}">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V41" authorId="139" shapeId="0" xr:uid="{EBF0A704-D7E0-407D-9471-E90A99E587FD}">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W41" authorId="140" shapeId="0" xr:uid="{2E98CE53-318F-4AE3-987D-22E01C63D2DA}">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X41" authorId="141" shapeId="0" xr:uid="{BBAF7619-6D4C-4899-B3B2-54C56DE8C629}">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Y41" authorId="142" shapeId="0" xr:uid="{5E5428A1-4963-4A0E-B558-01E2B1782FC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Z41" authorId="143" shapeId="0" xr:uid="{FD40B787-2F6D-4DB4-A6BE-922EC53783BC}">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MA41" authorId="144" shapeId="0" xr:uid="{0FFFDC13-719D-4F22-8685-7FCE6AE7461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MB41" authorId="145" shapeId="0" xr:uid="{4C178E5E-626C-44EC-96D8-65B79E1CDD94}">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MC41" authorId="146" shapeId="0" xr:uid="{199A4861-90D1-406D-A136-336D9207BA16}">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MD41" authorId="147" shapeId="0" xr:uid="{46633C09-1CAA-44C9-BCEF-25A00A9FD577}">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ME41" authorId="148" shapeId="0" xr:uid="{E6D7DE96-8A62-41A7-A497-E6DE76F7AD8F}">
      <text>
        <t>[Threaded comment]
Your version of Excel allows you to read this threaded comment; however, any edits to it will get removed if the file is opened in a newer version of Excel. Learn more: https://go.microsoft.com/fwlink/?linkid=870924
Comment:
    Time to open CB (sec)</t>
      </text>
    </comment>
  </commentList>
</comments>
</file>

<file path=xl/sharedStrings.xml><?xml version="1.0" encoding="utf-8"?>
<sst xmlns="http://schemas.openxmlformats.org/spreadsheetml/2006/main" count="8272" uniqueCount="938">
  <si>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</si>
  <si>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</si>
  <si>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</si>
  <si>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</si>
  <si>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</si>
  <si>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</si>
  <si>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</si>
  <si>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</si>
  <si>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</si>
  <si>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</si>
  <si>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</si>
  <si>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</si>
  <si>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</si>
  <si>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</si>
  <si>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</si>
  <si>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</si>
  <si>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</si>
  <si>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</si>
  <si>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</si>
  <si>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</si>
  <si>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</si>
  <si>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</si>
  <si>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</si>
  <si>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</si>
  <si>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</si>
  <si>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</si>
  <si>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</si>
  <si>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</si>
  <si>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</si>
  <si>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</si>
  <si>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</si>
  <si>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</si>
  <si>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</si>
  <si>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</si>
  <si>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</si>
  <si>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</si>
  <si>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</si>
  <si>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</si>
  <si>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</si>
  <si>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</si>
  <si>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</si>
  <si>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</si>
  <si>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</si>
  <si>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</si>
  <si>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</si>
  <si>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</si>
  <si>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</si>
  <si>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</si>
  <si>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</si>
  <si>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</si>
  <si>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</si>
  <si>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</si>
  <si>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</si>
  <si>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</si>
  <si>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</si>
  <si>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</si>
  <si>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</si>
  <si>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</si>
  <si>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</si>
  <si>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</si>
  <si>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</si>
  <si>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</si>
  <si>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</si>
  <si>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</si>
  <si>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</si>
  <si>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</si>
  <si>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</si>
  <si>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</si>
  <si>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</si>
  <si>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</si>
  <si>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</si>
  <si>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</si>
  <si>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</si>
  <si>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</si>
  <si>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</si>
  <si>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</si>
  <si>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</si>
  <si>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</si>
  <si>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</si>
  <si>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</si>
  <si>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</si>
  <si>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</si>
  <si>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</si>
  <si>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</si>
  <si>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</si>
  <si>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</si>
  <si>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</si>
  <si>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</si>
  <si>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</si>
  <si>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</si>
  <si>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</si>
  <si>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</si>
  <si>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</si>
  <si>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</si>
  <si>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</si>
  <si>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</si>
  <si>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</si>
  <si>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</si>
  <si>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</si>
  <si>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</si>
  <si>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</si>
  <si>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</si>
  <si>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</si>
  <si>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</si>
  <si>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</si>
  <si>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</si>
  <si>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</si>
  <si>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</si>
  <si>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</si>
  <si>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</si>
  <si>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</si>
  <si>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</si>
  <si>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</si>
  <si>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</si>
  <si>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</si>
  <si>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</si>
  <si>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</si>
  <si>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</si>
  <si>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</si>
  <si>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</si>
  <si>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</si>
  <si>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</si>
  <si>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</si>
  <si>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</si>
  <si>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</si>
  <si>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</si>
  <si>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</si>
  <si>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</si>
  <si>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</si>
  <si>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</si>
  <si>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</si>
  <si>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</si>
  <si>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</si>
  <si>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</si>
  <si>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</si>
  <si>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</si>
  <si>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</si>
  <si>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</si>
  <si>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</si>
  <si>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</si>
  <si>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</si>
  <si>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</si>
  <si>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</si>
  <si>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</si>
  <si>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</si>
  <si>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</si>
  <si>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</si>
  <si>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</si>
  <si>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</si>
  <si>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</si>
  <si>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</si>
  <si>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</si>
  <si>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</si>
  <si>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</si>
  <si>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</si>
  <si>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</si>
  <si>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</si>
  <si>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</si>
  <si>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</si>
  <si>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</si>
  <si>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</si>
  <si>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</si>
  <si>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</si>
  <si>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</si>
  <si>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</si>
  <si>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</si>
  <si>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</si>
  <si>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</si>
  <si>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</si>
  <si>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</si>
  <si>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</si>
  <si>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</si>
  <si>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</si>
  <si>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</si>
  <si>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</si>
  <si>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</si>
  <si>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</si>
  <si>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</si>
  <si>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</si>
  <si>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</si>
  <si>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</si>
  <si>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</si>
  <si>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</si>
  <si>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</si>
  <si>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</si>
  <si>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</si>
  <si>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</si>
  <si>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</si>
  <si>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</si>
  <si>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</si>
  <si>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</si>
  <si>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</si>
  <si>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</si>
  <si>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</si>
  <si>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ESCO Pacific</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</si>
  <si>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</si>
  <si>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</si>
  <si>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</si>
  <si>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</si>
  <si>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</si>
  <si>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</si>
  <si>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</si>
  <si>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</si>
  <si>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</si>
  <si>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</si>
  <si>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</si>
  <si>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</si>
  <si>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</si>
  <si>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</si>
  <si>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</si>
  <si>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</si>
  <si>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</si>
  <si>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</si>
  <si>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</si>
  <si>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</si>
  <si>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</si>
  <si>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</si>
  <si>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</si>
  <si>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</si>
  <si>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</si>
  <si>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</si>
  <si>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</si>
  <si>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</si>
  <si>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</si>
  <si>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</si>
  <si>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</si>
  <si>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</si>
  <si>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</si>
  <si>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</si>
  <si>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</si>
  <si>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</si>
  <si>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</si>
  <si>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</si>
  <si>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</si>
  <si>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</si>
  <si>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</si>
  <si>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</si>
  <si>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</si>
  <si>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</si>
  <si>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</si>
  <si>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</si>
  <si>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</si>
  <si>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</si>
  <si>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</si>
  <si>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</si>
  <si>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</si>
  <si>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</si>
  <si>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</si>
  <si>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</si>
  <si>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</si>
  <si>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</si>
  <si>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</si>
  <si>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</si>
  <si>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</si>
  <si>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</si>
  <si>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</si>
  <si>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</si>
  <si>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</si>
  <si>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</si>
  <si>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</si>
  <si>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</si>
  <si>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</si>
  <si>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</si>
  <si>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</si>
  <si>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</si>
  <si>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</si>
  <si>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</si>
  <si>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</si>
  <si>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</si>
  <si>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</si>
  <si>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</si>
  <si>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</si>
  <si>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</si>
  <si>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</si>
  <si>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</si>
  <si>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</si>
  <si>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</si>
  <si>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</si>
  <si>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</si>
  <si>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</si>
  <si>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</si>
  <si>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</si>
  <si>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</si>
  <si>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</si>
  <si>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</si>
  <si>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</si>
  <si>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</si>
  <si>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</si>
  <si>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</si>
  <si>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</si>
  <si>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</si>
  <si>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</si>
  <si>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</si>
  <si>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</si>
  <si>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</si>
  <si>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</si>
  <si>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</si>
  <si>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</si>
  <si>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</si>
  <si>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</si>
  <si>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</si>
  <si>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</si>
  <si>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</si>
  <si>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</si>
  <si>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</si>
  <si>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</si>
  <si>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</si>
  <si>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</si>
  <si>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</si>
  <si>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</si>
  <si>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</si>
  <si>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</si>
  <si>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</si>
  <si>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</si>
  <si>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</si>
  <si>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</si>
  <si>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</si>
  <si>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</si>
  <si>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</si>
  <si>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</si>
  <si>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</si>
  <si>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</si>
  <si>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</si>
  <si>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</si>
  <si>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</si>
  <si>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</si>
  <si>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</si>
  <si>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</si>
  <si>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</si>
  <si>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</si>
  <si>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</si>
  <si>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</si>
  <si>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</si>
  <si>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</si>
  <si>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</si>
  <si>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</si>
  <si>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</si>
  <si>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</si>
  <si>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</si>
  <si>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</si>
  <si>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</si>
  <si>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</si>
  <si>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</si>
  <si>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</si>
  <si>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</si>
  <si>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</si>
  <si>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</si>
  <si>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</si>
  <si>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</si>
  <si>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</si>
  <si>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Contingency</t>
  </si>
  <si>
    <t>Plot Channels</t>
  </si>
  <si>
    <t>from bus</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</si>
  <si>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</si>
  <si>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</si>
  <si>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</si>
  <si>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</si>
  <si>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</si>
  <si>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</si>
  <si>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</si>
  <si>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</si>
  <si>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</si>
  <si>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</si>
  <si>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</si>
  <si>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</si>
  <si>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</si>
  <si>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</si>
  <si>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</si>
  <si>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Run?</t>
  </si>
  <si>
    <t>Element</t>
  </si>
  <si>
    <t>status</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</si>
  <si>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</si>
  <si>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</si>
  <si>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</si>
  <si>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</si>
  <si>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</si>
  <si>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</si>
  <si>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</si>
  <si>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</si>
  <si>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</si>
  <si>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</si>
  <si>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</si>
  <si>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</si>
  <si>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</si>
  <si>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</si>
  <si>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</si>
  <si>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</si>
  <si>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</si>
  <si>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</si>
  <si>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</si>
  <si>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savFileHigh</t>
  </si>
  <si>
    <t>savFileLow</t>
  </si>
  <si>
    <t>dyrFileHigh</t>
  </si>
  <si>
    <t>dyrFileLow</t>
  </si>
  <si>
    <t>20210720-180037-SubTrans-SystemNormal.sav</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</si>
  <si>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</si>
  <si>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</si>
  <si>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</si>
  <si>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</si>
  <si>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</si>
  <si>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</si>
  <si>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</si>
  <si>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</si>
  <si>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</si>
  <si>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</si>
  <si>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</si>
  <si>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</si>
  <si>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This sheet lists the contingency scenarios to be considered in Steady State studies.
+ CaseNr: name of the contingency scenarios; If left blank, the event occuring on that row is considered to be in the same scenario above it.
+ TestType: Contingency or Generation output changes
*note: If generation output change test, the generation level before and after contingency must be provided in collumn Intitial and Final respectively. 
+ Element: the element to which contingency is apply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t>
  </si>
  <si>
    <t>CaseRef</t>
  </si>
  <si>
    <t>Final</t>
  </si>
  <si>
    <t>path</t>
  </si>
  <si>
    <t>[max_sfon,max_sfoff,min_sfon,min_sfoff]</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</si>
  <si>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</si>
  <si>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</si>
  <si>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</si>
  <si>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</si>
  <si>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</si>
  <si>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</si>
  <si>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</si>
  <si>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</si>
  <si>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</si>
  <si>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</si>
  <si>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</si>
  <si>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</si>
  <si>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</si>
  <si>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</si>
  <si>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</si>
  <si>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</si>
  <si>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</si>
  <si>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</si>
  <si>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</si>
  <si>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</si>
  <si>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</si>
  <si>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</si>
  <si>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</si>
  <si>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</si>
  <si>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</si>
  <si>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</si>
  <si>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</si>
  <si>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GenChange</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</si>
  <si>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</si>
  <si>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</si>
  <si>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</si>
  <si>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</si>
  <si>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</si>
  <si>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</si>
  <si>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</si>
  <si>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</si>
  <si>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</si>
  <si>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</si>
  <si>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</si>
  <si>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</si>
  <si>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</si>
  <si>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</si>
  <si>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</si>
  <si>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</si>
  <si>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</si>
  <si>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</si>
  <si>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</si>
  <si>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</si>
  <si>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</si>
  <si>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</si>
  <si>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</si>
  <si>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</si>
  <si>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</si>
  <si>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SUMSF_SMIB_V0.sav</t>
  </si>
  <si>
    <t>SUMSF_SMIB_V0.dyr</t>
  </si>
  <si>
    <t>SUMSF</t>
  </si>
  <si>
    <t>New South Wales</t>
  </si>
  <si>
    <t xml:space="preserve">Tee connection to 132kV line 967 </t>
  </si>
  <si>
    <t>132kV line between Lismore and Koolkhan</t>
  </si>
  <si>
    <t>Richmond Valley Shire</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</si>
  <si>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</si>
  <si>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</si>
  <si>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</si>
  <si>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</si>
  <si>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</si>
  <si>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</si>
  <si>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</si>
  <si>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</si>
  <si>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</si>
  <si>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</si>
  <si>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</si>
  <si>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</si>
  <si>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</si>
  <si>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</si>
  <si>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</si>
  <si>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</si>
  <si>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</si>
  <si>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</si>
  <si>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</si>
  <si>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</si>
  <si>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</si>
  <si>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</si>
  <si>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</si>
  <si>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</si>
  <si>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</si>
  <si>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</si>
  <si>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</si>
  <si>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</si>
  <si>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</si>
  <si>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</si>
  <si>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</si>
  <si>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</si>
  <si>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</si>
  <si>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</si>
  <si>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</si>
  <si>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</si>
  <si>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Workspace_SUMSF.pswx</t>
  </si>
  <si>
    <t>FileNum</t>
  </si>
  <si>
    <t>Lot/DP</t>
  </si>
  <si>
    <t>lot_dp</t>
  </si>
  <si>
    <t>TBC</t>
  </si>
  <si>
    <t>Address</t>
  </si>
  <si>
    <t>addrs</t>
  </si>
  <si>
    <t>LGA</t>
  </si>
  <si>
    <t>lga</t>
  </si>
  <si>
    <t>Transgrid</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</si>
  <si>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</si>
  <si>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</si>
  <si>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</si>
  <si>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</si>
  <si>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</si>
  <si>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</si>
  <si>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</si>
  <si>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</si>
  <si>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</si>
  <si>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</si>
  <si>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</si>
  <si>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</si>
  <si>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</si>
  <si>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</si>
  <si>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</si>
  <si>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GenTrip</t>
  </si>
  <si>
    <t>SUMSF_high_genon.sav</t>
  </si>
  <si>
    <t>Summerville Solar Farm</t>
  </si>
  <si>
    <t>Bus_name_PSSE</t>
  </si>
  <si>
    <t>Bus_num_PSSE</t>
  </si>
  <si>
    <t>derating</t>
  </si>
  <si>
    <t>active power</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</si>
  <si>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</si>
  <si>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</si>
  <si>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</si>
  <si>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</si>
  <si>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</si>
  <si>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</si>
  <si>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</si>
  <si>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</si>
  <si>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</si>
  <si>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</si>
  <si>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</si>
  <si>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</si>
  <si>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</si>
  <si>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</si>
  <si>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</si>
  <si>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</si>
  <si>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</si>
  <si>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</si>
  <si>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</si>
  <si>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</si>
  <si>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</si>
  <si>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</si>
  <si>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</si>
  <si>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</si>
  <si>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</si>
  <si>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</si>
  <si>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</si>
  <si>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</si>
  <si>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</si>
  <si>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</si>
  <si>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</si>
  <si>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</si>
  <si>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</si>
  <si>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</si>
  <si>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</si>
  <si>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</si>
  <si>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</si>
  <si>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</si>
  <si>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</si>
  <si>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</si>
  <si>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</si>
  <si>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</si>
  <si>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</si>
  <si>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</si>
  <si>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</si>
  <si>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</si>
  <si>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</si>
  <si>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</si>
  <si>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</si>
  <si>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</si>
  <si>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</si>
  <si>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</si>
  <si>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</si>
  <si>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</si>
  <si>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</si>
  <si>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</si>
  <si>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</si>
  <si>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</si>
  <si>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</si>
  <si>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</si>
  <si>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S5258_OF_FreqExtr</t>
  </si>
  <si>
    <t>S5258</t>
  </si>
  <si>
    <t>S5258_OF_52Hz</t>
  </si>
  <si>
    <t>S5258_OF_52.2Hz</t>
  </si>
  <si>
    <t>S5258_UF_47Hz</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</si>
  <si>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</si>
  <si>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</si>
  <si>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</si>
  <si>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</si>
  <si>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</si>
  <si>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</si>
  <si>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</si>
  <si>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</si>
  <si>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</si>
  <si>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</si>
  <si>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</si>
  <si>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</si>
  <si>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</si>
  <si>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</si>
  <si>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</si>
  <si>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</si>
  <si>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</si>
  <si>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</si>
  <si>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</si>
  <si>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</si>
  <si>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</si>
  <si>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</si>
  <si>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</si>
  <si>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</si>
  <si>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</si>
  <si>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</si>
  <si>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</si>
  <si>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</si>
  <si>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SUMSF_SMIB_V0_Qctrl.dyr</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</si>
  <si>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</si>
  <si>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</si>
  <si>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</si>
  <si>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</si>
  <si>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</si>
  <si>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</si>
  <si>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</si>
  <si>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</si>
  <si>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</si>
  <si>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</si>
  <si>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</si>
  <si>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</si>
  <si>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</si>
  <si>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</si>
  <si>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</si>
  <si>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</si>
  <si>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</si>
  <si>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</si>
  <si>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</si>
  <si>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</si>
  <si>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</si>
  <si>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SUMSF_SMIB_V0_PFctrl.dyr</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</si>
  <si>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</si>
  <si>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</si>
  <si>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</si>
  <si>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</si>
  <si>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</si>
  <si>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</si>
  <si>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</si>
  <si>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</si>
  <si>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</si>
  <si>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</si>
  <si>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</si>
  <si>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</si>
  <si>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</si>
  <si>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</si>
  <si>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</si>
  <si>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</si>
  <si>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</si>
  <si>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</si>
  <si>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</si>
  <si>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[9942, 9941]</t>
  </si>
  <si>
    <t>[9942]</t>
  </si>
  <si>
    <t>Q Control Mode</t>
  </si>
  <si>
    <t>Setpoints Iq Injection</t>
  </si>
  <si>
    <t>SUMSF_SMIB_V0_Iq.dyr</t>
  </si>
  <si>
    <t>Pprim1_con</t>
  </si>
  <si>
    <t>system normal voltage</t>
  </si>
  <si>
    <t>droop</t>
  </si>
  <si>
    <t>droop base</t>
  </si>
  <si>
    <t>Initial P PV</t>
  </si>
  <si>
    <t>Initial Q PV</t>
  </si>
  <si>
    <t>Initial P BESS</t>
  </si>
  <si>
    <t>Initial Q BESS</t>
  </si>
  <si>
    <t>BatPwrAtInit</t>
  </si>
  <si>
    <t>BatPwrRtInit</t>
  </si>
  <si>
    <t>PvPwrAtInit</t>
  </si>
  <si>
    <t>PvPwrRtInit</t>
  </si>
  <si>
    <t>Ploss 33kV - POC (pu)</t>
  </si>
  <si>
    <t>Qloss 33kV - POC (pu)</t>
  </si>
  <si>
    <t>Q0</t>
  </si>
  <si>
    <t>Qmax</t>
  </si>
  <si>
    <t>Pmin = 0.05</t>
  </si>
  <si>
    <t>P = 0.5</t>
  </si>
  <si>
    <t>SMASC_G188_349_IVF150.dll</t>
  </si>
  <si>
    <t>SMASC188</t>
  </si>
  <si>
    <t>DMATsldbgBESSonly</t>
  </si>
  <si>
    <t>Setpoints BESS Only - Vctrl</t>
  </si>
  <si>
    <t>Setpoints BESS Only - Qctrl</t>
  </si>
  <si>
    <t>Setpoints BESS Only - PFctrl</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</si>
  <si>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</si>
  <si>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</si>
  <si>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</si>
  <si>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</si>
  <si>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</si>
  <si>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</si>
  <si>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</si>
  <si>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</si>
  <si>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</si>
  <si>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</si>
  <si>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</si>
  <si>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</si>
  <si>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</si>
  <si>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</si>
  <si>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</si>
  <si>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SUM_POC_DUM</t>
  </si>
  <si>
    <t>SUMSF DM 132kV</t>
  </si>
  <si>
    <t>SUM_POC</t>
  </si>
  <si>
    <t>SUM_POC 132kV</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</si>
  <si>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</si>
  <si>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</si>
  <si>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</si>
  <si>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</si>
  <si>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</si>
  <si>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</si>
  <si>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</si>
  <si>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</si>
  <si>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</si>
  <si>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</si>
  <si>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</si>
  <si>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</si>
  <si>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</si>
  <si>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</si>
  <si>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</si>
  <si>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</si>
  <si>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</si>
  <si>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</si>
  <si>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</si>
  <si>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</si>
  <si>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</si>
  <si>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</si>
  <si>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</si>
  <si>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</si>
  <si>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</si>
  <si>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</si>
  <si>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</si>
  <si>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</si>
  <si>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</si>
  <si>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</si>
  <si>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</si>
  <si>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</si>
  <si>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SUM_POC_DUM = 800009 # SUMSF DM 132kV</t>
  </si>
  <si>
    <t>SUM_POC = 9910 # SUM_POC 132kV</t>
  </si>
  <si>
    <t>DMATsllong</t>
  </si>
  <si>
    <t>lowSCR</t>
  </si>
  <si>
    <t>S5253_UF_short</t>
  </si>
  <si>
    <t>S5253_OF_short</t>
  </si>
  <si>
    <t>S5254_090_CUO_short</t>
  </si>
  <si>
    <t>S5254_110_CUO_short</t>
  </si>
  <si>
    <t>S5258_OF_TRIP</t>
  </si>
  <si>
    <t>S5258_UF_TRIP</t>
  </si>
  <si>
    <t>S5258_OV_TRIP</t>
  </si>
  <si>
    <t>S5258_UV_TRIP</t>
  </si>
  <si>
    <t>Initial</t>
  </si>
  <si>
    <t>GenChange - 90MW to 67.5MW(100% to 75%)</t>
  </si>
  <si>
    <t>GenChange - 90MW to 45MW(100% to 50%)</t>
  </si>
  <si>
    <t>GenChange - 90MW to 22.5MW(100% to 25%)</t>
  </si>
  <si>
    <t>GenChange - -90MW to -67.5MW(-100% to -75%)</t>
  </si>
  <si>
    <t>GenChange - -90MW to -45MW(-100% to -50%)</t>
  </si>
  <si>
    <t>GenChange - -90MW to -22.5MW(-100% to -25%)</t>
  </si>
  <si>
    <t>GenTrip - 90MW to 0MW (100% to 0%)</t>
  </si>
  <si>
    <t>GenTrip - 67.5MW to 0MW (75% to 0%)</t>
  </si>
  <si>
    <t>GenTrip - 45MW to 0MW (50% to 0%)</t>
  </si>
  <si>
    <t>GenTrip - 22.5MW to 0MW (25% to 0%)</t>
  </si>
  <si>
    <t>GenTrip - -90MW to 0MW (-100% to 0%)</t>
  </si>
  <si>
    <t>GenTrip - -45MW to 0MW (50% to 0%)</t>
  </si>
  <si>
    <t>Low SCR demonstration</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</si>
  <si>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</si>
  <si>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</si>
  <si>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</si>
  <si>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</si>
  <si>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</si>
  <si>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</si>
  <si>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</si>
  <si>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</si>
  <si>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</si>
  <si>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</si>
  <si>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</si>
  <si>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</si>
  <si>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</si>
  <si>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</si>
  <si>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</si>
  <si>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</si>
  <si>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</si>
  <si>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</si>
  <si>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</si>
  <si>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</si>
  <si>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</si>
  <si>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</si>
  <si>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</si>
  <si>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</si>
  <si>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</si>
  <si>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</si>
  <si>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</si>
  <si>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</si>
  <si>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</si>
  <si>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</si>
  <si>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</si>
  <si>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</si>
  <si>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</si>
  <si>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</si>
  <si>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</si>
  <si>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</si>
  <si>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</si>
  <si>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</si>
  <si>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</si>
  <si>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</si>
  <si>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</si>
  <si>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</si>
  <si>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</si>
  <si>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</si>
  <si>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</si>
  <si>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</si>
  <si>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</si>
  <si>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</si>
  <si>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</si>
  <si>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</si>
  <si>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</si>
  <si>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</si>
  <si>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</si>
  <si>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</si>
  <si>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</si>
  <si>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</si>
  <si>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</si>
  <si>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</si>
  <si>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</si>
  <si>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</si>
  <si>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</si>
  <si>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</si>
  <si>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</si>
  <si>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</si>
  <si>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</si>
  <si>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</si>
  <si>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</si>
  <si>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</si>
  <si>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</si>
  <si>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</si>
  <si>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</si>
  <si>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</si>
  <si>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</si>
  <si>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</si>
  <si>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</si>
  <si>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01</t>
  </si>
  <si>
    <t>02</t>
  </si>
  <si>
    <t>03</t>
  </si>
  <si>
    <t>04</t>
  </si>
  <si>
    <t>05</t>
  </si>
  <si>
    <t>06</t>
  </si>
  <si>
    <t>07</t>
  </si>
  <si>
    <t>08</t>
  </si>
  <si>
    <t>09</t>
  </si>
  <si>
    <t>10</t>
  </si>
  <si>
    <t>11</t>
  </si>
  <si>
    <t>12</t>
  </si>
  <si>
    <t>13</t>
  </si>
  <si>
    <t>SUMSF_V0</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</si>
  <si>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</si>
  <si>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</si>
  <si>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</si>
  <si>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</si>
  <si>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</si>
  <si>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</si>
  <si>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</si>
  <si>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</si>
  <si>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</si>
  <si>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</si>
  <si>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SCR=1.2, X/R=3</t>
  </si>
  <si>
    <t>Low SCR test Table 2 Appendix B SSIAG [ PSS®E and PSCAD/EMTDC models]</t>
  </si>
  <si>
    <t>SCR=2.0, X/R=3</t>
  </si>
  <si>
    <t>SCR=1.9, X/R=3</t>
  </si>
  <si>
    <t>SCR=1.8, X/R=3</t>
  </si>
  <si>
    <t>SCR=1.7, X/R=3</t>
  </si>
  <si>
    <t>SCR=1.6, X/R=3</t>
  </si>
  <si>
    <t>SCR=1.5, X/R=3</t>
  </si>
  <si>
    <t>SCR=1.4, X/R=3</t>
  </si>
  <si>
    <t>SCR=1.3, X/R=3</t>
  </si>
  <si>
    <t>SCR=1.1, X/R=3</t>
  </si>
  <si>
    <t>SCR=1.0, X/R=3</t>
  </si>
  <si>
    <t>lowSCR_finding</t>
  </si>
  <si>
    <t>Finding Min SCR value - with BESS</t>
  </si>
  <si>
    <t>lowSCRdbg</t>
  </si>
  <si>
    <t>LowSCR_V_inf</t>
  </si>
  <si>
    <t>Number of BESS INVs</t>
  </si>
  <si>
    <t>Finding Min BESS with SCR = 1.2</t>
  </si>
  <si>
    <t>gf81_x86</t>
  </si>
  <si>
    <t>LSM_330 - COFF_330</t>
  </si>
  <si>
    <t>LSM_330 - LSM_132</t>
  </si>
  <si>
    <t>LSM_132 - LSM_132_B</t>
  </si>
  <si>
    <t>LSM_132 - CASN_132</t>
  </si>
  <si>
    <t>MSF_132 - KOLK_132</t>
  </si>
  <si>
    <t>KOLK_132 - GRAF_132</t>
  </si>
  <si>
    <t>SUM_POC_DUM - LSM_132</t>
  </si>
  <si>
    <t>SUM_POC_DUM - KOLK_132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</si>
  <si>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</si>
  <si>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</si>
  <si>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</si>
  <si>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</si>
  <si>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</si>
  <si>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</si>
  <si>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</si>
  <si>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</si>
  <si>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</si>
  <si>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</si>
  <si>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</si>
  <si>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</si>
  <si>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</si>
  <si>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SMAHYCF14</t>
  </si>
  <si>
    <t>SMAHYCF_G14_346_IVF150.dll</t>
  </si>
  <si>
    <t>SMAGF_G302_346_IVF150.dll</t>
  </si>
  <si>
    <t>S52513dbg</t>
  </si>
  <si>
    <t>S5255_NWdbg</t>
  </si>
  <si>
    <t>DMATsl3dbg108</t>
  </si>
  <si>
    <t>DMATsl3dbg91</t>
  </si>
  <si>
    <t>DMATsl3dbg98</t>
  </si>
  <si>
    <t>MAT_ANG_STEP+/-20deg</t>
  </si>
  <si>
    <t>S52515dbg</t>
  </si>
  <si>
    <t>S5258dbg</t>
  </si>
  <si>
    <t>S5255IqQmax</t>
  </si>
  <si>
    <t>S5255IqQmin</t>
  </si>
  <si>
    <t>HL_dyn_genon</t>
  </si>
  <si>
    <t>S52515dbg2</t>
  </si>
  <si>
    <t>S52515dbg3</t>
  </si>
  <si>
    <t>S5255dbg</t>
  </si>
  <si>
    <t>S5255mulf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</si>
</sst>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21"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theme="2" tint="-9.9978637043366805E-2"/>
      <name val="Calibri"/>
      <family val="2"/>
      <scheme val="minor"/>
    </font>
    <font>
      <sz val="10"/>
      <color theme="2" tint="-9.9978637043366805E-2"/>
      <name val="Arial Nova"/>
      <family val="2"/>
    </font>
    <font>
      <sz val="10"/>
      <color theme="2" tint="-9.9978637043366805E-2"/>
      <name val="Calibri"/>
      <family val="2"/>
      <scheme val="minor"/>
    </font>
    <font>
      <b/>
      <sz val="11"/>
      <color rgb="FFFF0000"/>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6" fillId="0" borderId="0"/>
  </cellStyleXfs>
  <cellXfs count="267">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applyFont="1"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2" fontId="0" fillId="0" borderId="0" xfId="0" applyNumberFormat="1"/>
    <xf numFmtId="165"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1"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2" fontId="0" fillId="5" borderId="41" xfId="0" applyNumberFormat="1" applyFill="1" applyBorder="1"/>
    <xf numFmtId="0" fontId="0" fillId="0" borderId="42" xfId="0" applyBorder="1"/>
    <xf numFmtId="0" fontId="4" fillId="6" borderId="0" xfId="0" applyFont="1" applyFill="1"/>
    <xf numFmtId="0" fontId="0" fillId="7" borderId="12" xfId="0" quotePrefix="1" applyFill="1" applyBorder="1" applyAlignment="1">
      <alignment horizontal="center"/>
    </xf>
    <xf numFmtId="0" fontId="17" fillId="7" borderId="12" xfId="0" applyFont="1" applyFill="1" applyBorder="1"/>
    <xf numFmtId="0" fontId="18" fillId="10" borderId="1" xfId="1" applyFont="1" applyFill="1" applyBorder="1" applyAlignment="1">
      <alignment horizontal="left" vertical="center" wrapText="1"/>
    </xf>
    <xf numFmtId="0" fontId="18" fillId="10" borderId="1" xfId="1" applyFont="1" applyFill="1" applyBorder="1" applyAlignment="1">
      <alignment horizontal="center" vertical="center"/>
    </xf>
    <xf numFmtId="0" fontId="19" fillId="10" borderId="1" xfId="1" applyFont="1" applyFill="1" applyBorder="1" applyAlignment="1">
      <alignment horizontal="center"/>
    </xf>
    <xf numFmtId="0" fontId="1" fillId="9" borderId="43" xfId="0" applyFont="1" applyFill="1" applyBorder="1" applyAlignment="1">
      <alignment vertical="top"/>
    </xf>
    <xf numFmtId="0" fontId="0" fillId="3" borderId="41" xfId="0" applyFill="1" applyBorder="1"/>
    <xf numFmtId="0" fontId="4" fillId="6" borderId="41" xfId="0" applyFont="1" applyFill="1" applyBorder="1"/>
    <xf numFmtId="0" fontId="4" fillId="3" borderId="0" xfId="0" applyFont="1" applyFill="1"/>
    <xf numFmtId="166" fontId="0" fillId="5" borderId="0" xfId="0" applyNumberFormat="1" applyFill="1"/>
    <xf numFmtId="0" fontId="20" fillId="3" borderId="0" xfId="0" applyFont="1" applyFill="1"/>
    <xf numFmtId="0" fontId="1" fillId="5" borderId="3" xfId="0" applyFont="1" applyFill="1" applyBorder="1"/>
    <xf numFmtId="2" fontId="1" fillId="5" borderId="0" xfId="0" applyNumberFormat="1" applyFont="1" applyFill="1"/>
    <xf numFmtId="2" fontId="1" fillId="0" borderId="0" xfId="0" applyNumberFormat="1" applyFont="1"/>
    <xf numFmtId="165" fontId="1" fillId="0" borderId="0" xfId="0" applyNumberFormat="1" applyFont="1"/>
    <xf numFmtId="0" fontId="1" fillId="5" borderId="0" xfId="0" applyFont="1" applyFill="1"/>
    <xf numFmtId="0" fontId="16" fillId="8" borderId="0" xfId="0" applyFont="1" applyFill="1"/>
    <xf numFmtId="0" fontId="16" fillId="8" borderId="2" xfId="0" applyFont="1" applyFill="1" applyBorder="1"/>
    <xf numFmtId="0" fontId="16" fillId="8" borderId="3" xfId="0" applyFont="1" applyFill="1" applyBorder="1"/>
    <xf numFmtId="166" fontId="1" fillId="5" borderId="0" xfId="0" applyNumberFormat="1" applyFont="1" applyFill="1"/>
    <xf numFmtId="0" fontId="1" fillId="5" borderId="2" xfId="0" applyFont="1" applyFill="1" applyBorder="1"/>
    <xf numFmtId="166" fontId="1" fillId="6" borderId="0" xfId="0" applyNumberFormat="1" applyFont="1" applyFill="1"/>
    <xf numFmtId="166" fontId="1" fillId="6" borderId="41" xfId="0" applyNumberFormat="1" applyFont="1" applyFill="1" applyBorder="1"/>
    <xf numFmtId="0" fontId="1" fillId="6" borderId="0" xfId="0" applyFont="1" applyFill="1"/>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8" fillId="0" borderId="2" xfId="1" applyFont="1" applyBorder="1" applyAlignment="1">
      <alignment horizontal="left" vertical="top" wrapText="1"/>
    </xf>
    <xf numFmtId="0" fontId="0" fillId="0" borderId="0" xfId="0" applyAlignment="1">
      <alignment horizontal="left" wrapText="1"/>
    </xf>
  </cellXfs>
  <cellStyles count="2">
    <cellStyle name="Normal" xfId="0" builtinId="0"/>
    <cellStyle name="Normal 2" xfId="1" xr:uid="{6152A989-9CD1-4617-AAB2-0714DE658022}"/>
  </cellStyles>
  <dxfs count="5">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571500</xdr:colOff>
      <xdr:row>11</xdr:row>
      <xdr:rowOff>19370</xdr:rowOff>
    </xdr:from>
    <xdr:to>
      <xdr:col>13</xdr:col>
      <xdr:colOff>2669057</xdr:colOff>
      <xdr:row>23</xdr:row>
      <xdr:rowOff>143411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724400" y="1829120"/>
          <a:ext cx="8812682" cy="22957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C7" dT="2023-01-03T01:25:59.51" personId="{6AD314CE-9A80-4F7F-9D7F-FA9C8409C29C}" id="{F4BC350A-0A25-4E6B-9174-C72614562A4E}">
    <text>PSSE: 0 -&gt; Q = tan(0) = 0
PSCAD: 1 -&gt; cos(phi) = 1 -&gt; Q = 0</text>
  </threadedComment>
  <threadedComment ref="FC9" dT="2022-10-20T23:03:05.39" personId="{6AD314CE-9A80-4F7F-9D7F-FA9C8409C29C}" id="{0EDEAD08-8268-47D6-B206-ECE48F8FA260}">
    <text>PSSE input: 0.2 -&gt; tan(0.2)
PSCAD input: 0.980580676 -&gt; cos(0.980580676)</text>
  </threadedComment>
</ThreadedComments>
</file>

<file path=xl/threadedComments/threadedComment11.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50C3EB4C-743B-4658-A8C0-750518083F93}">
    <text>Consecutive cases. leave empty if it belong to / associated with previous contingency case</text>
  </threadedComment>
  <threadedComment ref="J8" dT="2023-06-25T23:22:39.00" personId="{D644028B-042F-4356-B994-BD04EB543ABC}" id="{9D81720E-2D89-4BCB-BCDA-E979D67A5E0D}">
    <text>LL: 101502
HL: 800000</text>
  </threadedComment>
</ThreadedComments>
</file>

<file path=xl/threadedComments/threadedComment12.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676FF7D5-3251-4B1E-BB7A-75AEC1092726}">
    <text>will only be used if profile type is "absolute"</text>
  </threadedComment>
  <threadedComment ref="A4" dT="2022-03-24T04:13:08.24" personId="{6AD314CE-9A80-4F7F-9D7F-FA9C8409C29C}" id="{BCFA0673-5FEA-4DB2-BD93-34B96B95ADC9}" parentId="{676FF7D5-3251-4B1E-BB7A-75AEC1092726}">
    <text>Used for SMA model as the voltage to be controlled at absolute Volt value</text>
  </threadedComment>
  <threadedComment ref="A5" dT="2021-03-23T01:31:15.27" personId="{2AEF0C01-8B51-4EB8-A8F2-E48C317031EB}" id="{3E7D86B3-C1A1-457B-A649-244774FA8357}">
    <text>will only be applied if profile type is "absolute"</text>
  </threadedComment>
</ThreadedComments>
</file>

<file path=xl/threadedComments/threadedComment13.xml><?xml version="1.0" encoding="utf-8"?>
<ThreadedComments xmlns="http://schemas.microsoft.com/office/spreadsheetml/2018/threadedcomments" xmlns:x="http://schemas.openxmlformats.org/spreadsheetml/2006/main">
  <threadedComment ref="B2" dT="2022-02-15T04:23:59.41" personId="{6AD314CE-9A80-4F7F-9D7F-FA9C8409C29C}" id="{2932DBFE-87A5-4057-9AD8-032EC3FCDE7E}">
    <text>Consecutive cases. leave empty if it belong to / associated with previous contingency case</text>
  </threadedComment>
  <threadedComment ref="E2" dT="2022-02-15T04:24:32.79" personId="{6AD314CE-9A80-4F7F-9D7F-FA9C8409C29C}" id="{3F1227DD-CDAF-4FFE-B2C4-F3DE897ED13B}">
    <text>if Element is a Machine, shunt or Bus, then J_bus = empty</text>
  </threadedComment>
  <threadedComment ref="K2" dT="2022-03-10T02:46:14.69" personId="{6AD314CE-9A80-4F7F-9D7F-FA9C8409C29C}" id="{7020E855-5834-422A-A70E-E7327682F1F0}">
    <text>dedicated for generation output before contingency occurs</text>
  </threadedComment>
  <threadedComment ref="L2" dT="2022-03-10T02:46:26.16" personId="{6AD314CE-9A80-4F7F-9D7F-FA9C8409C29C}" id="{E9E87A6E-6C3D-4ECA-A873-18D501211E55}">
    <text>dedicated for generation output after contingency occurs</text>
  </threadedComment>
  <threadedComment ref="B6" dT="2022-06-22T02:52:22.80" personId="{6AD314CE-9A80-4F7F-9D7F-FA9C8409C29C}" id="{E18C5402-E176-4300-B594-A0E9388CA5B8}">
    <text>Added as with bus 294840 in middle</text>
  </threadedComment>
  <threadedComment ref="B7" dT="2022-06-22T02:52:22.80" personId="{6AD314CE-9A80-4F7F-9D7F-FA9C8409C29C}" id="{284815EF-7A3B-4042-838E-0DBA0E515913}">
    <text>Not avaible as with bus 294840 in middle</text>
  </threadedComment>
  <threadedComment ref="B8" dT="2022-07-05T01:17:02.38" personId="{6AD314CE-9A80-4F7F-9D7F-FA9C8409C29C}" id="{CBA67C54-645C-451B-AF42-E59323A7A8D3}">
    <text>added contingency - nearby network</text>
  </threadedComment>
  <threadedComment ref="B9" dT="2022-07-05T01:17:05.35" personId="{6AD314CE-9A80-4F7F-9D7F-FA9C8409C29C}" id="{9D130B4E-2649-438F-A0BF-EEF82AFC8FD9}">
    <text>added contingency - nearby network</text>
  </threadedComment>
  <threadedComment ref="B10" dT="2022-07-05T01:17:12.58" personId="{6AD314CE-9A80-4F7F-9D7F-FA9C8409C29C}" id="{6E900DE7-F629-4788-A88B-078F5627BE8B}">
    <text>added contingency - nearby network</text>
  </threadedComment>
  <threadedComment ref="B11" dT="2022-07-05T01:17:16.37" personId="{6AD314CE-9A80-4F7F-9D7F-FA9C8409C29C}" id="{9B6C4799-C6D2-4E65-9DF9-BC5432493671}">
    <text>added contingency - nearby network</text>
  </threadedComment>
  <threadedComment ref="B12" dT="2022-07-05T01:15:48.20" personId="{6AD314CE-9A80-4F7F-9D7F-FA9C8409C29C}" id="{6ECA2BAF-7E3C-4BC7-8E84-E557FE5E4B36}">
    <text>added contingency - nearby network</text>
  </threadedComment>
</ThreadedComments>
</file>

<file path=xl/threadedComments/threadedComment14.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5.xml><?xml version="1.0" encoding="utf-8"?>
<ThreadedComments xmlns="http://schemas.microsoft.com/office/spreadsheetml/2018/threadedcomments" xmlns:x="http://schemas.openxmlformats.org/spreadsheetml/2006/main">
  <threadedComment ref="B75" dT="2023-06-25T23:23:59.64" personId="{D644028B-042F-4356-B994-BD04EB543ABC}" id="{CCF0BCB0-6953-4B57-9BBC-D106219DF1D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2-03-23T00:07:39.13" personId="{6AD314CE-9A80-4F7F-9D7F-FA9C8409C29C}" id="{1F27B973-CB81-4AC4-BD49-0BDF4DC6D490}">
    <text>POC_To bus</text>
  </threadedComment>
  <threadedComment ref="A24" dT="2020-11-16T23:46:53.26" personId="{2AEF0C01-8B51-4EB8-A8F2-E48C317031EB}" id="{9B9FFE95-C270-4381-AE28-BA23AAA6C3E6}">
    <text>The numbering of these must match the Generator numbers</text>
  </threadedComment>
  <threadedComment ref="C24" dT="2020-10-22T05:03:24.28" personId="{2AEF0C01-8B51-4EB8-A8F2-E48C317031EB}" id="{F66A08D3-4278-41C0-A98A-7277226A43B6}">
    <text>by default the voltages and angles will alwaye be read at the toBus. But for example for the LV it may be preferred to read at the fromBus.</text>
  </threadedComment>
  <threadedComment ref="A43" dT="2020-11-26T04:59:23.61" personId="{2AEF0C01-8B51-4EB8-A8F2-E48C317031EB}" id="{5B2DF5DE-6B31-46C6-918A-A822AB2146E6}">
    <text>for the setpoints common ways are adjusting variables or writing to VREF</text>
  </threadedComment>
  <threadedComment ref="A45" dT="2022-02-02T06:18:20.23" personId="{6AD314CE-9A80-4F7F-9D7F-FA9C8409C29C}" id="{01DF733F-9D43-4074-ACED-A29161AB8609}">
    <text>This should be "_con" or "_var" depending on the specific OEM model</text>
  </threadedComment>
  <threadedComment ref="A49" dT="2021-03-12T06:03:29.64" personId="{2AEF0C01-8B51-4EB8-A8F2-E48C317031EB}" id="{F3BC79DA-3D54-4DFC-A145-6CFB05138B7E}">
    <text>Active Power setpoint to HyCon</text>
  </threadedComment>
  <threadedComment ref="A73" dT="2021-03-12T06:03:29.64" personId="{2AEF0C01-8B51-4EB8-A8F2-E48C317031EB}" id="{1498D888-9DF7-4A88-BCCB-00678252F7D0}">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s>
</file>

<file path=xl/threadedComments/threadedComment6.xml><?xml version="1.0" encoding="utf-8"?>
<ThreadedComments xmlns="http://schemas.microsoft.com/office/spreadsheetml/2018/threadedcomments" xmlns:x="http://schemas.openxmlformats.org/spreadsheetml/2006/main">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222" dT="2022-11-02T03:20:49.17" personId="{6AD314CE-9A80-4F7F-9D7F-FA9C8409C29C}" id="{EDD0252B-97CC-4039-B459-675A443066E0}">
    <text>Exclude V control mode</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A7" dT="2021-02-16T05:42:05.28" personId="{2AEF0C01-8B51-4EB8-A8F2-E48C317031EB}" id="{50C8A10E-9A09-4463-B4F8-3FCA895B1129}">
    <text>MAT</text>
  </threadedComment>
</ThreadedComments>
</file>

<file path=xl/threadedComments/threadedComment9.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LE4" dT="2023-06-23T05:42:50.55" personId="{D644028B-042F-4356-B994-BD04EB543ABC}" id="{D5EA38DF-34C7-401A-9C4B-6B2213E57C75}">
    <text>Min from Transgrid: 251.5
Withstand value: 1.2*90 = 108</text>
  </threadedComment>
  <threadedComment ref="LG4" dT="2023-06-23T05:42:50.55" personId="{D644028B-042F-4356-B994-BD04EB543ABC}" id="{E13A4882-CD4D-40DE-AF2F-60F12019D605}">
    <text>Min from Transgrid: 251.5
Withstand value: 1.2*90 = 108</text>
  </threadedComment>
  <threadedComment ref="LH4" dT="2023-06-23T05:42:50.55" personId="{D644028B-042F-4356-B994-BD04EB543ABC}" id="{E5D09CB3-7EBF-425B-A446-829A5659C684}">
    <text>Min from Transgrid: 251.5
Withstand value: 1.2*90 = 108</text>
  </threadedComment>
  <threadedComment ref="LI4" dT="2023-06-23T05:42:50.55" personId="{D644028B-042F-4356-B994-BD04EB543ABC}" id="{1AE384C2-9CAC-4ADA-9C82-20FBAF0938DA}">
    <text>Min from Transgrid: 251.5
Withstand value: 1.2*90 = 108</text>
  </threadedComment>
  <threadedComment ref="LJ4" dT="2023-06-23T05:42:50.55" personId="{D644028B-042F-4356-B994-BD04EB543ABC}" id="{E496AFB8-E54C-449B-9CDF-1B7CBDAC3A39}">
    <text>Min from Transgrid: 251.5
Withstand value: 1.2*90 = 108</text>
  </threadedComment>
  <threadedComment ref="LK4" dT="2023-06-23T05:42:50.55" personId="{D644028B-042F-4356-B994-BD04EB543ABC}" id="{832D1631-B710-4719-9A8B-DE214DB79C62}">
    <text>Min from Transgrid: 251.5
Withstand value: 1.2*90 = 108</text>
  </threadedComment>
  <threadedComment ref="LL4" dT="2023-06-23T05:42:50.55" personId="{D644028B-042F-4356-B994-BD04EB543ABC}" id="{D347FFE3-AEF1-47A3-B679-F9797989D8C6}">
    <text>Min from Transgrid: 251.5
Withstand value: 1.2*90 = 108</text>
  </threadedComment>
  <threadedComment ref="LM4" dT="2023-06-23T05:42:50.55" personId="{D644028B-042F-4356-B994-BD04EB543ABC}" id="{680DB3CE-C2E4-4D52-874F-6AEBFB088AB0}">
    <text>Min from Transgrid: 251.5
Withstand value: 1.2*90 = 108</text>
  </threadedComment>
  <threadedComment ref="LN4" dT="2023-06-23T05:42:50.55" personId="{D644028B-042F-4356-B994-BD04EB543ABC}" id="{07491B4C-97CF-4B50-B1BA-DD2AFA1DEB1C}">
    <text>Min from Transgrid: 251.5
Withstand value: 1.2*90 = 108</text>
  </threadedComment>
  <threadedComment ref="LO4" dT="2023-06-23T05:42:50.55" personId="{D644028B-042F-4356-B994-BD04EB543ABC}" id="{6112FE75-ABBA-42F0-B797-77273C58428C}">
    <text>Min from Transgrid: 251.5
Withstand value: 1.2*90 = 108</text>
  </threadedComment>
  <threadedComment ref="LP4" dT="2023-06-23T05:42:50.55" personId="{D644028B-042F-4356-B994-BD04EB543ABC}" id="{4745C2F1-9137-467C-9672-F15030FC8BE5}">
    <text>Min from Transgrid: 251.5
Withstand value: 1.2*90 = 108</text>
  </threadedComment>
  <threadedComment ref="LQ4" dT="2023-06-23T05:42:50.55" personId="{D644028B-042F-4356-B994-BD04EB543ABC}" id="{36409495-83F9-474F-982A-8BF31683DBDC}">
    <text>Min from Transgrid: 251.5
Withstand value: 1.2*90 = 108</text>
  </threadedComment>
  <threadedComment ref="LR4" dT="2023-06-23T05:42:50.55" personId="{D644028B-042F-4356-B994-BD04EB543ABC}" id="{C3EB5F2D-10E2-4271-8ED3-75A974F5B3B4}">
    <text>Min from Transgrid: 251.5
Withstand value: 1.2*90 = 108</text>
  </threadedComment>
  <threadedComment ref="LS4" dT="2023-06-23T05:42:50.55" personId="{D644028B-042F-4356-B994-BD04EB543ABC}" id="{56B5CFE5-6962-4356-83D6-120414B15656}">
    <text>Min from Transgrid: 251.5
Withstand value: 1.2*90 = 108</text>
  </threadedComment>
  <threadedComment ref="LT4" dT="2023-06-23T05:42:50.55" personId="{D644028B-042F-4356-B994-BD04EB543ABC}" id="{20C672EF-A84E-4043-AC60-85E5336FC86C}">
    <text>Min from Transgrid: 251.5
Withstand value: 1.2*90 = 108</text>
  </threadedComment>
  <threadedComment ref="LU4" dT="2023-06-23T05:42:50.55" personId="{D644028B-042F-4356-B994-BD04EB543ABC}" id="{B5253F88-BAFE-4A68-A284-D11B8FF38918}">
    <text>Min from Transgrid: 251.5
Withstand value: 1.2*90 = 108</text>
  </threadedComment>
  <threadedComment ref="LV4" dT="2023-06-23T05:42:50.55" personId="{D644028B-042F-4356-B994-BD04EB543ABC}" id="{F942EA46-33C7-448E-B1D0-21EAF82D0BB6}">
    <text>Min from Transgrid: 251.5
Withstand value: 1.2*90 = 108</text>
  </threadedComment>
  <threadedComment ref="LW4" dT="2023-06-23T05:42:50.55" personId="{D644028B-042F-4356-B994-BD04EB543ABC}" id="{3D0B8744-8A6C-46F8-B191-1B875A36C9A3}">
    <text>Min from Transgrid: 251.5
Withstand value: 1.2*90 = 108</text>
  </threadedComment>
  <threadedComment ref="LX4" dT="2023-06-23T05:42:50.55" personId="{D644028B-042F-4356-B994-BD04EB543ABC}" id="{BA98498D-E742-434B-8BC9-01CC3587EE2F}">
    <text>Min from Transgrid: 251.5
Withstand value: 1.2*90 = 108</text>
  </threadedComment>
  <threadedComment ref="LY4" dT="2023-06-23T05:42:50.55" personId="{D644028B-042F-4356-B994-BD04EB543ABC}" id="{0184D837-FA65-4A3D-A781-B4B686C99AC0}">
    <text>Min from Transgrid: 251.5
Withstand value: 1.2*90 = 108</text>
  </threadedComment>
  <threadedComment ref="LZ4" dT="2023-06-23T05:42:50.55" personId="{D644028B-042F-4356-B994-BD04EB543ABC}" id="{99E33C9F-5986-439C-A0E7-AB81AD94E1E6}">
    <text>Min from Transgrid: 251.5
Withstand value: 1.2*90 = 108</text>
  </threadedComment>
  <threadedComment ref="MA4" dT="2023-06-23T05:42:50.55" personId="{D644028B-042F-4356-B994-BD04EB543ABC}" id="{02BD1EAB-41C4-441F-B365-982870B24A81}">
    <text>Min from Transgrid: 251.5
Withstand value: 1.2*90 = 108</text>
  </threadedComment>
  <threadedComment ref="MB4" dT="2023-06-23T05:42:50.55" personId="{D644028B-042F-4356-B994-BD04EB543ABC}" id="{D7B98239-464F-4746-98A6-4E3045722D60}">
    <text>Min from Transgrid: 251.5
Withstand value: 1.2*90 = 108</text>
  </threadedComment>
  <threadedComment ref="MC4" dT="2023-06-23T05:42:50.55" personId="{D644028B-042F-4356-B994-BD04EB543ABC}" id="{4A1D7E3F-F5E4-4D53-A467-1DEA7DF98B38}">
    <text>Min from Transgrid: 251.5
Withstand value: 1.2*90 = 108</text>
  </threadedComment>
  <threadedComment ref="MD4" dT="2023-06-23T05:42:50.55" personId="{D644028B-042F-4356-B994-BD04EB543ABC}" id="{6A8D8BE0-441A-40D0-99C3-9D891FC004F4}">
    <text>Min from Transgrid: 251.5
Withstand value: 1.2*90 = 108</text>
  </threadedComment>
  <threadedComment ref="ME4" dT="2023-06-23T05:42:50.55" personId="{D644028B-042F-4356-B994-BD04EB543ABC}" id="{8F259CF7-9F70-4BDC-ACD4-D1876E97307F}">
    <text>Min from Transgrid: 251.5
Withstand value: 1.2*90 = 108</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C38" dT="2023-03-21T23:19:19.90" personId="{6AD314CE-9A80-4F7F-9D7F-FA9C8409C29C}" id="{5EC3F351-DD54-45B3-A2B4-9481A6D34B27}">
    <text>0: close; 1: open</text>
  </threadedComment>
  <threadedComment ref="JG38" dT="2023-03-21T23:19:19.90" personId="{6AD314CE-9A80-4F7F-9D7F-FA9C8409C29C}" id="{BA23F60D-18B9-4183-BF1C-683E7FBFADCC}">
    <text>0: close; 1: open</text>
  </threadedComment>
  <threadedComment ref="KK38" dT="2023-03-21T23:19:19.90" personId="{6AD314CE-9A80-4F7F-9D7F-FA9C8409C29C}" id="{CB9EF745-538A-4C52-B8FB-B8FA87019D06}">
    <text>0: close; 1: open</text>
  </threadedComment>
  <threadedComment ref="LE38" dT="2023-03-21T23:19:19.90" personId="{6AD314CE-9A80-4F7F-9D7F-FA9C8409C29C}" id="{894B6F9D-C0FD-48D6-9168-16FC9754E509}">
    <text>0: close; 1: open</text>
  </threadedComment>
  <threadedComment ref="LH38" dT="2023-03-21T23:19:19.90" personId="{6AD314CE-9A80-4F7F-9D7F-FA9C8409C29C}" id="{9078B112-4A6B-4E83-A325-B342B8CEB37B}">
    <text>0: close; 1: open</text>
  </threadedComment>
  <threadedComment ref="LI38" dT="2023-03-21T23:19:19.90" personId="{6AD314CE-9A80-4F7F-9D7F-FA9C8409C29C}" id="{DB10EC2D-3EC4-4E83-8B84-087765D0CD7E}">
    <text>0: close; 1: open</text>
  </threadedComment>
  <threadedComment ref="LJ38" dT="2023-03-21T23:19:19.90" personId="{6AD314CE-9A80-4F7F-9D7F-FA9C8409C29C}" id="{B028EAC4-97A0-42FF-A1FD-865E25E38E78}">
    <text>0: close; 1: open</text>
  </threadedComment>
  <threadedComment ref="LK38" dT="2023-03-21T23:19:19.90" personId="{6AD314CE-9A80-4F7F-9D7F-FA9C8409C29C}" id="{E3ECB329-2EEC-421D-8AFC-EB352640018E}">
    <text>0: close; 1: open</text>
  </threadedComment>
  <threadedComment ref="LL38" dT="2023-03-21T23:19:19.90" personId="{6AD314CE-9A80-4F7F-9D7F-FA9C8409C29C}" id="{C80D0EAD-5159-4EC1-B4CC-78AA4D5E6FEB}">
    <text>0: close; 1: open</text>
  </threadedComment>
  <threadedComment ref="LM38" dT="2023-03-21T23:19:19.90" personId="{6AD314CE-9A80-4F7F-9D7F-FA9C8409C29C}" id="{5CB1AF1E-9A8A-4759-9C22-BA3769A07A01}">
    <text>0: close; 1: open</text>
  </threadedComment>
  <threadedComment ref="LN38" dT="2023-03-21T23:19:19.90" personId="{6AD314CE-9A80-4F7F-9D7F-FA9C8409C29C}" id="{6C6421FF-9132-4E38-8FFB-ACC7CD557992}">
    <text>0: close; 1: open</text>
  </threadedComment>
  <threadedComment ref="LO38" dT="2023-03-21T23:19:19.90" personId="{6AD314CE-9A80-4F7F-9D7F-FA9C8409C29C}" id="{6E00DE02-2E5D-4236-B5B0-7017CDACD954}">
    <text>0: close; 1: open</text>
  </threadedComment>
  <threadedComment ref="LP38" dT="2023-03-21T23:19:19.90" personId="{6AD314CE-9A80-4F7F-9D7F-FA9C8409C29C}" id="{78E59670-6AE5-44ED-9349-FB3B1D1A8255}">
    <text>0: close; 1: open</text>
  </threadedComment>
  <threadedComment ref="LQ38" dT="2023-03-21T23:19:19.90" personId="{6AD314CE-9A80-4F7F-9D7F-FA9C8409C29C}" id="{06C024F7-6CD5-43C2-880C-33FCD844FFF8}">
    <text>0: close; 1: open</text>
  </threadedComment>
  <threadedComment ref="LR38" dT="2023-03-21T23:19:19.90" personId="{6AD314CE-9A80-4F7F-9D7F-FA9C8409C29C}" id="{41A94E61-78EA-4211-AFBA-AE8E5F0C21A3}">
    <text>0: close; 1: open</text>
  </threadedComment>
  <threadedComment ref="LS38" dT="2023-03-21T23:19:19.90" personId="{6AD314CE-9A80-4F7F-9D7F-FA9C8409C29C}" id="{2ECAC39F-DD18-4237-B83B-1BFF10435EEB}">
    <text>0: close; 1: open</text>
  </threadedComment>
  <threadedComment ref="LT38" dT="2023-03-21T23:19:19.90" personId="{6AD314CE-9A80-4F7F-9D7F-FA9C8409C29C}" id="{74E13876-864D-472C-A498-99BD705A89BA}">
    <text>0: close; 1: open</text>
  </threadedComment>
  <threadedComment ref="LU38" dT="2023-03-21T23:19:19.90" personId="{6AD314CE-9A80-4F7F-9D7F-FA9C8409C29C}" id="{42A7DCD8-F100-4FE0-A7BC-D694C1FCEEAB}">
    <text>0: close; 1: open</text>
  </threadedComment>
  <threadedComment ref="LV38" dT="2023-03-21T23:19:19.90" personId="{6AD314CE-9A80-4F7F-9D7F-FA9C8409C29C}" id="{1F5E0235-9F1A-401C-B4C1-05322891BC4A}">
    <text>0: close; 1: open</text>
  </threadedComment>
  <threadedComment ref="LW38" dT="2023-03-21T23:19:19.90" personId="{6AD314CE-9A80-4F7F-9D7F-FA9C8409C29C}" id="{6DFE7AEA-0786-4748-A198-4EA934AE5719}">
    <text>0: close; 1: open</text>
  </threadedComment>
  <threadedComment ref="LX38" dT="2023-03-21T23:19:19.90" personId="{6AD314CE-9A80-4F7F-9D7F-FA9C8409C29C}" id="{9F8FA2FA-2C3B-4258-9CD4-54C6D353C22F}">
    <text>0: close; 1: open</text>
  </threadedComment>
  <threadedComment ref="LY38" dT="2023-03-21T23:19:19.90" personId="{6AD314CE-9A80-4F7F-9D7F-FA9C8409C29C}" id="{CB5D70D9-9B8E-43D9-949E-5D1C88652E6E}">
    <text>0: close; 1: open</text>
  </threadedComment>
  <threadedComment ref="LZ38" dT="2023-03-21T23:19:19.90" personId="{6AD314CE-9A80-4F7F-9D7F-FA9C8409C29C}" id="{F4EFA027-3754-41D2-BE5E-D95D8D1BDAB1}">
    <text>0: close; 1: open</text>
  </threadedComment>
  <threadedComment ref="MA38" dT="2023-03-21T23:19:19.90" personId="{6AD314CE-9A80-4F7F-9D7F-FA9C8409C29C}" id="{D55A36CD-D3AF-4B5B-814B-5B0DC8C0551F}">
    <text>0: close; 1: open</text>
  </threadedComment>
  <threadedComment ref="MB38" dT="2023-03-21T23:19:19.90" personId="{6AD314CE-9A80-4F7F-9D7F-FA9C8409C29C}" id="{4F69F0F2-DF8E-42F7-860B-A77016515C1F}">
    <text>0: close; 1: open</text>
  </threadedComment>
  <threadedComment ref="MC38" dT="2023-03-21T23:19:19.90" personId="{6AD314CE-9A80-4F7F-9D7F-FA9C8409C29C}" id="{8D4C6455-DCE5-4BE3-AEFF-26626946747D}">
    <text>0: close; 1: open</text>
  </threadedComment>
  <threadedComment ref="MD38" dT="2023-03-21T23:19:19.90" personId="{6AD314CE-9A80-4F7F-9D7F-FA9C8409C29C}" id="{38A6F50E-E137-4767-A074-462DC2D143CC}">
    <text>0: close; 1: open</text>
  </threadedComment>
  <threadedComment ref="ME38" dT="2023-03-21T23:19:19.90" personId="{6AD314CE-9A80-4F7F-9D7F-FA9C8409C29C}" id="{15DD5510-23EB-4EE9-AA01-BDE8923D8A8D}">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C39" dT="2023-03-21T23:19:34.97" personId="{6AD314CE-9A80-4F7F-9D7F-FA9C8409C29C}" id="{5A9118F6-F45E-4E81-99BE-FEAFE93B584F}">
    <text>1: on; 0: off</text>
  </threadedComment>
  <threadedComment ref="JG39" dT="2023-03-21T23:19:34.97" personId="{6AD314CE-9A80-4F7F-9D7F-FA9C8409C29C}" id="{FA03637D-DD38-43FB-A9C6-4A67DC1461B4}">
    <text>1: on; 0: off</text>
  </threadedComment>
  <threadedComment ref="KK39" dT="2023-03-21T23:19:34.97" personId="{6AD314CE-9A80-4F7F-9D7F-FA9C8409C29C}" id="{139995AC-DFE4-4BF9-B15B-70C453090F62}">
    <text>1: on; 0: off</text>
  </threadedComment>
  <threadedComment ref="LE39" dT="2023-03-21T23:19:34.97" personId="{6AD314CE-9A80-4F7F-9D7F-FA9C8409C29C}" id="{6EB5BB4A-223C-40C6-8B77-4E2B6520B226}">
    <text>1: on; 0: off</text>
  </threadedComment>
  <threadedComment ref="LH39" dT="2023-03-21T23:19:34.97" personId="{6AD314CE-9A80-4F7F-9D7F-FA9C8409C29C}" id="{5433B86A-7F27-4E86-973F-B0A420E5457A}">
    <text>1: on; 0: off</text>
  </threadedComment>
  <threadedComment ref="LI39" dT="2023-03-21T23:19:34.97" personId="{6AD314CE-9A80-4F7F-9D7F-FA9C8409C29C}" id="{85E1F67E-52BD-4BE6-BBFB-3720ECE04BC1}">
    <text>1: on; 0: off</text>
  </threadedComment>
  <threadedComment ref="LJ39" dT="2023-03-21T23:19:34.97" personId="{6AD314CE-9A80-4F7F-9D7F-FA9C8409C29C}" id="{19CB5BBE-A508-487A-BBDD-4E93E65BC5CC}">
    <text>1: on; 0: off</text>
  </threadedComment>
  <threadedComment ref="LK39" dT="2023-03-21T23:19:34.97" personId="{6AD314CE-9A80-4F7F-9D7F-FA9C8409C29C}" id="{1FACC410-18B4-414B-BAB1-B129016FAF1D}">
    <text>1: on; 0: off</text>
  </threadedComment>
  <threadedComment ref="LL39" dT="2023-03-21T23:19:34.97" personId="{6AD314CE-9A80-4F7F-9D7F-FA9C8409C29C}" id="{F089DC12-37DD-4C61-8C82-477F3DE3C4FF}">
    <text>1: on; 0: off</text>
  </threadedComment>
  <threadedComment ref="LM39" dT="2023-03-21T23:19:34.97" personId="{6AD314CE-9A80-4F7F-9D7F-FA9C8409C29C}" id="{9739AF56-1286-43F6-9EFB-309E4C6AC468}">
    <text>1: on; 0: off</text>
  </threadedComment>
  <threadedComment ref="LN39" dT="2023-03-21T23:19:34.97" personId="{6AD314CE-9A80-4F7F-9D7F-FA9C8409C29C}" id="{360DE7D7-F8F9-4BB0-867E-B77423F1DDF5}">
    <text>1: on; 0: off</text>
  </threadedComment>
  <threadedComment ref="LO39" dT="2023-03-21T23:19:34.97" personId="{6AD314CE-9A80-4F7F-9D7F-FA9C8409C29C}" id="{F524D756-940B-4F2E-BFAB-F74800B6CC57}">
    <text>1: on; 0: off</text>
  </threadedComment>
  <threadedComment ref="LP39" dT="2023-03-21T23:19:34.97" personId="{6AD314CE-9A80-4F7F-9D7F-FA9C8409C29C}" id="{CCBD061B-7ADF-40E1-A791-BC33EE93B4CB}">
    <text>1: on; 0: off</text>
  </threadedComment>
  <threadedComment ref="LQ39" dT="2023-03-21T23:19:34.97" personId="{6AD314CE-9A80-4F7F-9D7F-FA9C8409C29C}" id="{1FC74836-E4B5-4D8D-8B77-30BE98C672EA}">
    <text>1: on; 0: off</text>
  </threadedComment>
  <threadedComment ref="LR39" dT="2023-03-21T23:19:34.97" personId="{6AD314CE-9A80-4F7F-9D7F-FA9C8409C29C}" id="{6BB88E8E-A575-4210-AEF8-29BD60D7E9DE}">
    <text>1: on; 0: off</text>
  </threadedComment>
  <threadedComment ref="LS39" dT="2023-03-21T23:19:34.97" personId="{6AD314CE-9A80-4F7F-9D7F-FA9C8409C29C}" id="{A351D0DA-5F3B-4905-8BD2-CB3CE02E2D0C}">
    <text>1: on; 0: off</text>
  </threadedComment>
  <threadedComment ref="LT39" dT="2023-03-21T23:19:34.97" personId="{6AD314CE-9A80-4F7F-9D7F-FA9C8409C29C}" id="{4D6CC45F-98B5-4D58-8D99-913B48A2711A}">
    <text>1: on; 0: off</text>
  </threadedComment>
  <threadedComment ref="LU39" dT="2023-03-21T23:19:34.97" personId="{6AD314CE-9A80-4F7F-9D7F-FA9C8409C29C}" id="{8B6B3075-FB78-408D-A1DC-D2A733C75FE6}">
    <text>1: on; 0: off</text>
  </threadedComment>
  <threadedComment ref="LV39" dT="2023-03-21T23:19:34.97" personId="{6AD314CE-9A80-4F7F-9D7F-FA9C8409C29C}" id="{456D98A4-555D-4A6D-B930-0BA8B36BD916}">
    <text>1: on; 0: off</text>
  </threadedComment>
  <threadedComment ref="LW39" dT="2023-03-21T23:19:34.97" personId="{6AD314CE-9A80-4F7F-9D7F-FA9C8409C29C}" id="{35FA6832-622E-440F-911B-67715587619A}">
    <text>1: on; 0: off</text>
  </threadedComment>
  <threadedComment ref="LX39" dT="2023-03-21T23:19:34.97" personId="{6AD314CE-9A80-4F7F-9D7F-FA9C8409C29C}" id="{49A8CB9F-7FBB-4BC6-A27D-CDC0CD0EC8FC}">
    <text>1: on; 0: off</text>
  </threadedComment>
  <threadedComment ref="LY39" dT="2023-03-21T23:19:34.97" personId="{6AD314CE-9A80-4F7F-9D7F-FA9C8409C29C}" id="{E80F742B-B80C-49F8-987A-59421F7045D1}">
    <text>1: on; 0: off</text>
  </threadedComment>
  <threadedComment ref="LZ39" dT="2023-03-21T23:19:34.97" personId="{6AD314CE-9A80-4F7F-9D7F-FA9C8409C29C}" id="{3A9CF7DC-3DBE-474B-BA68-BA28E922ED7A}">
    <text>1: on; 0: off</text>
  </threadedComment>
  <threadedComment ref="MA39" dT="2023-03-21T23:19:34.97" personId="{6AD314CE-9A80-4F7F-9D7F-FA9C8409C29C}" id="{D21E3E52-97FF-4D7D-9424-4EB19C13B312}">
    <text>1: on; 0: off</text>
  </threadedComment>
  <threadedComment ref="MB39" dT="2023-03-21T23:19:34.97" personId="{6AD314CE-9A80-4F7F-9D7F-FA9C8409C29C}" id="{DFE5428E-2975-4B49-B036-7C23155DEA65}">
    <text>1: on; 0: off</text>
  </threadedComment>
  <threadedComment ref="MC39" dT="2023-03-21T23:19:34.97" personId="{6AD314CE-9A80-4F7F-9D7F-FA9C8409C29C}" id="{17F8A1D4-AD8C-42C0-B612-3F455FEAD366}">
    <text>1: on; 0: off</text>
  </threadedComment>
  <threadedComment ref="MD39" dT="2023-03-21T23:19:34.97" personId="{6AD314CE-9A80-4F7F-9D7F-FA9C8409C29C}" id="{1C149621-BCB4-4804-8D3A-91CA8AC34880}">
    <text>1: on; 0: off</text>
  </threadedComment>
  <threadedComment ref="ME39" dT="2023-03-21T23:19:34.97" personId="{6AD314CE-9A80-4F7F-9D7F-FA9C8409C29C}" id="{9ADE359D-6447-46FF-ABA5-CDB964A5125C}">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C40" dT="2023-03-21T23:19:24.99" personId="{6AD314CE-9A80-4F7F-9D7F-FA9C8409C29C}" id="{F02302D0-9AEA-4E48-BCCE-B17847519565}">
    <text>0: close; 1: open</text>
  </threadedComment>
  <threadedComment ref="JG40" dT="2023-03-21T23:19:24.99" personId="{6AD314CE-9A80-4F7F-9D7F-FA9C8409C29C}" id="{5B974DE7-CA18-44C3-A5FD-8F989C290C00}">
    <text>0: close; 1: open</text>
  </threadedComment>
  <threadedComment ref="KK40" dT="2023-03-21T23:19:24.99" personId="{6AD314CE-9A80-4F7F-9D7F-FA9C8409C29C}" id="{614FB6CB-2905-4631-93CB-2FF819C5410E}">
    <text>0: close; 1: open</text>
  </threadedComment>
  <threadedComment ref="LE40" dT="2023-03-21T23:19:24.99" personId="{6AD314CE-9A80-4F7F-9D7F-FA9C8409C29C}" id="{D07B8CCD-4327-4726-9E03-F6C3943EABEB}">
    <text>0: close; 1: open</text>
  </threadedComment>
  <threadedComment ref="LH40" dT="2023-03-21T23:19:24.99" personId="{6AD314CE-9A80-4F7F-9D7F-FA9C8409C29C}" id="{955C4A45-A160-4C16-ACF8-1AD87F7AD88F}">
    <text>0: close; 1: open</text>
  </threadedComment>
  <threadedComment ref="LI40" dT="2023-03-21T23:19:24.99" personId="{6AD314CE-9A80-4F7F-9D7F-FA9C8409C29C}" id="{8470FCA1-5B0A-4E65-95A2-4A71827A113F}">
    <text>0: close; 1: open</text>
  </threadedComment>
  <threadedComment ref="LJ40" dT="2023-03-21T23:19:24.99" personId="{6AD314CE-9A80-4F7F-9D7F-FA9C8409C29C}" id="{3AF4EFDA-D5DA-4CC9-8A07-EF2C51F2B596}">
    <text>0: close; 1: open</text>
  </threadedComment>
  <threadedComment ref="LK40" dT="2023-03-21T23:19:24.99" personId="{6AD314CE-9A80-4F7F-9D7F-FA9C8409C29C}" id="{E96DC749-6BF5-4166-9D73-4BE871B01C5C}">
    <text>0: close; 1: open</text>
  </threadedComment>
  <threadedComment ref="LL40" dT="2023-03-21T23:19:24.99" personId="{6AD314CE-9A80-4F7F-9D7F-FA9C8409C29C}" id="{5B9BB875-ECF8-4931-A412-955C3040EF2A}">
    <text>0: close; 1: open</text>
  </threadedComment>
  <threadedComment ref="LM40" dT="2023-03-21T23:19:24.99" personId="{6AD314CE-9A80-4F7F-9D7F-FA9C8409C29C}" id="{1C2DD791-584D-4474-AD40-41B7F53A45B3}">
    <text>0: close; 1: open</text>
  </threadedComment>
  <threadedComment ref="LN40" dT="2023-03-21T23:19:24.99" personId="{6AD314CE-9A80-4F7F-9D7F-FA9C8409C29C}" id="{FD846B7B-7E8E-4C75-945F-54B35BC82639}">
    <text>0: close; 1: open</text>
  </threadedComment>
  <threadedComment ref="LO40" dT="2023-03-21T23:19:24.99" personId="{6AD314CE-9A80-4F7F-9D7F-FA9C8409C29C}" id="{D9E3C2FE-D086-4825-9F57-5706510BD061}">
    <text>0: close; 1: open</text>
  </threadedComment>
  <threadedComment ref="LP40" dT="2023-03-21T23:19:24.99" personId="{6AD314CE-9A80-4F7F-9D7F-FA9C8409C29C}" id="{86B7E344-4793-4604-9240-809E0A876D0D}">
    <text>0: close; 1: open</text>
  </threadedComment>
  <threadedComment ref="LQ40" dT="2023-03-21T23:19:24.99" personId="{6AD314CE-9A80-4F7F-9D7F-FA9C8409C29C}" id="{684FC048-3B2E-4D9C-9B99-4CA6166FB878}">
    <text>0: close; 1: open</text>
  </threadedComment>
  <threadedComment ref="LR40" dT="2023-03-21T23:19:24.99" personId="{6AD314CE-9A80-4F7F-9D7F-FA9C8409C29C}" id="{4540641C-2083-4440-A65E-D586C649AC2F}">
    <text>0: close; 1: open</text>
  </threadedComment>
  <threadedComment ref="LS40" dT="2023-03-21T23:19:24.99" personId="{6AD314CE-9A80-4F7F-9D7F-FA9C8409C29C}" id="{5625BF60-C344-4B3A-B0CE-DDFF41BA8E23}">
    <text>0: close; 1: open</text>
  </threadedComment>
  <threadedComment ref="LT40" dT="2023-03-21T23:19:24.99" personId="{6AD314CE-9A80-4F7F-9D7F-FA9C8409C29C}" id="{2A5AD266-544A-448E-BC23-8DF902F524E9}">
    <text>0: close; 1: open</text>
  </threadedComment>
  <threadedComment ref="LU40" dT="2023-03-21T23:19:24.99" personId="{6AD314CE-9A80-4F7F-9D7F-FA9C8409C29C}" id="{2F51ACFD-6532-4443-8013-B7D89BFDAA07}">
    <text>0: close; 1: open</text>
  </threadedComment>
  <threadedComment ref="LV40" dT="2023-03-21T23:19:24.99" personId="{6AD314CE-9A80-4F7F-9D7F-FA9C8409C29C}" id="{EE5C833D-22F8-4A35-937A-8261C24EA9F2}">
    <text>0: close; 1: open</text>
  </threadedComment>
  <threadedComment ref="LW40" dT="2023-03-21T23:19:24.99" personId="{6AD314CE-9A80-4F7F-9D7F-FA9C8409C29C}" id="{63AEAA47-3BDF-408B-8E5F-7F4D4E49F5D8}">
    <text>0: close; 1: open</text>
  </threadedComment>
  <threadedComment ref="LX40" dT="2023-03-21T23:19:24.99" personId="{6AD314CE-9A80-4F7F-9D7F-FA9C8409C29C}" id="{56520BBF-9111-4440-90BC-1A5E2C778FC9}">
    <text>0: close; 1: open</text>
  </threadedComment>
  <threadedComment ref="LY40" dT="2023-03-21T23:19:24.99" personId="{6AD314CE-9A80-4F7F-9D7F-FA9C8409C29C}" id="{7C569204-CFC7-4116-A1CA-B15C205BBAD5}">
    <text>0: close; 1: open</text>
  </threadedComment>
  <threadedComment ref="LZ40" dT="2023-03-21T23:19:24.99" personId="{6AD314CE-9A80-4F7F-9D7F-FA9C8409C29C}" id="{F48C396C-C2A2-4AD8-9E8E-CB1F6E8443D3}">
    <text>0: close; 1: open</text>
  </threadedComment>
  <threadedComment ref="MA40" dT="2023-03-21T23:19:24.99" personId="{6AD314CE-9A80-4F7F-9D7F-FA9C8409C29C}" id="{F6A2D5DE-D823-4003-A3C1-867FBE5FB50B}">
    <text>0: close; 1: open</text>
  </threadedComment>
  <threadedComment ref="MB40" dT="2023-03-21T23:19:24.99" personId="{6AD314CE-9A80-4F7F-9D7F-FA9C8409C29C}" id="{44007E60-3396-4A0D-B41D-B46BC4591AC1}">
    <text>0: close; 1: open</text>
  </threadedComment>
  <threadedComment ref="MC40" dT="2023-03-21T23:19:24.99" personId="{6AD314CE-9A80-4F7F-9D7F-FA9C8409C29C}" id="{6552F939-8BFA-4FF5-AD99-F2098193A819}">
    <text>0: close; 1: open</text>
  </threadedComment>
  <threadedComment ref="MD40" dT="2023-03-21T23:19:24.99" personId="{6AD314CE-9A80-4F7F-9D7F-FA9C8409C29C}" id="{2E8DCF92-6CA6-430B-A93F-0917628A743E}">
    <text>0: close; 1: open</text>
  </threadedComment>
  <threadedComment ref="ME40" dT="2023-03-21T23:19:24.99" personId="{6AD314CE-9A80-4F7F-9D7F-FA9C8409C29C}" id="{A7B129EF-6274-4369-9A90-15C83A02E2E5}">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C41" dT="2023-03-21T23:19:24.99" personId="{6AD314CE-9A80-4F7F-9D7F-FA9C8409C29C}" id="{BB1A8DE7-C4D5-4CC9-99D6-480875A9EA13}">
    <text>0: close; 1: open</text>
  </threadedComment>
  <threadedComment ref="JG41" dT="2023-03-21T23:19:24.99" personId="{6AD314CE-9A80-4F7F-9D7F-FA9C8409C29C}" id="{0630038E-6885-47D1-AE44-0B92267429FA}">
    <text>0: close; 1: open</text>
  </threadedComment>
  <threadedComment ref="KK41" dT="2023-03-21T23:19:24.99" personId="{6AD314CE-9A80-4F7F-9D7F-FA9C8409C29C}" id="{6828A424-A011-42AC-A3A4-E2C9952657DA}">
    <text>0: close; 1: open</text>
  </threadedComment>
  <threadedComment ref="LE41" dT="2023-03-21T23:19:24.99" personId="{6AD314CE-9A80-4F7F-9D7F-FA9C8409C29C}" id="{9FBC8EF8-61A5-495D-BB7C-6D9C090EB903}">
    <text>Time to open CB (sec)</text>
  </threadedComment>
  <threadedComment ref="LH41" dT="2023-03-21T23:19:24.99" personId="{6AD314CE-9A80-4F7F-9D7F-FA9C8409C29C}" id="{AE18439E-FA9B-4568-B708-892C51041F44}">
    <text>Time to open CB (sec)</text>
  </threadedComment>
  <threadedComment ref="LI41" dT="2023-03-21T23:19:24.99" personId="{6AD314CE-9A80-4F7F-9D7F-FA9C8409C29C}" id="{B2C31116-53BF-49A3-9B7F-A109DC9F23FD}">
    <text>Time to open CB (sec)</text>
  </threadedComment>
  <threadedComment ref="LJ41" dT="2023-03-21T23:19:24.99" personId="{6AD314CE-9A80-4F7F-9D7F-FA9C8409C29C}" id="{557993C7-93DC-4B67-90B9-2C86AAD5DB48}">
    <text>Time to open CB (sec)</text>
  </threadedComment>
  <threadedComment ref="LK41" dT="2023-03-21T23:19:24.99" personId="{6AD314CE-9A80-4F7F-9D7F-FA9C8409C29C}" id="{3A9E7A48-292E-4EFE-9B3B-5E9418F3A3B8}">
    <text>Time to open CB (sec)</text>
  </threadedComment>
  <threadedComment ref="LL41" dT="2023-03-21T23:19:24.99" personId="{6AD314CE-9A80-4F7F-9D7F-FA9C8409C29C}" id="{93B6FE9B-F8ED-4E3D-A7BC-68BF2421CB2E}">
    <text>Time to open CB (sec)</text>
  </threadedComment>
  <threadedComment ref="LM41" dT="2023-03-21T23:19:24.99" personId="{6AD314CE-9A80-4F7F-9D7F-FA9C8409C29C}" id="{69A41F46-6079-4D93-A315-53D31301ABF5}">
    <text>Time to open CB (sec)</text>
  </threadedComment>
  <threadedComment ref="LN41" dT="2023-03-21T23:19:24.99" personId="{6AD314CE-9A80-4F7F-9D7F-FA9C8409C29C}" id="{99224B92-FA99-4C4F-BD40-7B69CF115F35}">
    <text>Time to open CB (sec)</text>
  </threadedComment>
  <threadedComment ref="LO41" dT="2023-03-21T23:19:24.99" personId="{6AD314CE-9A80-4F7F-9D7F-FA9C8409C29C}" id="{BE2F3390-11C2-47A9-899D-5838E4C96E17}">
    <text>Time to open CB (sec)</text>
  </threadedComment>
  <threadedComment ref="LP41" dT="2023-03-21T23:19:24.99" personId="{6AD314CE-9A80-4F7F-9D7F-FA9C8409C29C}" id="{738B25DF-D2FC-4F31-85B5-43BC78CDB6FF}">
    <text>Time to open CB (sec)</text>
  </threadedComment>
  <threadedComment ref="LQ41" dT="2023-03-21T23:19:24.99" personId="{6AD314CE-9A80-4F7F-9D7F-FA9C8409C29C}" id="{8CDB27E4-781B-472A-926F-C11F9CAE60FF}">
    <text>Time to open CB (sec)</text>
  </threadedComment>
  <threadedComment ref="LR41" dT="2023-03-21T23:19:24.99" personId="{6AD314CE-9A80-4F7F-9D7F-FA9C8409C29C}" id="{18D1A2B7-BB8D-4C4B-B3BE-FB81B67BEEEE}">
    <text>Time to open CB (sec)</text>
  </threadedComment>
  <threadedComment ref="LS41" dT="2023-03-21T23:19:24.99" personId="{6AD314CE-9A80-4F7F-9D7F-FA9C8409C29C}" id="{200F8462-C020-4C41-842B-C092795AF97A}">
    <text>Time to open CB (sec)</text>
  </threadedComment>
  <threadedComment ref="LT41" dT="2023-03-21T23:19:24.99" personId="{6AD314CE-9A80-4F7F-9D7F-FA9C8409C29C}" id="{B9747C41-A5B2-4941-B26E-08FD91B6CB89}">
    <text>Time to open CB (sec)</text>
  </threadedComment>
  <threadedComment ref="LU41" dT="2023-03-21T23:19:24.99" personId="{6AD314CE-9A80-4F7F-9D7F-FA9C8409C29C}" id="{61DC4961-A19D-40E7-B8EE-368778021354}">
    <text>Time to open CB (sec)</text>
  </threadedComment>
  <threadedComment ref="LV41" dT="2023-03-21T23:19:24.99" personId="{6AD314CE-9A80-4F7F-9D7F-FA9C8409C29C}" id="{EBF0A704-D7E0-407D-9471-E90A99E587FD}">
    <text>Time to open CB (sec)</text>
  </threadedComment>
  <threadedComment ref="LW41" dT="2023-03-21T23:19:24.99" personId="{6AD314CE-9A80-4F7F-9D7F-FA9C8409C29C}" id="{2E98CE53-318F-4AE3-987D-22E01C63D2DA}">
    <text>Time to open CB (sec)</text>
  </threadedComment>
  <threadedComment ref="LX41" dT="2023-03-21T23:19:24.99" personId="{6AD314CE-9A80-4F7F-9D7F-FA9C8409C29C}" id="{BBAF7619-6D4C-4899-B3B2-54C56DE8C629}">
    <text>Time to open CB (sec)</text>
  </threadedComment>
  <threadedComment ref="LY41" dT="2023-03-21T23:19:24.99" personId="{6AD314CE-9A80-4F7F-9D7F-FA9C8409C29C}" id="{5E5428A1-4963-4A0E-B558-01E2B1782FCF}">
    <text>Time to open CB (sec)</text>
  </threadedComment>
  <threadedComment ref="LZ41" dT="2023-03-21T23:19:24.99" personId="{6AD314CE-9A80-4F7F-9D7F-FA9C8409C29C}" id="{FD40B787-2F6D-4DB4-A6BE-922EC53783BC}">
    <text>Time to open CB (sec)</text>
  </threadedComment>
  <threadedComment ref="MA41" dT="2023-03-21T23:19:24.99" personId="{6AD314CE-9A80-4F7F-9D7F-FA9C8409C29C}" id="{0FFFDC13-719D-4F22-8685-7FCE6AE7461F}">
    <text>Time to open CB (sec)</text>
  </threadedComment>
  <threadedComment ref="MB41" dT="2023-03-21T23:19:24.99" personId="{6AD314CE-9A80-4F7F-9D7F-FA9C8409C29C}" id="{4C178E5E-626C-44EC-96D8-65B79E1CDD94}">
    <text>Time to open CB (sec)</text>
  </threadedComment>
  <threadedComment ref="MC41" dT="2023-03-21T23:19:24.99" personId="{6AD314CE-9A80-4F7F-9D7F-FA9C8409C29C}" id="{199A4861-90D1-406D-A136-336D9207BA16}">
    <text>Time to open CB (sec)</text>
  </threadedComment>
  <threadedComment ref="MD41" dT="2023-03-21T23:19:24.99" personId="{6AD314CE-9A80-4F7F-9D7F-FA9C8409C29C}" id="{46633C09-1CAA-44C9-BCEF-25A00A9FD577}">
    <text>Time to open CB (sec)</text>
  </threadedComment>
  <threadedComment ref="ME41" dT="2023-03-21T23:19:24.99" personId="{6AD314CE-9A80-4F7F-9D7F-FA9C8409C29C}" id="{E6D7DE96-8A62-41A7-A497-E6DE76F7AD8F}">
    <text>Time to open CB (sec)</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 Id="rId4" Type="http://schemas.microsoft.com/office/2017/10/relationships/threadedComment" Target="../threadedComments/threadedComment1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microsoft.com/office/2017/10/relationships/threadedComment" Target="../threadedComments/threadedComment1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 workbookViewId="1"/>
  </sheetViews>
  <sheetFormatPr defaultRowHeight="15" x14ac:dyDescent="0.25"/>
  <cols>
    <col min="2" max="2" width="13.140625" customWidth="1"/>
    <col min="3" max="3" width="28" customWidth="1"/>
  </cols>
  <sheetData>
    <row r="2" spans="1:4" x14ac:dyDescent="0.25">
      <c r="A2" t="s">
        <v>306</v>
      </c>
      <c r="B2" t="s">
        <v>308</v>
      </c>
      <c r="C2" t="s">
        <v>307</v>
      </c>
      <c r="D2" t="s">
        <v>309</v>
      </c>
    </row>
    <row r="3" spans="1:4" x14ac:dyDescent="0.25">
      <c r="A3">
        <v>1</v>
      </c>
      <c r="B3" s="59">
        <v>44643</v>
      </c>
      <c r="C3" t="s">
        <v>376</v>
      </c>
      <c r="D3" t="s">
        <v>377</v>
      </c>
    </row>
    <row r="4" spans="1:4" x14ac:dyDescent="0.25">
      <c r="A4">
        <v>2</v>
      </c>
      <c r="B4" s="59">
        <v>44930</v>
      </c>
      <c r="C4" t="s">
        <v>378</v>
      </c>
      <c r="D4" t="s">
        <v>662</v>
      </c>
    </row>
    <row r="5" spans="1:4" x14ac:dyDescent="0.25">
      <c r="D5" t="s">
        <v>663</v>
      </c>
    </row>
    <row r="6" spans="1:4" x14ac:dyDescent="0.25">
      <c r="A6">
        <v>3</v>
      </c>
      <c r="B6" s="59">
        <v>44995</v>
      </c>
      <c r="C6" t="s">
        <v>388</v>
      </c>
      <c r="D6" t="s">
        <v>389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ME49"/>
  <sheetViews>
    <sheetView workbookViewId="0">
      <pane xSplit="6" ySplit="3" topLeftCell="FE4" activePane="bottomRight" state="frozen"/>
      <selection pane="topRight" activeCell="G1" sqref="G1"/>
      <selection pane="bottomLeft" activeCell="A4" sqref="A4"/>
      <selection pane="bottomRight" activeCell="LA7" sqref="LA7"/>
    </sheetView>
    <sheetView workbookViewId="1">
      <selection sqref="A1:E2"/>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340" max="340" width="9" customWidth="1"/>
  </cols>
  <sheetData>
    <row r="1" spans="1:343" ht="33.6" customHeight="1" x14ac:dyDescent="0.25">
      <c r="A1" s="262" t="s">
        <v>121</v>
      </c>
      <c r="B1" s="262"/>
      <c r="C1" s="262"/>
      <c r="D1" s="262"/>
      <c r="E1" s="263"/>
      <c r="F1" s="13"/>
      <c r="G1" s="97" t="s">
        <v>73</v>
      </c>
      <c r="H1" s="13"/>
      <c r="I1" s="13"/>
      <c r="J1" s="13"/>
      <c r="K1" s="13"/>
      <c r="L1" s="13"/>
      <c r="M1" s="13"/>
      <c r="N1" s="13"/>
      <c r="O1" s="13"/>
      <c r="P1" s="39"/>
      <c r="Q1" s="13"/>
      <c r="R1" s="13"/>
      <c r="S1" s="13"/>
      <c r="T1" s="13"/>
      <c r="U1" s="13"/>
      <c r="V1" s="13"/>
      <c r="W1" s="13"/>
      <c r="X1" s="13"/>
      <c r="Y1" s="13"/>
      <c r="Z1" s="39"/>
      <c r="AA1" s="97"/>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9"/>
      <c r="DE1" s="99"/>
      <c r="DF1" s="99"/>
      <c r="DG1" s="99"/>
      <c r="DH1" s="100"/>
      <c r="DI1" s="100"/>
      <c r="DJ1" s="100"/>
      <c r="DK1" s="100"/>
      <c r="DL1" s="101"/>
      <c r="DM1" s="100"/>
      <c r="DN1" s="100"/>
      <c r="DO1" s="100"/>
      <c r="DP1" s="100"/>
      <c r="DQ1" s="100"/>
      <c r="DR1" s="100"/>
      <c r="DS1" s="100"/>
      <c r="DT1" s="100"/>
      <c r="DU1" s="100"/>
      <c r="DV1" s="102"/>
      <c r="DW1" s="119" t="s">
        <v>648</v>
      </c>
      <c r="DX1" s="135"/>
      <c r="DY1" s="135"/>
      <c r="DZ1" s="119"/>
      <c r="EA1" s="135"/>
      <c r="EB1" s="119"/>
      <c r="EC1" s="119"/>
      <c r="ED1" s="119"/>
      <c r="EE1" s="119"/>
      <c r="EF1" s="170"/>
      <c r="EG1" s="176" t="s">
        <v>384</v>
      </c>
      <c r="EH1" s="99"/>
      <c r="EI1" s="99"/>
      <c r="EJ1" s="99"/>
      <c r="EK1" s="99"/>
      <c r="EL1" s="99"/>
      <c r="EM1" s="99"/>
      <c r="EN1" s="99"/>
      <c r="EO1" s="99"/>
      <c r="EP1" s="102"/>
      <c r="EQ1" s="13"/>
      <c r="ER1" s="13"/>
      <c r="ES1" s="13"/>
      <c r="ET1" s="13"/>
      <c r="EU1" s="13"/>
      <c r="EV1" s="13"/>
      <c r="EW1" s="13"/>
      <c r="EX1" s="13"/>
      <c r="EY1" s="13"/>
      <c r="EZ1" s="39"/>
      <c r="FA1" s="97"/>
      <c r="FB1" s="13"/>
      <c r="FC1" s="13"/>
      <c r="FD1" s="13"/>
      <c r="FE1" s="13"/>
      <c r="FF1" s="13"/>
      <c r="FG1" s="13"/>
      <c r="FH1" s="13"/>
      <c r="FI1" s="13"/>
      <c r="FJ1" s="39"/>
      <c r="FK1" s="119" t="s">
        <v>648</v>
      </c>
      <c r="FL1" s="13"/>
      <c r="FM1" s="13"/>
      <c r="FN1" s="13"/>
      <c r="FO1" s="13"/>
      <c r="FP1" s="13"/>
      <c r="FQ1" s="13"/>
      <c r="FR1" s="13"/>
      <c r="FS1" s="13"/>
      <c r="FT1" s="182"/>
      <c r="FU1" s="176" t="s">
        <v>654</v>
      </c>
      <c r="FV1" s="99"/>
      <c r="FW1" s="99"/>
      <c r="FX1" s="99"/>
      <c r="FY1" s="99"/>
      <c r="FZ1" s="99"/>
      <c r="GA1" s="99"/>
      <c r="GB1" s="99"/>
      <c r="GC1" s="99"/>
      <c r="GD1" s="102"/>
      <c r="GE1" s="13"/>
      <c r="GF1" s="13"/>
      <c r="GG1" s="13"/>
      <c r="GH1" s="13"/>
      <c r="GI1" s="13"/>
      <c r="GJ1" s="13"/>
      <c r="GK1" s="13"/>
      <c r="GL1" s="13"/>
      <c r="GM1" s="13"/>
      <c r="GN1" s="39"/>
      <c r="GO1" s="97"/>
      <c r="GP1" s="13"/>
      <c r="GQ1" s="13"/>
      <c r="GR1" s="13"/>
      <c r="GS1" s="13"/>
      <c r="GT1" s="13"/>
      <c r="GU1" s="13"/>
      <c r="GV1" s="13"/>
      <c r="GW1" s="13"/>
      <c r="GX1" s="39"/>
      <c r="GY1" s="97" t="s">
        <v>701</v>
      </c>
      <c r="GZ1" s="13"/>
      <c r="HA1" s="13"/>
      <c r="HB1" s="13"/>
      <c r="HC1" s="13"/>
      <c r="HD1" s="13"/>
      <c r="HE1" s="13"/>
      <c r="HF1" s="13"/>
      <c r="HG1" s="13"/>
      <c r="HH1" s="39"/>
      <c r="HI1" s="13"/>
      <c r="HJ1" s="13"/>
      <c r="HK1" s="13"/>
      <c r="HL1" s="13"/>
      <c r="HM1" s="13"/>
      <c r="HN1" s="13"/>
      <c r="HO1" s="13"/>
      <c r="HP1" s="13"/>
      <c r="HQ1" s="13"/>
      <c r="HR1" s="39"/>
      <c r="HS1" s="97"/>
      <c r="HT1" s="13"/>
      <c r="HU1" s="13"/>
      <c r="HV1" s="13"/>
      <c r="HW1" s="13"/>
      <c r="HX1" s="13"/>
      <c r="HY1" s="13"/>
      <c r="HZ1" s="13"/>
      <c r="IA1" s="13"/>
      <c r="IB1" s="39"/>
      <c r="IC1" s="97" t="s">
        <v>702</v>
      </c>
      <c r="ID1" s="13"/>
      <c r="IE1" s="13"/>
      <c r="IF1" s="13"/>
      <c r="IG1" s="13"/>
      <c r="IH1" s="13"/>
      <c r="II1" s="13"/>
      <c r="IJ1" s="13"/>
      <c r="IK1" s="13"/>
      <c r="IL1" s="39"/>
      <c r="IM1" s="13"/>
      <c r="IN1" s="13"/>
      <c r="IO1" s="13"/>
      <c r="IP1" s="13"/>
      <c r="IQ1" s="13"/>
      <c r="IR1" s="13"/>
      <c r="IS1" s="13"/>
      <c r="IT1" s="13"/>
      <c r="IU1" s="13"/>
      <c r="IV1" s="39"/>
      <c r="IW1" s="97"/>
      <c r="IX1" s="13"/>
      <c r="IY1" s="13"/>
      <c r="IZ1" s="13"/>
      <c r="JA1" s="13"/>
      <c r="JB1" s="13"/>
      <c r="JC1" s="13"/>
      <c r="JD1" s="13"/>
      <c r="JE1" s="13"/>
      <c r="JF1" s="39"/>
      <c r="JG1" s="97" t="s">
        <v>703</v>
      </c>
      <c r="JH1" s="13"/>
      <c r="JI1" s="13"/>
      <c r="JJ1" s="13"/>
      <c r="JK1" s="13"/>
      <c r="JL1" s="13"/>
      <c r="JM1" s="13"/>
      <c r="JN1" s="13"/>
      <c r="JO1" s="13"/>
      <c r="JP1" s="39"/>
      <c r="JQ1" s="13"/>
      <c r="JR1" s="13"/>
      <c r="JS1" s="13"/>
      <c r="JT1" s="13"/>
      <c r="JU1" s="13"/>
      <c r="JV1" s="13"/>
      <c r="JW1" s="13"/>
      <c r="JX1" s="13"/>
      <c r="JY1" s="13"/>
      <c r="JZ1" s="39"/>
      <c r="KA1" s="97"/>
      <c r="KB1" s="13"/>
      <c r="KC1" s="13"/>
      <c r="KD1" s="13"/>
      <c r="KE1" s="13"/>
      <c r="KF1" s="13"/>
      <c r="KG1" s="13"/>
      <c r="KH1" s="13"/>
      <c r="KI1" s="13"/>
      <c r="KJ1" s="39"/>
      <c r="KK1" s="97" t="s">
        <v>678</v>
      </c>
      <c r="KL1" s="13"/>
      <c r="KM1" s="13"/>
      <c r="KN1" s="13"/>
      <c r="KO1" s="13"/>
      <c r="KP1" s="13"/>
      <c r="KQ1" s="13"/>
      <c r="KR1" s="13"/>
      <c r="KS1" s="13"/>
      <c r="KT1" s="39"/>
      <c r="KU1" s="13"/>
      <c r="KV1" s="13"/>
      <c r="KW1" s="13"/>
      <c r="KX1" s="13"/>
      <c r="KY1" s="13"/>
      <c r="KZ1" s="13"/>
      <c r="LA1" s="13"/>
      <c r="LB1" s="13"/>
      <c r="LC1" s="13"/>
      <c r="LD1" s="182"/>
      <c r="LE1" s="100" t="s">
        <v>780</v>
      </c>
      <c r="LF1" s="100"/>
      <c r="LG1" s="234"/>
      <c r="LH1" s="100" t="s">
        <v>893</v>
      </c>
      <c r="LI1" s="100"/>
      <c r="LJ1" s="100"/>
      <c r="LS1" s="100" t="s">
        <v>897</v>
      </c>
      <c r="LT1" s="100"/>
      <c r="LU1" s="100"/>
    </row>
    <row r="2" spans="1:343" ht="33.6" customHeight="1" x14ac:dyDescent="0.25">
      <c r="A2" s="262"/>
      <c r="B2" s="262"/>
      <c r="C2" s="262"/>
      <c r="D2" s="262"/>
      <c r="E2" s="263"/>
      <c r="F2" s="93" t="s">
        <v>374</v>
      </c>
      <c r="G2" s="109" t="s">
        <v>642</v>
      </c>
      <c r="H2" s="109"/>
      <c r="I2" s="109"/>
      <c r="J2" s="109"/>
      <c r="K2" s="109"/>
      <c r="L2" s="109" t="s">
        <v>643</v>
      </c>
      <c r="M2" s="109"/>
      <c r="N2" s="109"/>
      <c r="O2" s="109"/>
      <c r="P2" s="110"/>
      <c r="Q2" s="109" t="s">
        <v>645</v>
      </c>
      <c r="R2" s="109"/>
      <c r="S2" s="109"/>
      <c r="T2" s="109"/>
      <c r="U2" s="109"/>
      <c r="V2" s="109" t="s">
        <v>644</v>
      </c>
      <c r="W2" s="109"/>
      <c r="X2" s="109"/>
      <c r="Y2" s="109"/>
      <c r="Z2" s="110"/>
      <c r="AA2" s="109" t="s">
        <v>646</v>
      </c>
      <c r="AB2" s="109"/>
      <c r="AC2" s="109"/>
      <c r="AD2" s="109"/>
      <c r="AE2" s="109"/>
      <c r="AF2" s="109" t="s">
        <v>647</v>
      </c>
      <c r="AG2" s="109"/>
      <c r="AH2" s="109"/>
      <c r="AI2" s="109"/>
      <c r="AJ2" s="110"/>
      <c r="AK2" s="109" t="s">
        <v>289</v>
      </c>
      <c r="AL2" s="109"/>
      <c r="AM2" s="109"/>
      <c r="AN2" s="109"/>
      <c r="AO2" s="109"/>
      <c r="AP2" s="109"/>
      <c r="AQ2" s="109"/>
      <c r="AR2" s="109"/>
      <c r="AS2" s="109"/>
      <c r="AT2" s="110"/>
      <c r="AU2" s="109" t="s">
        <v>290</v>
      </c>
      <c r="AV2" s="109"/>
      <c r="AW2" s="109"/>
      <c r="AX2" s="109"/>
      <c r="AY2" s="109"/>
      <c r="AZ2" s="109"/>
      <c r="BA2" s="109"/>
      <c r="BB2" s="109"/>
      <c r="BC2" s="109"/>
      <c r="BD2" s="110"/>
      <c r="BE2" s="109" t="s">
        <v>291</v>
      </c>
      <c r="BF2" s="109"/>
      <c r="BG2" s="109"/>
      <c r="BH2" s="109"/>
      <c r="BI2" s="109"/>
      <c r="BJ2" s="109"/>
      <c r="BK2" s="109"/>
      <c r="BL2" s="109"/>
      <c r="BM2" s="109"/>
      <c r="BN2" s="110"/>
      <c r="BO2" s="109" t="s">
        <v>292</v>
      </c>
      <c r="BP2" s="25"/>
      <c r="BQ2" s="25"/>
      <c r="BR2" s="25"/>
      <c r="BS2" s="25"/>
      <c r="BT2" s="25"/>
      <c r="BU2" s="25"/>
      <c r="BV2" s="25"/>
      <c r="BW2" s="25"/>
      <c r="BX2" s="111"/>
      <c r="BY2" s="107" t="s">
        <v>397</v>
      </c>
      <c r="BZ2" s="25"/>
      <c r="CA2" s="25"/>
      <c r="CB2" s="25"/>
      <c r="CC2" s="25"/>
      <c r="CD2" s="25"/>
      <c r="CE2" s="25"/>
      <c r="CF2" s="25"/>
      <c r="CG2" s="25"/>
      <c r="CH2" s="111"/>
      <c r="CI2" s="107" t="s">
        <v>398</v>
      </c>
      <c r="CJ2" s="25"/>
      <c r="CK2" s="25"/>
      <c r="CL2" s="25"/>
      <c r="CM2" s="25"/>
      <c r="CN2" s="25"/>
      <c r="CO2" s="25"/>
      <c r="CP2" s="25"/>
      <c r="CQ2" s="25"/>
      <c r="CR2" s="94"/>
      <c r="CS2" s="107" t="s">
        <v>399</v>
      </c>
      <c r="CT2" s="25"/>
      <c r="CU2" s="25"/>
      <c r="CV2" s="25"/>
      <c r="CW2" s="25"/>
      <c r="CX2" s="25"/>
      <c r="CY2" s="25"/>
      <c r="CZ2" s="25"/>
      <c r="DA2" s="25"/>
      <c r="DB2" s="111"/>
      <c r="DC2" s="107" t="s">
        <v>233</v>
      </c>
      <c r="DD2" s="25"/>
      <c r="DE2" s="25"/>
      <c r="DF2" s="25"/>
      <c r="DG2" s="25"/>
      <c r="DH2" s="84"/>
      <c r="DI2" s="25"/>
      <c r="DJ2" s="84"/>
      <c r="DK2" s="25"/>
      <c r="DL2" s="111"/>
      <c r="DM2" s="107" t="s">
        <v>229</v>
      </c>
      <c r="DN2" s="25"/>
      <c r="DO2" s="25"/>
      <c r="DP2" s="25"/>
      <c r="DQ2" s="25"/>
      <c r="DR2" s="25"/>
      <c r="DS2" s="25"/>
      <c r="DT2" s="25"/>
      <c r="DU2" s="25"/>
      <c r="DV2" s="111"/>
      <c r="DW2" s="109" t="s">
        <v>649</v>
      </c>
      <c r="DX2" s="25"/>
      <c r="DY2" s="25" t="s">
        <v>658</v>
      </c>
      <c r="DZ2" s="25"/>
      <c r="EA2" s="25" t="s">
        <v>659</v>
      </c>
      <c r="EB2" s="25"/>
      <c r="EC2" s="25" t="s">
        <v>660</v>
      </c>
      <c r="ED2" s="25"/>
      <c r="EE2" s="186" t="s">
        <v>656</v>
      </c>
      <c r="EF2" s="187" t="s">
        <v>657</v>
      </c>
      <c r="EG2" s="109" t="s">
        <v>642</v>
      </c>
      <c r="EH2" s="109"/>
      <c r="EI2" s="109"/>
      <c r="EJ2" s="109"/>
      <c r="EK2" s="109"/>
      <c r="EL2" s="109" t="s">
        <v>643</v>
      </c>
      <c r="EM2" s="109"/>
      <c r="EN2" s="109"/>
      <c r="EO2" s="109"/>
      <c r="EP2" s="110"/>
      <c r="EQ2" s="109" t="s">
        <v>645</v>
      </c>
      <c r="ER2" s="109"/>
      <c r="ES2" s="109"/>
      <c r="ET2" s="109"/>
      <c r="EU2" s="109"/>
      <c r="EV2" s="109" t="s">
        <v>644</v>
      </c>
      <c r="EW2" s="109"/>
      <c r="EX2" s="109"/>
      <c r="EY2" s="109"/>
      <c r="EZ2" s="110"/>
      <c r="FA2" s="109" t="s">
        <v>646</v>
      </c>
      <c r="FB2" s="109"/>
      <c r="FC2" s="109"/>
      <c r="FD2" s="109"/>
      <c r="FE2" s="109"/>
      <c r="FF2" s="109" t="s">
        <v>647</v>
      </c>
      <c r="FG2" s="109"/>
      <c r="FH2" s="109"/>
      <c r="FI2" s="109"/>
      <c r="FJ2" s="110"/>
      <c r="FK2" s="109" t="s">
        <v>650</v>
      </c>
      <c r="FL2" s="109"/>
      <c r="FM2" s="109"/>
      <c r="FN2" s="109"/>
      <c r="FO2" s="109" t="s">
        <v>651</v>
      </c>
      <c r="FP2" s="109"/>
      <c r="FQ2" s="109"/>
      <c r="FR2" s="109"/>
      <c r="FS2" s="109" t="s">
        <v>661</v>
      </c>
      <c r="FT2" s="183"/>
      <c r="FU2" s="109" t="s">
        <v>642</v>
      </c>
      <c r="FV2" s="109"/>
      <c r="FW2" s="109"/>
      <c r="FX2" s="109"/>
      <c r="FY2" s="109"/>
      <c r="FZ2" s="109" t="s">
        <v>643</v>
      </c>
      <c r="GA2" s="109"/>
      <c r="GB2" s="109"/>
      <c r="GC2" s="109"/>
      <c r="GD2" s="110"/>
      <c r="GE2" s="109" t="s">
        <v>645</v>
      </c>
      <c r="GF2" s="109"/>
      <c r="GG2" s="109"/>
      <c r="GH2" s="109"/>
      <c r="GI2" s="109"/>
      <c r="GJ2" s="109" t="s">
        <v>644</v>
      </c>
      <c r="GK2" s="109"/>
      <c r="GL2" s="109"/>
      <c r="GM2" s="109"/>
      <c r="GN2" s="110"/>
      <c r="GO2" s="109" t="s">
        <v>646</v>
      </c>
      <c r="GP2" s="109"/>
      <c r="GQ2" s="109"/>
      <c r="GR2" s="109"/>
      <c r="GS2" s="109"/>
      <c r="GT2" s="109" t="s">
        <v>647</v>
      </c>
      <c r="GU2" s="109"/>
      <c r="GV2" s="109"/>
      <c r="GW2" s="109"/>
      <c r="GX2" s="110"/>
      <c r="GY2" s="109" t="s">
        <v>642</v>
      </c>
      <c r="GZ2" s="109"/>
      <c r="HA2" s="109"/>
      <c r="HB2" s="109"/>
      <c r="HC2" s="109"/>
      <c r="HD2" s="109" t="s">
        <v>643</v>
      </c>
      <c r="HE2" s="109"/>
      <c r="HF2" s="109"/>
      <c r="HG2" s="109"/>
      <c r="HH2" s="110"/>
      <c r="HI2" s="109" t="s">
        <v>645</v>
      </c>
      <c r="HJ2" s="109"/>
      <c r="HK2" s="109"/>
      <c r="HL2" s="109"/>
      <c r="HM2" s="109"/>
      <c r="HN2" s="109" t="s">
        <v>644</v>
      </c>
      <c r="HO2" s="109"/>
      <c r="HP2" s="109"/>
      <c r="HQ2" s="109"/>
      <c r="HR2" s="110"/>
      <c r="HS2" s="109" t="s">
        <v>646</v>
      </c>
      <c r="HT2" s="109"/>
      <c r="HU2" s="109"/>
      <c r="HV2" s="109"/>
      <c r="HW2" s="109"/>
      <c r="HX2" s="109" t="s">
        <v>647</v>
      </c>
      <c r="HY2" s="109"/>
      <c r="HZ2" s="109"/>
      <c r="IA2" s="109"/>
      <c r="IB2" s="110"/>
      <c r="IC2" s="109" t="s">
        <v>642</v>
      </c>
      <c r="ID2" s="109"/>
      <c r="IE2" s="109"/>
      <c r="IF2" s="109"/>
      <c r="IG2" s="109"/>
      <c r="IH2" s="109" t="s">
        <v>643</v>
      </c>
      <c r="II2" s="109"/>
      <c r="IJ2" s="109"/>
      <c r="IK2" s="109"/>
      <c r="IL2" s="110"/>
      <c r="IM2" s="109" t="s">
        <v>645</v>
      </c>
      <c r="IN2" s="109"/>
      <c r="IO2" s="109"/>
      <c r="IP2" s="109"/>
      <c r="IQ2" s="109"/>
      <c r="IR2" s="109" t="s">
        <v>644</v>
      </c>
      <c r="IS2" s="109"/>
      <c r="IT2" s="109"/>
      <c r="IU2" s="109"/>
      <c r="IV2" s="110"/>
      <c r="IW2" s="109" t="s">
        <v>646</v>
      </c>
      <c r="IX2" s="109"/>
      <c r="IY2" s="109"/>
      <c r="IZ2" s="109"/>
      <c r="JA2" s="109"/>
      <c r="JB2" s="109" t="s">
        <v>647</v>
      </c>
      <c r="JC2" s="109"/>
      <c r="JD2" s="109"/>
      <c r="JE2" s="109"/>
      <c r="JF2" s="110"/>
      <c r="JG2" s="109" t="s">
        <v>642</v>
      </c>
      <c r="JH2" s="109"/>
      <c r="JI2" s="109"/>
      <c r="JJ2" s="109"/>
      <c r="JK2" s="109"/>
      <c r="JL2" s="109" t="s">
        <v>643</v>
      </c>
      <c r="JM2" s="109"/>
      <c r="JN2" s="109"/>
      <c r="JO2" s="109"/>
      <c r="JP2" s="110"/>
      <c r="JQ2" s="109" t="s">
        <v>645</v>
      </c>
      <c r="JR2" s="109"/>
      <c r="JS2" s="109"/>
      <c r="JT2" s="109"/>
      <c r="JU2" s="109"/>
      <c r="JV2" s="109" t="s">
        <v>644</v>
      </c>
      <c r="JW2" s="109"/>
      <c r="JX2" s="109"/>
      <c r="JY2" s="109"/>
      <c r="JZ2" s="110"/>
      <c r="KA2" s="109" t="s">
        <v>646</v>
      </c>
      <c r="KB2" s="109"/>
      <c r="KC2" s="109"/>
      <c r="KD2" s="109"/>
      <c r="KE2" s="109"/>
      <c r="KF2" s="109" t="s">
        <v>647</v>
      </c>
      <c r="KG2" s="109"/>
      <c r="KH2" s="109"/>
      <c r="KI2" s="109"/>
      <c r="KJ2" s="110"/>
      <c r="KK2" s="109" t="s">
        <v>642</v>
      </c>
      <c r="KL2" s="109"/>
      <c r="KM2" s="109"/>
      <c r="KN2" s="109"/>
      <c r="KO2" s="109"/>
      <c r="KP2" s="109" t="s">
        <v>643</v>
      </c>
      <c r="KQ2" s="109"/>
      <c r="KR2" s="109"/>
      <c r="KS2" s="109"/>
      <c r="KT2" s="110"/>
      <c r="KU2" s="109" t="s">
        <v>645</v>
      </c>
      <c r="KV2" s="109"/>
      <c r="KW2" s="109"/>
      <c r="KX2" s="109"/>
      <c r="KY2" s="109"/>
      <c r="KZ2" s="109" t="s">
        <v>644</v>
      </c>
      <c r="LA2" s="109"/>
      <c r="LB2" s="109"/>
      <c r="LC2" s="109"/>
      <c r="LD2" s="183"/>
      <c r="LE2" s="25" t="s">
        <v>880</v>
      </c>
      <c r="LF2" s="25" t="s">
        <v>292</v>
      </c>
      <c r="LG2" s="235" t="s">
        <v>292</v>
      </c>
      <c r="LH2" s="25" t="s">
        <v>882</v>
      </c>
      <c r="LI2" s="25" t="s">
        <v>883</v>
      </c>
      <c r="LJ2" s="25" t="s">
        <v>884</v>
      </c>
      <c r="LK2" s="25" t="s">
        <v>885</v>
      </c>
      <c r="LL2" s="25" t="s">
        <v>886</v>
      </c>
      <c r="LM2" s="25" t="s">
        <v>887</v>
      </c>
      <c r="LN2" s="25" t="s">
        <v>888</v>
      </c>
      <c r="LO2" s="25" t="s">
        <v>889</v>
      </c>
      <c r="LP2" s="237" t="s">
        <v>880</v>
      </c>
      <c r="LQ2" s="25" t="s">
        <v>890</v>
      </c>
      <c r="LR2" s="25" t="s">
        <v>891</v>
      </c>
      <c r="LS2" s="237" t="s">
        <v>880</v>
      </c>
      <c r="LT2" s="237" t="s">
        <v>880</v>
      </c>
      <c r="LU2" s="237" t="s">
        <v>880</v>
      </c>
      <c r="LV2" s="237" t="s">
        <v>880</v>
      </c>
      <c r="LW2" s="237" t="s">
        <v>880</v>
      </c>
      <c r="LX2" s="237" t="s">
        <v>880</v>
      </c>
      <c r="LY2" s="239" t="s">
        <v>880</v>
      </c>
      <c r="LZ2" s="237" t="s">
        <v>880</v>
      </c>
      <c r="MA2" s="239" t="s">
        <v>880</v>
      </c>
      <c r="MB2" s="237" t="s">
        <v>880</v>
      </c>
      <c r="MC2" s="237" t="s">
        <v>880</v>
      </c>
      <c r="MD2" s="237" t="s">
        <v>880</v>
      </c>
      <c r="ME2" s="237" t="s">
        <v>880</v>
      </c>
    </row>
    <row r="3" spans="1:343" x14ac:dyDescent="0.25">
      <c r="A3" s="88" t="s">
        <v>372</v>
      </c>
      <c r="B3" s="85"/>
      <c r="C3" s="85"/>
      <c r="D3" s="85"/>
      <c r="E3" s="85"/>
      <c r="F3" s="91" t="s">
        <v>68</v>
      </c>
      <c r="G3" s="177">
        <v>1</v>
      </c>
      <c r="H3" s="177">
        <f>G3+1</f>
        <v>2</v>
      </c>
      <c r="I3" s="177">
        <f t="shared" ref="I3:P3" si="0">H3+1</f>
        <v>3</v>
      </c>
      <c r="J3" s="177">
        <f t="shared" si="0"/>
        <v>4</v>
      </c>
      <c r="K3" s="177">
        <f t="shared" si="0"/>
        <v>5</v>
      </c>
      <c r="L3" s="177">
        <f t="shared" si="0"/>
        <v>6</v>
      </c>
      <c r="M3" s="177">
        <f t="shared" si="0"/>
        <v>7</v>
      </c>
      <c r="N3" s="177">
        <f t="shared" si="0"/>
        <v>8</v>
      </c>
      <c r="O3" s="177">
        <f t="shared" si="0"/>
        <v>9</v>
      </c>
      <c r="P3" s="178">
        <f t="shared" si="0"/>
        <v>10</v>
      </c>
      <c r="Q3" s="177">
        <f>+P3+1</f>
        <v>11</v>
      </c>
      <c r="R3" s="177">
        <f>Q3+1</f>
        <v>12</v>
      </c>
      <c r="S3" s="177">
        <f t="shared" ref="S3:Z3" si="1">R3+1</f>
        <v>13</v>
      </c>
      <c r="T3" s="177">
        <f t="shared" si="1"/>
        <v>14</v>
      </c>
      <c r="U3" s="177">
        <f t="shared" si="1"/>
        <v>15</v>
      </c>
      <c r="V3" s="177">
        <f t="shared" si="1"/>
        <v>16</v>
      </c>
      <c r="W3" s="177">
        <f t="shared" si="1"/>
        <v>17</v>
      </c>
      <c r="X3" s="177">
        <f t="shared" si="1"/>
        <v>18</v>
      </c>
      <c r="Y3" s="177">
        <f t="shared" si="1"/>
        <v>19</v>
      </c>
      <c r="Z3" s="178">
        <f t="shared" si="1"/>
        <v>20</v>
      </c>
      <c r="AA3" s="177">
        <f>+Z3+1</f>
        <v>21</v>
      </c>
      <c r="AB3" s="177">
        <f>AA3+1</f>
        <v>22</v>
      </c>
      <c r="AC3" s="177">
        <f t="shared" ref="AC3:AJ3" si="2">AB3+1</f>
        <v>23</v>
      </c>
      <c r="AD3" s="177">
        <f t="shared" si="2"/>
        <v>24</v>
      </c>
      <c r="AE3" s="177">
        <f t="shared" si="2"/>
        <v>25</v>
      </c>
      <c r="AF3" s="177">
        <f t="shared" si="2"/>
        <v>26</v>
      </c>
      <c r="AG3" s="177">
        <f t="shared" si="2"/>
        <v>27</v>
      </c>
      <c r="AH3" s="177">
        <f t="shared" si="2"/>
        <v>28</v>
      </c>
      <c r="AI3" s="177">
        <f t="shared" si="2"/>
        <v>29</v>
      </c>
      <c r="AJ3" s="178">
        <f t="shared" si="2"/>
        <v>30</v>
      </c>
      <c r="AK3" s="177">
        <f>+AJ3+1</f>
        <v>31</v>
      </c>
      <c r="AL3" s="177">
        <f>AK3+1</f>
        <v>32</v>
      </c>
      <c r="AM3" s="177">
        <f t="shared" ref="AM3:AT3" si="3">AL3+1</f>
        <v>33</v>
      </c>
      <c r="AN3" s="177">
        <f t="shared" si="3"/>
        <v>34</v>
      </c>
      <c r="AO3" s="177">
        <f t="shared" si="3"/>
        <v>35</v>
      </c>
      <c r="AP3" s="177">
        <f t="shared" si="3"/>
        <v>36</v>
      </c>
      <c r="AQ3" s="177">
        <f t="shared" si="3"/>
        <v>37</v>
      </c>
      <c r="AR3" s="177">
        <f t="shared" si="3"/>
        <v>38</v>
      </c>
      <c r="AS3" s="177">
        <f t="shared" si="3"/>
        <v>39</v>
      </c>
      <c r="AT3" s="178">
        <f t="shared" si="3"/>
        <v>40</v>
      </c>
      <c r="AU3" s="177">
        <f>+AT3+1</f>
        <v>41</v>
      </c>
      <c r="AV3" s="177">
        <f>AU3+1</f>
        <v>42</v>
      </c>
      <c r="AW3" s="177">
        <f t="shared" ref="AW3:BD3" si="4">AV3+1</f>
        <v>43</v>
      </c>
      <c r="AX3" s="177">
        <f t="shared" si="4"/>
        <v>44</v>
      </c>
      <c r="AY3" s="177">
        <f t="shared" si="4"/>
        <v>45</v>
      </c>
      <c r="AZ3" s="177">
        <f t="shared" si="4"/>
        <v>46</v>
      </c>
      <c r="BA3" s="177">
        <f t="shared" si="4"/>
        <v>47</v>
      </c>
      <c r="BB3" s="177">
        <f t="shared" si="4"/>
        <v>48</v>
      </c>
      <c r="BC3" s="177">
        <f t="shared" si="4"/>
        <v>49</v>
      </c>
      <c r="BD3" s="178">
        <f t="shared" si="4"/>
        <v>50</v>
      </c>
      <c r="BE3" s="177">
        <f>+BD3+1</f>
        <v>51</v>
      </c>
      <c r="BF3" s="177">
        <f>BE3+1</f>
        <v>52</v>
      </c>
      <c r="BG3" s="177">
        <f t="shared" ref="BG3:BN3" si="5">BF3+1</f>
        <v>53</v>
      </c>
      <c r="BH3" s="177">
        <f t="shared" si="5"/>
        <v>54</v>
      </c>
      <c r="BI3" s="177">
        <f t="shared" si="5"/>
        <v>55</v>
      </c>
      <c r="BJ3" s="177">
        <f t="shared" si="5"/>
        <v>56</v>
      </c>
      <c r="BK3" s="177">
        <f t="shared" si="5"/>
        <v>57</v>
      </c>
      <c r="BL3" s="177">
        <f t="shared" si="5"/>
        <v>58</v>
      </c>
      <c r="BM3" s="177">
        <f t="shared" si="5"/>
        <v>59</v>
      </c>
      <c r="BN3" s="178">
        <f t="shared" si="5"/>
        <v>60</v>
      </c>
      <c r="BO3" s="177">
        <f>+BN3+1</f>
        <v>61</v>
      </c>
      <c r="BP3" s="177">
        <f>BO3+1</f>
        <v>62</v>
      </c>
      <c r="BQ3" s="177">
        <f t="shared" ref="BQ3:BX3" si="6">BP3+1</f>
        <v>63</v>
      </c>
      <c r="BR3" s="177">
        <f t="shared" si="6"/>
        <v>64</v>
      </c>
      <c r="BS3" s="177">
        <f t="shared" si="6"/>
        <v>65</v>
      </c>
      <c r="BT3" s="177">
        <f t="shared" si="6"/>
        <v>66</v>
      </c>
      <c r="BU3" s="177">
        <f t="shared" si="6"/>
        <v>67</v>
      </c>
      <c r="BV3" s="177">
        <f t="shared" si="6"/>
        <v>68</v>
      </c>
      <c r="BW3" s="177">
        <f t="shared" si="6"/>
        <v>69</v>
      </c>
      <c r="BX3" s="178">
        <f t="shared" si="6"/>
        <v>70</v>
      </c>
      <c r="BY3" s="177">
        <f>+BX3+1</f>
        <v>71</v>
      </c>
      <c r="BZ3" s="177">
        <f>BY3+1</f>
        <v>72</v>
      </c>
      <c r="CA3" s="177">
        <f t="shared" ref="CA3:CH3" si="7">BZ3+1</f>
        <v>73</v>
      </c>
      <c r="CB3" s="177">
        <f t="shared" si="7"/>
        <v>74</v>
      </c>
      <c r="CC3" s="177">
        <f t="shared" si="7"/>
        <v>75</v>
      </c>
      <c r="CD3" s="177">
        <f t="shared" si="7"/>
        <v>76</v>
      </c>
      <c r="CE3" s="177">
        <f t="shared" si="7"/>
        <v>77</v>
      </c>
      <c r="CF3" s="177">
        <f t="shared" si="7"/>
        <v>78</v>
      </c>
      <c r="CG3" s="177">
        <f t="shared" si="7"/>
        <v>79</v>
      </c>
      <c r="CH3" s="178">
        <f t="shared" si="7"/>
        <v>80</v>
      </c>
      <c r="CI3" s="177">
        <f>+CH3+1</f>
        <v>81</v>
      </c>
      <c r="CJ3" s="177">
        <f>CI3+1</f>
        <v>82</v>
      </c>
      <c r="CK3" s="177">
        <f t="shared" ref="CK3:CR3" si="8">CJ3+1</f>
        <v>83</v>
      </c>
      <c r="CL3" s="177">
        <f t="shared" si="8"/>
        <v>84</v>
      </c>
      <c r="CM3" s="177">
        <f t="shared" si="8"/>
        <v>85</v>
      </c>
      <c r="CN3" s="177">
        <f t="shared" si="8"/>
        <v>86</v>
      </c>
      <c r="CO3" s="177">
        <f t="shared" si="8"/>
        <v>87</v>
      </c>
      <c r="CP3" s="177">
        <f t="shared" si="8"/>
        <v>88</v>
      </c>
      <c r="CQ3" s="177">
        <f t="shared" si="8"/>
        <v>89</v>
      </c>
      <c r="CR3" s="178">
        <f t="shared" si="8"/>
        <v>90</v>
      </c>
      <c r="CS3" s="177">
        <f>+CR3+1</f>
        <v>91</v>
      </c>
      <c r="CT3" s="177">
        <f>CS3+1</f>
        <v>92</v>
      </c>
      <c r="CU3" s="177">
        <f t="shared" ref="CU3:DB3" si="9">CT3+1</f>
        <v>93</v>
      </c>
      <c r="CV3" s="177">
        <f t="shared" si="9"/>
        <v>94</v>
      </c>
      <c r="CW3" s="177">
        <f t="shared" si="9"/>
        <v>95</v>
      </c>
      <c r="CX3" s="177">
        <f t="shared" si="9"/>
        <v>96</v>
      </c>
      <c r="CY3" s="177">
        <f t="shared" si="9"/>
        <v>97</v>
      </c>
      <c r="CZ3" s="177">
        <f t="shared" si="9"/>
        <v>98</v>
      </c>
      <c r="DA3" s="177">
        <f t="shared" si="9"/>
        <v>99</v>
      </c>
      <c r="DB3" s="178">
        <f t="shared" si="9"/>
        <v>100</v>
      </c>
      <c r="DC3" s="177">
        <f>+DB3+1</f>
        <v>101</v>
      </c>
      <c r="DD3" s="177">
        <f>DC3+1</f>
        <v>102</v>
      </c>
      <c r="DE3" s="177">
        <f t="shared" ref="DE3:DL3" si="10">DD3+1</f>
        <v>103</v>
      </c>
      <c r="DF3" s="177">
        <f t="shared" si="10"/>
        <v>104</v>
      </c>
      <c r="DG3" s="177">
        <f t="shared" si="10"/>
        <v>105</v>
      </c>
      <c r="DH3" s="177">
        <f t="shared" si="10"/>
        <v>106</v>
      </c>
      <c r="DI3" s="177">
        <f t="shared" si="10"/>
        <v>107</v>
      </c>
      <c r="DJ3" s="177">
        <f t="shared" si="10"/>
        <v>108</v>
      </c>
      <c r="DK3" s="177">
        <f t="shared" si="10"/>
        <v>109</v>
      </c>
      <c r="DL3" s="178">
        <f t="shared" si="10"/>
        <v>110</v>
      </c>
      <c r="DM3" s="177">
        <f>+DL3+1</f>
        <v>111</v>
      </c>
      <c r="DN3" s="177">
        <f>DM3+1</f>
        <v>112</v>
      </c>
      <c r="DO3" s="177">
        <f t="shared" ref="DO3:DV3" si="11">DN3+1</f>
        <v>113</v>
      </c>
      <c r="DP3" s="177">
        <f t="shared" si="11"/>
        <v>114</v>
      </c>
      <c r="DQ3" s="177">
        <f t="shared" si="11"/>
        <v>115</v>
      </c>
      <c r="DR3" s="177">
        <f t="shared" si="11"/>
        <v>116</v>
      </c>
      <c r="DS3" s="177">
        <f t="shared" si="11"/>
        <v>117</v>
      </c>
      <c r="DT3" s="177">
        <f t="shared" si="11"/>
        <v>118</v>
      </c>
      <c r="DU3" s="177">
        <f t="shared" si="11"/>
        <v>119</v>
      </c>
      <c r="DV3" s="178">
        <f t="shared" si="11"/>
        <v>120</v>
      </c>
      <c r="DW3" s="177">
        <f>+DV3+1</f>
        <v>121</v>
      </c>
      <c r="DX3" s="177">
        <f t="shared" ref="DX3:EG3" si="12">+DW3+1</f>
        <v>122</v>
      </c>
      <c r="DY3" s="177">
        <f>+DX3+1</f>
        <v>123</v>
      </c>
      <c r="DZ3" s="177">
        <f t="shared" si="12"/>
        <v>124</v>
      </c>
      <c r="EA3" s="177">
        <f t="shared" si="12"/>
        <v>125</v>
      </c>
      <c r="EB3" s="177">
        <f t="shared" si="12"/>
        <v>126</v>
      </c>
      <c r="EC3" s="177">
        <f t="shared" si="12"/>
        <v>127</v>
      </c>
      <c r="ED3" s="177">
        <f t="shared" si="12"/>
        <v>128</v>
      </c>
      <c r="EE3" s="177">
        <f>+ED3+1</f>
        <v>129</v>
      </c>
      <c r="EF3" s="181">
        <f t="shared" ref="EF3" si="13">+EE3+1</f>
        <v>130</v>
      </c>
      <c r="EG3" s="177">
        <f t="shared" si="12"/>
        <v>131</v>
      </c>
      <c r="EH3" s="177">
        <f>EG3+1</f>
        <v>132</v>
      </c>
      <c r="EI3" s="177">
        <f t="shared" ref="EI3:EP3" si="14">EH3+1</f>
        <v>133</v>
      </c>
      <c r="EJ3" s="177">
        <f t="shared" si="14"/>
        <v>134</v>
      </c>
      <c r="EK3" s="177">
        <f t="shared" si="14"/>
        <v>135</v>
      </c>
      <c r="EL3" s="177">
        <f t="shared" si="14"/>
        <v>136</v>
      </c>
      <c r="EM3" s="177">
        <f t="shared" si="14"/>
        <v>137</v>
      </c>
      <c r="EN3" s="177">
        <f t="shared" si="14"/>
        <v>138</v>
      </c>
      <c r="EO3" s="177">
        <f t="shared" si="14"/>
        <v>139</v>
      </c>
      <c r="EP3" s="178">
        <f t="shared" si="14"/>
        <v>140</v>
      </c>
      <c r="EQ3" s="177">
        <f>+EP3+1</f>
        <v>141</v>
      </c>
      <c r="ER3" s="177">
        <f>EQ3+1</f>
        <v>142</v>
      </c>
      <c r="ES3" s="177">
        <f t="shared" ref="ES3:EZ3" si="15">ER3+1</f>
        <v>143</v>
      </c>
      <c r="ET3" s="177">
        <f t="shared" si="15"/>
        <v>144</v>
      </c>
      <c r="EU3" s="177">
        <f t="shared" si="15"/>
        <v>145</v>
      </c>
      <c r="EV3" s="177">
        <f t="shared" si="15"/>
        <v>146</v>
      </c>
      <c r="EW3" s="177">
        <f t="shared" si="15"/>
        <v>147</v>
      </c>
      <c r="EX3" s="177">
        <f t="shared" si="15"/>
        <v>148</v>
      </c>
      <c r="EY3" s="177">
        <f t="shared" si="15"/>
        <v>149</v>
      </c>
      <c r="EZ3" s="178">
        <f t="shared" si="15"/>
        <v>150</v>
      </c>
      <c r="FA3" s="177">
        <f>+EZ3+1</f>
        <v>151</v>
      </c>
      <c r="FB3" s="177">
        <f>FA3+1</f>
        <v>152</v>
      </c>
      <c r="FC3" s="177">
        <f t="shared" ref="FC3:FJ3" si="16">FB3+1</f>
        <v>153</v>
      </c>
      <c r="FD3" s="177">
        <f t="shared" si="16"/>
        <v>154</v>
      </c>
      <c r="FE3" s="177">
        <f t="shared" si="16"/>
        <v>155</v>
      </c>
      <c r="FF3" s="177">
        <f t="shared" si="16"/>
        <v>156</v>
      </c>
      <c r="FG3" s="177">
        <f t="shared" si="16"/>
        <v>157</v>
      </c>
      <c r="FH3" s="177">
        <f t="shared" si="16"/>
        <v>158</v>
      </c>
      <c r="FI3" s="177">
        <f t="shared" si="16"/>
        <v>159</v>
      </c>
      <c r="FJ3" s="178">
        <f t="shared" si="16"/>
        <v>160</v>
      </c>
      <c r="FK3" s="177">
        <f t="shared" ref="FK3:FU3" si="17">+FJ3+1</f>
        <v>161</v>
      </c>
      <c r="FL3" s="177">
        <f t="shared" si="17"/>
        <v>162</v>
      </c>
      <c r="FM3" s="177">
        <f t="shared" si="17"/>
        <v>163</v>
      </c>
      <c r="FN3" s="177">
        <f t="shared" si="17"/>
        <v>164</v>
      </c>
      <c r="FO3" s="177">
        <f t="shared" si="17"/>
        <v>165</v>
      </c>
      <c r="FP3" s="177">
        <f t="shared" si="17"/>
        <v>166</v>
      </c>
      <c r="FQ3" s="177">
        <f t="shared" si="17"/>
        <v>167</v>
      </c>
      <c r="FR3" s="177">
        <f t="shared" si="17"/>
        <v>168</v>
      </c>
      <c r="FS3" s="177">
        <f t="shared" si="17"/>
        <v>169</v>
      </c>
      <c r="FT3" s="174">
        <f t="shared" si="17"/>
        <v>170</v>
      </c>
      <c r="FU3" s="177">
        <f t="shared" si="17"/>
        <v>171</v>
      </c>
      <c r="FV3" s="177">
        <f>FU3+1</f>
        <v>172</v>
      </c>
      <c r="FW3" s="177">
        <f t="shared" ref="FW3:GD3" si="18">FV3+1</f>
        <v>173</v>
      </c>
      <c r="FX3" s="177">
        <f t="shared" si="18"/>
        <v>174</v>
      </c>
      <c r="FY3" s="177">
        <f t="shared" si="18"/>
        <v>175</v>
      </c>
      <c r="FZ3" s="177">
        <f t="shared" si="18"/>
        <v>176</v>
      </c>
      <c r="GA3" s="177">
        <f t="shared" si="18"/>
        <v>177</v>
      </c>
      <c r="GB3" s="177">
        <f t="shared" si="18"/>
        <v>178</v>
      </c>
      <c r="GC3" s="177">
        <f t="shared" si="18"/>
        <v>179</v>
      </c>
      <c r="GD3" s="178">
        <f t="shared" si="18"/>
        <v>180</v>
      </c>
      <c r="GE3" s="177">
        <f>+GD3+1</f>
        <v>181</v>
      </c>
      <c r="GF3" s="177">
        <f>GE3+1</f>
        <v>182</v>
      </c>
      <c r="GG3" s="177">
        <f t="shared" ref="GG3:GN3" si="19">GF3+1</f>
        <v>183</v>
      </c>
      <c r="GH3" s="177">
        <f t="shared" si="19"/>
        <v>184</v>
      </c>
      <c r="GI3" s="177">
        <f t="shared" si="19"/>
        <v>185</v>
      </c>
      <c r="GJ3" s="177">
        <f t="shared" si="19"/>
        <v>186</v>
      </c>
      <c r="GK3" s="177">
        <f t="shared" si="19"/>
        <v>187</v>
      </c>
      <c r="GL3" s="177">
        <f t="shared" si="19"/>
        <v>188</v>
      </c>
      <c r="GM3" s="177">
        <f t="shared" si="19"/>
        <v>189</v>
      </c>
      <c r="GN3" s="178">
        <f t="shared" si="19"/>
        <v>190</v>
      </c>
      <c r="GO3" s="177">
        <f>+GN3+1</f>
        <v>191</v>
      </c>
      <c r="GP3" s="177">
        <f>GO3+1</f>
        <v>192</v>
      </c>
      <c r="GQ3" s="177">
        <f t="shared" ref="GQ3:GX3" si="20">GP3+1</f>
        <v>193</v>
      </c>
      <c r="GR3" s="177">
        <f t="shared" si="20"/>
        <v>194</v>
      </c>
      <c r="GS3" s="177">
        <f t="shared" si="20"/>
        <v>195</v>
      </c>
      <c r="GT3" s="177">
        <f t="shared" si="20"/>
        <v>196</v>
      </c>
      <c r="GU3" s="177">
        <f t="shared" si="20"/>
        <v>197</v>
      </c>
      <c r="GV3" s="177">
        <f t="shared" si="20"/>
        <v>198</v>
      </c>
      <c r="GW3" s="177">
        <f t="shared" si="20"/>
        <v>199</v>
      </c>
      <c r="GX3" s="178">
        <f t="shared" si="20"/>
        <v>200</v>
      </c>
      <c r="GY3" s="177">
        <f>+GX3+1</f>
        <v>201</v>
      </c>
      <c r="GZ3" s="177">
        <f>GY3+1</f>
        <v>202</v>
      </c>
      <c r="HA3" s="177">
        <f t="shared" ref="HA3" si="21">GZ3+1</f>
        <v>203</v>
      </c>
      <c r="HB3" s="177">
        <f t="shared" ref="HB3" si="22">HA3+1</f>
        <v>204</v>
      </c>
      <c r="HC3" s="177">
        <f t="shared" ref="HC3" si="23">HB3+1</f>
        <v>205</v>
      </c>
      <c r="HD3" s="177">
        <f t="shared" ref="HD3" si="24">HC3+1</f>
        <v>206</v>
      </c>
      <c r="HE3" s="177">
        <f t="shared" ref="HE3" si="25">HD3+1</f>
        <v>207</v>
      </c>
      <c r="HF3" s="177">
        <f t="shared" ref="HF3" si="26">HE3+1</f>
        <v>208</v>
      </c>
      <c r="HG3" s="177">
        <f t="shared" ref="HG3" si="27">HF3+1</f>
        <v>209</v>
      </c>
      <c r="HH3" s="178">
        <f t="shared" ref="HH3" si="28">HG3+1</f>
        <v>210</v>
      </c>
      <c r="HI3" s="177">
        <f>+HH3+1</f>
        <v>211</v>
      </c>
      <c r="HJ3" s="177">
        <f>HI3+1</f>
        <v>212</v>
      </c>
      <c r="HK3" s="177">
        <f t="shared" ref="HK3" si="29">HJ3+1</f>
        <v>213</v>
      </c>
      <c r="HL3" s="177">
        <f t="shared" ref="HL3" si="30">HK3+1</f>
        <v>214</v>
      </c>
      <c r="HM3" s="177">
        <f t="shared" ref="HM3" si="31">HL3+1</f>
        <v>215</v>
      </c>
      <c r="HN3" s="177">
        <f t="shared" ref="HN3" si="32">HM3+1</f>
        <v>216</v>
      </c>
      <c r="HO3" s="177">
        <f t="shared" ref="HO3" si="33">HN3+1</f>
        <v>217</v>
      </c>
      <c r="HP3" s="177">
        <f t="shared" ref="HP3" si="34">HO3+1</f>
        <v>218</v>
      </c>
      <c r="HQ3" s="177">
        <f t="shared" ref="HQ3" si="35">HP3+1</f>
        <v>219</v>
      </c>
      <c r="HR3" s="178">
        <f t="shared" ref="HR3" si="36">HQ3+1</f>
        <v>220</v>
      </c>
      <c r="HS3" s="177">
        <f>+HR3+1</f>
        <v>221</v>
      </c>
      <c r="HT3" s="177">
        <f>HS3+1</f>
        <v>222</v>
      </c>
      <c r="HU3" s="177">
        <f t="shared" ref="HU3" si="37">HT3+1</f>
        <v>223</v>
      </c>
      <c r="HV3" s="177">
        <f t="shared" ref="HV3" si="38">HU3+1</f>
        <v>224</v>
      </c>
      <c r="HW3" s="177">
        <f t="shared" ref="HW3" si="39">HV3+1</f>
        <v>225</v>
      </c>
      <c r="HX3" s="177">
        <f t="shared" ref="HX3" si="40">HW3+1</f>
        <v>226</v>
      </c>
      <c r="HY3" s="177">
        <f t="shared" ref="HY3" si="41">HX3+1</f>
        <v>227</v>
      </c>
      <c r="HZ3" s="177">
        <f t="shared" ref="HZ3" si="42">HY3+1</f>
        <v>228</v>
      </c>
      <c r="IA3" s="177">
        <f t="shared" ref="IA3" si="43">HZ3+1</f>
        <v>229</v>
      </c>
      <c r="IB3" s="178">
        <f t="shared" ref="IB3" si="44">IA3+1</f>
        <v>230</v>
      </c>
      <c r="IC3" s="177">
        <f>+IB3+1</f>
        <v>231</v>
      </c>
      <c r="ID3" s="177">
        <f>IC3+1</f>
        <v>232</v>
      </c>
      <c r="IE3" s="177">
        <f t="shared" ref="IE3" si="45">ID3+1</f>
        <v>233</v>
      </c>
      <c r="IF3" s="177">
        <f t="shared" ref="IF3" si="46">IE3+1</f>
        <v>234</v>
      </c>
      <c r="IG3" s="177">
        <f t="shared" ref="IG3" si="47">IF3+1</f>
        <v>235</v>
      </c>
      <c r="IH3" s="177">
        <f t="shared" ref="IH3" si="48">IG3+1</f>
        <v>236</v>
      </c>
      <c r="II3" s="177">
        <f t="shared" ref="II3" si="49">IH3+1</f>
        <v>237</v>
      </c>
      <c r="IJ3" s="177">
        <f t="shared" ref="IJ3" si="50">II3+1</f>
        <v>238</v>
      </c>
      <c r="IK3" s="177">
        <f t="shared" ref="IK3" si="51">IJ3+1</f>
        <v>239</v>
      </c>
      <c r="IL3" s="178">
        <f t="shared" ref="IL3" si="52">IK3+1</f>
        <v>240</v>
      </c>
      <c r="IM3" s="177">
        <f>+IL3+1</f>
        <v>241</v>
      </c>
      <c r="IN3" s="177">
        <f>IM3+1</f>
        <v>242</v>
      </c>
      <c r="IO3" s="177">
        <f t="shared" ref="IO3" si="53">IN3+1</f>
        <v>243</v>
      </c>
      <c r="IP3" s="177">
        <f t="shared" ref="IP3" si="54">IO3+1</f>
        <v>244</v>
      </c>
      <c r="IQ3" s="177">
        <f t="shared" ref="IQ3" si="55">IP3+1</f>
        <v>245</v>
      </c>
      <c r="IR3" s="177">
        <f t="shared" ref="IR3" si="56">IQ3+1</f>
        <v>246</v>
      </c>
      <c r="IS3" s="177">
        <f t="shared" ref="IS3" si="57">IR3+1</f>
        <v>247</v>
      </c>
      <c r="IT3" s="177">
        <f t="shared" ref="IT3" si="58">IS3+1</f>
        <v>248</v>
      </c>
      <c r="IU3" s="177">
        <f t="shared" ref="IU3" si="59">IT3+1</f>
        <v>249</v>
      </c>
      <c r="IV3" s="178">
        <f t="shared" ref="IV3" si="60">IU3+1</f>
        <v>250</v>
      </c>
      <c r="IW3" s="177">
        <f>+IV3+1</f>
        <v>251</v>
      </c>
      <c r="IX3" s="177">
        <f>IW3+1</f>
        <v>252</v>
      </c>
      <c r="IY3" s="177">
        <f t="shared" ref="IY3" si="61">IX3+1</f>
        <v>253</v>
      </c>
      <c r="IZ3" s="177">
        <f t="shared" ref="IZ3" si="62">IY3+1</f>
        <v>254</v>
      </c>
      <c r="JA3" s="177">
        <f t="shared" ref="JA3" si="63">IZ3+1</f>
        <v>255</v>
      </c>
      <c r="JB3" s="177">
        <f t="shared" ref="JB3" si="64">JA3+1</f>
        <v>256</v>
      </c>
      <c r="JC3" s="177">
        <f t="shared" ref="JC3" si="65">JB3+1</f>
        <v>257</v>
      </c>
      <c r="JD3" s="177">
        <f t="shared" ref="JD3" si="66">JC3+1</f>
        <v>258</v>
      </c>
      <c r="JE3" s="177">
        <f t="shared" ref="JE3" si="67">JD3+1</f>
        <v>259</v>
      </c>
      <c r="JF3" s="178">
        <f t="shared" ref="JF3" si="68">JE3+1</f>
        <v>260</v>
      </c>
      <c r="JG3" s="177">
        <f>+JF3+1</f>
        <v>261</v>
      </c>
      <c r="JH3" s="177">
        <f>JG3+1</f>
        <v>262</v>
      </c>
      <c r="JI3" s="177">
        <f t="shared" ref="JI3" si="69">JH3+1</f>
        <v>263</v>
      </c>
      <c r="JJ3" s="177">
        <f t="shared" ref="JJ3" si="70">JI3+1</f>
        <v>264</v>
      </c>
      <c r="JK3" s="177">
        <f t="shared" ref="JK3" si="71">JJ3+1</f>
        <v>265</v>
      </c>
      <c r="JL3" s="177">
        <f t="shared" ref="JL3" si="72">JK3+1</f>
        <v>266</v>
      </c>
      <c r="JM3" s="177">
        <f t="shared" ref="JM3" si="73">JL3+1</f>
        <v>267</v>
      </c>
      <c r="JN3" s="177">
        <f t="shared" ref="JN3" si="74">JM3+1</f>
        <v>268</v>
      </c>
      <c r="JO3" s="177">
        <f t="shared" ref="JO3" si="75">JN3+1</f>
        <v>269</v>
      </c>
      <c r="JP3" s="178">
        <f t="shared" ref="JP3" si="76">JO3+1</f>
        <v>270</v>
      </c>
      <c r="JQ3" s="177">
        <f>+JP3+1</f>
        <v>271</v>
      </c>
      <c r="JR3" s="177">
        <f>JQ3+1</f>
        <v>272</v>
      </c>
      <c r="JS3" s="177">
        <f t="shared" ref="JS3" si="77">JR3+1</f>
        <v>273</v>
      </c>
      <c r="JT3" s="177">
        <f t="shared" ref="JT3" si="78">JS3+1</f>
        <v>274</v>
      </c>
      <c r="JU3" s="177">
        <f t="shared" ref="JU3" si="79">JT3+1</f>
        <v>275</v>
      </c>
      <c r="JV3" s="177">
        <f t="shared" ref="JV3" si="80">JU3+1</f>
        <v>276</v>
      </c>
      <c r="JW3" s="177">
        <f t="shared" ref="JW3" si="81">JV3+1</f>
        <v>277</v>
      </c>
      <c r="JX3" s="177">
        <f t="shared" ref="JX3" si="82">JW3+1</f>
        <v>278</v>
      </c>
      <c r="JY3" s="177">
        <f t="shared" ref="JY3" si="83">JX3+1</f>
        <v>279</v>
      </c>
      <c r="JZ3" s="178">
        <f t="shared" ref="JZ3" si="84">JY3+1</f>
        <v>280</v>
      </c>
      <c r="KA3" s="177">
        <f>+JZ3+1</f>
        <v>281</v>
      </c>
      <c r="KB3" s="177">
        <f>KA3+1</f>
        <v>282</v>
      </c>
      <c r="KC3" s="177">
        <f t="shared" ref="KC3" si="85">KB3+1</f>
        <v>283</v>
      </c>
      <c r="KD3" s="177">
        <f t="shared" ref="KD3" si="86">KC3+1</f>
        <v>284</v>
      </c>
      <c r="KE3" s="177">
        <f t="shared" ref="KE3" si="87">KD3+1</f>
        <v>285</v>
      </c>
      <c r="KF3" s="177">
        <f t="shared" ref="KF3" si="88">KE3+1</f>
        <v>286</v>
      </c>
      <c r="KG3" s="177">
        <f t="shared" ref="KG3" si="89">KF3+1</f>
        <v>287</v>
      </c>
      <c r="KH3" s="177">
        <f t="shared" ref="KH3" si="90">KG3+1</f>
        <v>288</v>
      </c>
      <c r="KI3" s="177">
        <f t="shared" ref="KI3" si="91">KH3+1</f>
        <v>289</v>
      </c>
      <c r="KJ3" s="178">
        <f t="shared" ref="KJ3" si="92">KI3+1</f>
        <v>290</v>
      </c>
      <c r="KK3" s="177">
        <f>+KJ3+1</f>
        <v>291</v>
      </c>
      <c r="KL3" s="177">
        <f>KK3+1</f>
        <v>292</v>
      </c>
      <c r="KM3" s="177">
        <f t="shared" ref="KM3" si="93">KL3+1</f>
        <v>293</v>
      </c>
      <c r="KN3" s="177">
        <f t="shared" ref="KN3" si="94">KM3+1</f>
        <v>294</v>
      </c>
      <c r="KO3" s="177">
        <f t="shared" ref="KO3" si="95">KN3+1</f>
        <v>295</v>
      </c>
      <c r="KP3" s="177">
        <f t="shared" ref="KP3" si="96">KO3+1</f>
        <v>296</v>
      </c>
      <c r="KQ3" s="177">
        <f t="shared" ref="KQ3" si="97">KP3+1</f>
        <v>297</v>
      </c>
      <c r="KR3" s="177">
        <f t="shared" ref="KR3" si="98">KQ3+1</f>
        <v>298</v>
      </c>
      <c r="KS3" s="177">
        <f t="shared" ref="KS3" si="99">KR3+1</f>
        <v>299</v>
      </c>
      <c r="KT3" s="178">
        <f t="shared" ref="KT3" si="100">KS3+1</f>
        <v>300</v>
      </c>
      <c r="KU3" s="177">
        <f>+KT3+1</f>
        <v>301</v>
      </c>
      <c r="KV3" s="177">
        <f>KU3+1</f>
        <v>302</v>
      </c>
      <c r="KW3" s="177">
        <f t="shared" ref="KW3" si="101">KV3+1</f>
        <v>303</v>
      </c>
      <c r="KX3" s="177">
        <f t="shared" ref="KX3" si="102">KW3+1</f>
        <v>304</v>
      </c>
      <c r="KY3" s="177">
        <f t="shared" ref="KY3" si="103">KX3+1</f>
        <v>305</v>
      </c>
      <c r="KZ3" s="177">
        <f t="shared" ref="KZ3" si="104">KY3+1</f>
        <v>306</v>
      </c>
      <c r="LA3" s="177">
        <f t="shared" ref="LA3" si="105">KZ3+1</f>
        <v>307</v>
      </c>
      <c r="LB3" s="177">
        <f t="shared" ref="LB3" si="106">LA3+1</f>
        <v>308</v>
      </c>
      <c r="LC3" s="177">
        <f t="shared" ref="LC3" si="107">LB3+1</f>
        <v>309</v>
      </c>
      <c r="LD3" s="181">
        <f t="shared" ref="LD3" si="108">LC3+1</f>
        <v>310</v>
      </c>
      <c r="LE3" s="177">
        <f t="shared" ref="LE3:LR3" si="109">+LD3+1</f>
        <v>311</v>
      </c>
      <c r="LF3" s="177">
        <f t="shared" si="109"/>
        <v>312</v>
      </c>
      <c r="LG3" s="181">
        <f t="shared" si="109"/>
        <v>313</v>
      </c>
      <c r="LH3" s="177">
        <f t="shared" si="109"/>
        <v>314</v>
      </c>
      <c r="LI3" s="177">
        <f t="shared" si="109"/>
        <v>315</v>
      </c>
      <c r="LJ3" s="177">
        <f t="shared" si="109"/>
        <v>316</v>
      </c>
      <c r="LK3" s="177">
        <f t="shared" si="109"/>
        <v>317</v>
      </c>
      <c r="LL3" s="177">
        <f t="shared" si="109"/>
        <v>318</v>
      </c>
      <c r="LM3" s="177">
        <f t="shared" si="109"/>
        <v>319</v>
      </c>
      <c r="LN3" s="177">
        <f t="shared" si="109"/>
        <v>320</v>
      </c>
      <c r="LO3" s="177">
        <f t="shared" si="109"/>
        <v>321</v>
      </c>
      <c r="LP3" s="177">
        <f t="shared" si="109"/>
        <v>322</v>
      </c>
      <c r="LQ3" s="177">
        <f t="shared" si="109"/>
        <v>323</v>
      </c>
      <c r="LR3" s="177">
        <f t="shared" si="109"/>
        <v>324</v>
      </c>
      <c r="LS3" s="177">
        <f t="shared" ref="LS3:MC3" si="110">+LR3+1</f>
        <v>325</v>
      </c>
      <c r="LT3" s="177">
        <f t="shared" si="110"/>
        <v>326</v>
      </c>
      <c r="LU3" s="177">
        <f t="shared" si="110"/>
        <v>327</v>
      </c>
      <c r="LV3" s="177">
        <f t="shared" si="110"/>
        <v>328</v>
      </c>
      <c r="LW3" s="177">
        <f t="shared" si="110"/>
        <v>329</v>
      </c>
      <c r="LX3" s="177">
        <f t="shared" si="110"/>
        <v>330</v>
      </c>
      <c r="LY3" s="240">
        <f t="shared" si="110"/>
        <v>331</v>
      </c>
      <c r="LZ3" s="177">
        <f t="shared" si="110"/>
        <v>332</v>
      </c>
      <c r="MA3" s="240">
        <f t="shared" si="110"/>
        <v>333</v>
      </c>
      <c r="MB3" s="177">
        <f t="shared" si="110"/>
        <v>334</v>
      </c>
      <c r="MC3" s="177">
        <f t="shared" si="110"/>
        <v>335</v>
      </c>
      <c r="MD3" s="177">
        <f t="shared" ref="MD3:ME3" si="111">+MC3+1</f>
        <v>336</v>
      </c>
      <c r="ME3" s="177">
        <f t="shared" si="111"/>
        <v>337</v>
      </c>
    </row>
    <row r="4" spans="1:343" x14ac:dyDescent="0.25">
      <c r="A4" s="89"/>
      <c r="B4" s="86"/>
      <c r="C4" s="86"/>
      <c r="D4" s="86"/>
      <c r="E4" s="86"/>
      <c r="F4" s="11" t="s">
        <v>184</v>
      </c>
      <c r="G4">
        <f>251.5</f>
        <v>251.5</v>
      </c>
      <c r="H4" s="112">
        <f>+H5*ProjectDetails!$D$24</f>
        <v>251.5</v>
      </c>
      <c r="I4" s="112">
        <f t="shared" ref="I4:N4" si="112">H4</f>
        <v>251.5</v>
      </c>
      <c r="J4" s="112">
        <f t="shared" ref="J4:J6" si="113">I4</f>
        <v>251.5</v>
      </c>
      <c r="K4" s="112">
        <f t="shared" ref="K4:K6" si="114">J4</f>
        <v>251.5</v>
      </c>
      <c r="L4" s="112">
        <f>I4</f>
        <v>251.5</v>
      </c>
      <c r="M4" s="112">
        <f t="shared" si="112"/>
        <v>251.5</v>
      </c>
      <c r="N4" s="112">
        <f t="shared" si="112"/>
        <v>251.5</v>
      </c>
      <c r="O4" s="112">
        <f t="shared" ref="O4:O6" si="115">N4</f>
        <v>251.5</v>
      </c>
      <c r="P4" s="113">
        <f t="shared" ref="P4:P6" si="116">O4</f>
        <v>251.5</v>
      </c>
      <c r="Q4">
        <v>839.1</v>
      </c>
      <c r="R4" s="112">
        <f>+R5*ProjectDetails!$D$24</f>
        <v>839.1</v>
      </c>
      <c r="S4" s="112">
        <f t="shared" ref="S4:S6" si="117">R4</f>
        <v>839.1</v>
      </c>
      <c r="T4" s="112">
        <f t="shared" ref="T4:T6" si="118">S4</f>
        <v>839.1</v>
      </c>
      <c r="U4" s="112">
        <f t="shared" ref="U4:U6" si="119">T4</f>
        <v>839.1</v>
      </c>
      <c r="V4" s="112">
        <f>S4</f>
        <v>839.1</v>
      </c>
      <c r="W4" s="112">
        <f t="shared" ref="W4:W6" si="120">V4</f>
        <v>839.1</v>
      </c>
      <c r="X4" s="112">
        <f t="shared" ref="X4:X6" si="121">W4</f>
        <v>839.1</v>
      </c>
      <c r="Y4" s="112">
        <f t="shared" ref="Y4:Y6" si="122">X4</f>
        <v>839.1</v>
      </c>
      <c r="Z4" s="113">
        <f t="shared" ref="Z4:Z6" si="123">Y4</f>
        <v>839.1</v>
      </c>
      <c r="AA4" s="112">
        <f>+AA5*ProjectDetails!$D$24</f>
        <v>99998.999999999985</v>
      </c>
      <c r="AB4" s="112">
        <f t="shared" ref="AB4:AB6" si="124">AA4</f>
        <v>99998.999999999985</v>
      </c>
      <c r="AC4" s="112">
        <f t="shared" ref="AC4:AC6" si="125">AB4</f>
        <v>99998.999999999985</v>
      </c>
      <c r="AD4" s="112">
        <f t="shared" ref="AD4:AD6" si="126">AC4</f>
        <v>99998.999999999985</v>
      </c>
      <c r="AE4" s="112">
        <f t="shared" ref="AE4:AE6" si="127">AD4</f>
        <v>99998.999999999985</v>
      </c>
      <c r="AF4" s="112">
        <f>AC4</f>
        <v>99998.999999999985</v>
      </c>
      <c r="AG4" s="112">
        <f t="shared" ref="AG4:AG6" si="128">AF4</f>
        <v>99998.999999999985</v>
      </c>
      <c r="AH4" s="112">
        <f t="shared" ref="AH4:AH6" si="129">AG4</f>
        <v>99998.999999999985</v>
      </c>
      <c r="AI4" s="112">
        <f t="shared" ref="AI4:AI6" si="130">AH4</f>
        <v>99998.999999999985</v>
      </c>
      <c r="AJ4" s="113">
        <f t="shared" ref="AJ4:AJ6" si="131">AI4</f>
        <v>99998.999999999985</v>
      </c>
      <c r="AK4" s="112">
        <f>+AK5*ProjectDetails!$D$24</f>
        <v>270</v>
      </c>
      <c r="AL4" s="112">
        <f t="shared" ref="AL4:AL6" si="132">AK4</f>
        <v>270</v>
      </c>
      <c r="AM4" s="112">
        <f t="shared" ref="AM4:AM6" si="133">AL4</f>
        <v>270</v>
      </c>
      <c r="AN4" s="112">
        <f t="shared" ref="AN4:AN6" si="134">AM4</f>
        <v>270</v>
      </c>
      <c r="AO4" s="112">
        <f t="shared" ref="AO4:AO6" si="135">AN4</f>
        <v>270</v>
      </c>
      <c r="AP4" s="112">
        <f>AM4</f>
        <v>270</v>
      </c>
      <c r="AQ4" s="112">
        <f t="shared" ref="AQ4:AQ6" si="136">AP4</f>
        <v>270</v>
      </c>
      <c r="AR4" s="112">
        <f t="shared" ref="AR4:AR6" si="137">AQ4</f>
        <v>270</v>
      </c>
      <c r="AS4" s="112">
        <f t="shared" ref="AS4:AS6" si="138">AR4</f>
        <v>270</v>
      </c>
      <c r="AT4" s="113">
        <f t="shared" ref="AT4:AT6" si="139">AS4</f>
        <v>270</v>
      </c>
      <c r="AU4" s="112">
        <f>+AU5*ProjectDetails!$D$24</f>
        <v>270</v>
      </c>
      <c r="AV4" s="112">
        <f t="shared" ref="AV4:AV6" si="140">AU4</f>
        <v>270</v>
      </c>
      <c r="AW4" s="112">
        <f t="shared" ref="AW4:AW6" si="141">AV4</f>
        <v>270</v>
      </c>
      <c r="AX4" s="112">
        <f t="shared" ref="AX4:AX6" si="142">AW4</f>
        <v>270</v>
      </c>
      <c r="AY4" s="112">
        <f t="shared" ref="AY4:AY6" si="143">AX4</f>
        <v>270</v>
      </c>
      <c r="AZ4" s="112">
        <f>AW4</f>
        <v>270</v>
      </c>
      <c r="BA4" s="112">
        <f t="shared" ref="BA4:BA6" si="144">AZ4</f>
        <v>270</v>
      </c>
      <c r="BB4" s="112">
        <f t="shared" ref="BB4:BB6" si="145">BA4</f>
        <v>270</v>
      </c>
      <c r="BC4" s="112">
        <f t="shared" ref="BC4:BC6" si="146">BB4</f>
        <v>270</v>
      </c>
      <c r="BD4" s="113">
        <f t="shared" ref="BD4:BD6" si="147">BC4</f>
        <v>270</v>
      </c>
      <c r="BE4" s="112">
        <f>+BE5*ProjectDetails!$D$24</f>
        <v>900</v>
      </c>
      <c r="BF4" s="112">
        <f t="shared" ref="BF4:BF6" si="148">BE4</f>
        <v>900</v>
      </c>
      <c r="BG4" s="112">
        <f t="shared" ref="BG4:BG6" si="149">BF4</f>
        <v>900</v>
      </c>
      <c r="BH4" s="112">
        <f t="shared" ref="BH4:BH6" si="150">BG4</f>
        <v>900</v>
      </c>
      <c r="BI4" s="112">
        <f t="shared" ref="BI4:BI6" si="151">BH4</f>
        <v>900</v>
      </c>
      <c r="BJ4" s="112">
        <f>BG4</f>
        <v>900</v>
      </c>
      <c r="BK4" s="112">
        <f t="shared" ref="BK4:BK6" si="152">BJ4</f>
        <v>900</v>
      </c>
      <c r="BL4" s="112">
        <f t="shared" ref="BL4:BL6" si="153">BK4</f>
        <v>900</v>
      </c>
      <c r="BM4" s="112">
        <f t="shared" ref="BM4:BM6" si="154">BL4</f>
        <v>900</v>
      </c>
      <c r="BN4" s="113">
        <f t="shared" ref="BN4:BN6" si="155">BM4</f>
        <v>900</v>
      </c>
      <c r="BO4" s="112">
        <f>+BO5*ProjectDetails!$D$24</f>
        <v>900</v>
      </c>
      <c r="BP4" s="112">
        <f t="shared" ref="BP4:BP6" si="156">BO4</f>
        <v>900</v>
      </c>
      <c r="BQ4" s="112">
        <f t="shared" ref="BQ4:BQ6" si="157">BP4</f>
        <v>900</v>
      </c>
      <c r="BR4" s="112">
        <f t="shared" ref="BR4:BR6" si="158">BQ4</f>
        <v>900</v>
      </c>
      <c r="BS4" s="112">
        <f t="shared" ref="BS4:BS6" si="159">BR4</f>
        <v>900</v>
      </c>
      <c r="BT4" s="112">
        <f>BQ4</f>
        <v>900</v>
      </c>
      <c r="BU4" s="112">
        <f t="shared" ref="BU4:BU6" si="160">BT4</f>
        <v>900</v>
      </c>
      <c r="BV4" s="112">
        <f t="shared" ref="BV4:BV6" si="161">BU4</f>
        <v>900</v>
      </c>
      <c r="BW4" s="112">
        <f t="shared" ref="BW4:BW6" si="162">BV4</f>
        <v>900</v>
      </c>
      <c r="BX4" s="113">
        <f t="shared" ref="BX4:BX6" si="163">BW4</f>
        <v>900</v>
      </c>
      <c r="BY4" s="112">
        <f>+BY5*ProjectDetails!$D$24</f>
        <v>270</v>
      </c>
      <c r="BZ4" s="112">
        <f t="shared" ref="BZ4:BZ6" si="164">BY4</f>
        <v>270</v>
      </c>
      <c r="CA4" s="112">
        <f t="shared" ref="CA4:CA6" si="165">BZ4</f>
        <v>270</v>
      </c>
      <c r="CB4" s="112">
        <f t="shared" ref="CB4:CB6" si="166">CA4</f>
        <v>270</v>
      </c>
      <c r="CC4" s="112">
        <f t="shared" ref="CC4:CC6" si="167">CB4</f>
        <v>270</v>
      </c>
      <c r="CD4" s="112">
        <f>CA4</f>
        <v>270</v>
      </c>
      <c r="CE4" s="112">
        <f t="shared" ref="CE4:CE6" si="168">CD4</f>
        <v>270</v>
      </c>
      <c r="CF4" s="112">
        <f t="shared" ref="CF4:CF6" si="169">CE4</f>
        <v>270</v>
      </c>
      <c r="CG4" s="112">
        <f t="shared" ref="CG4:CG6" si="170">CF4</f>
        <v>270</v>
      </c>
      <c r="CH4" s="113">
        <f t="shared" ref="CH4:CH6" si="171">CG4</f>
        <v>270</v>
      </c>
      <c r="CI4" s="112">
        <f>+CI5*ProjectDetails!$D$24</f>
        <v>450</v>
      </c>
      <c r="CJ4" s="112">
        <f t="shared" ref="CJ4:CJ6" si="172">CI4</f>
        <v>450</v>
      </c>
      <c r="CK4" s="112">
        <f t="shared" ref="CK4:CK6" si="173">CJ4</f>
        <v>450</v>
      </c>
      <c r="CL4" s="112">
        <f t="shared" ref="CL4:CL6" si="174">CK4</f>
        <v>450</v>
      </c>
      <c r="CM4" s="112">
        <f t="shared" ref="CM4:CM6" si="175">CL4</f>
        <v>450</v>
      </c>
      <c r="CN4" s="112">
        <f>CK4</f>
        <v>450</v>
      </c>
      <c r="CO4" s="112">
        <f t="shared" ref="CO4:CO6" si="176">CN4</f>
        <v>450</v>
      </c>
      <c r="CP4" s="112">
        <f t="shared" ref="CP4:CP6" si="177">CO4</f>
        <v>450</v>
      </c>
      <c r="CQ4" s="112">
        <f t="shared" ref="CQ4:CQ6" si="178">CP4</f>
        <v>450</v>
      </c>
      <c r="CR4" s="113">
        <f t="shared" ref="CR4:CR6" si="179">CQ4</f>
        <v>450</v>
      </c>
      <c r="CS4" s="112">
        <f>+CS5*ProjectDetails!$D$24</f>
        <v>900</v>
      </c>
      <c r="CT4" s="112">
        <f t="shared" ref="CT4:CT6" si="180">CS4</f>
        <v>900</v>
      </c>
      <c r="CU4" s="112">
        <f t="shared" ref="CU4:CU6" si="181">CT4</f>
        <v>900</v>
      </c>
      <c r="CV4" s="112">
        <f t="shared" ref="CV4:CV6" si="182">CU4</f>
        <v>900</v>
      </c>
      <c r="CW4" s="112">
        <f t="shared" ref="CW4:CW6" si="183">CV4</f>
        <v>900</v>
      </c>
      <c r="CX4" s="112">
        <f>CU4</f>
        <v>900</v>
      </c>
      <c r="CY4" s="112">
        <f t="shared" ref="CY4:CY6" si="184">CX4</f>
        <v>900</v>
      </c>
      <c r="CZ4" s="112">
        <f t="shared" ref="CZ4:CZ6" si="185">CY4</f>
        <v>900</v>
      </c>
      <c r="DA4" s="112">
        <f t="shared" ref="DA4:DA6" si="186">CZ4</f>
        <v>900</v>
      </c>
      <c r="DB4" s="113">
        <f t="shared" ref="DB4:DB6" si="187">DA4</f>
        <v>900</v>
      </c>
      <c r="DC4" s="112">
        <f>+DC5*ProjectDetails!$D$24</f>
        <v>90</v>
      </c>
      <c r="DD4" s="112">
        <f t="shared" ref="DD4:DD6" si="188">DC4</f>
        <v>90</v>
      </c>
      <c r="DE4" s="112">
        <f t="shared" ref="DE4:DE6" si="189">DD4</f>
        <v>90</v>
      </c>
      <c r="DF4" s="112">
        <f t="shared" ref="DF4:DF6" si="190">DE4</f>
        <v>90</v>
      </c>
      <c r="DG4" s="112">
        <f t="shared" ref="DG4:DG6" si="191">DF4</f>
        <v>90</v>
      </c>
      <c r="DH4" s="112">
        <f>DE4</f>
        <v>90</v>
      </c>
      <c r="DI4" s="112">
        <f t="shared" ref="DI4:DI6" si="192">DH4</f>
        <v>90</v>
      </c>
      <c r="DJ4" s="112">
        <f t="shared" ref="DJ4:DJ6" si="193">DI4</f>
        <v>90</v>
      </c>
      <c r="DK4" s="112">
        <f t="shared" ref="DK4:DK6" si="194">DJ4</f>
        <v>90</v>
      </c>
      <c r="DL4" s="113">
        <f t="shared" ref="DL4:DL6" si="195">DK4</f>
        <v>90</v>
      </c>
      <c r="DM4" s="112">
        <f>+DM5*ProjectDetails!$D$24</f>
        <v>90</v>
      </c>
      <c r="DN4" s="112">
        <f t="shared" ref="DN4:DN6" si="196">DM4</f>
        <v>90</v>
      </c>
      <c r="DO4" s="112">
        <f t="shared" ref="DO4:DO6" si="197">DN4</f>
        <v>90</v>
      </c>
      <c r="DP4" s="112">
        <f t="shared" ref="DP4:DP6" si="198">DO4</f>
        <v>90</v>
      </c>
      <c r="DQ4" s="112">
        <f t="shared" ref="DQ4:DQ6" si="199">DP4</f>
        <v>90</v>
      </c>
      <c r="DR4" s="112">
        <f>DO4</f>
        <v>90</v>
      </c>
      <c r="DS4" s="112">
        <f t="shared" ref="DS4:DS6" si="200">DR4</f>
        <v>90</v>
      </c>
      <c r="DT4" s="112">
        <f t="shared" ref="DT4:DT6" si="201">DS4</f>
        <v>90</v>
      </c>
      <c r="DU4" s="112">
        <f t="shared" ref="DU4:DU6" si="202">DT4</f>
        <v>90</v>
      </c>
      <c r="DV4" s="113">
        <f t="shared" ref="DV4:DV6" si="203">DU4</f>
        <v>90</v>
      </c>
      <c r="DW4">
        <f>+G4</f>
        <v>251.5</v>
      </c>
      <c r="DX4">
        <f>+Q4</f>
        <v>839.1</v>
      </c>
      <c r="DY4" s="112">
        <f t="shared" ref="DY4:ED4" si="204">+DW4</f>
        <v>251.5</v>
      </c>
      <c r="DZ4" s="112">
        <f t="shared" si="204"/>
        <v>839.1</v>
      </c>
      <c r="EA4" s="112">
        <f t="shared" si="204"/>
        <v>251.5</v>
      </c>
      <c r="EB4" s="112">
        <f t="shared" si="204"/>
        <v>839.1</v>
      </c>
      <c r="EC4" s="112">
        <f t="shared" si="204"/>
        <v>251.5</v>
      </c>
      <c r="ED4" s="112">
        <f t="shared" si="204"/>
        <v>839.1</v>
      </c>
      <c r="EE4" s="112">
        <f>+EE5*ProjectDetails!$D$24</f>
        <v>270</v>
      </c>
      <c r="EF4" s="171">
        <f>+EF5*ProjectDetails!$D$24</f>
        <v>270</v>
      </c>
      <c r="EG4">
        <f>+G4</f>
        <v>251.5</v>
      </c>
      <c r="EH4" s="112">
        <f t="shared" ref="EH4:EH6" si="205">EG4</f>
        <v>251.5</v>
      </c>
      <c r="EI4" s="112">
        <f t="shared" ref="EI4:EI6" si="206">EH4</f>
        <v>251.5</v>
      </c>
      <c r="EJ4" s="112">
        <f t="shared" ref="EJ4:EJ6" si="207">EI4</f>
        <v>251.5</v>
      </c>
      <c r="EK4" s="112">
        <f t="shared" ref="EK4:EK6" si="208">EJ4</f>
        <v>251.5</v>
      </c>
      <c r="EL4" s="112">
        <f>EI4</f>
        <v>251.5</v>
      </c>
      <c r="EM4" s="112">
        <f t="shared" ref="EM4:EM6" si="209">EL4</f>
        <v>251.5</v>
      </c>
      <c r="EN4" s="112">
        <f t="shared" ref="EN4:EN6" si="210">EM4</f>
        <v>251.5</v>
      </c>
      <c r="EO4" s="112">
        <f t="shared" ref="EO4:EO6" si="211">EN4</f>
        <v>251.5</v>
      </c>
      <c r="EP4" s="113">
        <f t="shared" ref="EP4:EP6" si="212">EO4</f>
        <v>251.5</v>
      </c>
      <c r="EQ4">
        <f>+Q4</f>
        <v>839.1</v>
      </c>
      <c r="ER4" s="112">
        <f t="shared" ref="ER4:ER6" si="213">EQ4</f>
        <v>839.1</v>
      </c>
      <c r="ES4" s="112">
        <f t="shared" ref="ES4:ES6" si="214">ER4</f>
        <v>839.1</v>
      </c>
      <c r="ET4" s="112">
        <f t="shared" ref="ET4:ET6" si="215">ES4</f>
        <v>839.1</v>
      </c>
      <c r="EU4" s="112">
        <f t="shared" ref="EU4:EU6" si="216">ET4</f>
        <v>839.1</v>
      </c>
      <c r="EV4" s="112">
        <f>ES4</f>
        <v>839.1</v>
      </c>
      <c r="EW4" s="112">
        <f t="shared" ref="EW4:EW6" si="217">EV4</f>
        <v>839.1</v>
      </c>
      <c r="EX4" s="112">
        <f t="shared" ref="EX4:EX6" si="218">EW4</f>
        <v>839.1</v>
      </c>
      <c r="EY4" s="112">
        <f t="shared" ref="EY4:EY6" si="219">EX4</f>
        <v>839.1</v>
      </c>
      <c r="EZ4" s="113">
        <f t="shared" ref="EZ4:EZ6" si="220">EY4</f>
        <v>839.1</v>
      </c>
      <c r="FA4" s="112">
        <f>+FA5*ProjectDetails!$D$24</f>
        <v>99998.999999999985</v>
      </c>
      <c r="FB4" s="112">
        <f t="shared" ref="FB4:FB6" si="221">FA4</f>
        <v>99998.999999999985</v>
      </c>
      <c r="FC4" s="112">
        <f t="shared" ref="FC4:FC6" si="222">FB4</f>
        <v>99998.999999999985</v>
      </c>
      <c r="FD4" s="112">
        <f t="shared" ref="FD4:FD6" si="223">FC4</f>
        <v>99998.999999999985</v>
      </c>
      <c r="FE4" s="112">
        <f t="shared" ref="FE4:FE6" si="224">FD4</f>
        <v>99998.999999999985</v>
      </c>
      <c r="FF4" s="112">
        <f>FC4</f>
        <v>99998.999999999985</v>
      </c>
      <c r="FG4" s="112">
        <f t="shared" ref="FG4:FG6" si="225">FF4</f>
        <v>99998.999999999985</v>
      </c>
      <c r="FH4" s="112">
        <f t="shared" ref="FH4:FH6" si="226">FG4</f>
        <v>99998.999999999985</v>
      </c>
      <c r="FI4" s="112">
        <f t="shared" ref="FI4:FI6" si="227">FH4</f>
        <v>99998.999999999985</v>
      </c>
      <c r="FJ4" s="113">
        <f t="shared" ref="FJ4:FJ6" si="228">FI4</f>
        <v>99998.999999999985</v>
      </c>
      <c r="FK4" s="112">
        <f>+FK5*ProjectDetails!$D$24</f>
        <v>270</v>
      </c>
      <c r="FL4" s="112">
        <f>+FL5*ProjectDetails!$D$24</f>
        <v>900</v>
      </c>
      <c r="FM4" s="112">
        <f>+FM5*ProjectDetails!$D$24</f>
        <v>270</v>
      </c>
      <c r="FN4" s="112">
        <f>+FN5*ProjectDetails!$D$24</f>
        <v>900</v>
      </c>
      <c r="FO4" s="112">
        <f>+FO5*ProjectDetails!$D$24</f>
        <v>270</v>
      </c>
      <c r="FP4" s="112">
        <f>+FP5*ProjectDetails!$D$24</f>
        <v>900</v>
      </c>
      <c r="FQ4" s="112">
        <f>+FQ5*ProjectDetails!$D$24</f>
        <v>270</v>
      </c>
      <c r="FR4" s="112">
        <f>+FR5*ProjectDetails!$D$24</f>
        <v>900</v>
      </c>
      <c r="FS4" s="112">
        <f>+FS5*ProjectDetails!$D$24</f>
        <v>899910</v>
      </c>
      <c r="FT4" s="171">
        <f>+FT5*ProjectDetails!$D$24</f>
        <v>899910</v>
      </c>
      <c r="FU4">
        <f>+G4</f>
        <v>251.5</v>
      </c>
      <c r="FV4" s="112">
        <f t="shared" ref="FV4:FV6" si="229">FU4</f>
        <v>251.5</v>
      </c>
      <c r="FW4" s="112">
        <f t="shared" ref="FW4:FW6" si="230">FV4</f>
        <v>251.5</v>
      </c>
      <c r="FX4" s="112">
        <f t="shared" ref="FX4:FX6" si="231">FW4</f>
        <v>251.5</v>
      </c>
      <c r="FY4" s="112">
        <f t="shared" ref="FY4:FY6" si="232">FX4</f>
        <v>251.5</v>
      </c>
      <c r="FZ4" s="112">
        <f>FW4</f>
        <v>251.5</v>
      </c>
      <c r="GA4" s="112">
        <f t="shared" ref="GA4:GA6" si="233">FZ4</f>
        <v>251.5</v>
      </c>
      <c r="GB4" s="112">
        <f t="shared" ref="GB4:GB6" si="234">GA4</f>
        <v>251.5</v>
      </c>
      <c r="GC4" s="112">
        <f t="shared" ref="GC4:GC6" si="235">GB4</f>
        <v>251.5</v>
      </c>
      <c r="GD4" s="113">
        <f t="shared" ref="GD4:GD6" si="236">GC4</f>
        <v>251.5</v>
      </c>
      <c r="GE4">
        <f>+Q4</f>
        <v>839.1</v>
      </c>
      <c r="GF4" s="112">
        <f t="shared" ref="GF4:GF6" si="237">GE4</f>
        <v>839.1</v>
      </c>
      <c r="GG4" s="112">
        <f t="shared" ref="GG4:GG6" si="238">GF4</f>
        <v>839.1</v>
      </c>
      <c r="GH4" s="112">
        <f t="shared" ref="GH4:GH6" si="239">GG4</f>
        <v>839.1</v>
      </c>
      <c r="GI4" s="112">
        <f t="shared" ref="GI4:GI6" si="240">GH4</f>
        <v>839.1</v>
      </c>
      <c r="GJ4" s="112">
        <f>GG4</f>
        <v>839.1</v>
      </c>
      <c r="GK4" s="112">
        <f t="shared" ref="GK4:GK6" si="241">GJ4</f>
        <v>839.1</v>
      </c>
      <c r="GL4" s="112">
        <f t="shared" ref="GL4:GL6" si="242">GK4</f>
        <v>839.1</v>
      </c>
      <c r="GM4" s="112">
        <f t="shared" ref="GM4:GM6" si="243">GL4</f>
        <v>839.1</v>
      </c>
      <c r="GN4" s="113">
        <f t="shared" ref="GN4:GN6" si="244">GM4</f>
        <v>839.1</v>
      </c>
      <c r="GO4" s="112">
        <f>+GO5*ProjectDetails!$D$24</f>
        <v>99998.999999999985</v>
      </c>
      <c r="GP4" s="112">
        <f t="shared" ref="GP4:GP6" si="245">GO4</f>
        <v>99998.999999999985</v>
      </c>
      <c r="GQ4" s="112">
        <f t="shared" ref="GQ4:GQ6" si="246">GP4</f>
        <v>99998.999999999985</v>
      </c>
      <c r="GR4" s="112">
        <f t="shared" ref="GR4:GR6" si="247">GQ4</f>
        <v>99998.999999999985</v>
      </c>
      <c r="GS4" s="112">
        <f t="shared" ref="GS4:GS6" si="248">GR4</f>
        <v>99998.999999999985</v>
      </c>
      <c r="GT4" s="112">
        <f>GQ4</f>
        <v>99998.999999999985</v>
      </c>
      <c r="GU4" s="112">
        <f t="shared" ref="GU4:GU6" si="249">GT4</f>
        <v>99998.999999999985</v>
      </c>
      <c r="GV4" s="112">
        <f t="shared" ref="GV4:GV6" si="250">GU4</f>
        <v>99998.999999999985</v>
      </c>
      <c r="GW4" s="112">
        <f t="shared" ref="GW4:GW6" si="251">GV4</f>
        <v>99998.999999999985</v>
      </c>
      <c r="GX4" s="113">
        <f t="shared" ref="GX4:GX6" si="252">GW4</f>
        <v>99998.999999999985</v>
      </c>
      <c r="GY4">
        <f>+G4</f>
        <v>251.5</v>
      </c>
      <c r="GZ4" s="112">
        <f t="shared" ref="GZ4:GZ8" si="253">GY4</f>
        <v>251.5</v>
      </c>
      <c r="HA4" s="112">
        <f t="shared" ref="HA4:HA8" si="254">GZ4</f>
        <v>251.5</v>
      </c>
      <c r="HB4" s="112">
        <f t="shared" ref="HB4:HB8" si="255">HA4</f>
        <v>251.5</v>
      </c>
      <c r="HC4" s="112">
        <f t="shared" ref="HC4:HC8" si="256">HB4</f>
        <v>251.5</v>
      </c>
      <c r="HD4" s="112">
        <f>HA4</f>
        <v>251.5</v>
      </c>
      <c r="HE4" s="112">
        <f t="shared" ref="HE4:HE6" si="257">HD4</f>
        <v>251.5</v>
      </c>
      <c r="HF4" s="112">
        <f t="shared" ref="HF4:HF6" si="258">HE4</f>
        <v>251.5</v>
      </c>
      <c r="HG4" s="112">
        <f t="shared" ref="HG4:HG6" si="259">HF4</f>
        <v>251.5</v>
      </c>
      <c r="HH4" s="113">
        <f t="shared" ref="HH4:HH6" si="260">HG4</f>
        <v>251.5</v>
      </c>
      <c r="HI4">
        <f>+Q4</f>
        <v>839.1</v>
      </c>
      <c r="HJ4" s="112">
        <f t="shared" ref="HJ4:HJ6" si="261">HI4</f>
        <v>839.1</v>
      </c>
      <c r="HK4" s="112">
        <f t="shared" ref="HK4:HK6" si="262">HJ4</f>
        <v>839.1</v>
      </c>
      <c r="HL4" s="112">
        <f t="shared" ref="HL4:HL6" si="263">HK4</f>
        <v>839.1</v>
      </c>
      <c r="HM4" s="112">
        <f t="shared" ref="HM4:HM6" si="264">HL4</f>
        <v>839.1</v>
      </c>
      <c r="HN4" s="112">
        <f>HK4</f>
        <v>839.1</v>
      </c>
      <c r="HO4" s="112">
        <f t="shared" ref="HO4:HO6" si="265">HN4</f>
        <v>839.1</v>
      </c>
      <c r="HP4" s="112">
        <f t="shared" ref="HP4:HP6" si="266">HO4</f>
        <v>839.1</v>
      </c>
      <c r="HQ4" s="112">
        <f t="shared" ref="HQ4:HQ6" si="267">HP4</f>
        <v>839.1</v>
      </c>
      <c r="HR4" s="113">
        <f t="shared" ref="HR4:HR6" si="268">HQ4</f>
        <v>839.1</v>
      </c>
      <c r="HS4" s="112">
        <f>+HS5*ProjectDetails!$D$24</f>
        <v>99998.999999999985</v>
      </c>
      <c r="HT4" s="112">
        <f t="shared" ref="HT4:HT6" si="269">HS4</f>
        <v>99998.999999999985</v>
      </c>
      <c r="HU4" s="112">
        <f t="shared" ref="HU4:HU6" si="270">HT4</f>
        <v>99998.999999999985</v>
      </c>
      <c r="HV4" s="112">
        <f t="shared" ref="HV4:HV6" si="271">HU4</f>
        <v>99998.999999999985</v>
      </c>
      <c r="HW4" s="112">
        <f t="shared" ref="HW4:HW6" si="272">HV4</f>
        <v>99998.999999999985</v>
      </c>
      <c r="HX4" s="112">
        <f>HU4</f>
        <v>99998.999999999985</v>
      </c>
      <c r="HY4" s="112">
        <f t="shared" ref="HY4:HY6" si="273">HX4</f>
        <v>99998.999999999985</v>
      </c>
      <c r="HZ4" s="112">
        <f t="shared" ref="HZ4:HZ6" si="274">HY4</f>
        <v>99998.999999999985</v>
      </c>
      <c r="IA4" s="112">
        <f t="shared" ref="IA4:IA6" si="275">HZ4</f>
        <v>99998.999999999985</v>
      </c>
      <c r="IB4" s="113">
        <f t="shared" ref="IB4:IB6" si="276">IA4</f>
        <v>99998.999999999985</v>
      </c>
      <c r="IC4">
        <f>+G4</f>
        <v>251.5</v>
      </c>
      <c r="ID4" s="112">
        <f t="shared" ref="ID4:ID8" si="277">IC4</f>
        <v>251.5</v>
      </c>
      <c r="IE4" s="112">
        <f t="shared" ref="IE4:IE8" si="278">ID4</f>
        <v>251.5</v>
      </c>
      <c r="IF4" s="112">
        <f t="shared" ref="IF4:IF8" si="279">IE4</f>
        <v>251.5</v>
      </c>
      <c r="IG4" s="112">
        <f t="shared" ref="IG4:IG8" si="280">IF4</f>
        <v>251.5</v>
      </c>
      <c r="IH4" s="112">
        <f>IE4</f>
        <v>251.5</v>
      </c>
      <c r="II4" s="112">
        <f t="shared" ref="II4:II6" si="281">IH4</f>
        <v>251.5</v>
      </c>
      <c r="IJ4" s="112">
        <f t="shared" ref="IJ4:IJ6" si="282">II4</f>
        <v>251.5</v>
      </c>
      <c r="IK4" s="112">
        <f t="shared" ref="IK4:IK6" si="283">IJ4</f>
        <v>251.5</v>
      </c>
      <c r="IL4" s="113">
        <f t="shared" ref="IL4:IL6" si="284">IK4</f>
        <v>251.5</v>
      </c>
      <c r="IM4">
        <f>+Q4</f>
        <v>839.1</v>
      </c>
      <c r="IN4" s="112">
        <f t="shared" ref="IN4:IN6" si="285">IM4</f>
        <v>839.1</v>
      </c>
      <c r="IO4" s="112">
        <f t="shared" ref="IO4:IO6" si="286">IN4</f>
        <v>839.1</v>
      </c>
      <c r="IP4" s="112">
        <f t="shared" ref="IP4:IP6" si="287">IO4</f>
        <v>839.1</v>
      </c>
      <c r="IQ4" s="112">
        <f t="shared" ref="IQ4:IQ6" si="288">IP4</f>
        <v>839.1</v>
      </c>
      <c r="IR4" s="112">
        <f>IO4</f>
        <v>839.1</v>
      </c>
      <c r="IS4" s="112">
        <f t="shared" ref="IS4:IS6" si="289">IR4</f>
        <v>839.1</v>
      </c>
      <c r="IT4" s="112">
        <f t="shared" ref="IT4:IT6" si="290">IS4</f>
        <v>839.1</v>
      </c>
      <c r="IU4" s="112">
        <f t="shared" ref="IU4:IU6" si="291">IT4</f>
        <v>839.1</v>
      </c>
      <c r="IV4" s="113">
        <f t="shared" ref="IV4:IV6" si="292">IU4</f>
        <v>839.1</v>
      </c>
      <c r="IW4" s="112">
        <f>+IW5*ProjectDetails!$D$24</f>
        <v>99998.999999999985</v>
      </c>
      <c r="IX4" s="112">
        <f t="shared" ref="IX4:IX6" si="293">IW4</f>
        <v>99998.999999999985</v>
      </c>
      <c r="IY4" s="112">
        <f t="shared" ref="IY4:IY6" si="294">IX4</f>
        <v>99998.999999999985</v>
      </c>
      <c r="IZ4" s="112">
        <f t="shared" ref="IZ4:IZ6" si="295">IY4</f>
        <v>99998.999999999985</v>
      </c>
      <c r="JA4" s="112">
        <f t="shared" ref="JA4:JA6" si="296">IZ4</f>
        <v>99998.999999999985</v>
      </c>
      <c r="JB4" s="112">
        <f>IY4</f>
        <v>99998.999999999985</v>
      </c>
      <c r="JC4" s="112">
        <f t="shared" ref="JC4:JC6" si="297">JB4</f>
        <v>99998.999999999985</v>
      </c>
      <c r="JD4" s="112">
        <f t="shared" ref="JD4:JD6" si="298">JC4</f>
        <v>99998.999999999985</v>
      </c>
      <c r="JE4" s="112">
        <f t="shared" ref="JE4:JE6" si="299">JD4</f>
        <v>99998.999999999985</v>
      </c>
      <c r="JF4" s="113">
        <f t="shared" ref="JF4:JF6" si="300">JE4</f>
        <v>99998.999999999985</v>
      </c>
      <c r="JG4">
        <f>+G4</f>
        <v>251.5</v>
      </c>
      <c r="JH4" s="112">
        <f t="shared" ref="JH4:JH8" si="301">JG4</f>
        <v>251.5</v>
      </c>
      <c r="JI4" s="112">
        <f t="shared" ref="JI4:JI8" si="302">JH4</f>
        <v>251.5</v>
      </c>
      <c r="JJ4" s="112">
        <f t="shared" ref="JJ4:JJ8" si="303">JI4</f>
        <v>251.5</v>
      </c>
      <c r="JK4" s="112">
        <f t="shared" ref="JK4:JK8" si="304">JJ4</f>
        <v>251.5</v>
      </c>
      <c r="JL4" s="112">
        <f>JI4</f>
        <v>251.5</v>
      </c>
      <c r="JM4" s="112">
        <f t="shared" ref="JM4:JM6" si="305">JL4</f>
        <v>251.5</v>
      </c>
      <c r="JN4" s="112">
        <f t="shared" ref="JN4:JN6" si="306">JM4</f>
        <v>251.5</v>
      </c>
      <c r="JO4" s="112">
        <f t="shared" ref="JO4:JO6" si="307">JN4</f>
        <v>251.5</v>
      </c>
      <c r="JP4" s="113">
        <f t="shared" ref="JP4:JP6" si="308">JO4</f>
        <v>251.5</v>
      </c>
      <c r="JQ4">
        <f>+G4</f>
        <v>251.5</v>
      </c>
      <c r="JR4" s="112">
        <f t="shared" ref="JR4:JR6" si="309">JQ4</f>
        <v>251.5</v>
      </c>
      <c r="JS4" s="112">
        <f t="shared" ref="JS4:JS6" si="310">JR4</f>
        <v>251.5</v>
      </c>
      <c r="JT4" s="112">
        <f t="shared" ref="JT4:JT6" si="311">JS4</f>
        <v>251.5</v>
      </c>
      <c r="JU4" s="112">
        <f t="shared" ref="JU4:JU6" si="312">JT4</f>
        <v>251.5</v>
      </c>
      <c r="JV4" s="112">
        <f>JS4</f>
        <v>251.5</v>
      </c>
      <c r="JW4" s="112">
        <f t="shared" ref="JW4:JW6" si="313">JV4</f>
        <v>251.5</v>
      </c>
      <c r="JX4" s="112">
        <f t="shared" ref="JX4:JX6" si="314">JW4</f>
        <v>251.5</v>
      </c>
      <c r="JY4" s="112">
        <f t="shared" ref="JY4:JY6" si="315">JX4</f>
        <v>251.5</v>
      </c>
      <c r="JZ4" s="113">
        <f t="shared" ref="JZ4:JZ6" si="316">JY4</f>
        <v>251.5</v>
      </c>
      <c r="KA4" s="112">
        <f>+KA5*ProjectDetails!$D$24</f>
        <v>99998.999999999985</v>
      </c>
      <c r="KB4" s="112">
        <f t="shared" ref="KB4:KB6" si="317">KA4</f>
        <v>99998.999999999985</v>
      </c>
      <c r="KC4" s="112">
        <f t="shared" ref="KC4:KC6" si="318">KB4</f>
        <v>99998.999999999985</v>
      </c>
      <c r="KD4" s="112">
        <f t="shared" ref="KD4:KD6" si="319">KC4</f>
        <v>99998.999999999985</v>
      </c>
      <c r="KE4" s="112">
        <f t="shared" ref="KE4:KE6" si="320">KD4</f>
        <v>99998.999999999985</v>
      </c>
      <c r="KF4" s="112">
        <f>KC4</f>
        <v>99998.999999999985</v>
      </c>
      <c r="KG4" s="112">
        <f t="shared" ref="KG4:KG6" si="321">KF4</f>
        <v>99998.999999999985</v>
      </c>
      <c r="KH4" s="112">
        <f t="shared" ref="KH4:KH6" si="322">KG4</f>
        <v>99998.999999999985</v>
      </c>
      <c r="KI4" s="112">
        <f t="shared" ref="KI4:KI6" si="323">KH4</f>
        <v>99998.999999999985</v>
      </c>
      <c r="KJ4" s="113">
        <f t="shared" ref="KJ4:KJ6" si="324">KI4</f>
        <v>99998.999999999985</v>
      </c>
      <c r="KK4">
        <f>+G4</f>
        <v>251.5</v>
      </c>
      <c r="KL4" s="112">
        <f t="shared" ref="KL4:KL8" si="325">KK4</f>
        <v>251.5</v>
      </c>
      <c r="KM4" s="112">
        <f t="shared" ref="KM4:KM8" si="326">KL4</f>
        <v>251.5</v>
      </c>
      <c r="KN4" s="112">
        <f t="shared" ref="KN4:KN8" si="327">KM4</f>
        <v>251.5</v>
      </c>
      <c r="KO4" s="112">
        <f t="shared" ref="KO4:KO8" si="328">KN4</f>
        <v>251.5</v>
      </c>
      <c r="KP4" s="112">
        <f>KM4</f>
        <v>251.5</v>
      </c>
      <c r="KQ4" s="112">
        <f t="shared" ref="KQ4:KQ6" si="329">KP4</f>
        <v>251.5</v>
      </c>
      <c r="KR4" s="112">
        <f t="shared" ref="KR4:KR6" si="330">KQ4</f>
        <v>251.5</v>
      </c>
      <c r="KS4" s="112">
        <f t="shared" ref="KS4:KS6" si="331">KR4</f>
        <v>251.5</v>
      </c>
      <c r="KT4" s="113">
        <f t="shared" ref="KT4:KT6" si="332">KS4</f>
        <v>251.5</v>
      </c>
      <c r="KU4">
        <f>+Q4</f>
        <v>839.1</v>
      </c>
      <c r="KV4" s="112">
        <f t="shared" ref="KV4:KV6" si="333">KU4</f>
        <v>839.1</v>
      </c>
      <c r="KW4" s="112">
        <f t="shared" ref="KW4:KW6" si="334">KV4</f>
        <v>839.1</v>
      </c>
      <c r="KX4" s="112">
        <f t="shared" ref="KX4:KX6" si="335">KW4</f>
        <v>839.1</v>
      </c>
      <c r="KY4" s="112">
        <f t="shared" ref="KY4:KY6" si="336">KX4</f>
        <v>839.1</v>
      </c>
      <c r="KZ4" s="112">
        <f>KW4</f>
        <v>839.1</v>
      </c>
      <c r="LA4" s="112">
        <f t="shared" ref="LA4:LA6" si="337">KZ4</f>
        <v>839.1</v>
      </c>
      <c r="LB4" s="112">
        <f t="shared" ref="LB4:LB6" si="338">LA4</f>
        <v>839.1</v>
      </c>
      <c r="LC4" s="112">
        <f t="shared" ref="LC4:LC6" si="339">LB4</f>
        <v>839.1</v>
      </c>
      <c r="LD4" s="171">
        <f t="shared" ref="LD4:LD6" si="340">LC4</f>
        <v>839.1</v>
      </c>
      <c r="LE4">
        <v>108</v>
      </c>
      <c r="LF4" s="112">
        <f>+LF5*ProjectDetails!$D$24</f>
        <v>900</v>
      </c>
      <c r="LG4">
        <v>108</v>
      </c>
      <c r="LH4">
        <f>90*2</f>
        <v>180</v>
      </c>
      <c r="LI4">
        <f>90*1.9</f>
        <v>171</v>
      </c>
      <c r="LJ4">
        <f>90*1.8</f>
        <v>162</v>
      </c>
      <c r="LK4">
        <f>90*1.7</f>
        <v>153</v>
      </c>
      <c r="LL4">
        <f>90*1.6</f>
        <v>144</v>
      </c>
      <c r="LM4">
        <f>90*1.5</f>
        <v>135</v>
      </c>
      <c r="LN4">
        <f>90*1.4</f>
        <v>125.99999999999999</v>
      </c>
      <c r="LO4">
        <f>90*1.3</f>
        <v>117</v>
      </c>
      <c r="LP4">
        <f>90*1.2</f>
        <v>108</v>
      </c>
      <c r="LQ4">
        <f>90*1.1</f>
        <v>99.000000000000014</v>
      </c>
      <c r="LR4">
        <f>90*1</f>
        <v>90</v>
      </c>
      <c r="LS4">
        <f t="shared" ref="LS4:ME4" si="341">90*1.2</f>
        <v>108</v>
      </c>
      <c r="LT4">
        <f t="shared" si="341"/>
        <v>108</v>
      </c>
      <c r="LU4">
        <f t="shared" si="341"/>
        <v>108</v>
      </c>
      <c r="LV4">
        <f t="shared" si="341"/>
        <v>108</v>
      </c>
      <c r="LW4">
        <f t="shared" si="341"/>
        <v>108</v>
      </c>
      <c r="LX4">
        <f t="shared" si="341"/>
        <v>108</v>
      </c>
      <c r="LY4" s="11">
        <f t="shared" si="341"/>
        <v>108</v>
      </c>
      <c r="LZ4">
        <f t="shared" si="341"/>
        <v>108</v>
      </c>
      <c r="MA4" s="11">
        <f t="shared" si="341"/>
        <v>108</v>
      </c>
      <c r="MB4">
        <f t="shared" si="341"/>
        <v>108</v>
      </c>
      <c r="MC4">
        <f t="shared" si="341"/>
        <v>108</v>
      </c>
      <c r="MD4">
        <f t="shared" si="341"/>
        <v>108</v>
      </c>
      <c r="ME4">
        <f t="shared" si="341"/>
        <v>108</v>
      </c>
    </row>
    <row r="5" spans="1:343" x14ac:dyDescent="0.25">
      <c r="A5" s="2" t="s">
        <v>681</v>
      </c>
      <c r="B5" s="2">
        <v>1.02</v>
      </c>
      <c r="F5" s="11" t="s">
        <v>69</v>
      </c>
      <c r="G5" s="194">
        <f>+G4/90</f>
        <v>2.7944444444444443</v>
      </c>
      <c r="H5" s="194">
        <f t="shared" ref="H5:N5" si="342">G5</f>
        <v>2.7944444444444443</v>
      </c>
      <c r="I5" s="194">
        <f t="shared" si="342"/>
        <v>2.7944444444444443</v>
      </c>
      <c r="J5" s="194">
        <f t="shared" si="113"/>
        <v>2.7944444444444443</v>
      </c>
      <c r="K5" s="194">
        <f t="shared" si="114"/>
        <v>2.7944444444444443</v>
      </c>
      <c r="L5" s="194">
        <f>I5</f>
        <v>2.7944444444444443</v>
      </c>
      <c r="M5" s="194">
        <f t="shared" si="342"/>
        <v>2.7944444444444443</v>
      </c>
      <c r="N5" s="194">
        <f t="shared" si="342"/>
        <v>2.7944444444444443</v>
      </c>
      <c r="O5" s="194">
        <f t="shared" si="115"/>
        <v>2.7944444444444443</v>
      </c>
      <c r="P5" s="195">
        <f t="shared" si="116"/>
        <v>2.7944444444444443</v>
      </c>
      <c r="Q5" s="194">
        <f>+Q4/90</f>
        <v>9.3233333333333341</v>
      </c>
      <c r="R5" s="194">
        <f t="shared" ref="R5:R6" si="343">Q5</f>
        <v>9.3233333333333341</v>
      </c>
      <c r="S5" s="194">
        <f t="shared" si="117"/>
        <v>9.3233333333333341</v>
      </c>
      <c r="T5" s="194">
        <f t="shared" si="118"/>
        <v>9.3233333333333341</v>
      </c>
      <c r="U5" s="194">
        <f t="shared" si="119"/>
        <v>9.3233333333333341</v>
      </c>
      <c r="V5" s="194">
        <f>S5</f>
        <v>9.3233333333333341</v>
      </c>
      <c r="W5" s="194">
        <f t="shared" si="120"/>
        <v>9.3233333333333341</v>
      </c>
      <c r="X5" s="194">
        <f t="shared" si="121"/>
        <v>9.3233333333333341</v>
      </c>
      <c r="Y5" s="194">
        <f t="shared" si="122"/>
        <v>9.3233333333333341</v>
      </c>
      <c r="Z5" s="195">
        <f t="shared" si="123"/>
        <v>9.3233333333333341</v>
      </c>
      <c r="AA5">
        <f>99999/90</f>
        <v>1111.0999999999999</v>
      </c>
      <c r="AB5" s="112">
        <f t="shared" si="124"/>
        <v>1111.0999999999999</v>
      </c>
      <c r="AC5" s="112">
        <f t="shared" si="125"/>
        <v>1111.0999999999999</v>
      </c>
      <c r="AD5" s="112">
        <f t="shared" si="126"/>
        <v>1111.0999999999999</v>
      </c>
      <c r="AE5" s="112">
        <f t="shared" si="127"/>
        <v>1111.0999999999999</v>
      </c>
      <c r="AF5" s="112">
        <f>AC5</f>
        <v>1111.0999999999999</v>
      </c>
      <c r="AG5" s="112">
        <f t="shared" si="128"/>
        <v>1111.0999999999999</v>
      </c>
      <c r="AH5" s="112">
        <f t="shared" si="129"/>
        <v>1111.0999999999999</v>
      </c>
      <c r="AI5" s="112">
        <f t="shared" si="130"/>
        <v>1111.0999999999999</v>
      </c>
      <c r="AJ5" s="113">
        <f t="shared" si="131"/>
        <v>1111.0999999999999</v>
      </c>
      <c r="AK5">
        <v>3</v>
      </c>
      <c r="AL5" s="112">
        <f t="shared" si="132"/>
        <v>3</v>
      </c>
      <c r="AM5" s="112">
        <f t="shared" si="133"/>
        <v>3</v>
      </c>
      <c r="AN5" s="112">
        <f t="shared" si="134"/>
        <v>3</v>
      </c>
      <c r="AO5" s="112">
        <f t="shared" si="135"/>
        <v>3</v>
      </c>
      <c r="AP5" s="112">
        <f>AM5</f>
        <v>3</v>
      </c>
      <c r="AQ5" s="112">
        <f t="shared" si="136"/>
        <v>3</v>
      </c>
      <c r="AR5" s="112">
        <f t="shared" si="137"/>
        <v>3</v>
      </c>
      <c r="AS5" s="112">
        <f t="shared" si="138"/>
        <v>3</v>
      </c>
      <c r="AT5" s="113">
        <f t="shared" si="139"/>
        <v>3</v>
      </c>
      <c r="AU5">
        <v>3</v>
      </c>
      <c r="AV5" s="112">
        <f t="shared" si="140"/>
        <v>3</v>
      </c>
      <c r="AW5" s="112">
        <f t="shared" si="141"/>
        <v>3</v>
      </c>
      <c r="AX5" s="112">
        <f t="shared" si="142"/>
        <v>3</v>
      </c>
      <c r="AY5" s="112">
        <f t="shared" si="143"/>
        <v>3</v>
      </c>
      <c r="AZ5" s="112">
        <f>AW5</f>
        <v>3</v>
      </c>
      <c r="BA5" s="112">
        <f t="shared" si="144"/>
        <v>3</v>
      </c>
      <c r="BB5" s="112">
        <f t="shared" si="145"/>
        <v>3</v>
      </c>
      <c r="BC5" s="112">
        <f t="shared" si="146"/>
        <v>3</v>
      </c>
      <c r="BD5" s="113">
        <f t="shared" si="147"/>
        <v>3</v>
      </c>
      <c r="BE5">
        <v>10</v>
      </c>
      <c r="BF5" s="112">
        <f t="shared" si="148"/>
        <v>10</v>
      </c>
      <c r="BG5" s="112">
        <f t="shared" si="149"/>
        <v>10</v>
      </c>
      <c r="BH5" s="112">
        <f t="shared" si="150"/>
        <v>10</v>
      </c>
      <c r="BI5" s="112">
        <f t="shared" si="151"/>
        <v>10</v>
      </c>
      <c r="BJ5" s="112">
        <f>BG5</f>
        <v>10</v>
      </c>
      <c r="BK5" s="112">
        <f t="shared" si="152"/>
        <v>10</v>
      </c>
      <c r="BL5" s="112">
        <f t="shared" si="153"/>
        <v>10</v>
      </c>
      <c r="BM5" s="112">
        <f t="shared" si="154"/>
        <v>10</v>
      </c>
      <c r="BN5" s="113">
        <f t="shared" si="155"/>
        <v>10</v>
      </c>
      <c r="BO5">
        <v>10</v>
      </c>
      <c r="BP5" s="112">
        <f t="shared" si="156"/>
        <v>10</v>
      </c>
      <c r="BQ5" s="112">
        <f t="shared" si="157"/>
        <v>10</v>
      </c>
      <c r="BR5" s="112">
        <f t="shared" si="158"/>
        <v>10</v>
      </c>
      <c r="BS5" s="112">
        <f t="shared" si="159"/>
        <v>10</v>
      </c>
      <c r="BT5" s="112">
        <f>BQ5</f>
        <v>10</v>
      </c>
      <c r="BU5" s="112">
        <f t="shared" si="160"/>
        <v>10</v>
      </c>
      <c r="BV5" s="112">
        <f t="shared" si="161"/>
        <v>10</v>
      </c>
      <c r="BW5" s="112">
        <f t="shared" si="162"/>
        <v>10</v>
      </c>
      <c r="BX5" s="113">
        <f t="shared" si="163"/>
        <v>10</v>
      </c>
      <c r="BY5">
        <v>3</v>
      </c>
      <c r="BZ5" s="112">
        <f t="shared" si="164"/>
        <v>3</v>
      </c>
      <c r="CA5" s="112">
        <f t="shared" si="165"/>
        <v>3</v>
      </c>
      <c r="CB5" s="112">
        <f t="shared" si="166"/>
        <v>3</v>
      </c>
      <c r="CC5" s="112">
        <f t="shared" si="167"/>
        <v>3</v>
      </c>
      <c r="CD5" s="112">
        <f>CA5</f>
        <v>3</v>
      </c>
      <c r="CE5" s="112">
        <f t="shared" si="168"/>
        <v>3</v>
      </c>
      <c r="CF5" s="112">
        <f t="shared" si="169"/>
        <v>3</v>
      </c>
      <c r="CG5" s="112">
        <f t="shared" si="170"/>
        <v>3</v>
      </c>
      <c r="CH5" s="113">
        <f t="shared" si="171"/>
        <v>3</v>
      </c>
      <c r="CI5">
        <v>5</v>
      </c>
      <c r="CJ5" s="112">
        <f t="shared" si="172"/>
        <v>5</v>
      </c>
      <c r="CK5" s="112">
        <f t="shared" si="173"/>
        <v>5</v>
      </c>
      <c r="CL5" s="112">
        <f t="shared" si="174"/>
        <v>5</v>
      </c>
      <c r="CM5" s="112">
        <f t="shared" si="175"/>
        <v>5</v>
      </c>
      <c r="CN5" s="112">
        <f>CK5</f>
        <v>5</v>
      </c>
      <c r="CO5" s="112">
        <f t="shared" si="176"/>
        <v>5</v>
      </c>
      <c r="CP5" s="112">
        <f t="shared" si="177"/>
        <v>5</v>
      </c>
      <c r="CQ5" s="112">
        <f t="shared" si="178"/>
        <v>5</v>
      </c>
      <c r="CR5" s="113">
        <f t="shared" si="179"/>
        <v>5</v>
      </c>
      <c r="CS5">
        <v>10</v>
      </c>
      <c r="CT5" s="112">
        <f t="shared" si="180"/>
        <v>10</v>
      </c>
      <c r="CU5" s="112">
        <f t="shared" si="181"/>
        <v>10</v>
      </c>
      <c r="CV5" s="112">
        <f t="shared" si="182"/>
        <v>10</v>
      </c>
      <c r="CW5" s="112">
        <f t="shared" si="183"/>
        <v>10</v>
      </c>
      <c r="CX5" s="112">
        <f>CU5</f>
        <v>10</v>
      </c>
      <c r="CY5" s="112">
        <f t="shared" si="184"/>
        <v>10</v>
      </c>
      <c r="CZ5" s="112">
        <f t="shared" si="185"/>
        <v>10</v>
      </c>
      <c r="DA5" s="112">
        <f t="shared" si="186"/>
        <v>10</v>
      </c>
      <c r="DB5" s="113">
        <f t="shared" si="187"/>
        <v>10</v>
      </c>
      <c r="DC5">
        <v>1</v>
      </c>
      <c r="DD5" s="112">
        <f t="shared" si="188"/>
        <v>1</v>
      </c>
      <c r="DE5" s="112">
        <f t="shared" si="189"/>
        <v>1</v>
      </c>
      <c r="DF5" s="112">
        <f t="shared" si="190"/>
        <v>1</v>
      </c>
      <c r="DG5" s="112">
        <f t="shared" si="191"/>
        <v>1</v>
      </c>
      <c r="DH5" s="112">
        <f>DE5</f>
        <v>1</v>
      </c>
      <c r="DI5" s="112">
        <f t="shared" si="192"/>
        <v>1</v>
      </c>
      <c r="DJ5" s="112">
        <f t="shared" si="193"/>
        <v>1</v>
      </c>
      <c r="DK5" s="112">
        <f t="shared" si="194"/>
        <v>1</v>
      </c>
      <c r="DL5" s="113">
        <f t="shared" si="195"/>
        <v>1</v>
      </c>
      <c r="DM5">
        <v>1</v>
      </c>
      <c r="DN5" s="112">
        <f t="shared" si="196"/>
        <v>1</v>
      </c>
      <c r="DO5" s="112">
        <f t="shared" si="197"/>
        <v>1</v>
      </c>
      <c r="DP5" s="112">
        <f t="shared" si="198"/>
        <v>1</v>
      </c>
      <c r="DQ5" s="112">
        <f t="shared" si="199"/>
        <v>1</v>
      </c>
      <c r="DR5" s="112">
        <f>DO5</f>
        <v>1</v>
      </c>
      <c r="DS5" s="112">
        <f t="shared" si="200"/>
        <v>1</v>
      </c>
      <c r="DT5" s="112">
        <f t="shared" si="201"/>
        <v>1</v>
      </c>
      <c r="DU5" s="112">
        <f t="shared" si="202"/>
        <v>1</v>
      </c>
      <c r="DV5" s="113">
        <f t="shared" si="203"/>
        <v>1</v>
      </c>
      <c r="DW5" s="194">
        <f>+DW4/ProjectDetails!$D$24</f>
        <v>2.7944444444444443</v>
      </c>
      <c r="DX5" s="194">
        <f>+DX4/90</f>
        <v>9.3233333333333341</v>
      </c>
      <c r="DY5" s="194">
        <f>+DY4/ProjectDetails!$D$24</f>
        <v>2.7944444444444443</v>
      </c>
      <c r="DZ5" s="194">
        <f>+DZ4/90</f>
        <v>9.3233333333333341</v>
      </c>
      <c r="EA5" s="194">
        <f>+EA4/ProjectDetails!$D$24</f>
        <v>2.7944444444444443</v>
      </c>
      <c r="EB5" s="194">
        <f>+EB4/90</f>
        <v>9.3233333333333341</v>
      </c>
      <c r="EC5" s="194">
        <f>+EC4/ProjectDetails!$D$24</f>
        <v>2.7944444444444443</v>
      </c>
      <c r="ED5" s="194">
        <f>+ED4/90</f>
        <v>9.3233333333333341</v>
      </c>
      <c r="EE5">
        <v>3</v>
      </c>
      <c r="EF5" s="172">
        <v>3</v>
      </c>
      <c r="EG5" s="194">
        <f>+EG4/90</f>
        <v>2.7944444444444443</v>
      </c>
      <c r="EH5" s="194">
        <f t="shared" si="205"/>
        <v>2.7944444444444443</v>
      </c>
      <c r="EI5" s="194">
        <f t="shared" si="206"/>
        <v>2.7944444444444443</v>
      </c>
      <c r="EJ5" s="194">
        <f t="shared" si="207"/>
        <v>2.7944444444444443</v>
      </c>
      <c r="EK5" s="194">
        <f t="shared" si="208"/>
        <v>2.7944444444444443</v>
      </c>
      <c r="EL5" s="194">
        <f>EI5</f>
        <v>2.7944444444444443</v>
      </c>
      <c r="EM5" s="194">
        <f t="shared" si="209"/>
        <v>2.7944444444444443</v>
      </c>
      <c r="EN5" s="194">
        <f t="shared" si="210"/>
        <v>2.7944444444444443</v>
      </c>
      <c r="EO5" s="194">
        <f t="shared" si="211"/>
        <v>2.7944444444444443</v>
      </c>
      <c r="EP5" s="195">
        <f t="shared" si="212"/>
        <v>2.7944444444444443</v>
      </c>
      <c r="EQ5" s="194">
        <f>+EQ4/90</f>
        <v>9.3233333333333341</v>
      </c>
      <c r="ER5" s="194">
        <f t="shared" si="213"/>
        <v>9.3233333333333341</v>
      </c>
      <c r="ES5" s="194">
        <f t="shared" si="214"/>
        <v>9.3233333333333341</v>
      </c>
      <c r="ET5" s="194">
        <f t="shared" si="215"/>
        <v>9.3233333333333341</v>
      </c>
      <c r="EU5" s="194">
        <f t="shared" si="216"/>
        <v>9.3233333333333341</v>
      </c>
      <c r="EV5" s="194">
        <f>ES5</f>
        <v>9.3233333333333341</v>
      </c>
      <c r="EW5" s="194">
        <f t="shared" si="217"/>
        <v>9.3233333333333341</v>
      </c>
      <c r="EX5" s="194">
        <f t="shared" si="218"/>
        <v>9.3233333333333341</v>
      </c>
      <c r="EY5" s="194">
        <f t="shared" si="219"/>
        <v>9.3233333333333341</v>
      </c>
      <c r="EZ5" s="195">
        <f t="shared" si="220"/>
        <v>9.3233333333333341</v>
      </c>
      <c r="FA5">
        <f>99999/90</f>
        <v>1111.0999999999999</v>
      </c>
      <c r="FB5" s="112">
        <f t="shared" si="221"/>
        <v>1111.0999999999999</v>
      </c>
      <c r="FC5" s="112">
        <f t="shared" si="222"/>
        <v>1111.0999999999999</v>
      </c>
      <c r="FD5" s="112">
        <f t="shared" si="223"/>
        <v>1111.0999999999999</v>
      </c>
      <c r="FE5" s="112">
        <f t="shared" si="224"/>
        <v>1111.0999999999999</v>
      </c>
      <c r="FF5" s="112">
        <f>FC5</f>
        <v>1111.0999999999999</v>
      </c>
      <c r="FG5" s="112">
        <f t="shared" si="225"/>
        <v>1111.0999999999999</v>
      </c>
      <c r="FH5" s="112">
        <f t="shared" si="226"/>
        <v>1111.0999999999999</v>
      </c>
      <c r="FI5" s="112">
        <f t="shared" si="227"/>
        <v>1111.0999999999999</v>
      </c>
      <c r="FJ5" s="113">
        <f t="shared" si="228"/>
        <v>1111.0999999999999</v>
      </c>
      <c r="FK5">
        <v>3</v>
      </c>
      <c r="FL5">
        <v>10</v>
      </c>
      <c r="FM5">
        <v>3</v>
      </c>
      <c r="FN5">
        <v>10</v>
      </c>
      <c r="FO5">
        <v>3</v>
      </c>
      <c r="FP5">
        <v>10</v>
      </c>
      <c r="FQ5">
        <v>3</v>
      </c>
      <c r="FR5">
        <v>10</v>
      </c>
      <c r="FS5">
        <v>9999</v>
      </c>
      <c r="FT5" s="172">
        <v>9999</v>
      </c>
      <c r="FU5" s="194">
        <f>+FU4/90</f>
        <v>2.7944444444444443</v>
      </c>
      <c r="FV5" s="194">
        <f t="shared" si="229"/>
        <v>2.7944444444444443</v>
      </c>
      <c r="FW5" s="194">
        <f t="shared" si="230"/>
        <v>2.7944444444444443</v>
      </c>
      <c r="FX5" s="194">
        <f t="shared" si="231"/>
        <v>2.7944444444444443</v>
      </c>
      <c r="FY5" s="194">
        <f t="shared" si="232"/>
        <v>2.7944444444444443</v>
      </c>
      <c r="FZ5" s="194">
        <f>FW5</f>
        <v>2.7944444444444443</v>
      </c>
      <c r="GA5" s="194">
        <f t="shared" si="233"/>
        <v>2.7944444444444443</v>
      </c>
      <c r="GB5" s="194">
        <f t="shared" si="234"/>
        <v>2.7944444444444443</v>
      </c>
      <c r="GC5" s="194">
        <f t="shared" si="235"/>
        <v>2.7944444444444443</v>
      </c>
      <c r="GD5" s="195">
        <f t="shared" si="236"/>
        <v>2.7944444444444443</v>
      </c>
      <c r="GE5" s="194">
        <f>+GE4/90</f>
        <v>9.3233333333333341</v>
      </c>
      <c r="GF5" s="194">
        <f t="shared" si="237"/>
        <v>9.3233333333333341</v>
      </c>
      <c r="GG5" s="194">
        <f t="shared" si="238"/>
        <v>9.3233333333333341</v>
      </c>
      <c r="GH5" s="194">
        <f t="shared" si="239"/>
        <v>9.3233333333333341</v>
      </c>
      <c r="GI5" s="194">
        <f t="shared" si="240"/>
        <v>9.3233333333333341</v>
      </c>
      <c r="GJ5" s="194">
        <f>GG5</f>
        <v>9.3233333333333341</v>
      </c>
      <c r="GK5" s="194">
        <f t="shared" si="241"/>
        <v>9.3233333333333341</v>
      </c>
      <c r="GL5" s="194">
        <f t="shared" si="242"/>
        <v>9.3233333333333341</v>
      </c>
      <c r="GM5" s="194">
        <f t="shared" si="243"/>
        <v>9.3233333333333341</v>
      </c>
      <c r="GN5" s="195">
        <f t="shared" si="244"/>
        <v>9.3233333333333341</v>
      </c>
      <c r="GO5">
        <f>99999/90</f>
        <v>1111.0999999999999</v>
      </c>
      <c r="GP5" s="112">
        <f t="shared" si="245"/>
        <v>1111.0999999999999</v>
      </c>
      <c r="GQ5" s="112">
        <f t="shared" si="246"/>
        <v>1111.0999999999999</v>
      </c>
      <c r="GR5" s="112">
        <f t="shared" si="247"/>
        <v>1111.0999999999999</v>
      </c>
      <c r="GS5" s="112">
        <f t="shared" si="248"/>
        <v>1111.0999999999999</v>
      </c>
      <c r="GT5" s="112">
        <f>GQ5</f>
        <v>1111.0999999999999</v>
      </c>
      <c r="GU5" s="112">
        <f t="shared" si="249"/>
        <v>1111.0999999999999</v>
      </c>
      <c r="GV5" s="112">
        <f t="shared" si="250"/>
        <v>1111.0999999999999</v>
      </c>
      <c r="GW5" s="112">
        <f t="shared" si="251"/>
        <v>1111.0999999999999</v>
      </c>
      <c r="GX5" s="113">
        <f t="shared" si="252"/>
        <v>1111.0999999999999</v>
      </c>
      <c r="GY5" s="194">
        <f>+GY4/90</f>
        <v>2.7944444444444443</v>
      </c>
      <c r="GZ5" s="194">
        <f t="shared" si="253"/>
        <v>2.7944444444444443</v>
      </c>
      <c r="HA5" s="194">
        <f t="shared" si="254"/>
        <v>2.7944444444444443</v>
      </c>
      <c r="HB5" s="194">
        <f t="shared" si="255"/>
        <v>2.7944444444444443</v>
      </c>
      <c r="HC5" s="194">
        <f t="shared" si="256"/>
        <v>2.7944444444444443</v>
      </c>
      <c r="HD5" s="194">
        <f>HA5</f>
        <v>2.7944444444444443</v>
      </c>
      <c r="HE5" s="194">
        <f t="shared" si="257"/>
        <v>2.7944444444444443</v>
      </c>
      <c r="HF5" s="194">
        <f t="shared" si="258"/>
        <v>2.7944444444444443</v>
      </c>
      <c r="HG5" s="194">
        <f t="shared" si="259"/>
        <v>2.7944444444444443</v>
      </c>
      <c r="HH5" s="195">
        <f t="shared" si="260"/>
        <v>2.7944444444444443</v>
      </c>
      <c r="HI5" s="194">
        <f>+HI4/90</f>
        <v>9.3233333333333341</v>
      </c>
      <c r="HJ5" s="194">
        <f t="shared" si="261"/>
        <v>9.3233333333333341</v>
      </c>
      <c r="HK5" s="194">
        <f t="shared" si="262"/>
        <v>9.3233333333333341</v>
      </c>
      <c r="HL5" s="194">
        <f t="shared" si="263"/>
        <v>9.3233333333333341</v>
      </c>
      <c r="HM5" s="194">
        <f t="shared" si="264"/>
        <v>9.3233333333333341</v>
      </c>
      <c r="HN5" s="194">
        <f>HK5</f>
        <v>9.3233333333333341</v>
      </c>
      <c r="HO5" s="194">
        <f t="shared" si="265"/>
        <v>9.3233333333333341</v>
      </c>
      <c r="HP5" s="194">
        <f t="shared" si="266"/>
        <v>9.3233333333333341</v>
      </c>
      <c r="HQ5" s="194">
        <f t="shared" si="267"/>
        <v>9.3233333333333341</v>
      </c>
      <c r="HR5" s="195">
        <f t="shared" si="268"/>
        <v>9.3233333333333341</v>
      </c>
      <c r="HS5">
        <f>99999/90</f>
        <v>1111.0999999999999</v>
      </c>
      <c r="HT5" s="112">
        <f t="shared" si="269"/>
        <v>1111.0999999999999</v>
      </c>
      <c r="HU5" s="112">
        <f t="shared" si="270"/>
        <v>1111.0999999999999</v>
      </c>
      <c r="HV5" s="112">
        <f t="shared" si="271"/>
        <v>1111.0999999999999</v>
      </c>
      <c r="HW5" s="112">
        <f t="shared" si="272"/>
        <v>1111.0999999999999</v>
      </c>
      <c r="HX5" s="112">
        <f>HU5</f>
        <v>1111.0999999999999</v>
      </c>
      <c r="HY5" s="112">
        <f t="shared" si="273"/>
        <v>1111.0999999999999</v>
      </c>
      <c r="HZ5" s="112">
        <f t="shared" si="274"/>
        <v>1111.0999999999999</v>
      </c>
      <c r="IA5" s="112">
        <f t="shared" si="275"/>
        <v>1111.0999999999999</v>
      </c>
      <c r="IB5" s="113">
        <f t="shared" si="276"/>
        <v>1111.0999999999999</v>
      </c>
      <c r="IC5" s="194">
        <f>+IC4/90</f>
        <v>2.7944444444444443</v>
      </c>
      <c r="ID5" s="194">
        <f t="shared" si="277"/>
        <v>2.7944444444444443</v>
      </c>
      <c r="IE5" s="194">
        <f t="shared" si="278"/>
        <v>2.7944444444444443</v>
      </c>
      <c r="IF5" s="194">
        <f t="shared" si="279"/>
        <v>2.7944444444444443</v>
      </c>
      <c r="IG5" s="194">
        <f t="shared" si="280"/>
        <v>2.7944444444444443</v>
      </c>
      <c r="IH5" s="194">
        <f>IE5</f>
        <v>2.7944444444444443</v>
      </c>
      <c r="II5" s="194">
        <f t="shared" si="281"/>
        <v>2.7944444444444443</v>
      </c>
      <c r="IJ5" s="194">
        <f t="shared" si="282"/>
        <v>2.7944444444444443</v>
      </c>
      <c r="IK5" s="194">
        <f t="shared" si="283"/>
        <v>2.7944444444444443</v>
      </c>
      <c r="IL5" s="195">
        <f t="shared" si="284"/>
        <v>2.7944444444444443</v>
      </c>
      <c r="IM5" s="194">
        <f>+IM4/90</f>
        <v>9.3233333333333341</v>
      </c>
      <c r="IN5" s="194">
        <f t="shared" si="285"/>
        <v>9.3233333333333341</v>
      </c>
      <c r="IO5" s="194">
        <f t="shared" si="286"/>
        <v>9.3233333333333341</v>
      </c>
      <c r="IP5" s="194">
        <f t="shared" si="287"/>
        <v>9.3233333333333341</v>
      </c>
      <c r="IQ5" s="194">
        <f t="shared" si="288"/>
        <v>9.3233333333333341</v>
      </c>
      <c r="IR5" s="194">
        <f>IO5</f>
        <v>9.3233333333333341</v>
      </c>
      <c r="IS5" s="194">
        <f t="shared" si="289"/>
        <v>9.3233333333333341</v>
      </c>
      <c r="IT5" s="194">
        <f t="shared" si="290"/>
        <v>9.3233333333333341</v>
      </c>
      <c r="IU5" s="194">
        <f t="shared" si="291"/>
        <v>9.3233333333333341</v>
      </c>
      <c r="IV5" s="195">
        <f t="shared" si="292"/>
        <v>9.3233333333333341</v>
      </c>
      <c r="IW5">
        <f>99999/90</f>
        <v>1111.0999999999999</v>
      </c>
      <c r="IX5" s="112">
        <f t="shared" si="293"/>
        <v>1111.0999999999999</v>
      </c>
      <c r="IY5" s="112">
        <f t="shared" si="294"/>
        <v>1111.0999999999999</v>
      </c>
      <c r="IZ5" s="112">
        <f t="shared" si="295"/>
        <v>1111.0999999999999</v>
      </c>
      <c r="JA5" s="112">
        <f t="shared" si="296"/>
        <v>1111.0999999999999</v>
      </c>
      <c r="JB5" s="112">
        <f>IY5</f>
        <v>1111.0999999999999</v>
      </c>
      <c r="JC5" s="112">
        <f t="shared" si="297"/>
        <v>1111.0999999999999</v>
      </c>
      <c r="JD5" s="112">
        <f t="shared" si="298"/>
        <v>1111.0999999999999</v>
      </c>
      <c r="JE5" s="112">
        <f t="shared" si="299"/>
        <v>1111.0999999999999</v>
      </c>
      <c r="JF5" s="113">
        <f t="shared" si="300"/>
        <v>1111.0999999999999</v>
      </c>
      <c r="JG5" s="194">
        <f>+JG4/90</f>
        <v>2.7944444444444443</v>
      </c>
      <c r="JH5" s="194">
        <f t="shared" si="301"/>
        <v>2.7944444444444443</v>
      </c>
      <c r="JI5" s="194">
        <f t="shared" si="302"/>
        <v>2.7944444444444443</v>
      </c>
      <c r="JJ5" s="194">
        <f t="shared" si="303"/>
        <v>2.7944444444444443</v>
      </c>
      <c r="JK5" s="194">
        <f t="shared" si="304"/>
        <v>2.7944444444444443</v>
      </c>
      <c r="JL5" s="194">
        <f>JI5</f>
        <v>2.7944444444444443</v>
      </c>
      <c r="JM5" s="194">
        <f t="shared" si="305"/>
        <v>2.7944444444444443</v>
      </c>
      <c r="JN5" s="194">
        <f t="shared" si="306"/>
        <v>2.7944444444444443</v>
      </c>
      <c r="JO5" s="194">
        <f t="shared" si="307"/>
        <v>2.7944444444444443</v>
      </c>
      <c r="JP5" s="195">
        <f t="shared" si="308"/>
        <v>2.7944444444444443</v>
      </c>
      <c r="JQ5" s="194">
        <f>+JQ4/90</f>
        <v>2.7944444444444443</v>
      </c>
      <c r="JR5" s="194">
        <f t="shared" si="309"/>
        <v>2.7944444444444443</v>
      </c>
      <c r="JS5" s="194">
        <f t="shared" si="310"/>
        <v>2.7944444444444443</v>
      </c>
      <c r="JT5" s="194">
        <f t="shared" si="311"/>
        <v>2.7944444444444443</v>
      </c>
      <c r="JU5" s="194">
        <f t="shared" si="312"/>
        <v>2.7944444444444443</v>
      </c>
      <c r="JV5" s="194">
        <f>JS5</f>
        <v>2.7944444444444443</v>
      </c>
      <c r="JW5" s="194">
        <f t="shared" si="313"/>
        <v>2.7944444444444443</v>
      </c>
      <c r="JX5" s="194">
        <f t="shared" si="314"/>
        <v>2.7944444444444443</v>
      </c>
      <c r="JY5" s="194">
        <f t="shared" si="315"/>
        <v>2.7944444444444443</v>
      </c>
      <c r="JZ5" s="195">
        <f t="shared" si="316"/>
        <v>2.7944444444444443</v>
      </c>
      <c r="KA5">
        <f>99999/90</f>
        <v>1111.0999999999999</v>
      </c>
      <c r="KB5" s="112">
        <f t="shared" si="317"/>
        <v>1111.0999999999999</v>
      </c>
      <c r="KC5" s="112">
        <f t="shared" si="318"/>
        <v>1111.0999999999999</v>
      </c>
      <c r="KD5" s="112">
        <f t="shared" si="319"/>
        <v>1111.0999999999999</v>
      </c>
      <c r="KE5" s="112">
        <f t="shared" si="320"/>
        <v>1111.0999999999999</v>
      </c>
      <c r="KF5" s="112">
        <f>KC5</f>
        <v>1111.0999999999999</v>
      </c>
      <c r="KG5" s="112">
        <f t="shared" si="321"/>
        <v>1111.0999999999999</v>
      </c>
      <c r="KH5" s="112">
        <f t="shared" si="322"/>
        <v>1111.0999999999999</v>
      </c>
      <c r="KI5" s="112">
        <f t="shared" si="323"/>
        <v>1111.0999999999999</v>
      </c>
      <c r="KJ5" s="113">
        <f t="shared" si="324"/>
        <v>1111.0999999999999</v>
      </c>
      <c r="KK5" s="194">
        <f>+KK4/90</f>
        <v>2.7944444444444443</v>
      </c>
      <c r="KL5" s="194">
        <f t="shared" si="325"/>
        <v>2.7944444444444443</v>
      </c>
      <c r="KM5" s="194">
        <f t="shared" si="326"/>
        <v>2.7944444444444443</v>
      </c>
      <c r="KN5" s="194">
        <f t="shared" si="327"/>
        <v>2.7944444444444443</v>
      </c>
      <c r="KO5" s="194">
        <f t="shared" si="328"/>
        <v>2.7944444444444443</v>
      </c>
      <c r="KP5" s="194">
        <f>KM5</f>
        <v>2.7944444444444443</v>
      </c>
      <c r="KQ5" s="194">
        <f t="shared" si="329"/>
        <v>2.7944444444444443</v>
      </c>
      <c r="KR5" s="194">
        <f t="shared" si="330"/>
        <v>2.7944444444444443</v>
      </c>
      <c r="KS5" s="194">
        <f t="shared" si="331"/>
        <v>2.7944444444444443</v>
      </c>
      <c r="KT5" s="195">
        <f t="shared" si="332"/>
        <v>2.7944444444444443</v>
      </c>
      <c r="KU5" s="194">
        <f>+KU4/90</f>
        <v>9.3233333333333341</v>
      </c>
      <c r="KV5" s="194">
        <f t="shared" si="333"/>
        <v>9.3233333333333341</v>
      </c>
      <c r="KW5" s="194">
        <f t="shared" si="334"/>
        <v>9.3233333333333341</v>
      </c>
      <c r="KX5" s="194">
        <f t="shared" si="335"/>
        <v>9.3233333333333341</v>
      </c>
      <c r="KY5" s="194">
        <f t="shared" si="336"/>
        <v>9.3233333333333341</v>
      </c>
      <c r="KZ5" s="194">
        <f>KW5</f>
        <v>9.3233333333333341</v>
      </c>
      <c r="LA5" s="194">
        <f t="shared" si="337"/>
        <v>9.3233333333333341</v>
      </c>
      <c r="LB5" s="194">
        <f t="shared" si="338"/>
        <v>9.3233333333333341</v>
      </c>
      <c r="LC5" s="194">
        <f t="shared" si="339"/>
        <v>9.3233333333333341</v>
      </c>
      <c r="LD5" s="226">
        <f t="shared" si="340"/>
        <v>9.3233333333333341</v>
      </c>
      <c r="LE5" s="194">
        <f>+LE4/90</f>
        <v>1.2</v>
      </c>
      <c r="LF5">
        <v>10</v>
      </c>
      <c r="LG5" s="172">
        <v>10</v>
      </c>
      <c r="LH5" s="194">
        <f t="shared" ref="LH5:MC5" si="344">+LH4/90</f>
        <v>2</v>
      </c>
      <c r="LI5" s="194">
        <f t="shared" si="344"/>
        <v>1.9</v>
      </c>
      <c r="LJ5" s="194">
        <f t="shared" si="344"/>
        <v>1.8</v>
      </c>
      <c r="LK5" s="194">
        <f t="shared" si="344"/>
        <v>1.7</v>
      </c>
      <c r="LL5" s="194">
        <f t="shared" si="344"/>
        <v>1.6</v>
      </c>
      <c r="LM5" s="194">
        <f t="shared" si="344"/>
        <v>1.5</v>
      </c>
      <c r="LN5" s="194">
        <f t="shared" si="344"/>
        <v>1.4</v>
      </c>
      <c r="LO5" s="194">
        <f t="shared" si="344"/>
        <v>1.3</v>
      </c>
      <c r="LP5" s="194">
        <f t="shared" si="344"/>
        <v>1.2</v>
      </c>
      <c r="LQ5" s="194">
        <f t="shared" si="344"/>
        <v>1.1000000000000001</v>
      </c>
      <c r="LR5" s="194">
        <f t="shared" si="344"/>
        <v>1</v>
      </c>
      <c r="LS5" s="194">
        <f t="shared" si="344"/>
        <v>1.2</v>
      </c>
      <c r="LT5" s="194">
        <f t="shared" si="344"/>
        <v>1.2</v>
      </c>
      <c r="LU5" s="194">
        <f t="shared" si="344"/>
        <v>1.2</v>
      </c>
      <c r="LV5" s="194">
        <f t="shared" si="344"/>
        <v>1.2</v>
      </c>
      <c r="LW5" s="194">
        <f t="shared" si="344"/>
        <v>1.2</v>
      </c>
      <c r="LX5" s="194">
        <f t="shared" si="344"/>
        <v>1.2</v>
      </c>
      <c r="LY5" s="241">
        <f t="shared" si="344"/>
        <v>1.2</v>
      </c>
      <c r="LZ5" s="194">
        <f t="shared" si="344"/>
        <v>1.2</v>
      </c>
      <c r="MA5" s="241">
        <f t="shared" si="344"/>
        <v>1.2</v>
      </c>
      <c r="MB5" s="194">
        <f t="shared" si="344"/>
        <v>1.2</v>
      </c>
      <c r="MC5" s="194">
        <f t="shared" si="344"/>
        <v>1.2</v>
      </c>
      <c r="MD5" s="194">
        <f t="shared" ref="MD5" si="345">+MD4/90</f>
        <v>1.2</v>
      </c>
      <c r="ME5" s="194">
        <f t="shared" ref="ME5" si="346">+ME4/90</f>
        <v>1.2</v>
      </c>
    </row>
    <row r="6" spans="1:343" x14ac:dyDescent="0.25">
      <c r="A6" s="2" t="s">
        <v>682</v>
      </c>
      <c r="B6" s="2">
        <v>0.05</v>
      </c>
      <c r="F6" s="11" t="s">
        <v>93</v>
      </c>
      <c r="G6">
        <v>3</v>
      </c>
      <c r="H6" s="112">
        <f t="shared" ref="H6" si="347">G6</f>
        <v>3</v>
      </c>
      <c r="I6" s="112">
        <f t="shared" ref="I6" si="348">H6</f>
        <v>3</v>
      </c>
      <c r="J6" s="112">
        <f t="shared" si="113"/>
        <v>3</v>
      </c>
      <c r="K6" s="112">
        <f t="shared" si="114"/>
        <v>3</v>
      </c>
      <c r="L6" s="112">
        <f t="shared" ref="L6" si="349">I6</f>
        <v>3</v>
      </c>
      <c r="M6" s="112">
        <f t="shared" ref="M6:N6" si="350">L6</f>
        <v>3</v>
      </c>
      <c r="N6" s="112">
        <f t="shared" si="350"/>
        <v>3</v>
      </c>
      <c r="O6" s="112">
        <f t="shared" si="115"/>
        <v>3</v>
      </c>
      <c r="P6" s="113">
        <f t="shared" si="116"/>
        <v>3</v>
      </c>
      <c r="Q6">
        <v>3.77</v>
      </c>
      <c r="R6" s="112">
        <f t="shared" si="343"/>
        <v>3.77</v>
      </c>
      <c r="S6" s="112">
        <f t="shared" si="117"/>
        <v>3.77</v>
      </c>
      <c r="T6" s="112">
        <f t="shared" si="118"/>
        <v>3.77</v>
      </c>
      <c r="U6" s="112">
        <f t="shared" si="119"/>
        <v>3.77</v>
      </c>
      <c r="V6" s="112">
        <f t="shared" ref="V6" si="351">S6</f>
        <v>3.77</v>
      </c>
      <c r="W6" s="112">
        <f t="shared" si="120"/>
        <v>3.77</v>
      </c>
      <c r="X6" s="112">
        <f t="shared" si="121"/>
        <v>3.77</v>
      </c>
      <c r="Y6" s="112">
        <f t="shared" si="122"/>
        <v>3.77</v>
      </c>
      <c r="Z6" s="113">
        <f t="shared" si="123"/>
        <v>3.77</v>
      </c>
      <c r="AA6">
        <v>3</v>
      </c>
      <c r="AB6" s="112">
        <f t="shared" si="124"/>
        <v>3</v>
      </c>
      <c r="AC6" s="112">
        <f t="shared" si="125"/>
        <v>3</v>
      </c>
      <c r="AD6" s="112">
        <f t="shared" si="126"/>
        <v>3</v>
      </c>
      <c r="AE6" s="112">
        <f t="shared" si="127"/>
        <v>3</v>
      </c>
      <c r="AF6" s="112">
        <f t="shared" ref="AF6" si="352">AC6</f>
        <v>3</v>
      </c>
      <c r="AG6" s="112">
        <f t="shared" si="128"/>
        <v>3</v>
      </c>
      <c r="AH6" s="112">
        <f t="shared" si="129"/>
        <v>3</v>
      </c>
      <c r="AI6" s="112">
        <f t="shared" si="130"/>
        <v>3</v>
      </c>
      <c r="AJ6" s="113">
        <f t="shared" si="131"/>
        <v>3</v>
      </c>
      <c r="AK6">
        <v>14</v>
      </c>
      <c r="AL6" s="112">
        <f t="shared" si="132"/>
        <v>14</v>
      </c>
      <c r="AM6" s="112">
        <f t="shared" si="133"/>
        <v>14</v>
      </c>
      <c r="AN6" s="112">
        <f t="shared" si="134"/>
        <v>14</v>
      </c>
      <c r="AO6" s="112">
        <f t="shared" si="135"/>
        <v>14</v>
      </c>
      <c r="AP6" s="112">
        <f t="shared" ref="AP6" si="353">AM6</f>
        <v>14</v>
      </c>
      <c r="AQ6" s="112">
        <f t="shared" si="136"/>
        <v>14</v>
      </c>
      <c r="AR6" s="112">
        <f t="shared" si="137"/>
        <v>14</v>
      </c>
      <c r="AS6" s="112">
        <f t="shared" si="138"/>
        <v>14</v>
      </c>
      <c r="AT6" s="113">
        <f t="shared" si="139"/>
        <v>14</v>
      </c>
      <c r="AU6">
        <v>3</v>
      </c>
      <c r="AV6" s="112">
        <f t="shared" si="140"/>
        <v>3</v>
      </c>
      <c r="AW6" s="112">
        <f t="shared" si="141"/>
        <v>3</v>
      </c>
      <c r="AX6" s="112">
        <f t="shared" si="142"/>
        <v>3</v>
      </c>
      <c r="AY6" s="112">
        <f t="shared" si="143"/>
        <v>3</v>
      </c>
      <c r="AZ6" s="112">
        <f t="shared" ref="AZ6" si="354">AW6</f>
        <v>3</v>
      </c>
      <c r="BA6" s="112">
        <f t="shared" si="144"/>
        <v>3</v>
      </c>
      <c r="BB6" s="112">
        <f t="shared" si="145"/>
        <v>3</v>
      </c>
      <c r="BC6" s="112">
        <f t="shared" si="146"/>
        <v>3</v>
      </c>
      <c r="BD6" s="113">
        <f t="shared" si="147"/>
        <v>3</v>
      </c>
      <c r="BE6">
        <v>14</v>
      </c>
      <c r="BF6" s="112">
        <f t="shared" si="148"/>
        <v>14</v>
      </c>
      <c r="BG6" s="112">
        <f t="shared" si="149"/>
        <v>14</v>
      </c>
      <c r="BH6" s="112">
        <f t="shared" si="150"/>
        <v>14</v>
      </c>
      <c r="BI6" s="112">
        <f t="shared" si="151"/>
        <v>14</v>
      </c>
      <c r="BJ6" s="112">
        <f t="shared" ref="BJ6" si="355">BG6</f>
        <v>14</v>
      </c>
      <c r="BK6" s="112">
        <f t="shared" si="152"/>
        <v>14</v>
      </c>
      <c r="BL6" s="112">
        <f t="shared" si="153"/>
        <v>14</v>
      </c>
      <c r="BM6" s="112">
        <f t="shared" si="154"/>
        <v>14</v>
      </c>
      <c r="BN6" s="113">
        <f t="shared" si="155"/>
        <v>14</v>
      </c>
      <c r="BO6">
        <v>3</v>
      </c>
      <c r="BP6" s="112">
        <f t="shared" si="156"/>
        <v>3</v>
      </c>
      <c r="BQ6" s="112">
        <f t="shared" si="157"/>
        <v>3</v>
      </c>
      <c r="BR6" s="112">
        <f t="shared" si="158"/>
        <v>3</v>
      </c>
      <c r="BS6" s="112">
        <f t="shared" si="159"/>
        <v>3</v>
      </c>
      <c r="BT6" s="112">
        <f t="shared" ref="BT6" si="356">BQ6</f>
        <v>3</v>
      </c>
      <c r="BU6" s="112">
        <f t="shared" si="160"/>
        <v>3</v>
      </c>
      <c r="BV6" s="112">
        <f t="shared" si="161"/>
        <v>3</v>
      </c>
      <c r="BW6" s="112">
        <f t="shared" si="162"/>
        <v>3</v>
      </c>
      <c r="BX6" s="113">
        <f t="shared" si="163"/>
        <v>3</v>
      </c>
      <c r="BY6">
        <v>6</v>
      </c>
      <c r="BZ6" s="112">
        <f t="shared" si="164"/>
        <v>6</v>
      </c>
      <c r="CA6" s="112">
        <f t="shared" si="165"/>
        <v>6</v>
      </c>
      <c r="CB6" s="112">
        <f t="shared" si="166"/>
        <v>6</v>
      </c>
      <c r="CC6" s="112">
        <f t="shared" si="167"/>
        <v>6</v>
      </c>
      <c r="CD6" s="112">
        <f t="shared" ref="CD6" si="357">CA6</f>
        <v>6</v>
      </c>
      <c r="CE6" s="112">
        <f t="shared" si="168"/>
        <v>6</v>
      </c>
      <c r="CF6" s="112">
        <f t="shared" si="169"/>
        <v>6</v>
      </c>
      <c r="CG6" s="112">
        <f t="shared" si="170"/>
        <v>6</v>
      </c>
      <c r="CH6" s="113">
        <f t="shared" si="171"/>
        <v>6</v>
      </c>
      <c r="CI6">
        <v>6</v>
      </c>
      <c r="CJ6" s="112">
        <f t="shared" si="172"/>
        <v>6</v>
      </c>
      <c r="CK6" s="112">
        <f t="shared" si="173"/>
        <v>6</v>
      </c>
      <c r="CL6" s="112">
        <f t="shared" si="174"/>
        <v>6</v>
      </c>
      <c r="CM6" s="112">
        <f t="shared" si="175"/>
        <v>6</v>
      </c>
      <c r="CN6" s="112">
        <f t="shared" ref="CN6" si="358">CK6</f>
        <v>6</v>
      </c>
      <c r="CO6" s="112">
        <f t="shared" si="176"/>
        <v>6</v>
      </c>
      <c r="CP6" s="112">
        <f t="shared" si="177"/>
        <v>6</v>
      </c>
      <c r="CQ6" s="112">
        <f t="shared" si="178"/>
        <v>6</v>
      </c>
      <c r="CR6" s="113">
        <f t="shared" si="179"/>
        <v>6</v>
      </c>
      <c r="CS6">
        <v>6</v>
      </c>
      <c r="CT6" s="112">
        <f t="shared" si="180"/>
        <v>6</v>
      </c>
      <c r="CU6" s="112">
        <f t="shared" si="181"/>
        <v>6</v>
      </c>
      <c r="CV6" s="112">
        <f t="shared" si="182"/>
        <v>6</v>
      </c>
      <c r="CW6" s="112">
        <f t="shared" si="183"/>
        <v>6</v>
      </c>
      <c r="CX6" s="112">
        <f t="shared" ref="CX6" si="359">CU6</f>
        <v>6</v>
      </c>
      <c r="CY6" s="112">
        <f t="shared" si="184"/>
        <v>6</v>
      </c>
      <c r="CZ6" s="112">
        <f t="shared" si="185"/>
        <v>6</v>
      </c>
      <c r="DA6" s="112">
        <f t="shared" si="186"/>
        <v>6</v>
      </c>
      <c r="DB6" s="113">
        <f t="shared" si="187"/>
        <v>6</v>
      </c>
      <c r="DC6">
        <v>14</v>
      </c>
      <c r="DD6" s="112">
        <f t="shared" si="188"/>
        <v>14</v>
      </c>
      <c r="DE6" s="112">
        <f t="shared" si="189"/>
        <v>14</v>
      </c>
      <c r="DF6" s="112">
        <f t="shared" si="190"/>
        <v>14</v>
      </c>
      <c r="DG6" s="112">
        <f t="shared" si="191"/>
        <v>14</v>
      </c>
      <c r="DH6" s="112">
        <f t="shared" ref="DH6" si="360">DE6</f>
        <v>14</v>
      </c>
      <c r="DI6" s="112">
        <f t="shared" si="192"/>
        <v>14</v>
      </c>
      <c r="DJ6" s="112">
        <f t="shared" si="193"/>
        <v>14</v>
      </c>
      <c r="DK6" s="112">
        <f t="shared" si="194"/>
        <v>14</v>
      </c>
      <c r="DL6" s="113">
        <f t="shared" si="195"/>
        <v>14</v>
      </c>
      <c r="DM6">
        <v>3</v>
      </c>
      <c r="DN6" s="112">
        <f t="shared" si="196"/>
        <v>3</v>
      </c>
      <c r="DO6" s="112">
        <f t="shared" si="197"/>
        <v>3</v>
      </c>
      <c r="DP6" s="112">
        <f t="shared" si="198"/>
        <v>3</v>
      </c>
      <c r="DQ6" s="112">
        <f t="shared" si="199"/>
        <v>3</v>
      </c>
      <c r="DR6" s="112">
        <f t="shared" ref="DR6" si="361">DO6</f>
        <v>3</v>
      </c>
      <c r="DS6" s="112">
        <f t="shared" si="200"/>
        <v>3</v>
      </c>
      <c r="DT6" s="112">
        <f t="shared" si="201"/>
        <v>3</v>
      </c>
      <c r="DU6" s="112">
        <f t="shared" si="202"/>
        <v>3</v>
      </c>
      <c r="DV6" s="113">
        <f t="shared" si="203"/>
        <v>3</v>
      </c>
      <c r="DW6">
        <v>3</v>
      </c>
      <c r="DX6">
        <v>3.77</v>
      </c>
      <c r="DY6">
        <v>3</v>
      </c>
      <c r="DZ6">
        <v>3.77</v>
      </c>
      <c r="EA6">
        <v>3</v>
      </c>
      <c r="EB6">
        <v>3.77</v>
      </c>
      <c r="EC6">
        <v>3</v>
      </c>
      <c r="ED6">
        <v>3.77</v>
      </c>
      <c r="EE6">
        <v>14</v>
      </c>
      <c r="EF6" s="172">
        <v>3</v>
      </c>
      <c r="EG6">
        <v>3</v>
      </c>
      <c r="EH6" s="112">
        <f t="shared" si="205"/>
        <v>3</v>
      </c>
      <c r="EI6" s="112">
        <f t="shared" si="206"/>
        <v>3</v>
      </c>
      <c r="EJ6" s="112">
        <f t="shared" si="207"/>
        <v>3</v>
      </c>
      <c r="EK6" s="112">
        <f t="shared" si="208"/>
        <v>3</v>
      </c>
      <c r="EL6" s="112">
        <f t="shared" ref="EL6" si="362">EI6</f>
        <v>3</v>
      </c>
      <c r="EM6" s="112">
        <f t="shared" si="209"/>
        <v>3</v>
      </c>
      <c r="EN6" s="112">
        <f t="shared" si="210"/>
        <v>3</v>
      </c>
      <c r="EO6" s="112">
        <f t="shared" si="211"/>
        <v>3</v>
      </c>
      <c r="EP6" s="113">
        <f t="shared" si="212"/>
        <v>3</v>
      </c>
      <c r="EQ6">
        <v>3.77</v>
      </c>
      <c r="ER6" s="112">
        <f t="shared" si="213"/>
        <v>3.77</v>
      </c>
      <c r="ES6" s="112">
        <f t="shared" si="214"/>
        <v>3.77</v>
      </c>
      <c r="ET6" s="112">
        <f t="shared" si="215"/>
        <v>3.77</v>
      </c>
      <c r="EU6" s="112">
        <f t="shared" si="216"/>
        <v>3.77</v>
      </c>
      <c r="EV6" s="112">
        <f t="shared" ref="EV6" si="363">ES6</f>
        <v>3.77</v>
      </c>
      <c r="EW6" s="112">
        <f t="shared" si="217"/>
        <v>3.77</v>
      </c>
      <c r="EX6" s="112">
        <f t="shared" si="218"/>
        <v>3.77</v>
      </c>
      <c r="EY6" s="112">
        <f t="shared" si="219"/>
        <v>3.77</v>
      </c>
      <c r="EZ6" s="113">
        <f t="shared" si="220"/>
        <v>3.77</v>
      </c>
      <c r="FA6">
        <v>3</v>
      </c>
      <c r="FB6" s="112">
        <f t="shared" si="221"/>
        <v>3</v>
      </c>
      <c r="FC6" s="112">
        <f t="shared" si="222"/>
        <v>3</v>
      </c>
      <c r="FD6" s="112">
        <f t="shared" si="223"/>
        <v>3</v>
      </c>
      <c r="FE6" s="112">
        <f t="shared" si="224"/>
        <v>3</v>
      </c>
      <c r="FF6" s="112">
        <f t="shared" ref="FF6" si="364">FC6</f>
        <v>3</v>
      </c>
      <c r="FG6" s="112">
        <f t="shared" si="225"/>
        <v>3</v>
      </c>
      <c r="FH6" s="112">
        <f t="shared" si="226"/>
        <v>3</v>
      </c>
      <c r="FI6" s="112">
        <f t="shared" si="227"/>
        <v>3</v>
      </c>
      <c r="FJ6" s="113">
        <f t="shared" si="228"/>
        <v>3</v>
      </c>
      <c r="FK6">
        <v>14</v>
      </c>
      <c r="FL6">
        <v>14</v>
      </c>
      <c r="FM6">
        <v>14</v>
      </c>
      <c r="FN6">
        <v>14</v>
      </c>
      <c r="FO6">
        <v>3</v>
      </c>
      <c r="FP6">
        <v>3</v>
      </c>
      <c r="FQ6">
        <v>3</v>
      </c>
      <c r="FR6">
        <v>3</v>
      </c>
      <c r="FS6">
        <v>3</v>
      </c>
      <c r="FT6" s="172">
        <v>14</v>
      </c>
      <c r="FU6">
        <v>3</v>
      </c>
      <c r="FV6" s="112">
        <f t="shared" si="229"/>
        <v>3</v>
      </c>
      <c r="FW6" s="112">
        <f t="shared" si="230"/>
        <v>3</v>
      </c>
      <c r="FX6" s="112">
        <f t="shared" si="231"/>
        <v>3</v>
      </c>
      <c r="FY6" s="112">
        <f t="shared" si="232"/>
        <v>3</v>
      </c>
      <c r="FZ6" s="112">
        <f t="shared" ref="FZ6" si="365">FW6</f>
        <v>3</v>
      </c>
      <c r="GA6" s="112">
        <f t="shared" si="233"/>
        <v>3</v>
      </c>
      <c r="GB6" s="112">
        <f t="shared" si="234"/>
        <v>3</v>
      </c>
      <c r="GC6" s="112">
        <f t="shared" si="235"/>
        <v>3</v>
      </c>
      <c r="GD6" s="113">
        <f t="shared" si="236"/>
        <v>3</v>
      </c>
      <c r="GE6">
        <v>3.77</v>
      </c>
      <c r="GF6" s="112">
        <f t="shared" si="237"/>
        <v>3.77</v>
      </c>
      <c r="GG6" s="112">
        <f t="shared" si="238"/>
        <v>3.77</v>
      </c>
      <c r="GH6" s="112">
        <f t="shared" si="239"/>
        <v>3.77</v>
      </c>
      <c r="GI6" s="112">
        <f t="shared" si="240"/>
        <v>3.77</v>
      </c>
      <c r="GJ6" s="112">
        <f t="shared" ref="GJ6" si="366">GG6</f>
        <v>3.77</v>
      </c>
      <c r="GK6" s="112">
        <f t="shared" si="241"/>
        <v>3.77</v>
      </c>
      <c r="GL6" s="112">
        <f t="shared" si="242"/>
        <v>3.77</v>
      </c>
      <c r="GM6" s="112">
        <f t="shared" si="243"/>
        <v>3.77</v>
      </c>
      <c r="GN6" s="113">
        <f t="shared" si="244"/>
        <v>3.77</v>
      </c>
      <c r="GO6">
        <v>3</v>
      </c>
      <c r="GP6" s="112">
        <f t="shared" si="245"/>
        <v>3</v>
      </c>
      <c r="GQ6" s="112">
        <f t="shared" si="246"/>
        <v>3</v>
      </c>
      <c r="GR6" s="112">
        <f t="shared" si="247"/>
        <v>3</v>
      </c>
      <c r="GS6" s="112">
        <f t="shared" si="248"/>
        <v>3</v>
      </c>
      <c r="GT6" s="112">
        <f t="shared" ref="GT6" si="367">GQ6</f>
        <v>3</v>
      </c>
      <c r="GU6" s="112">
        <f t="shared" si="249"/>
        <v>3</v>
      </c>
      <c r="GV6" s="112">
        <f t="shared" si="250"/>
        <v>3</v>
      </c>
      <c r="GW6" s="112">
        <f t="shared" si="251"/>
        <v>3</v>
      </c>
      <c r="GX6" s="113">
        <f t="shared" si="252"/>
        <v>3</v>
      </c>
      <c r="GY6">
        <v>3</v>
      </c>
      <c r="GZ6" s="112">
        <f t="shared" si="253"/>
        <v>3</v>
      </c>
      <c r="HA6" s="112">
        <f t="shared" si="254"/>
        <v>3</v>
      </c>
      <c r="HB6" s="112">
        <f t="shared" si="255"/>
        <v>3</v>
      </c>
      <c r="HC6" s="112">
        <f t="shared" si="256"/>
        <v>3</v>
      </c>
      <c r="HD6" s="112">
        <f t="shared" ref="HD6" si="368">HA6</f>
        <v>3</v>
      </c>
      <c r="HE6" s="112">
        <f t="shared" si="257"/>
        <v>3</v>
      </c>
      <c r="HF6" s="112">
        <f t="shared" si="258"/>
        <v>3</v>
      </c>
      <c r="HG6" s="112">
        <f t="shared" si="259"/>
        <v>3</v>
      </c>
      <c r="HH6" s="113">
        <f t="shared" si="260"/>
        <v>3</v>
      </c>
      <c r="HI6">
        <v>3.77</v>
      </c>
      <c r="HJ6" s="112">
        <f t="shared" si="261"/>
        <v>3.77</v>
      </c>
      <c r="HK6" s="112">
        <f t="shared" si="262"/>
        <v>3.77</v>
      </c>
      <c r="HL6" s="112">
        <f t="shared" si="263"/>
        <v>3.77</v>
      </c>
      <c r="HM6" s="112">
        <f t="shared" si="264"/>
        <v>3.77</v>
      </c>
      <c r="HN6" s="112">
        <f t="shared" ref="HN6" si="369">HK6</f>
        <v>3.77</v>
      </c>
      <c r="HO6" s="112">
        <f t="shared" si="265"/>
        <v>3.77</v>
      </c>
      <c r="HP6" s="112">
        <f t="shared" si="266"/>
        <v>3.77</v>
      </c>
      <c r="HQ6" s="112">
        <f t="shared" si="267"/>
        <v>3.77</v>
      </c>
      <c r="HR6" s="113">
        <f t="shared" si="268"/>
        <v>3.77</v>
      </c>
      <c r="HS6">
        <v>3</v>
      </c>
      <c r="HT6" s="112">
        <f t="shared" si="269"/>
        <v>3</v>
      </c>
      <c r="HU6" s="112">
        <f t="shared" si="270"/>
        <v>3</v>
      </c>
      <c r="HV6" s="112">
        <f t="shared" si="271"/>
        <v>3</v>
      </c>
      <c r="HW6" s="112">
        <f t="shared" si="272"/>
        <v>3</v>
      </c>
      <c r="HX6" s="112">
        <f t="shared" ref="HX6" si="370">HU6</f>
        <v>3</v>
      </c>
      <c r="HY6" s="112">
        <f t="shared" si="273"/>
        <v>3</v>
      </c>
      <c r="HZ6" s="112">
        <f t="shared" si="274"/>
        <v>3</v>
      </c>
      <c r="IA6" s="112">
        <f t="shared" si="275"/>
        <v>3</v>
      </c>
      <c r="IB6" s="113">
        <f t="shared" si="276"/>
        <v>3</v>
      </c>
      <c r="IC6">
        <v>3</v>
      </c>
      <c r="ID6" s="112">
        <f t="shared" si="277"/>
        <v>3</v>
      </c>
      <c r="IE6" s="112">
        <f t="shared" si="278"/>
        <v>3</v>
      </c>
      <c r="IF6" s="112">
        <f t="shared" si="279"/>
        <v>3</v>
      </c>
      <c r="IG6" s="112">
        <f t="shared" si="280"/>
        <v>3</v>
      </c>
      <c r="IH6" s="112">
        <f t="shared" ref="IH6" si="371">IE6</f>
        <v>3</v>
      </c>
      <c r="II6" s="112">
        <f t="shared" si="281"/>
        <v>3</v>
      </c>
      <c r="IJ6" s="112">
        <f t="shared" si="282"/>
        <v>3</v>
      </c>
      <c r="IK6" s="112">
        <f t="shared" si="283"/>
        <v>3</v>
      </c>
      <c r="IL6" s="113">
        <f t="shared" si="284"/>
        <v>3</v>
      </c>
      <c r="IM6">
        <v>3.77</v>
      </c>
      <c r="IN6" s="112">
        <f t="shared" si="285"/>
        <v>3.77</v>
      </c>
      <c r="IO6" s="112">
        <f t="shared" si="286"/>
        <v>3.77</v>
      </c>
      <c r="IP6" s="112">
        <f t="shared" si="287"/>
        <v>3.77</v>
      </c>
      <c r="IQ6" s="112">
        <f t="shared" si="288"/>
        <v>3.77</v>
      </c>
      <c r="IR6" s="112">
        <f t="shared" ref="IR6" si="372">IO6</f>
        <v>3.77</v>
      </c>
      <c r="IS6" s="112">
        <f t="shared" si="289"/>
        <v>3.77</v>
      </c>
      <c r="IT6" s="112">
        <f t="shared" si="290"/>
        <v>3.77</v>
      </c>
      <c r="IU6" s="112">
        <f t="shared" si="291"/>
        <v>3.77</v>
      </c>
      <c r="IV6" s="113">
        <f t="shared" si="292"/>
        <v>3.77</v>
      </c>
      <c r="IW6">
        <v>3</v>
      </c>
      <c r="IX6" s="112">
        <f t="shared" si="293"/>
        <v>3</v>
      </c>
      <c r="IY6" s="112">
        <f t="shared" si="294"/>
        <v>3</v>
      </c>
      <c r="IZ6" s="112">
        <f t="shared" si="295"/>
        <v>3</v>
      </c>
      <c r="JA6" s="112">
        <f t="shared" si="296"/>
        <v>3</v>
      </c>
      <c r="JB6" s="112">
        <f t="shared" ref="JB6" si="373">IY6</f>
        <v>3</v>
      </c>
      <c r="JC6" s="112">
        <f t="shared" si="297"/>
        <v>3</v>
      </c>
      <c r="JD6" s="112">
        <f t="shared" si="298"/>
        <v>3</v>
      </c>
      <c r="JE6" s="112">
        <f t="shared" si="299"/>
        <v>3</v>
      </c>
      <c r="JF6" s="113">
        <f t="shared" si="300"/>
        <v>3</v>
      </c>
      <c r="JG6">
        <v>3</v>
      </c>
      <c r="JH6" s="112">
        <f t="shared" si="301"/>
        <v>3</v>
      </c>
      <c r="JI6" s="112">
        <f t="shared" si="302"/>
        <v>3</v>
      </c>
      <c r="JJ6" s="112">
        <f t="shared" si="303"/>
        <v>3</v>
      </c>
      <c r="JK6" s="112">
        <f t="shared" si="304"/>
        <v>3</v>
      </c>
      <c r="JL6" s="112">
        <f t="shared" ref="JL6" si="374">JI6</f>
        <v>3</v>
      </c>
      <c r="JM6" s="112">
        <f t="shared" si="305"/>
        <v>3</v>
      </c>
      <c r="JN6" s="112">
        <f t="shared" si="306"/>
        <v>3</v>
      </c>
      <c r="JO6" s="112">
        <f t="shared" si="307"/>
        <v>3</v>
      </c>
      <c r="JP6" s="113">
        <f t="shared" si="308"/>
        <v>3</v>
      </c>
      <c r="JQ6">
        <v>3.77</v>
      </c>
      <c r="JR6" s="112">
        <f t="shared" si="309"/>
        <v>3.77</v>
      </c>
      <c r="JS6" s="112">
        <f t="shared" si="310"/>
        <v>3.77</v>
      </c>
      <c r="JT6" s="112">
        <f t="shared" si="311"/>
        <v>3.77</v>
      </c>
      <c r="JU6" s="112">
        <f t="shared" si="312"/>
        <v>3.77</v>
      </c>
      <c r="JV6" s="112">
        <f t="shared" ref="JV6" si="375">JS6</f>
        <v>3.77</v>
      </c>
      <c r="JW6" s="112">
        <f t="shared" si="313"/>
        <v>3.77</v>
      </c>
      <c r="JX6" s="112">
        <f t="shared" si="314"/>
        <v>3.77</v>
      </c>
      <c r="JY6" s="112">
        <f t="shared" si="315"/>
        <v>3.77</v>
      </c>
      <c r="JZ6" s="113">
        <f t="shared" si="316"/>
        <v>3.77</v>
      </c>
      <c r="KA6">
        <v>3</v>
      </c>
      <c r="KB6" s="112">
        <f t="shared" si="317"/>
        <v>3</v>
      </c>
      <c r="KC6" s="112">
        <f t="shared" si="318"/>
        <v>3</v>
      </c>
      <c r="KD6" s="112">
        <f t="shared" si="319"/>
        <v>3</v>
      </c>
      <c r="KE6" s="112">
        <f t="shared" si="320"/>
        <v>3</v>
      </c>
      <c r="KF6" s="112">
        <f t="shared" ref="KF6" si="376">KC6</f>
        <v>3</v>
      </c>
      <c r="KG6" s="112">
        <f t="shared" si="321"/>
        <v>3</v>
      </c>
      <c r="KH6" s="112">
        <f t="shared" si="322"/>
        <v>3</v>
      </c>
      <c r="KI6" s="112">
        <f t="shared" si="323"/>
        <v>3</v>
      </c>
      <c r="KJ6" s="113">
        <f t="shared" si="324"/>
        <v>3</v>
      </c>
      <c r="KK6">
        <v>3</v>
      </c>
      <c r="KL6" s="112">
        <f t="shared" si="325"/>
        <v>3</v>
      </c>
      <c r="KM6" s="112">
        <f t="shared" si="326"/>
        <v>3</v>
      </c>
      <c r="KN6" s="112">
        <f t="shared" si="327"/>
        <v>3</v>
      </c>
      <c r="KO6" s="112">
        <f t="shared" si="328"/>
        <v>3</v>
      </c>
      <c r="KP6" s="112">
        <f t="shared" ref="KP6" si="377">KM6</f>
        <v>3</v>
      </c>
      <c r="KQ6" s="112">
        <f t="shared" si="329"/>
        <v>3</v>
      </c>
      <c r="KR6" s="112">
        <f t="shared" si="330"/>
        <v>3</v>
      </c>
      <c r="KS6" s="112">
        <f t="shared" si="331"/>
        <v>3</v>
      </c>
      <c r="KT6" s="113">
        <f t="shared" si="332"/>
        <v>3</v>
      </c>
      <c r="KU6">
        <v>3.77</v>
      </c>
      <c r="KV6" s="112">
        <f t="shared" si="333"/>
        <v>3.77</v>
      </c>
      <c r="KW6" s="112">
        <f t="shared" si="334"/>
        <v>3.77</v>
      </c>
      <c r="KX6" s="112">
        <f t="shared" si="335"/>
        <v>3.77</v>
      </c>
      <c r="KY6" s="112">
        <f t="shared" si="336"/>
        <v>3.77</v>
      </c>
      <c r="KZ6" s="112">
        <f t="shared" ref="KZ6" si="378">KW6</f>
        <v>3.77</v>
      </c>
      <c r="LA6" s="112">
        <f t="shared" si="337"/>
        <v>3.77</v>
      </c>
      <c r="LB6" s="112">
        <f t="shared" si="338"/>
        <v>3.77</v>
      </c>
      <c r="LC6" s="112">
        <f t="shared" si="339"/>
        <v>3.77</v>
      </c>
      <c r="LD6" s="171">
        <f t="shared" si="340"/>
        <v>3.77</v>
      </c>
      <c r="LE6">
        <v>3</v>
      </c>
      <c r="LF6">
        <v>3</v>
      </c>
      <c r="LG6" s="172">
        <v>3</v>
      </c>
      <c r="LH6">
        <v>3</v>
      </c>
      <c r="LI6">
        <v>3</v>
      </c>
      <c r="LJ6">
        <v>3</v>
      </c>
      <c r="LK6">
        <v>3</v>
      </c>
      <c r="LL6">
        <v>3</v>
      </c>
      <c r="LM6">
        <v>3</v>
      </c>
      <c r="LN6">
        <v>3</v>
      </c>
      <c r="LO6">
        <v>3</v>
      </c>
      <c r="LP6">
        <v>3</v>
      </c>
      <c r="LQ6">
        <v>3</v>
      </c>
      <c r="LR6">
        <v>3</v>
      </c>
      <c r="LS6">
        <v>3</v>
      </c>
      <c r="LT6">
        <v>3</v>
      </c>
      <c r="LU6">
        <v>3</v>
      </c>
      <c r="LV6">
        <v>3</v>
      </c>
      <c r="LW6">
        <v>3</v>
      </c>
      <c r="LX6">
        <v>3</v>
      </c>
      <c r="LY6" s="11">
        <v>3</v>
      </c>
      <c r="LZ6">
        <v>3</v>
      </c>
      <c r="MA6" s="11">
        <v>3</v>
      </c>
      <c r="MB6">
        <v>3</v>
      </c>
      <c r="MC6">
        <v>3</v>
      </c>
      <c r="MD6">
        <v>3</v>
      </c>
      <c r="ME6">
        <v>3</v>
      </c>
    </row>
    <row r="7" spans="1:343" x14ac:dyDescent="0.25">
      <c r="A7" s="2" t="s">
        <v>683</v>
      </c>
      <c r="B7" s="2">
        <v>35.549999999999997</v>
      </c>
      <c r="F7" s="11" t="s">
        <v>303</v>
      </c>
      <c r="G7">
        <v>1</v>
      </c>
      <c r="H7" s="112">
        <f t="shared" ref="H7:K8" si="379">G7</f>
        <v>1</v>
      </c>
      <c r="I7" s="112">
        <f t="shared" si="379"/>
        <v>1</v>
      </c>
      <c r="J7" s="112">
        <f t="shared" si="379"/>
        <v>1</v>
      </c>
      <c r="K7" s="112">
        <f t="shared" si="379"/>
        <v>1</v>
      </c>
      <c r="L7">
        <f>0.05*G7</f>
        <v>0.05</v>
      </c>
      <c r="M7" s="112">
        <f>+L7</f>
        <v>0.05</v>
      </c>
      <c r="N7" s="112">
        <f t="shared" ref="N7:O8" si="380">+M7</f>
        <v>0.05</v>
      </c>
      <c r="O7" s="112">
        <f t="shared" si="380"/>
        <v>0.05</v>
      </c>
      <c r="P7" s="113">
        <f>+O7</f>
        <v>0.05</v>
      </c>
      <c r="Q7" s="112">
        <f>+G7</f>
        <v>1</v>
      </c>
      <c r="R7" s="112">
        <f>+Q7</f>
        <v>1</v>
      </c>
      <c r="S7" s="112">
        <f t="shared" ref="S7:U7" si="381">+R7</f>
        <v>1</v>
      </c>
      <c r="T7" s="112">
        <f t="shared" si="381"/>
        <v>1</v>
      </c>
      <c r="U7" s="112">
        <f t="shared" si="381"/>
        <v>1</v>
      </c>
      <c r="V7" s="112">
        <f>+L7</f>
        <v>0.05</v>
      </c>
      <c r="W7" s="112">
        <f>+V7</f>
        <v>0.05</v>
      </c>
      <c r="X7" s="112">
        <f t="shared" ref="X7:Z7" si="382">+W7</f>
        <v>0.05</v>
      </c>
      <c r="Y7" s="112">
        <f t="shared" si="382"/>
        <v>0.05</v>
      </c>
      <c r="Z7" s="113">
        <f t="shared" si="382"/>
        <v>0.05</v>
      </c>
      <c r="AA7" s="112">
        <f>+Q7</f>
        <v>1</v>
      </c>
      <c r="AB7" s="112">
        <f>+AA7</f>
        <v>1</v>
      </c>
      <c r="AC7" s="112">
        <f t="shared" ref="AC7:AE7" si="383">+AB7</f>
        <v>1</v>
      </c>
      <c r="AD7" s="112">
        <f t="shared" si="383"/>
        <v>1</v>
      </c>
      <c r="AE7" s="112">
        <f t="shared" si="383"/>
        <v>1</v>
      </c>
      <c r="AF7" s="112">
        <f>+V7</f>
        <v>0.05</v>
      </c>
      <c r="AG7" s="112">
        <f>+AF7</f>
        <v>0.05</v>
      </c>
      <c r="AH7" s="112">
        <f t="shared" ref="AH7:AJ7" si="384">+AG7</f>
        <v>0.05</v>
      </c>
      <c r="AI7" s="112">
        <f t="shared" si="384"/>
        <v>0.05</v>
      </c>
      <c r="AJ7" s="113">
        <f t="shared" si="384"/>
        <v>0.05</v>
      </c>
      <c r="AK7" s="112">
        <f>+AA7</f>
        <v>1</v>
      </c>
      <c r="AL7" s="112">
        <f>+AK7</f>
        <v>1</v>
      </c>
      <c r="AM7" s="112">
        <f t="shared" ref="AM7:AO7" si="385">+AL7</f>
        <v>1</v>
      </c>
      <c r="AN7" s="112">
        <f t="shared" si="385"/>
        <v>1</v>
      </c>
      <c r="AO7" s="112">
        <f t="shared" si="385"/>
        <v>1</v>
      </c>
      <c r="AP7" s="112">
        <f>+AF7</f>
        <v>0.05</v>
      </c>
      <c r="AQ7" s="112">
        <f>+AP7</f>
        <v>0.05</v>
      </c>
      <c r="AR7" s="112">
        <f t="shared" ref="AR7:AT7" si="386">+AQ7</f>
        <v>0.05</v>
      </c>
      <c r="AS7" s="112">
        <f t="shared" si="386"/>
        <v>0.05</v>
      </c>
      <c r="AT7" s="113">
        <f t="shared" si="386"/>
        <v>0.05</v>
      </c>
      <c r="AU7" s="112">
        <f>+AK7</f>
        <v>1</v>
      </c>
      <c r="AV7" s="112">
        <f>+AU7</f>
        <v>1</v>
      </c>
      <c r="AW7" s="112">
        <f t="shared" ref="AW7:AY7" si="387">+AV7</f>
        <v>1</v>
      </c>
      <c r="AX7" s="112">
        <f t="shared" si="387"/>
        <v>1</v>
      </c>
      <c r="AY7" s="112">
        <f t="shared" si="387"/>
        <v>1</v>
      </c>
      <c r="AZ7" s="112">
        <f>+AP7</f>
        <v>0.05</v>
      </c>
      <c r="BA7" s="112">
        <f>+AZ7</f>
        <v>0.05</v>
      </c>
      <c r="BB7" s="112">
        <f t="shared" ref="BB7:BD7" si="388">+BA7</f>
        <v>0.05</v>
      </c>
      <c r="BC7" s="112">
        <f t="shared" si="388"/>
        <v>0.05</v>
      </c>
      <c r="BD7" s="113">
        <f t="shared" si="388"/>
        <v>0.05</v>
      </c>
      <c r="BE7" s="112">
        <f>+AU7</f>
        <v>1</v>
      </c>
      <c r="BF7" s="112">
        <f>+BE7</f>
        <v>1</v>
      </c>
      <c r="BG7" s="112">
        <f t="shared" ref="BG7:BI7" si="389">+BF7</f>
        <v>1</v>
      </c>
      <c r="BH7" s="112">
        <f t="shared" si="389"/>
        <v>1</v>
      </c>
      <c r="BI7" s="112">
        <f t="shared" si="389"/>
        <v>1</v>
      </c>
      <c r="BJ7" s="112">
        <f>+AZ7</f>
        <v>0.05</v>
      </c>
      <c r="BK7" s="112">
        <f>+BJ7</f>
        <v>0.05</v>
      </c>
      <c r="BL7" s="112">
        <f t="shared" ref="BL7:BN7" si="390">+BK7</f>
        <v>0.05</v>
      </c>
      <c r="BM7" s="112">
        <f t="shared" si="390"/>
        <v>0.05</v>
      </c>
      <c r="BN7" s="113">
        <f t="shared" si="390"/>
        <v>0.05</v>
      </c>
      <c r="BO7" s="112">
        <f>+BE7</f>
        <v>1</v>
      </c>
      <c r="BP7" s="112">
        <f>+BO7</f>
        <v>1</v>
      </c>
      <c r="BQ7" s="112">
        <f t="shared" ref="BQ7:BS7" si="391">+BP7</f>
        <v>1</v>
      </c>
      <c r="BR7" s="112">
        <f t="shared" si="391"/>
        <v>1</v>
      </c>
      <c r="BS7" s="112">
        <f t="shared" si="391"/>
        <v>1</v>
      </c>
      <c r="BT7" s="112">
        <f>+BJ7</f>
        <v>0.05</v>
      </c>
      <c r="BU7" s="112">
        <f>+BT7</f>
        <v>0.05</v>
      </c>
      <c r="BV7" s="112">
        <f t="shared" ref="BV7:BX7" si="392">+BU7</f>
        <v>0.05</v>
      </c>
      <c r="BW7" s="112">
        <f t="shared" si="392"/>
        <v>0.05</v>
      </c>
      <c r="BX7" s="113">
        <f t="shared" si="392"/>
        <v>0.05</v>
      </c>
      <c r="BY7" s="112">
        <f>+BO7</f>
        <v>1</v>
      </c>
      <c r="BZ7" s="112">
        <f>+BY7</f>
        <v>1</v>
      </c>
      <c r="CA7" s="112">
        <f t="shared" ref="CA7:CC7" si="393">+BZ7</f>
        <v>1</v>
      </c>
      <c r="CB7" s="112">
        <f t="shared" si="393"/>
        <v>1</v>
      </c>
      <c r="CC7" s="112">
        <f t="shared" si="393"/>
        <v>1</v>
      </c>
      <c r="CD7" s="112">
        <f>+BT7</f>
        <v>0.05</v>
      </c>
      <c r="CE7" s="112">
        <f>+CD7</f>
        <v>0.05</v>
      </c>
      <c r="CF7" s="112">
        <f t="shared" ref="CF7:CH7" si="394">+CE7</f>
        <v>0.05</v>
      </c>
      <c r="CG7" s="112">
        <f t="shared" si="394"/>
        <v>0.05</v>
      </c>
      <c r="CH7" s="113">
        <f t="shared" si="394"/>
        <v>0.05</v>
      </c>
      <c r="CI7" s="112">
        <f>+BY7</f>
        <v>1</v>
      </c>
      <c r="CJ7" s="112">
        <f>+CI7</f>
        <v>1</v>
      </c>
      <c r="CK7" s="112">
        <f t="shared" ref="CK7:CM7" si="395">+CJ7</f>
        <v>1</v>
      </c>
      <c r="CL7" s="112">
        <f t="shared" si="395"/>
        <v>1</v>
      </c>
      <c r="CM7" s="112">
        <f t="shared" si="395"/>
        <v>1</v>
      </c>
      <c r="CN7" s="112">
        <f>+CD7</f>
        <v>0.05</v>
      </c>
      <c r="CO7" s="112">
        <f>+CN7</f>
        <v>0.05</v>
      </c>
      <c r="CP7" s="112">
        <f t="shared" ref="CP7:CR7" si="396">+CO7</f>
        <v>0.05</v>
      </c>
      <c r="CQ7" s="112">
        <f t="shared" si="396"/>
        <v>0.05</v>
      </c>
      <c r="CR7" s="113">
        <f t="shared" si="396"/>
        <v>0.05</v>
      </c>
      <c r="CS7" s="112">
        <f>+CI7</f>
        <v>1</v>
      </c>
      <c r="CT7" s="112">
        <f>+CS7</f>
        <v>1</v>
      </c>
      <c r="CU7" s="112">
        <f t="shared" ref="CU7:CW7" si="397">+CT7</f>
        <v>1</v>
      </c>
      <c r="CV7" s="112">
        <f t="shared" si="397"/>
        <v>1</v>
      </c>
      <c r="CW7" s="112">
        <f t="shared" si="397"/>
        <v>1</v>
      </c>
      <c r="CX7" s="112">
        <f>+CN7</f>
        <v>0.05</v>
      </c>
      <c r="CY7" s="112">
        <f>+CX7</f>
        <v>0.05</v>
      </c>
      <c r="CZ7" s="112">
        <f t="shared" ref="CZ7:DB7" si="398">+CY7</f>
        <v>0.05</v>
      </c>
      <c r="DA7" s="112">
        <f t="shared" si="398"/>
        <v>0.05</v>
      </c>
      <c r="DB7" s="113">
        <f t="shared" si="398"/>
        <v>0.05</v>
      </c>
      <c r="DC7" s="112">
        <f>+CS7</f>
        <v>1</v>
      </c>
      <c r="DD7" s="112">
        <f>+DC7</f>
        <v>1</v>
      </c>
      <c r="DE7" s="112">
        <f t="shared" ref="DE7:DG7" si="399">+DD7</f>
        <v>1</v>
      </c>
      <c r="DF7" s="112">
        <f t="shared" si="399"/>
        <v>1</v>
      </c>
      <c r="DG7" s="112">
        <f t="shared" si="399"/>
        <v>1</v>
      </c>
      <c r="DH7" s="112">
        <f>+CX7</f>
        <v>0.05</v>
      </c>
      <c r="DI7" s="112">
        <f>+DH7</f>
        <v>0.05</v>
      </c>
      <c r="DJ7" s="112">
        <f t="shared" ref="DJ7:DL7" si="400">+DI7</f>
        <v>0.05</v>
      </c>
      <c r="DK7" s="112">
        <f t="shared" si="400"/>
        <v>0.05</v>
      </c>
      <c r="DL7" s="113">
        <f t="shared" si="400"/>
        <v>0.05</v>
      </c>
      <c r="DM7" s="112">
        <f>+DC7</f>
        <v>1</v>
      </c>
      <c r="DN7" s="112">
        <f>+DM7</f>
        <v>1</v>
      </c>
      <c r="DO7" s="112">
        <f t="shared" ref="DO7:DQ7" si="401">+DN7</f>
        <v>1</v>
      </c>
      <c r="DP7" s="112">
        <f t="shared" si="401"/>
        <v>1</v>
      </c>
      <c r="DQ7" s="112">
        <f t="shared" si="401"/>
        <v>1</v>
      </c>
      <c r="DR7" s="112">
        <f>+DH7</f>
        <v>0.05</v>
      </c>
      <c r="DS7" s="112">
        <f>+DR7</f>
        <v>0.05</v>
      </c>
      <c r="DT7" s="112">
        <f t="shared" ref="DT7:DV7" si="402">+DS7</f>
        <v>0.05</v>
      </c>
      <c r="DU7" s="112">
        <f t="shared" si="402"/>
        <v>0.05</v>
      </c>
      <c r="DV7" s="113">
        <f t="shared" si="402"/>
        <v>0.05</v>
      </c>
      <c r="DW7">
        <v>0.5</v>
      </c>
      <c r="DX7" s="112">
        <f>+DW7</f>
        <v>0.5</v>
      </c>
      <c r="DY7">
        <v>0.5</v>
      </c>
      <c r="DZ7" s="112">
        <f>+DY7</f>
        <v>0.5</v>
      </c>
      <c r="EA7">
        <v>0.05</v>
      </c>
      <c r="EB7" s="112">
        <f>+EA7</f>
        <v>0.05</v>
      </c>
      <c r="EC7">
        <v>0.05</v>
      </c>
      <c r="ED7" s="112">
        <f>+EC7</f>
        <v>0.05</v>
      </c>
      <c r="EE7">
        <v>1</v>
      </c>
      <c r="EF7" s="171">
        <f>+EE7</f>
        <v>1</v>
      </c>
      <c r="EG7">
        <f>1</f>
        <v>1</v>
      </c>
      <c r="EH7" s="112">
        <f t="shared" ref="EH7:EK8" si="403">EG7</f>
        <v>1</v>
      </c>
      <c r="EI7" s="112">
        <f t="shared" si="403"/>
        <v>1</v>
      </c>
      <c r="EJ7" s="112">
        <f t="shared" si="403"/>
        <v>1</v>
      </c>
      <c r="EK7" s="112">
        <f t="shared" si="403"/>
        <v>1</v>
      </c>
      <c r="EL7">
        <f>0.05*EG7</f>
        <v>0.05</v>
      </c>
      <c r="EM7" s="112">
        <f>+EL7</f>
        <v>0.05</v>
      </c>
      <c r="EN7" s="112">
        <f t="shared" ref="EN7:EO7" si="404">+EM7</f>
        <v>0.05</v>
      </c>
      <c r="EO7" s="112">
        <f t="shared" si="404"/>
        <v>0.05</v>
      </c>
      <c r="EP7" s="113">
        <f>+EO7</f>
        <v>0.05</v>
      </c>
      <c r="EQ7" s="112">
        <f>+EG7</f>
        <v>1</v>
      </c>
      <c r="ER7" s="112">
        <f>+EQ7</f>
        <v>1</v>
      </c>
      <c r="ES7" s="112">
        <f t="shared" ref="ES7:EU7" si="405">+ER7</f>
        <v>1</v>
      </c>
      <c r="ET7" s="112">
        <f t="shared" si="405"/>
        <v>1</v>
      </c>
      <c r="EU7" s="112">
        <f t="shared" si="405"/>
        <v>1</v>
      </c>
      <c r="EV7" s="112">
        <f>+EL7</f>
        <v>0.05</v>
      </c>
      <c r="EW7" s="112">
        <f>+EV7</f>
        <v>0.05</v>
      </c>
      <c r="EX7" s="112">
        <f t="shared" ref="EX7:EZ7" si="406">+EW7</f>
        <v>0.05</v>
      </c>
      <c r="EY7" s="112">
        <f t="shared" si="406"/>
        <v>0.05</v>
      </c>
      <c r="EZ7" s="113">
        <f t="shared" si="406"/>
        <v>0.05</v>
      </c>
      <c r="FA7" s="112">
        <f>+EQ7</f>
        <v>1</v>
      </c>
      <c r="FB7" s="112">
        <f>+FA7</f>
        <v>1</v>
      </c>
      <c r="FC7" s="112">
        <f t="shared" ref="FC7:FE7" si="407">+FB7</f>
        <v>1</v>
      </c>
      <c r="FD7" s="112">
        <f t="shared" si="407"/>
        <v>1</v>
      </c>
      <c r="FE7" s="112">
        <f t="shared" si="407"/>
        <v>1</v>
      </c>
      <c r="FF7" s="112">
        <f>+EV7</f>
        <v>0.05</v>
      </c>
      <c r="FG7" s="112">
        <f>+FF7</f>
        <v>0.05</v>
      </c>
      <c r="FH7" s="112">
        <f t="shared" ref="FH7:FJ7" si="408">+FG7</f>
        <v>0.05</v>
      </c>
      <c r="FI7" s="112">
        <f t="shared" si="408"/>
        <v>0.05</v>
      </c>
      <c r="FJ7" s="113">
        <f t="shared" si="408"/>
        <v>0.05</v>
      </c>
      <c r="FK7">
        <v>1</v>
      </c>
      <c r="FL7" s="112">
        <f>+FK7</f>
        <v>1</v>
      </c>
      <c r="FM7">
        <v>0.05</v>
      </c>
      <c r="FN7" s="112">
        <f>+FM7</f>
        <v>0.05</v>
      </c>
      <c r="FO7">
        <v>1</v>
      </c>
      <c r="FP7" s="112">
        <f>+FO7</f>
        <v>1</v>
      </c>
      <c r="FQ7">
        <v>0.05</v>
      </c>
      <c r="FR7" s="112">
        <f>+FQ7</f>
        <v>0.05</v>
      </c>
      <c r="FS7">
        <v>0.05</v>
      </c>
      <c r="FT7" s="171">
        <f>+FS7</f>
        <v>0.05</v>
      </c>
      <c r="FU7">
        <f>1</f>
        <v>1</v>
      </c>
      <c r="FV7" s="112">
        <f t="shared" ref="FV7:FY8" si="409">FU7</f>
        <v>1</v>
      </c>
      <c r="FW7" s="112">
        <f t="shared" si="409"/>
        <v>1</v>
      </c>
      <c r="FX7" s="112">
        <f t="shared" si="409"/>
        <v>1</v>
      </c>
      <c r="FY7" s="112">
        <f t="shared" si="409"/>
        <v>1</v>
      </c>
      <c r="FZ7">
        <f>0.05*FU7</f>
        <v>0.05</v>
      </c>
      <c r="GA7" s="112">
        <f>+FZ7</f>
        <v>0.05</v>
      </c>
      <c r="GB7" s="112">
        <f t="shared" ref="GB7:GC7" si="410">+GA7</f>
        <v>0.05</v>
      </c>
      <c r="GC7" s="112">
        <f t="shared" si="410"/>
        <v>0.05</v>
      </c>
      <c r="GD7" s="113">
        <f>+GC7</f>
        <v>0.05</v>
      </c>
      <c r="GE7" s="112">
        <f>+FU7</f>
        <v>1</v>
      </c>
      <c r="GF7" s="112">
        <f>+GE7</f>
        <v>1</v>
      </c>
      <c r="GG7" s="112">
        <f t="shared" ref="GG7:GI7" si="411">+GF7</f>
        <v>1</v>
      </c>
      <c r="GH7" s="112">
        <f t="shared" si="411"/>
        <v>1</v>
      </c>
      <c r="GI7" s="112">
        <f t="shared" si="411"/>
        <v>1</v>
      </c>
      <c r="GJ7" s="112">
        <f>+FZ7</f>
        <v>0.05</v>
      </c>
      <c r="GK7" s="112">
        <f>+GJ7</f>
        <v>0.05</v>
      </c>
      <c r="GL7" s="112">
        <f t="shared" ref="GL7:GN7" si="412">+GK7</f>
        <v>0.05</v>
      </c>
      <c r="GM7" s="112">
        <f t="shared" si="412"/>
        <v>0.05</v>
      </c>
      <c r="GN7" s="113">
        <f t="shared" si="412"/>
        <v>0.05</v>
      </c>
      <c r="GO7" s="112">
        <f>+GE7</f>
        <v>1</v>
      </c>
      <c r="GP7" s="112">
        <f>+GO7</f>
        <v>1</v>
      </c>
      <c r="GQ7" s="112">
        <f t="shared" ref="GQ7:GS7" si="413">+GP7</f>
        <v>1</v>
      </c>
      <c r="GR7" s="112">
        <f t="shared" si="413"/>
        <v>1</v>
      </c>
      <c r="GS7" s="112">
        <f t="shared" si="413"/>
        <v>1</v>
      </c>
      <c r="GT7" s="112">
        <f>+GJ7</f>
        <v>0.05</v>
      </c>
      <c r="GU7" s="112">
        <f>+GT7</f>
        <v>0.05</v>
      </c>
      <c r="GV7" s="112">
        <f t="shared" ref="GV7:GX7" si="414">+GU7</f>
        <v>0.05</v>
      </c>
      <c r="GW7" s="112">
        <f t="shared" si="414"/>
        <v>0.05</v>
      </c>
      <c r="GX7" s="113">
        <f t="shared" si="414"/>
        <v>0.05</v>
      </c>
      <c r="GY7">
        <f>1</f>
        <v>1</v>
      </c>
      <c r="GZ7" s="112">
        <f t="shared" si="253"/>
        <v>1</v>
      </c>
      <c r="HA7" s="112">
        <f t="shared" si="254"/>
        <v>1</v>
      </c>
      <c r="HB7" s="112">
        <f t="shared" si="255"/>
        <v>1</v>
      </c>
      <c r="HC7" s="112">
        <f t="shared" si="256"/>
        <v>1</v>
      </c>
      <c r="HD7">
        <f>0.05*GY7</f>
        <v>0.05</v>
      </c>
      <c r="HE7" s="112">
        <f>+HD7</f>
        <v>0.05</v>
      </c>
      <c r="HF7" s="112">
        <f t="shared" ref="HF7:HF8" si="415">+HE7</f>
        <v>0.05</v>
      </c>
      <c r="HG7" s="112">
        <f t="shared" ref="HG7:HG8" si="416">+HF7</f>
        <v>0.05</v>
      </c>
      <c r="HH7" s="113">
        <f>+HG7</f>
        <v>0.05</v>
      </c>
      <c r="HI7" s="112">
        <f>+GY7</f>
        <v>1</v>
      </c>
      <c r="HJ7" s="112">
        <f>+HI7</f>
        <v>1</v>
      </c>
      <c r="HK7" s="112">
        <f t="shared" ref="HK7:HK8" si="417">+HJ7</f>
        <v>1</v>
      </c>
      <c r="HL7" s="112">
        <f t="shared" ref="HL7:HL8" si="418">+HK7</f>
        <v>1</v>
      </c>
      <c r="HM7" s="112">
        <f t="shared" ref="HM7:HM8" si="419">+HL7</f>
        <v>1</v>
      </c>
      <c r="HN7" s="112">
        <f>+HD7</f>
        <v>0.05</v>
      </c>
      <c r="HO7" s="112">
        <f>+HN7</f>
        <v>0.05</v>
      </c>
      <c r="HP7" s="112">
        <f t="shared" ref="HP7:HP8" si="420">+HO7</f>
        <v>0.05</v>
      </c>
      <c r="HQ7" s="112">
        <f t="shared" ref="HQ7:HQ8" si="421">+HP7</f>
        <v>0.05</v>
      </c>
      <c r="HR7" s="113">
        <f t="shared" ref="HR7:HR8" si="422">+HQ7</f>
        <v>0.05</v>
      </c>
      <c r="HS7" s="112">
        <f>+HI7</f>
        <v>1</v>
      </c>
      <c r="HT7" s="112">
        <f>+HS7</f>
        <v>1</v>
      </c>
      <c r="HU7" s="112">
        <f t="shared" ref="HU7:HU8" si="423">+HT7</f>
        <v>1</v>
      </c>
      <c r="HV7" s="112">
        <f t="shared" ref="HV7:HV8" si="424">+HU7</f>
        <v>1</v>
      </c>
      <c r="HW7" s="112">
        <f t="shared" ref="HW7:HW8" si="425">+HV7</f>
        <v>1</v>
      </c>
      <c r="HX7" s="112">
        <f>+HN7</f>
        <v>0.05</v>
      </c>
      <c r="HY7" s="112">
        <f>+HX7</f>
        <v>0.05</v>
      </c>
      <c r="HZ7" s="112">
        <f t="shared" ref="HZ7:HZ8" si="426">+HY7</f>
        <v>0.05</v>
      </c>
      <c r="IA7" s="112">
        <f t="shared" ref="IA7:IA8" si="427">+HZ7</f>
        <v>0.05</v>
      </c>
      <c r="IB7" s="113">
        <f t="shared" ref="IB7:IB8" si="428">+IA7</f>
        <v>0.05</v>
      </c>
      <c r="IC7">
        <f>1</f>
        <v>1</v>
      </c>
      <c r="ID7" s="112">
        <f t="shared" si="277"/>
        <v>1</v>
      </c>
      <c r="IE7" s="112">
        <f t="shared" si="278"/>
        <v>1</v>
      </c>
      <c r="IF7" s="112">
        <f t="shared" si="279"/>
        <v>1</v>
      </c>
      <c r="IG7" s="112">
        <f t="shared" si="280"/>
        <v>1</v>
      </c>
      <c r="IH7">
        <f>0.05*IC7</f>
        <v>0.05</v>
      </c>
      <c r="II7" s="112">
        <f>+IH7</f>
        <v>0.05</v>
      </c>
      <c r="IJ7" s="112">
        <f t="shared" ref="IJ7:IJ8" si="429">+II7</f>
        <v>0.05</v>
      </c>
      <c r="IK7" s="112">
        <f t="shared" ref="IK7:IK8" si="430">+IJ7</f>
        <v>0.05</v>
      </c>
      <c r="IL7" s="113">
        <f>+IK7</f>
        <v>0.05</v>
      </c>
      <c r="IM7" s="112">
        <f>+IC7</f>
        <v>1</v>
      </c>
      <c r="IN7" s="112">
        <f>+IM7</f>
        <v>1</v>
      </c>
      <c r="IO7" s="112">
        <f t="shared" ref="IO7:IO8" si="431">+IN7</f>
        <v>1</v>
      </c>
      <c r="IP7" s="112">
        <f t="shared" ref="IP7:IP8" si="432">+IO7</f>
        <v>1</v>
      </c>
      <c r="IQ7" s="112">
        <f t="shared" ref="IQ7:IQ8" si="433">+IP7</f>
        <v>1</v>
      </c>
      <c r="IR7" s="112">
        <f>+IH7</f>
        <v>0.05</v>
      </c>
      <c r="IS7" s="112">
        <f>+IR7</f>
        <v>0.05</v>
      </c>
      <c r="IT7" s="112">
        <f t="shared" ref="IT7:IT8" si="434">+IS7</f>
        <v>0.05</v>
      </c>
      <c r="IU7" s="112">
        <f t="shared" ref="IU7:IU8" si="435">+IT7</f>
        <v>0.05</v>
      </c>
      <c r="IV7" s="113">
        <f t="shared" ref="IV7:IV8" si="436">+IU7</f>
        <v>0.05</v>
      </c>
      <c r="IW7" s="112">
        <f>+IM7</f>
        <v>1</v>
      </c>
      <c r="IX7" s="112">
        <f>+IW7</f>
        <v>1</v>
      </c>
      <c r="IY7" s="112">
        <f t="shared" ref="IY7:IY8" si="437">+IX7</f>
        <v>1</v>
      </c>
      <c r="IZ7" s="112">
        <f t="shared" ref="IZ7:IZ8" si="438">+IY7</f>
        <v>1</v>
      </c>
      <c r="JA7" s="112">
        <f t="shared" ref="JA7:JA8" si="439">+IZ7</f>
        <v>1</v>
      </c>
      <c r="JB7" s="112">
        <f>+IR7</f>
        <v>0.05</v>
      </c>
      <c r="JC7" s="112">
        <f>+JB7</f>
        <v>0.05</v>
      </c>
      <c r="JD7" s="112">
        <f t="shared" ref="JD7:JD8" si="440">+JC7</f>
        <v>0.05</v>
      </c>
      <c r="JE7" s="112">
        <f t="shared" ref="JE7:JE8" si="441">+JD7</f>
        <v>0.05</v>
      </c>
      <c r="JF7" s="113">
        <f t="shared" ref="JF7:JF8" si="442">+JE7</f>
        <v>0.05</v>
      </c>
      <c r="JG7">
        <f>1</f>
        <v>1</v>
      </c>
      <c r="JH7" s="112">
        <f t="shared" si="301"/>
        <v>1</v>
      </c>
      <c r="JI7" s="112">
        <f t="shared" si="302"/>
        <v>1</v>
      </c>
      <c r="JJ7" s="112">
        <f t="shared" si="303"/>
        <v>1</v>
      </c>
      <c r="JK7" s="112">
        <f t="shared" si="304"/>
        <v>1</v>
      </c>
      <c r="JL7">
        <f>0.05*JG7</f>
        <v>0.05</v>
      </c>
      <c r="JM7" s="112">
        <f>+JL7</f>
        <v>0.05</v>
      </c>
      <c r="JN7" s="112">
        <f t="shared" ref="JN7:JN8" si="443">+JM7</f>
        <v>0.05</v>
      </c>
      <c r="JO7" s="112">
        <f t="shared" ref="JO7:JO8" si="444">+JN7</f>
        <v>0.05</v>
      </c>
      <c r="JP7" s="113">
        <f>+JO7</f>
        <v>0.05</v>
      </c>
      <c r="JQ7" s="112">
        <f>+JG7</f>
        <v>1</v>
      </c>
      <c r="JR7" s="112">
        <f>+JQ7</f>
        <v>1</v>
      </c>
      <c r="JS7" s="112">
        <f t="shared" ref="JS7:JS8" si="445">+JR7</f>
        <v>1</v>
      </c>
      <c r="JT7" s="112">
        <f t="shared" ref="JT7:JT8" si="446">+JS7</f>
        <v>1</v>
      </c>
      <c r="JU7" s="112">
        <f t="shared" ref="JU7:JU8" si="447">+JT7</f>
        <v>1</v>
      </c>
      <c r="JV7" s="112">
        <f>+JL7</f>
        <v>0.05</v>
      </c>
      <c r="JW7" s="112">
        <f>+JV7</f>
        <v>0.05</v>
      </c>
      <c r="JX7" s="112">
        <f t="shared" ref="JX7:JX8" si="448">+JW7</f>
        <v>0.05</v>
      </c>
      <c r="JY7" s="112">
        <f t="shared" ref="JY7:JY8" si="449">+JX7</f>
        <v>0.05</v>
      </c>
      <c r="JZ7" s="113">
        <f t="shared" ref="JZ7:JZ8" si="450">+JY7</f>
        <v>0.05</v>
      </c>
      <c r="KA7" s="112">
        <f>+JQ7</f>
        <v>1</v>
      </c>
      <c r="KB7" s="112">
        <f>+KA7</f>
        <v>1</v>
      </c>
      <c r="KC7" s="112">
        <f t="shared" ref="KC7:KC8" si="451">+KB7</f>
        <v>1</v>
      </c>
      <c r="KD7" s="112">
        <f t="shared" ref="KD7:KD8" si="452">+KC7</f>
        <v>1</v>
      </c>
      <c r="KE7" s="112">
        <f t="shared" ref="KE7:KE8" si="453">+KD7</f>
        <v>1</v>
      </c>
      <c r="KF7" s="112">
        <f>+JV7</f>
        <v>0.05</v>
      </c>
      <c r="KG7" s="112">
        <f>+KF7</f>
        <v>0.05</v>
      </c>
      <c r="KH7" s="112">
        <f t="shared" ref="KH7:KH8" si="454">+KG7</f>
        <v>0.05</v>
      </c>
      <c r="KI7" s="112">
        <f t="shared" ref="KI7:KI8" si="455">+KH7</f>
        <v>0.05</v>
      </c>
      <c r="KJ7" s="113">
        <f t="shared" ref="KJ7:KJ8" si="456">+KI7</f>
        <v>0.05</v>
      </c>
      <c r="KK7">
        <f>1</f>
        <v>1</v>
      </c>
      <c r="KL7" s="112">
        <f t="shared" si="325"/>
        <v>1</v>
      </c>
      <c r="KM7" s="112">
        <f t="shared" si="326"/>
        <v>1</v>
      </c>
      <c r="KN7" s="112">
        <f t="shared" si="327"/>
        <v>1</v>
      </c>
      <c r="KO7" s="112">
        <f t="shared" si="328"/>
        <v>1</v>
      </c>
      <c r="KP7">
        <f>0.05*KK7</f>
        <v>0.05</v>
      </c>
      <c r="KQ7" s="112">
        <f>+KP7</f>
        <v>0.05</v>
      </c>
      <c r="KR7" s="112">
        <f t="shared" ref="KR7:KR8" si="457">+KQ7</f>
        <v>0.05</v>
      </c>
      <c r="KS7" s="112">
        <f t="shared" ref="KS7:KS8" si="458">+KR7</f>
        <v>0.05</v>
      </c>
      <c r="KT7" s="113">
        <f>+KS7</f>
        <v>0.05</v>
      </c>
      <c r="KU7" s="112">
        <f>+KK7</f>
        <v>1</v>
      </c>
      <c r="KV7" s="112">
        <f>+KU7</f>
        <v>1</v>
      </c>
      <c r="KW7" s="112">
        <f t="shared" ref="KW7:KW8" si="459">+KV7</f>
        <v>1</v>
      </c>
      <c r="KX7" s="112">
        <f t="shared" ref="KX7:KX8" si="460">+KW7</f>
        <v>1</v>
      </c>
      <c r="KY7" s="112">
        <f t="shared" ref="KY7:KY8" si="461">+KX7</f>
        <v>1</v>
      </c>
      <c r="KZ7" s="112">
        <f>+KP7</f>
        <v>0.05</v>
      </c>
      <c r="LA7" s="112">
        <f>+KZ7</f>
        <v>0.05</v>
      </c>
      <c r="LB7" s="112">
        <f t="shared" ref="LB7:LB8" si="462">+LA7</f>
        <v>0.05</v>
      </c>
      <c r="LC7" s="112">
        <f t="shared" ref="LC7:LC8" si="463">+LB7</f>
        <v>0.05</v>
      </c>
      <c r="LD7" s="171">
        <f t="shared" ref="LD7:LD8" si="464">+LC7</f>
        <v>0.05</v>
      </c>
      <c r="LE7">
        <v>1</v>
      </c>
      <c r="LF7" s="112">
        <f t="shared" ref="LF7:LG8" si="465">+KV7</f>
        <v>1</v>
      </c>
      <c r="LG7" s="171">
        <f t="shared" si="465"/>
        <v>1</v>
      </c>
      <c r="LH7">
        <v>1</v>
      </c>
      <c r="LI7">
        <v>1</v>
      </c>
      <c r="LJ7">
        <v>1</v>
      </c>
      <c r="LK7">
        <v>1</v>
      </c>
      <c r="LL7">
        <v>1</v>
      </c>
      <c r="LM7">
        <v>1</v>
      </c>
      <c r="LN7">
        <v>1</v>
      </c>
      <c r="LO7">
        <v>1</v>
      </c>
      <c r="LP7">
        <v>1</v>
      </c>
      <c r="LQ7">
        <v>1</v>
      </c>
      <c r="LR7">
        <v>1</v>
      </c>
      <c r="LS7">
        <v>1</v>
      </c>
      <c r="LT7">
        <v>1</v>
      </c>
      <c r="LU7">
        <v>1</v>
      </c>
      <c r="LV7">
        <v>1</v>
      </c>
      <c r="LW7">
        <v>1</v>
      </c>
      <c r="LX7">
        <v>1</v>
      </c>
      <c r="LY7" s="11">
        <v>1</v>
      </c>
      <c r="LZ7">
        <v>1</v>
      </c>
      <c r="MA7" s="11">
        <v>1</v>
      </c>
      <c r="MB7">
        <v>1</v>
      </c>
      <c r="MC7">
        <v>1</v>
      </c>
      <c r="MD7">
        <v>1</v>
      </c>
      <c r="ME7">
        <v>1</v>
      </c>
    </row>
    <row r="8" spans="1:343" x14ac:dyDescent="0.25">
      <c r="F8" s="11" t="s">
        <v>652</v>
      </c>
      <c r="G8">
        <f>0.5*G7</f>
        <v>0.5</v>
      </c>
      <c r="H8" s="112">
        <f t="shared" si="379"/>
        <v>0.5</v>
      </c>
      <c r="I8" s="112">
        <f t="shared" si="379"/>
        <v>0.5</v>
      </c>
      <c r="J8" s="112">
        <f t="shared" si="379"/>
        <v>0.5</v>
      </c>
      <c r="K8" s="112">
        <f t="shared" si="379"/>
        <v>0.5</v>
      </c>
      <c r="L8">
        <f>0.5*L7</f>
        <v>2.5000000000000001E-2</v>
      </c>
      <c r="M8" s="112">
        <f>+L8</f>
        <v>2.5000000000000001E-2</v>
      </c>
      <c r="N8" s="112">
        <f t="shared" si="380"/>
        <v>2.5000000000000001E-2</v>
      </c>
      <c r="O8" s="112">
        <f t="shared" si="380"/>
        <v>2.5000000000000001E-2</v>
      </c>
      <c r="P8" s="113">
        <f>+O8</f>
        <v>2.5000000000000001E-2</v>
      </c>
      <c r="Q8" s="112">
        <f>+G8</f>
        <v>0.5</v>
      </c>
      <c r="R8" s="112">
        <f>+Q8</f>
        <v>0.5</v>
      </c>
      <c r="S8" s="112">
        <f t="shared" ref="S8:U8" si="466">+R8</f>
        <v>0.5</v>
      </c>
      <c r="T8" s="112">
        <f t="shared" si="466"/>
        <v>0.5</v>
      </c>
      <c r="U8" s="112">
        <f t="shared" si="466"/>
        <v>0.5</v>
      </c>
      <c r="V8" s="112">
        <f>+L8</f>
        <v>2.5000000000000001E-2</v>
      </c>
      <c r="W8" s="112">
        <f>+V8</f>
        <v>2.5000000000000001E-2</v>
      </c>
      <c r="X8" s="112">
        <f t="shared" ref="X8:Z8" si="467">+W8</f>
        <v>2.5000000000000001E-2</v>
      </c>
      <c r="Y8" s="112">
        <f t="shared" si="467"/>
        <v>2.5000000000000001E-2</v>
      </c>
      <c r="Z8" s="113">
        <f t="shared" si="467"/>
        <v>2.5000000000000001E-2</v>
      </c>
      <c r="AA8" s="112">
        <f>+Q8</f>
        <v>0.5</v>
      </c>
      <c r="AB8" s="112">
        <f>+AA8</f>
        <v>0.5</v>
      </c>
      <c r="AC8" s="112">
        <f t="shared" ref="AC8:AE8" si="468">+AB8</f>
        <v>0.5</v>
      </c>
      <c r="AD8" s="112">
        <f t="shared" si="468"/>
        <v>0.5</v>
      </c>
      <c r="AE8" s="112">
        <f t="shared" si="468"/>
        <v>0.5</v>
      </c>
      <c r="AF8" s="112">
        <f>+V8</f>
        <v>2.5000000000000001E-2</v>
      </c>
      <c r="AG8" s="112">
        <f>+AF8</f>
        <v>2.5000000000000001E-2</v>
      </c>
      <c r="AH8" s="112">
        <f t="shared" ref="AH8:AJ8" si="469">+AG8</f>
        <v>2.5000000000000001E-2</v>
      </c>
      <c r="AI8" s="112">
        <f t="shared" si="469"/>
        <v>2.5000000000000001E-2</v>
      </c>
      <c r="AJ8" s="113">
        <f t="shared" si="469"/>
        <v>2.5000000000000001E-2</v>
      </c>
      <c r="AK8" s="112">
        <f>+AA8</f>
        <v>0.5</v>
      </c>
      <c r="AL8" s="112">
        <f>+AK8</f>
        <v>0.5</v>
      </c>
      <c r="AM8" s="112">
        <f t="shared" ref="AM8:AO8" si="470">+AL8</f>
        <v>0.5</v>
      </c>
      <c r="AN8" s="112">
        <f t="shared" si="470"/>
        <v>0.5</v>
      </c>
      <c r="AO8" s="112">
        <f t="shared" si="470"/>
        <v>0.5</v>
      </c>
      <c r="AP8" s="112">
        <f>+AF8</f>
        <v>2.5000000000000001E-2</v>
      </c>
      <c r="AQ8" s="112">
        <f>+AP8</f>
        <v>2.5000000000000001E-2</v>
      </c>
      <c r="AR8" s="112">
        <f t="shared" ref="AR8:AT8" si="471">+AQ8</f>
        <v>2.5000000000000001E-2</v>
      </c>
      <c r="AS8" s="112">
        <f t="shared" si="471"/>
        <v>2.5000000000000001E-2</v>
      </c>
      <c r="AT8" s="113">
        <f t="shared" si="471"/>
        <v>2.5000000000000001E-2</v>
      </c>
      <c r="AU8" s="112">
        <f>+AK8</f>
        <v>0.5</v>
      </c>
      <c r="AV8" s="112">
        <f>+AU8</f>
        <v>0.5</v>
      </c>
      <c r="AW8" s="112">
        <f t="shared" ref="AW8:AY8" si="472">+AV8</f>
        <v>0.5</v>
      </c>
      <c r="AX8" s="112">
        <f t="shared" si="472"/>
        <v>0.5</v>
      </c>
      <c r="AY8" s="112">
        <f t="shared" si="472"/>
        <v>0.5</v>
      </c>
      <c r="AZ8" s="112">
        <f>+AP8</f>
        <v>2.5000000000000001E-2</v>
      </c>
      <c r="BA8" s="112">
        <f>+AZ8</f>
        <v>2.5000000000000001E-2</v>
      </c>
      <c r="BB8" s="112">
        <f t="shared" ref="BB8:BD8" si="473">+BA8</f>
        <v>2.5000000000000001E-2</v>
      </c>
      <c r="BC8" s="112">
        <f t="shared" si="473"/>
        <v>2.5000000000000001E-2</v>
      </c>
      <c r="BD8" s="113">
        <f t="shared" si="473"/>
        <v>2.5000000000000001E-2</v>
      </c>
      <c r="BE8" s="112">
        <f>+AU8</f>
        <v>0.5</v>
      </c>
      <c r="BF8" s="112">
        <f>+BE8</f>
        <v>0.5</v>
      </c>
      <c r="BG8" s="112">
        <f t="shared" ref="BG8:BI8" si="474">+BF8</f>
        <v>0.5</v>
      </c>
      <c r="BH8" s="112">
        <f t="shared" si="474"/>
        <v>0.5</v>
      </c>
      <c r="BI8" s="112">
        <f t="shared" si="474"/>
        <v>0.5</v>
      </c>
      <c r="BJ8" s="112">
        <f>+AZ8</f>
        <v>2.5000000000000001E-2</v>
      </c>
      <c r="BK8" s="112">
        <f>+BJ8</f>
        <v>2.5000000000000001E-2</v>
      </c>
      <c r="BL8" s="112">
        <f t="shared" ref="BL8:BN8" si="475">+BK8</f>
        <v>2.5000000000000001E-2</v>
      </c>
      <c r="BM8" s="112">
        <f t="shared" si="475"/>
        <v>2.5000000000000001E-2</v>
      </c>
      <c r="BN8" s="113">
        <f t="shared" si="475"/>
        <v>2.5000000000000001E-2</v>
      </c>
      <c r="BO8" s="112">
        <f>+BE8</f>
        <v>0.5</v>
      </c>
      <c r="BP8" s="112">
        <f>+BO8</f>
        <v>0.5</v>
      </c>
      <c r="BQ8" s="112">
        <f t="shared" ref="BQ8:BS8" si="476">+BP8</f>
        <v>0.5</v>
      </c>
      <c r="BR8" s="112">
        <f t="shared" si="476"/>
        <v>0.5</v>
      </c>
      <c r="BS8" s="112">
        <f t="shared" si="476"/>
        <v>0.5</v>
      </c>
      <c r="BT8" s="112">
        <f>+BJ8</f>
        <v>2.5000000000000001E-2</v>
      </c>
      <c r="BU8" s="112">
        <f>+BT8</f>
        <v>2.5000000000000001E-2</v>
      </c>
      <c r="BV8" s="112">
        <f t="shared" ref="BV8:BX8" si="477">+BU8</f>
        <v>2.5000000000000001E-2</v>
      </c>
      <c r="BW8" s="112">
        <f t="shared" si="477"/>
        <v>2.5000000000000001E-2</v>
      </c>
      <c r="BX8" s="113">
        <f t="shared" si="477"/>
        <v>2.5000000000000001E-2</v>
      </c>
      <c r="BY8" s="112">
        <f>+BO8</f>
        <v>0.5</v>
      </c>
      <c r="BZ8" s="112">
        <f>+BY8</f>
        <v>0.5</v>
      </c>
      <c r="CA8" s="112">
        <f t="shared" ref="CA8:CC8" si="478">+BZ8</f>
        <v>0.5</v>
      </c>
      <c r="CB8" s="112">
        <f t="shared" si="478"/>
        <v>0.5</v>
      </c>
      <c r="CC8" s="112">
        <f t="shared" si="478"/>
        <v>0.5</v>
      </c>
      <c r="CD8" s="112">
        <f>+BT8</f>
        <v>2.5000000000000001E-2</v>
      </c>
      <c r="CE8" s="112">
        <f>+CD8</f>
        <v>2.5000000000000001E-2</v>
      </c>
      <c r="CF8" s="112">
        <f t="shared" ref="CF8:CH8" si="479">+CE8</f>
        <v>2.5000000000000001E-2</v>
      </c>
      <c r="CG8" s="112">
        <f t="shared" si="479"/>
        <v>2.5000000000000001E-2</v>
      </c>
      <c r="CH8" s="113">
        <f t="shared" si="479"/>
        <v>2.5000000000000001E-2</v>
      </c>
      <c r="CI8" s="112">
        <f>+BY8</f>
        <v>0.5</v>
      </c>
      <c r="CJ8" s="112">
        <f>+CI8</f>
        <v>0.5</v>
      </c>
      <c r="CK8" s="112">
        <f t="shared" ref="CK8:CM8" si="480">+CJ8</f>
        <v>0.5</v>
      </c>
      <c r="CL8" s="112">
        <f t="shared" si="480"/>
        <v>0.5</v>
      </c>
      <c r="CM8" s="112">
        <f t="shared" si="480"/>
        <v>0.5</v>
      </c>
      <c r="CN8" s="112">
        <f>+CD8</f>
        <v>2.5000000000000001E-2</v>
      </c>
      <c r="CO8" s="112">
        <f>+CN8</f>
        <v>2.5000000000000001E-2</v>
      </c>
      <c r="CP8" s="112">
        <f t="shared" ref="CP8:CR8" si="481">+CO8</f>
        <v>2.5000000000000001E-2</v>
      </c>
      <c r="CQ8" s="112">
        <f t="shared" si="481"/>
        <v>2.5000000000000001E-2</v>
      </c>
      <c r="CR8" s="113">
        <f t="shared" si="481"/>
        <v>2.5000000000000001E-2</v>
      </c>
      <c r="CS8" s="112">
        <f>+CI8</f>
        <v>0.5</v>
      </c>
      <c r="CT8" s="112">
        <f>+CS8</f>
        <v>0.5</v>
      </c>
      <c r="CU8" s="112">
        <f t="shared" ref="CU8:CW8" si="482">+CT8</f>
        <v>0.5</v>
      </c>
      <c r="CV8" s="112">
        <f t="shared" si="482"/>
        <v>0.5</v>
      </c>
      <c r="CW8" s="112">
        <f t="shared" si="482"/>
        <v>0.5</v>
      </c>
      <c r="CX8" s="112">
        <f>+CN8</f>
        <v>2.5000000000000001E-2</v>
      </c>
      <c r="CY8" s="112">
        <f>+CX8</f>
        <v>2.5000000000000001E-2</v>
      </c>
      <c r="CZ8" s="112">
        <f t="shared" ref="CZ8:DB8" si="483">+CY8</f>
        <v>2.5000000000000001E-2</v>
      </c>
      <c r="DA8" s="112">
        <f t="shared" si="483"/>
        <v>2.5000000000000001E-2</v>
      </c>
      <c r="DB8" s="113">
        <f t="shared" si="483"/>
        <v>2.5000000000000001E-2</v>
      </c>
      <c r="DC8" s="112">
        <f>+CS8</f>
        <v>0.5</v>
      </c>
      <c r="DD8" s="112">
        <f>+DC8</f>
        <v>0.5</v>
      </c>
      <c r="DE8" s="112">
        <f t="shared" ref="DE8:DG8" si="484">+DD8</f>
        <v>0.5</v>
      </c>
      <c r="DF8" s="112">
        <f t="shared" si="484"/>
        <v>0.5</v>
      </c>
      <c r="DG8" s="112">
        <f t="shared" si="484"/>
        <v>0.5</v>
      </c>
      <c r="DH8" s="112">
        <f>+CX8</f>
        <v>2.5000000000000001E-2</v>
      </c>
      <c r="DI8" s="112">
        <f>+DH8</f>
        <v>2.5000000000000001E-2</v>
      </c>
      <c r="DJ8" s="112">
        <f t="shared" ref="DJ8:DL8" si="485">+DI8</f>
        <v>2.5000000000000001E-2</v>
      </c>
      <c r="DK8" s="112">
        <f t="shared" si="485"/>
        <v>2.5000000000000001E-2</v>
      </c>
      <c r="DL8" s="113">
        <f t="shared" si="485"/>
        <v>2.5000000000000001E-2</v>
      </c>
      <c r="DM8" s="112">
        <f>+DC8</f>
        <v>0.5</v>
      </c>
      <c r="DN8" s="112">
        <f>+DM8</f>
        <v>0.5</v>
      </c>
      <c r="DO8" s="112">
        <f t="shared" ref="DO8:DQ8" si="486">+DN8</f>
        <v>0.5</v>
      </c>
      <c r="DP8" s="112">
        <f t="shared" si="486"/>
        <v>0.5</v>
      </c>
      <c r="DQ8" s="112">
        <f t="shared" si="486"/>
        <v>0.5</v>
      </c>
      <c r="DR8" s="112">
        <f>+DH8</f>
        <v>2.5000000000000001E-2</v>
      </c>
      <c r="DS8" s="112">
        <f>+DR8</f>
        <v>2.5000000000000001E-2</v>
      </c>
      <c r="DT8" s="112">
        <f t="shared" ref="DT8:DV8" si="487">+DS8</f>
        <v>2.5000000000000001E-2</v>
      </c>
      <c r="DU8" s="112">
        <f t="shared" si="487"/>
        <v>2.5000000000000001E-2</v>
      </c>
      <c r="DV8" s="113">
        <f t="shared" si="487"/>
        <v>2.5000000000000001E-2</v>
      </c>
      <c r="DW8">
        <f>+DW7/2</f>
        <v>0.25</v>
      </c>
      <c r="DX8" s="112">
        <f>+DW8</f>
        <v>0.25</v>
      </c>
      <c r="DY8">
        <f>+DY7/2</f>
        <v>0.25</v>
      </c>
      <c r="DZ8" s="112">
        <f>+DY8</f>
        <v>0.25</v>
      </c>
      <c r="EA8">
        <f>+EA7/2</f>
        <v>2.5000000000000001E-2</v>
      </c>
      <c r="EB8" s="112">
        <f>+EA8</f>
        <v>2.5000000000000001E-2</v>
      </c>
      <c r="EC8">
        <f>+EC7/2</f>
        <v>2.5000000000000001E-2</v>
      </c>
      <c r="ED8" s="112">
        <f>+EC8</f>
        <v>2.5000000000000001E-2</v>
      </c>
      <c r="EE8">
        <f>+EE7/2</f>
        <v>0.5</v>
      </c>
      <c r="EF8" s="171">
        <f>+EE8</f>
        <v>0.5</v>
      </c>
      <c r="EG8" s="201">
        <f>0.5*EG7</f>
        <v>0.5</v>
      </c>
      <c r="EH8" s="112">
        <f t="shared" si="403"/>
        <v>0.5</v>
      </c>
      <c r="EI8" s="112">
        <f t="shared" si="403"/>
        <v>0.5</v>
      </c>
      <c r="EJ8" s="112">
        <f t="shared" si="403"/>
        <v>0.5</v>
      </c>
      <c r="EK8" s="112">
        <f t="shared" si="403"/>
        <v>0.5</v>
      </c>
      <c r="EL8">
        <f>0.05*EG8</f>
        <v>2.5000000000000001E-2</v>
      </c>
      <c r="EM8" s="112">
        <f>+EL8</f>
        <v>2.5000000000000001E-2</v>
      </c>
      <c r="EN8" s="112">
        <f t="shared" ref="EN8:EO8" si="488">+EM8</f>
        <v>2.5000000000000001E-2</v>
      </c>
      <c r="EO8" s="112">
        <f t="shared" si="488"/>
        <v>2.5000000000000001E-2</v>
      </c>
      <c r="EP8" s="113">
        <f>+EO8</f>
        <v>2.5000000000000001E-2</v>
      </c>
      <c r="EQ8" s="112">
        <f>+EG8</f>
        <v>0.5</v>
      </c>
      <c r="ER8" s="112">
        <f>+EQ8</f>
        <v>0.5</v>
      </c>
      <c r="ES8" s="112">
        <f t="shared" ref="ES8:EU8" si="489">+ER8</f>
        <v>0.5</v>
      </c>
      <c r="ET8" s="112">
        <f t="shared" si="489"/>
        <v>0.5</v>
      </c>
      <c r="EU8" s="112">
        <f t="shared" si="489"/>
        <v>0.5</v>
      </c>
      <c r="EV8" s="112">
        <f>+EL8</f>
        <v>2.5000000000000001E-2</v>
      </c>
      <c r="EW8" s="112">
        <f>+EV8</f>
        <v>2.5000000000000001E-2</v>
      </c>
      <c r="EX8" s="112">
        <f t="shared" ref="EX8:EZ8" si="490">+EW8</f>
        <v>2.5000000000000001E-2</v>
      </c>
      <c r="EY8" s="112">
        <f t="shared" si="490"/>
        <v>2.5000000000000001E-2</v>
      </c>
      <c r="EZ8" s="113">
        <f t="shared" si="490"/>
        <v>2.5000000000000001E-2</v>
      </c>
      <c r="FA8" s="112">
        <f>+EQ8</f>
        <v>0.5</v>
      </c>
      <c r="FB8" s="112">
        <f>+FA8</f>
        <v>0.5</v>
      </c>
      <c r="FC8" s="112">
        <f t="shared" ref="FC8:FE8" si="491">+FB8</f>
        <v>0.5</v>
      </c>
      <c r="FD8" s="112">
        <f t="shared" si="491"/>
        <v>0.5</v>
      </c>
      <c r="FE8" s="112">
        <f t="shared" si="491"/>
        <v>0.5</v>
      </c>
      <c r="FF8" s="112">
        <f>+EV8</f>
        <v>2.5000000000000001E-2</v>
      </c>
      <c r="FG8" s="112">
        <f>+FF8</f>
        <v>2.5000000000000001E-2</v>
      </c>
      <c r="FH8" s="112">
        <f t="shared" ref="FH8:FJ8" si="492">+FG8</f>
        <v>2.5000000000000001E-2</v>
      </c>
      <c r="FI8" s="112">
        <f t="shared" si="492"/>
        <v>2.5000000000000001E-2</v>
      </c>
      <c r="FJ8" s="113">
        <f t="shared" si="492"/>
        <v>2.5000000000000001E-2</v>
      </c>
      <c r="FK8" s="112">
        <f>+FK7/2</f>
        <v>0.5</v>
      </c>
      <c r="FL8" s="112">
        <f>+FB8</f>
        <v>0.5</v>
      </c>
      <c r="FM8" s="112">
        <f>+FM7/2</f>
        <v>2.5000000000000001E-2</v>
      </c>
      <c r="FN8" s="112">
        <f>+FN7/2</f>
        <v>2.5000000000000001E-2</v>
      </c>
      <c r="FO8" s="112">
        <f>+FO7/2</f>
        <v>0.5</v>
      </c>
      <c r="FP8" s="112">
        <f>+FF8</f>
        <v>2.5000000000000001E-2</v>
      </c>
      <c r="FQ8" s="112">
        <f>+FQ7/2</f>
        <v>2.5000000000000001E-2</v>
      </c>
      <c r="FR8" s="112">
        <f>+FR7/2</f>
        <v>2.5000000000000001E-2</v>
      </c>
      <c r="FS8" s="112">
        <f>+FS7/2</f>
        <v>2.5000000000000001E-2</v>
      </c>
      <c r="FT8" s="171">
        <f>+FH8</f>
        <v>2.5000000000000001E-2</v>
      </c>
      <c r="FU8">
        <v>0.5</v>
      </c>
      <c r="FV8" s="112">
        <f t="shared" si="409"/>
        <v>0.5</v>
      </c>
      <c r="FW8" s="112">
        <f t="shared" si="409"/>
        <v>0.5</v>
      </c>
      <c r="FX8" s="112">
        <f t="shared" si="409"/>
        <v>0.5</v>
      </c>
      <c r="FY8" s="112">
        <f t="shared" si="409"/>
        <v>0.5</v>
      </c>
      <c r="FZ8">
        <f>0.05*FU8</f>
        <v>2.5000000000000001E-2</v>
      </c>
      <c r="GA8" s="112">
        <f>+FZ8</f>
        <v>2.5000000000000001E-2</v>
      </c>
      <c r="GB8" s="112">
        <f t="shared" ref="GB8:GC8" si="493">+GA8</f>
        <v>2.5000000000000001E-2</v>
      </c>
      <c r="GC8" s="112">
        <f t="shared" si="493"/>
        <v>2.5000000000000001E-2</v>
      </c>
      <c r="GD8" s="113">
        <f>+GC8</f>
        <v>2.5000000000000001E-2</v>
      </c>
      <c r="GE8" s="112">
        <f>+FU8</f>
        <v>0.5</v>
      </c>
      <c r="GF8" s="112">
        <f>+GE8</f>
        <v>0.5</v>
      </c>
      <c r="GG8" s="112">
        <f t="shared" ref="GG8:GI8" si="494">+GF8</f>
        <v>0.5</v>
      </c>
      <c r="GH8" s="112">
        <f t="shared" si="494"/>
        <v>0.5</v>
      </c>
      <c r="GI8" s="112">
        <f t="shared" si="494"/>
        <v>0.5</v>
      </c>
      <c r="GJ8" s="112">
        <f>+FZ8</f>
        <v>2.5000000000000001E-2</v>
      </c>
      <c r="GK8" s="112">
        <f>+GJ8</f>
        <v>2.5000000000000001E-2</v>
      </c>
      <c r="GL8" s="112">
        <f t="shared" ref="GL8:GN8" si="495">+GK8</f>
        <v>2.5000000000000001E-2</v>
      </c>
      <c r="GM8" s="112">
        <f t="shared" si="495"/>
        <v>2.5000000000000001E-2</v>
      </c>
      <c r="GN8" s="113">
        <f t="shared" si="495"/>
        <v>2.5000000000000001E-2</v>
      </c>
      <c r="GO8" s="112">
        <f>+GE8</f>
        <v>0.5</v>
      </c>
      <c r="GP8" s="112">
        <f>+GO8</f>
        <v>0.5</v>
      </c>
      <c r="GQ8" s="112">
        <f t="shared" ref="GQ8:GS8" si="496">+GP8</f>
        <v>0.5</v>
      </c>
      <c r="GR8" s="112">
        <f t="shared" si="496"/>
        <v>0.5</v>
      </c>
      <c r="GS8" s="112">
        <f t="shared" si="496"/>
        <v>0.5</v>
      </c>
      <c r="GT8" s="112">
        <f>+GJ8</f>
        <v>2.5000000000000001E-2</v>
      </c>
      <c r="GU8" s="112">
        <f>+GT8</f>
        <v>2.5000000000000001E-2</v>
      </c>
      <c r="GV8" s="112">
        <f t="shared" ref="GV8:GX8" si="497">+GU8</f>
        <v>2.5000000000000001E-2</v>
      </c>
      <c r="GW8" s="112">
        <f t="shared" si="497"/>
        <v>2.5000000000000001E-2</v>
      </c>
      <c r="GX8" s="113">
        <f t="shared" si="497"/>
        <v>2.5000000000000001E-2</v>
      </c>
      <c r="GY8">
        <v>0.5</v>
      </c>
      <c r="GZ8" s="112">
        <f t="shared" si="253"/>
        <v>0.5</v>
      </c>
      <c r="HA8" s="112">
        <f t="shared" si="254"/>
        <v>0.5</v>
      </c>
      <c r="HB8" s="112">
        <f t="shared" si="255"/>
        <v>0.5</v>
      </c>
      <c r="HC8" s="112">
        <f t="shared" si="256"/>
        <v>0.5</v>
      </c>
      <c r="HD8">
        <f>0.05*GY8</f>
        <v>2.5000000000000001E-2</v>
      </c>
      <c r="HE8" s="112">
        <f>+HD8</f>
        <v>2.5000000000000001E-2</v>
      </c>
      <c r="HF8" s="112">
        <f t="shared" si="415"/>
        <v>2.5000000000000001E-2</v>
      </c>
      <c r="HG8" s="112">
        <f t="shared" si="416"/>
        <v>2.5000000000000001E-2</v>
      </c>
      <c r="HH8" s="113">
        <f>+HG8</f>
        <v>2.5000000000000001E-2</v>
      </c>
      <c r="HI8" s="112">
        <f>+GY8</f>
        <v>0.5</v>
      </c>
      <c r="HJ8" s="112">
        <f>+HI8</f>
        <v>0.5</v>
      </c>
      <c r="HK8" s="112">
        <f t="shared" si="417"/>
        <v>0.5</v>
      </c>
      <c r="HL8" s="112">
        <f t="shared" si="418"/>
        <v>0.5</v>
      </c>
      <c r="HM8" s="112">
        <f t="shared" si="419"/>
        <v>0.5</v>
      </c>
      <c r="HN8" s="112">
        <f>+HD8</f>
        <v>2.5000000000000001E-2</v>
      </c>
      <c r="HO8" s="112">
        <f>+HN8</f>
        <v>2.5000000000000001E-2</v>
      </c>
      <c r="HP8" s="112">
        <f t="shared" si="420"/>
        <v>2.5000000000000001E-2</v>
      </c>
      <c r="HQ8" s="112">
        <f t="shared" si="421"/>
        <v>2.5000000000000001E-2</v>
      </c>
      <c r="HR8" s="113">
        <f t="shared" si="422"/>
        <v>2.5000000000000001E-2</v>
      </c>
      <c r="HS8" s="112">
        <f>+HI8</f>
        <v>0.5</v>
      </c>
      <c r="HT8" s="112">
        <f>+HS8</f>
        <v>0.5</v>
      </c>
      <c r="HU8" s="112">
        <f t="shared" si="423"/>
        <v>0.5</v>
      </c>
      <c r="HV8" s="112">
        <f t="shared" si="424"/>
        <v>0.5</v>
      </c>
      <c r="HW8" s="112">
        <f t="shared" si="425"/>
        <v>0.5</v>
      </c>
      <c r="HX8" s="112">
        <f>+HN8</f>
        <v>2.5000000000000001E-2</v>
      </c>
      <c r="HY8" s="112">
        <f>+HX8</f>
        <v>2.5000000000000001E-2</v>
      </c>
      <c r="HZ8" s="112">
        <f t="shared" si="426"/>
        <v>2.5000000000000001E-2</v>
      </c>
      <c r="IA8" s="112">
        <f t="shared" si="427"/>
        <v>2.5000000000000001E-2</v>
      </c>
      <c r="IB8" s="113">
        <f t="shared" si="428"/>
        <v>2.5000000000000001E-2</v>
      </c>
      <c r="IC8">
        <v>0.5</v>
      </c>
      <c r="ID8" s="112">
        <f t="shared" si="277"/>
        <v>0.5</v>
      </c>
      <c r="IE8" s="112">
        <f t="shared" si="278"/>
        <v>0.5</v>
      </c>
      <c r="IF8" s="112">
        <f t="shared" si="279"/>
        <v>0.5</v>
      </c>
      <c r="IG8" s="112">
        <f t="shared" si="280"/>
        <v>0.5</v>
      </c>
      <c r="IH8">
        <f>0.05*IC8</f>
        <v>2.5000000000000001E-2</v>
      </c>
      <c r="II8" s="112">
        <f>+IH8</f>
        <v>2.5000000000000001E-2</v>
      </c>
      <c r="IJ8" s="112">
        <f t="shared" si="429"/>
        <v>2.5000000000000001E-2</v>
      </c>
      <c r="IK8" s="112">
        <f t="shared" si="430"/>
        <v>2.5000000000000001E-2</v>
      </c>
      <c r="IL8" s="113">
        <f>+IK8</f>
        <v>2.5000000000000001E-2</v>
      </c>
      <c r="IM8" s="112">
        <f>+IC8</f>
        <v>0.5</v>
      </c>
      <c r="IN8" s="112">
        <f>+IM8</f>
        <v>0.5</v>
      </c>
      <c r="IO8" s="112">
        <f t="shared" si="431"/>
        <v>0.5</v>
      </c>
      <c r="IP8" s="112">
        <f t="shared" si="432"/>
        <v>0.5</v>
      </c>
      <c r="IQ8" s="112">
        <f t="shared" si="433"/>
        <v>0.5</v>
      </c>
      <c r="IR8" s="112">
        <f>+IH8</f>
        <v>2.5000000000000001E-2</v>
      </c>
      <c r="IS8" s="112">
        <f>+IR8</f>
        <v>2.5000000000000001E-2</v>
      </c>
      <c r="IT8" s="112">
        <f t="shared" si="434"/>
        <v>2.5000000000000001E-2</v>
      </c>
      <c r="IU8" s="112">
        <f t="shared" si="435"/>
        <v>2.5000000000000001E-2</v>
      </c>
      <c r="IV8" s="113">
        <f t="shared" si="436"/>
        <v>2.5000000000000001E-2</v>
      </c>
      <c r="IW8" s="112">
        <f>+IM8</f>
        <v>0.5</v>
      </c>
      <c r="IX8" s="112">
        <f>+IW8</f>
        <v>0.5</v>
      </c>
      <c r="IY8" s="112">
        <f t="shared" si="437"/>
        <v>0.5</v>
      </c>
      <c r="IZ8" s="112">
        <f t="shared" si="438"/>
        <v>0.5</v>
      </c>
      <c r="JA8" s="112">
        <f t="shared" si="439"/>
        <v>0.5</v>
      </c>
      <c r="JB8" s="112">
        <f>+IR8</f>
        <v>2.5000000000000001E-2</v>
      </c>
      <c r="JC8" s="112">
        <f>+JB8</f>
        <v>2.5000000000000001E-2</v>
      </c>
      <c r="JD8" s="112">
        <f t="shared" si="440"/>
        <v>2.5000000000000001E-2</v>
      </c>
      <c r="JE8" s="112">
        <f t="shared" si="441"/>
        <v>2.5000000000000001E-2</v>
      </c>
      <c r="JF8" s="113">
        <f t="shared" si="442"/>
        <v>2.5000000000000001E-2</v>
      </c>
      <c r="JG8">
        <v>0.5</v>
      </c>
      <c r="JH8" s="112">
        <f t="shared" si="301"/>
        <v>0.5</v>
      </c>
      <c r="JI8" s="112">
        <f t="shared" si="302"/>
        <v>0.5</v>
      </c>
      <c r="JJ8" s="112">
        <f t="shared" si="303"/>
        <v>0.5</v>
      </c>
      <c r="JK8" s="112">
        <f t="shared" si="304"/>
        <v>0.5</v>
      </c>
      <c r="JL8">
        <f>0.05*JG8</f>
        <v>2.5000000000000001E-2</v>
      </c>
      <c r="JM8" s="112">
        <f>+JL8</f>
        <v>2.5000000000000001E-2</v>
      </c>
      <c r="JN8" s="112">
        <f t="shared" si="443"/>
        <v>2.5000000000000001E-2</v>
      </c>
      <c r="JO8" s="112">
        <f t="shared" si="444"/>
        <v>2.5000000000000001E-2</v>
      </c>
      <c r="JP8" s="113">
        <f>+JO8</f>
        <v>2.5000000000000001E-2</v>
      </c>
      <c r="JQ8" s="112">
        <f>+JG8</f>
        <v>0.5</v>
      </c>
      <c r="JR8" s="112">
        <f>+JQ8</f>
        <v>0.5</v>
      </c>
      <c r="JS8" s="112">
        <f t="shared" si="445"/>
        <v>0.5</v>
      </c>
      <c r="JT8" s="112">
        <f t="shared" si="446"/>
        <v>0.5</v>
      </c>
      <c r="JU8" s="112">
        <f t="shared" si="447"/>
        <v>0.5</v>
      </c>
      <c r="JV8" s="112">
        <f>+JL8</f>
        <v>2.5000000000000001E-2</v>
      </c>
      <c r="JW8" s="112">
        <f>+JV8</f>
        <v>2.5000000000000001E-2</v>
      </c>
      <c r="JX8" s="112">
        <f t="shared" si="448"/>
        <v>2.5000000000000001E-2</v>
      </c>
      <c r="JY8" s="112">
        <f t="shared" si="449"/>
        <v>2.5000000000000001E-2</v>
      </c>
      <c r="JZ8" s="113">
        <f t="shared" si="450"/>
        <v>2.5000000000000001E-2</v>
      </c>
      <c r="KA8" s="112">
        <f>+JQ8</f>
        <v>0.5</v>
      </c>
      <c r="KB8" s="112">
        <f>+KA8</f>
        <v>0.5</v>
      </c>
      <c r="KC8" s="112">
        <f t="shared" si="451"/>
        <v>0.5</v>
      </c>
      <c r="KD8" s="112">
        <f t="shared" si="452"/>
        <v>0.5</v>
      </c>
      <c r="KE8" s="112">
        <f t="shared" si="453"/>
        <v>0.5</v>
      </c>
      <c r="KF8" s="112">
        <f>+JV8</f>
        <v>2.5000000000000001E-2</v>
      </c>
      <c r="KG8" s="112">
        <f>+KF8</f>
        <v>2.5000000000000001E-2</v>
      </c>
      <c r="KH8" s="112">
        <f t="shared" si="454"/>
        <v>2.5000000000000001E-2</v>
      </c>
      <c r="KI8" s="112">
        <f t="shared" si="455"/>
        <v>2.5000000000000001E-2</v>
      </c>
      <c r="KJ8" s="113">
        <f t="shared" si="456"/>
        <v>2.5000000000000001E-2</v>
      </c>
      <c r="KK8">
        <v>0.5</v>
      </c>
      <c r="KL8" s="112">
        <f t="shared" si="325"/>
        <v>0.5</v>
      </c>
      <c r="KM8" s="112">
        <f t="shared" si="326"/>
        <v>0.5</v>
      </c>
      <c r="KN8" s="112">
        <f t="shared" si="327"/>
        <v>0.5</v>
      </c>
      <c r="KO8" s="112">
        <f t="shared" si="328"/>
        <v>0.5</v>
      </c>
      <c r="KP8">
        <f>0.05*KK8</f>
        <v>2.5000000000000001E-2</v>
      </c>
      <c r="KQ8" s="112">
        <f>+KP8</f>
        <v>2.5000000000000001E-2</v>
      </c>
      <c r="KR8" s="112">
        <f t="shared" si="457"/>
        <v>2.5000000000000001E-2</v>
      </c>
      <c r="KS8" s="112">
        <f t="shared" si="458"/>
        <v>2.5000000000000001E-2</v>
      </c>
      <c r="KT8" s="113">
        <f>+KS8</f>
        <v>2.5000000000000001E-2</v>
      </c>
      <c r="KU8" s="112">
        <f>+KK8</f>
        <v>0.5</v>
      </c>
      <c r="KV8" s="112">
        <f>+KU8</f>
        <v>0.5</v>
      </c>
      <c r="KW8" s="112">
        <f t="shared" si="459"/>
        <v>0.5</v>
      </c>
      <c r="KX8" s="112">
        <f t="shared" si="460"/>
        <v>0.5</v>
      </c>
      <c r="KY8" s="112">
        <f t="shared" si="461"/>
        <v>0.5</v>
      </c>
      <c r="KZ8" s="112">
        <f>+KP8</f>
        <v>2.5000000000000001E-2</v>
      </c>
      <c r="LA8" s="112">
        <f>+KZ8</f>
        <v>2.5000000000000001E-2</v>
      </c>
      <c r="LB8" s="112">
        <f t="shared" si="462"/>
        <v>2.5000000000000001E-2</v>
      </c>
      <c r="LC8" s="112">
        <f t="shared" si="463"/>
        <v>2.5000000000000001E-2</v>
      </c>
      <c r="LD8" s="171">
        <f t="shared" si="464"/>
        <v>2.5000000000000001E-2</v>
      </c>
      <c r="LE8">
        <v>0.5</v>
      </c>
      <c r="LF8" s="112">
        <f t="shared" si="465"/>
        <v>0.5</v>
      </c>
      <c r="LG8" s="171">
        <f t="shared" si="465"/>
        <v>0.5</v>
      </c>
      <c r="LH8">
        <v>0.5</v>
      </c>
      <c r="LI8">
        <v>0.5</v>
      </c>
      <c r="LJ8">
        <v>0.5</v>
      </c>
      <c r="LK8">
        <v>0.5</v>
      </c>
      <c r="LL8">
        <v>0.5</v>
      </c>
      <c r="LM8">
        <v>0.5</v>
      </c>
      <c r="LN8">
        <v>0.5</v>
      </c>
      <c r="LO8">
        <v>0.5</v>
      </c>
      <c r="LP8">
        <v>0.5</v>
      </c>
      <c r="LQ8">
        <v>0.5</v>
      </c>
      <c r="LR8">
        <v>0.5</v>
      </c>
      <c r="LS8">
        <v>0.5</v>
      </c>
      <c r="LT8">
        <v>0.5</v>
      </c>
      <c r="LU8">
        <v>0.5</v>
      </c>
      <c r="LV8">
        <v>0.5</v>
      </c>
      <c r="LW8">
        <v>0.5</v>
      </c>
      <c r="LX8">
        <v>0.5</v>
      </c>
      <c r="LY8" s="11">
        <v>0.5</v>
      </c>
      <c r="LZ8">
        <v>0.5</v>
      </c>
      <c r="MA8" s="11">
        <v>0.5</v>
      </c>
      <c r="MB8">
        <v>0.5</v>
      </c>
      <c r="MC8">
        <v>0.5</v>
      </c>
      <c r="MD8">
        <v>0.5</v>
      </c>
      <c r="ME8">
        <v>0.5</v>
      </c>
    </row>
    <row r="9" spans="1:343" x14ac:dyDescent="0.25">
      <c r="F9" s="11" t="s">
        <v>304</v>
      </c>
      <c r="G9" s="199">
        <v>0</v>
      </c>
      <c r="H9">
        <v>0.3</v>
      </c>
      <c r="I9">
        <v>-0.3</v>
      </c>
      <c r="J9">
        <v>0.39500000000000002</v>
      </c>
      <c r="K9">
        <v>-0.39500000000000002</v>
      </c>
      <c r="L9" s="112">
        <f t="shared" ref="L9:P9" si="498">G9</f>
        <v>0</v>
      </c>
      <c r="M9" s="112">
        <f t="shared" si="498"/>
        <v>0.3</v>
      </c>
      <c r="N9" s="112">
        <f t="shared" si="498"/>
        <v>-0.3</v>
      </c>
      <c r="O9" s="112">
        <f t="shared" si="498"/>
        <v>0.39500000000000002</v>
      </c>
      <c r="P9" s="113">
        <f t="shared" si="498"/>
        <v>-0.39500000000000002</v>
      </c>
      <c r="Q9" s="112">
        <f>+G9</f>
        <v>0</v>
      </c>
      <c r="R9" s="112">
        <f t="shared" ref="R9:Z10" si="499">+H9</f>
        <v>0.3</v>
      </c>
      <c r="S9" s="112">
        <f t="shared" si="499"/>
        <v>-0.3</v>
      </c>
      <c r="T9" s="112">
        <f t="shared" si="499"/>
        <v>0.39500000000000002</v>
      </c>
      <c r="U9" s="112">
        <f t="shared" si="499"/>
        <v>-0.39500000000000002</v>
      </c>
      <c r="V9" s="112">
        <f t="shared" si="499"/>
        <v>0</v>
      </c>
      <c r="W9" s="112">
        <f t="shared" si="499"/>
        <v>0.3</v>
      </c>
      <c r="X9" s="112">
        <f t="shared" si="499"/>
        <v>-0.3</v>
      </c>
      <c r="Y9" s="112">
        <f t="shared" si="499"/>
        <v>0.39500000000000002</v>
      </c>
      <c r="Z9" s="113">
        <f t="shared" si="499"/>
        <v>-0.39500000000000002</v>
      </c>
      <c r="AA9" s="112">
        <f>+Q9</f>
        <v>0</v>
      </c>
      <c r="AB9" s="112">
        <f t="shared" ref="AB9:AB10" si="500">+R9</f>
        <v>0.3</v>
      </c>
      <c r="AC9" s="112">
        <f t="shared" ref="AC9:AC10" si="501">+S9</f>
        <v>-0.3</v>
      </c>
      <c r="AD9" s="112">
        <f t="shared" ref="AD9:AD10" si="502">+T9</f>
        <v>0.39500000000000002</v>
      </c>
      <c r="AE9" s="112">
        <f t="shared" ref="AE9:AE10" si="503">+U9</f>
        <v>-0.39500000000000002</v>
      </c>
      <c r="AF9" s="112">
        <f t="shared" ref="AF9:AF10" si="504">+V9</f>
        <v>0</v>
      </c>
      <c r="AG9" s="112">
        <f t="shared" ref="AG9:AG10" si="505">+W9</f>
        <v>0.3</v>
      </c>
      <c r="AH9" s="112">
        <f t="shared" ref="AH9:AH10" si="506">+X9</f>
        <v>-0.3</v>
      </c>
      <c r="AI9" s="112">
        <f t="shared" ref="AI9:AI10" si="507">+Y9</f>
        <v>0.39500000000000002</v>
      </c>
      <c r="AJ9" s="113">
        <f t="shared" ref="AJ9:AJ10" si="508">+Z9</f>
        <v>-0.39500000000000002</v>
      </c>
      <c r="AK9" s="112">
        <f>+AA9</f>
        <v>0</v>
      </c>
      <c r="AL9" s="112">
        <f t="shared" ref="AL9:AL10" si="509">+AB9</f>
        <v>0.3</v>
      </c>
      <c r="AM9" s="112">
        <f t="shared" ref="AM9:AM10" si="510">+AC9</f>
        <v>-0.3</v>
      </c>
      <c r="AN9" s="112">
        <f t="shared" ref="AN9:AN10" si="511">+AD9</f>
        <v>0.39500000000000002</v>
      </c>
      <c r="AO9" s="112">
        <f t="shared" ref="AO9:AO10" si="512">+AE9</f>
        <v>-0.39500000000000002</v>
      </c>
      <c r="AP9" s="112">
        <f t="shared" ref="AP9:AP10" si="513">+AF9</f>
        <v>0</v>
      </c>
      <c r="AQ9" s="112">
        <f t="shared" ref="AQ9:AQ10" si="514">+AG9</f>
        <v>0.3</v>
      </c>
      <c r="AR9" s="112">
        <f t="shared" ref="AR9:AR10" si="515">+AH9</f>
        <v>-0.3</v>
      </c>
      <c r="AS9" s="112">
        <f t="shared" ref="AS9:AS10" si="516">+AI9</f>
        <v>0.39500000000000002</v>
      </c>
      <c r="AT9" s="113">
        <f t="shared" ref="AT9:AT10" si="517">+AJ9</f>
        <v>-0.39500000000000002</v>
      </c>
      <c r="AU9" s="112">
        <f>+AK9</f>
        <v>0</v>
      </c>
      <c r="AV9" s="112">
        <f t="shared" ref="AV9:AV10" si="518">+AL9</f>
        <v>0.3</v>
      </c>
      <c r="AW9" s="112">
        <f t="shared" ref="AW9:AW10" si="519">+AM9</f>
        <v>-0.3</v>
      </c>
      <c r="AX9" s="112">
        <f t="shared" ref="AX9:AX10" si="520">+AN9</f>
        <v>0.39500000000000002</v>
      </c>
      <c r="AY9" s="112">
        <f t="shared" ref="AY9:AY10" si="521">+AO9</f>
        <v>-0.39500000000000002</v>
      </c>
      <c r="AZ9" s="112">
        <f t="shared" ref="AZ9:AZ10" si="522">+AP9</f>
        <v>0</v>
      </c>
      <c r="BA9" s="112">
        <f t="shared" ref="BA9:BA10" si="523">+AQ9</f>
        <v>0.3</v>
      </c>
      <c r="BB9" s="112">
        <f t="shared" ref="BB9:BB10" si="524">+AR9</f>
        <v>-0.3</v>
      </c>
      <c r="BC9" s="112">
        <f t="shared" ref="BC9:BC10" si="525">+AS9</f>
        <v>0.39500000000000002</v>
      </c>
      <c r="BD9" s="113">
        <f t="shared" ref="BD9:BD10" si="526">+AT9</f>
        <v>-0.39500000000000002</v>
      </c>
      <c r="BE9" s="112">
        <f>+AU9</f>
        <v>0</v>
      </c>
      <c r="BF9" s="112">
        <f t="shared" ref="BF9:BF10" si="527">+AV9</f>
        <v>0.3</v>
      </c>
      <c r="BG9" s="112">
        <f t="shared" ref="BG9:BG10" si="528">+AW9</f>
        <v>-0.3</v>
      </c>
      <c r="BH9" s="112">
        <f t="shared" ref="BH9:BH10" si="529">+AX9</f>
        <v>0.39500000000000002</v>
      </c>
      <c r="BI9" s="112">
        <f t="shared" ref="BI9:BI10" si="530">+AY9</f>
        <v>-0.39500000000000002</v>
      </c>
      <c r="BJ9" s="112">
        <f t="shared" ref="BJ9:BJ10" si="531">+AZ9</f>
        <v>0</v>
      </c>
      <c r="BK9" s="112">
        <f t="shared" ref="BK9:BK10" si="532">+BA9</f>
        <v>0.3</v>
      </c>
      <c r="BL9" s="112">
        <f t="shared" ref="BL9:BL10" si="533">+BB9</f>
        <v>-0.3</v>
      </c>
      <c r="BM9" s="112">
        <f t="shared" ref="BM9:BM10" si="534">+BC9</f>
        <v>0.39500000000000002</v>
      </c>
      <c r="BN9" s="113">
        <f t="shared" ref="BN9:BN10" si="535">+BD9</f>
        <v>-0.39500000000000002</v>
      </c>
      <c r="BO9" s="112">
        <f>+BE9</f>
        <v>0</v>
      </c>
      <c r="BP9" s="112">
        <f t="shared" ref="BP9:BP10" si="536">+BF9</f>
        <v>0.3</v>
      </c>
      <c r="BQ9" s="112">
        <f t="shared" ref="BQ9:BQ10" si="537">+BG9</f>
        <v>-0.3</v>
      </c>
      <c r="BR9" s="112">
        <f t="shared" ref="BR9:BR10" si="538">+BH9</f>
        <v>0.39500000000000002</v>
      </c>
      <c r="BS9" s="112">
        <f t="shared" ref="BS9:BS10" si="539">+BI9</f>
        <v>-0.39500000000000002</v>
      </c>
      <c r="BT9" s="112">
        <f t="shared" ref="BT9:BT10" si="540">+BJ9</f>
        <v>0</v>
      </c>
      <c r="BU9" s="112">
        <f t="shared" ref="BU9:BU10" si="541">+BK9</f>
        <v>0.3</v>
      </c>
      <c r="BV9" s="112">
        <f t="shared" ref="BV9:BV10" si="542">+BL9</f>
        <v>-0.3</v>
      </c>
      <c r="BW9" s="112">
        <f t="shared" ref="BW9:BW10" si="543">+BM9</f>
        <v>0.39500000000000002</v>
      </c>
      <c r="BX9" s="113">
        <f t="shared" ref="BX9:BX10" si="544">+BN9</f>
        <v>-0.39500000000000002</v>
      </c>
      <c r="BY9" s="112">
        <f>+BO9</f>
        <v>0</v>
      </c>
      <c r="BZ9" s="112">
        <f t="shared" ref="BZ9:BZ10" si="545">+BP9</f>
        <v>0.3</v>
      </c>
      <c r="CA9" s="112">
        <f t="shared" ref="CA9:CA10" si="546">+BQ9</f>
        <v>-0.3</v>
      </c>
      <c r="CB9" s="112">
        <f t="shared" ref="CB9:CB10" si="547">+BR9</f>
        <v>0.39500000000000002</v>
      </c>
      <c r="CC9" s="112">
        <f t="shared" ref="CC9:CC10" si="548">+BS9</f>
        <v>-0.39500000000000002</v>
      </c>
      <c r="CD9" s="112">
        <f t="shared" ref="CD9:CD10" si="549">+BT9</f>
        <v>0</v>
      </c>
      <c r="CE9" s="112">
        <f t="shared" ref="CE9:CE10" si="550">+BU9</f>
        <v>0.3</v>
      </c>
      <c r="CF9" s="112">
        <f t="shared" ref="CF9:CF10" si="551">+BV9</f>
        <v>-0.3</v>
      </c>
      <c r="CG9" s="112">
        <f t="shared" ref="CG9:CG10" si="552">+BW9</f>
        <v>0.39500000000000002</v>
      </c>
      <c r="CH9" s="113">
        <f t="shared" ref="CH9:CH10" si="553">+BX9</f>
        <v>-0.39500000000000002</v>
      </c>
      <c r="CI9" s="112">
        <f>+BY9</f>
        <v>0</v>
      </c>
      <c r="CJ9" s="112">
        <f t="shared" ref="CJ9:CJ10" si="554">+BZ9</f>
        <v>0.3</v>
      </c>
      <c r="CK9" s="112">
        <f t="shared" ref="CK9:CK10" si="555">+CA9</f>
        <v>-0.3</v>
      </c>
      <c r="CL9" s="112">
        <f t="shared" ref="CL9:CL10" si="556">+CB9</f>
        <v>0.39500000000000002</v>
      </c>
      <c r="CM9" s="112">
        <f t="shared" ref="CM9:CM10" si="557">+CC9</f>
        <v>-0.39500000000000002</v>
      </c>
      <c r="CN9" s="112">
        <f t="shared" ref="CN9:CN10" si="558">+CD9</f>
        <v>0</v>
      </c>
      <c r="CO9" s="112">
        <f t="shared" ref="CO9:CO10" si="559">+CE9</f>
        <v>0.3</v>
      </c>
      <c r="CP9" s="112">
        <f t="shared" ref="CP9:CP10" si="560">+CF9</f>
        <v>-0.3</v>
      </c>
      <c r="CQ9" s="112">
        <f t="shared" ref="CQ9:CQ10" si="561">+CG9</f>
        <v>0.39500000000000002</v>
      </c>
      <c r="CR9" s="113">
        <f t="shared" ref="CR9:CR10" si="562">+CH9</f>
        <v>-0.39500000000000002</v>
      </c>
      <c r="CS9" s="112">
        <f>+CI9</f>
        <v>0</v>
      </c>
      <c r="CT9" s="112">
        <f t="shared" ref="CT9:CT10" si="563">+CJ9</f>
        <v>0.3</v>
      </c>
      <c r="CU9" s="112">
        <f t="shared" ref="CU9:CU10" si="564">+CK9</f>
        <v>-0.3</v>
      </c>
      <c r="CV9" s="112">
        <f t="shared" ref="CV9:CV10" si="565">+CL9</f>
        <v>0.39500000000000002</v>
      </c>
      <c r="CW9" s="112">
        <f t="shared" ref="CW9:CW10" si="566">+CM9</f>
        <v>-0.39500000000000002</v>
      </c>
      <c r="CX9" s="112">
        <f t="shared" ref="CX9:CX10" si="567">+CN9</f>
        <v>0</v>
      </c>
      <c r="CY9" s="112">
        <f t="shared" ref="CY9:CY10" si="568">+CO9</f>
        <v>0.3</v>
      </c>
      <c r="CZ9" s="112">
        <f t="shared" ref="CZ9:CZ10" si="569">+CP9</f>
        <v>-0.3</v>
      </c>
      <c r="DA9" s="112">
        <f t="shared" ref="DA9:DA10" si="570">+CQ9</f>
        <v>0.39500000000000002</v>
      </c>
      <c r="DB9" s="113">
        <f t="shared" ref="DB9:DB10" si="571">+CR9</f>
        <v>-0.39500000000000002</v>
      </c>
      <c r="DC9" s="112">
        <f>+CS9</f>
        <v>0</v>
      </c>
      <c r="DD9" s="112">
        <f t="shared" ref="DD9:DD10" si="572">+CT9</f>
        <v>0.3</v>
      </c>
      <c r="DE9" s="112">
        <f t="shared" ref="DE9:DE10" si="573">+CU9</f>
        <v>-0.3</v>
      </c>
      <c r="DF9" s="112">
        <f t="shared" ref="DF9:DF10" si="574">+CV9</f>
        <v>0.39500000000000002</v>
      </c>
      <c r="DG9" s="112">
        <f t="shared" ref="DG9:DG10" si="575">+CW9</f>
        <v>-0.39500000000000002</v>
      </c>
      <c r="DH9" s="112">
        <f t="shared" ref="DH9:DH10" si="576">+CX9</f>
        <v>0</v>
      </c>
      <c r="DI9" s="112">
        <f t="shared" ref="DI9:DI10" si="577">+CY9</f>
        <v>0.3</v>
      </c>
      <c r="DJ9" s="112">
        <f t="shared" ref="DJ9:DJ10" si="578">+CZ9</f>
        <v>-0.3</v>
      </c>
      <c r="DK9" s="112">
        <f t="shared" ref="DK9:DK10" si="579">+DA9</f>
        <v>0.39500000000000002</v>
      </c>
      <c r="DL9" s="113">
        <f t="shared" ref="DL9:DL10" si="580">+DB9</f>
        <v>-0.39500000000000002</v>
      </c>
      <c r="DM9" s="112">
        <f>+DC9</f>
        <v>0</v>
      </c>
      <c r="DN9" s="112">
        <f t="shared" ref="DN9:DN10" si="581">+DD9</f>
        <v>0.3</v>
      </c>
      <c r="DO9" s="112">
        <f t="shared" ref="DO9:DO10" si="582">+DE9</f>
        <v>-0.3</v>
      </c>
      <c r="DP9" s="112">
        <f t="shared" ref="DP9:DP10" si="583">+DF9</f>
        <v>0.39500000000000002</v>
      </c>
      <c r="DQ9" s="112">
        <f t="shared" ref="DQ9:DQ10" si="584">+DG9</f>
        <v>-0.39500000000000002</v>
      </c>
      <c r="DR9" s="112">
        <f t="shared" ref="DR9:DR10" si="585">+DH9</f>
        <v>0</v>
      </c>
      <c r="DS9" s="112">
        <f t="shared" ref="DS9:DS10" si="586">+DI9</f>
        <v>0.3</v>
      </c>
      <c r="DT9" s="112">
        <f t="shared" ref="DT9:DT10" si="587">+DJ9</f>
        <v>-0.3</v>
      </c>
      <c r="DU9" s="112">
        <f t="shared" ref="DU9:DU10" si="588">+DK9</f>
        <v>0.39500000000000002</v>
      </c>
      <c r="DV9" s="113">
        <f t="shared" ref="DV9:DV10" si="589">+DL9</f>
        <v>-0.39500000000000002</v>
      </c>
      <c r="DW9" s="112">
        <v>0</v>
      </c>
      <c r="DX9" s="112">
        <f>+DW9</f>
        <v>0</v>
      </c>
      <c r="DY9" s="112">
        <v>0</v>
      </c>
      <c r="DZ9" s="112">
        <f>+DY9</f>
        <v>0</v>
      </c>
      <c r="EA9" s="112">
        <v>0</v>
      </c>
      <c r="EB9" s="112">
        <f>+EA9</f>
        <v>0</v>
      </c>
      <c r="EC9" s="112">
        <v>0</v>
      </c>
      <c r="ED9" s="112">
        <f>+EC9</f>
        <v>0</v>
      </c>
      <c r="EE9" s="112">
        <v>0</v>
      </c>
      <c r="EF9" s="171">
        <f>+EE9</f>
        <v>0</v>
      </c>
      <c r="EG9">
        <v>0</v>
      </c>
      <c r="EH9">
        <v>0.3</v>
      </c>
      <c r="EI9">
        <v>-0.3</v>
      </c>
      <c r="EJ9">
        <v>0.39500000000000002</v>
      </c>
      <c r="EK9">
        <v>-0.39500000000000002</v>
      </c>
      <c r="EL9" s="112">
        <f t="shared" ref="EL9:EP10" si="590">EG9</f>
        <v>0</v>
      </c>
      <c r="EM9" s="112">
        <f t="shared" si="590"/>
        <v>0.3</v>
      </c>
      <c r="EN9" s="112">
        <f t="shared" si="590"/>
        <v>-0.3</v>
      </c>
      <c r="EO9" s="112">
        <f t="shared" si="590"/>
        <v>0.39500000000000002</v>
      </c>
      <c r="EP9" s="113">
        <f t="shared" si="590"/>
        <v>-0.39500000000000002</v>
      </c>
      <c r="EQ9" s="112">
        <f>+EG9</f>
        <v>0</v>
      </c>
      <c r="ER9" s="112">
        <f t="shared" ref="ER9:ER10" si="591">+EH9</f>
        <v>0.3</v>
      </c>
      <c r="ES9" s="112">
        <f t="shared" ref="ES9:ES10" si="592">+EI9</f>
        <v>-0.3</v>
      </c>
      <c r="ET9" s="112">
        <f t="shared" ref="ET9:ET10" si="593">+EJ9</f>
        <v>0.39500000000000002</v>
      </c>
      <c r="EU9" s="112">
        <f t="shared" ref="EU9:EU10" si="594">+EK9</f>
        <v>-0.39500000000000002</v>
      </c>
      <c r="EV9" s="112">
        <f t="shared" ref="EV9:EV10" si="595">+EL9</f>
        <v>0</v>
      </c>
      <c r="EW9" s="112">
        <f t="shared" ref="EW9:EW10" si="596">+EM9</f>
        <v>0.3</v>
      </c>
      <c r="EX9" s="112">
        <f t="shared" ref="EX9:EX10" si="597">+EN9</f>
        <v>-0.3</v>
      </c>
      <c r="EY9" s="112">
        <f t="shared" ref="EY9:EY10" si="598">+EO9</f>
        <v>0.39500000000000002</v>
      </c>
      <c r="EZ9" s="113">
        <f t="shared" ref="EZ9:EZ10" si="599">+EP9</f>
        <v>-0.39500000000000002</v>
      </c>
      <c r="FA9" s="112">
        <f>+EQ9</f>
        <v>0</v>
      </c>
      <c r="FB9" s="112">
        <f t="shared" ref="FB9:FB10" si="600">+ER9</f>
        <v>0.3</v>
      </c>
      <c r="FC9" s="112">
        <f t="shared" ref="FC9:FC10" si="601">+ES9</f>
        <v>-0.3</v>
      </c>
      <c r="FD9" s="112">
        <f t="shared" ref="FD9:FD10" si="602">+ET9</f>
        <v>0.39500000000000002</v>
      </c>
      <c r="FE9" s="112">
        <f t="shared" ref="FE9:FE10" si="603">+EU9</f>
        <v>-0.39500000000000002</v>
      </c>
      <c r="FF9" s="112">
        <f t="shared" ref="FF9:FF10" si="604">+EV9</f>
        <v>0</v>
      </c>
      <c r="FG9" s="112">
        <f t="shared" ref="FG9:FG10" si="605">+EW9</f>
        <v>0.3</v>
      </c>
      <c r="FH9" s="112">
        <f t="shared" ref="FH9:FH10" si="606">+EX9</f>
        <v>-0.3</v>
      </c>
      <c r="FI9" s="112">
        <f t="shared" ref="FI9:FI10" si="607">+EY9</f>
        <v>0.39500000000000002</v>
      </c>
      <c r="FJ9" s="113">
        <f t="shared" ref="FJ9:FJ10" si="608">+EZ9</f>
        <v>-0.39500000000000002</v>
      </c>
      <c r="FK9" s="112">
        <v>0</v>
      </c>
      <c r="FL9" s="112">
        <f>+FK9</f>
        <v>0</v>
      </c>
      <c r="FM9" s="112">
        <v>0</v>
      </c>
      <c r="FN9" s="112">
        <f>+FM9</f>
        <v>0</v>
      </c>
      <c r="FO9" s="112">
        <v>0</v>
      </c>
      <c r="FP9" s="112">
        <f>+FO9</f>
        <v>0</v>
      </c>
      <c r="FQ9" s="112">
        <v>0</v>
      </c>
      <c r="FR9" s="112">
        <f>+FQ9</f>
        <v>0</v>
      </c>
      <c r="FS9" s="112">
        <v>0</v>
      </c>
      <c r="FT9" s="171">
        <f>+FS9</f>
        <v>0</v>
      </c>
      <c r="FU9">
        <f>0</f>
        <v>0</v>
      </c>
      <c r="FV9">
        <v>0.3</v>
      </c>
      <c r="FW9">
        <v>-0.3</v>
      </c>
      <c r="FX9">
        <v>0.39500000000000002</v>
      </c>
      <c r="FY9">
        <v>-0.39500000000000002</v>
      </c>
      <c r="FZ9" s="112">
        <f t="shared" ref="FZ9:GD10" si="609">FU9</f>
        <v>0</v>
      </c>
      <c r="GA9" s="112">
        <f t="shared" si="609"/>
        <v>0.3</v>
      </c>
      <c r="GB9" s="112">
        <f t="shared" si="609"/>
        <v>-0.3</v>
      </c>
      <c r="GC9" s="112">
        <f t="shared" si="609"/>
        <v>0.39500000000000002</v>
      </c>
      <c r="GD9" s="113">
        <f t="shared" si="609"/>
        <v>-0.39500000000000002</v>
      </c>
      <c r="GE9" s="112">
        <f>+FU9</f>
        <v>0</v>
      </c>
      <c r="GF9" s="112">
        <f t="shared" ref="GF9:GF10" si="610">+FV9</f>
        <v>0.3</v>
      </c>
      <c r="GG9" s="112">
        <f t="shared" ref="GG9:GG10" si="611">+FW9</f>
        <v>-0.3</v>
      </c>
      <c r="GH9" s="112">
        <f t="shared" ref="GH9:GH10" si="612">+FX9</f>
        <v>0.39500000000000002</v>
      </c>
      <c r="GI9" s="112">
        <f t="shared" ref="GI9:GI10" si="613">+FY9</f>
        <v>-0.39500000000000002</v>
      </c>
      <c r="GJ9" s="112">
        <f t="shared" ref="GJ9:GJ10" si="614">+FZ9</f>
        <v>0</v>
      </c>
      <c r="GK9" s="112">
        <f t="shared" ref="GK9:GK10" si="615">+GA9</f>
        <v>0.3</v>
      </c>
      <c r="GL9" s="112">
        <f t="shared" ref="GL9:GL10" si="616">+GB9</f>
        <v>-0.3</v>
      </c>
      <c r="GM9" s="112">
        <f t="shared" ref="GM9:GM10" si="617">+GC9</f>
        <v>0.39500000000000002</v>
      </c>
      <c r="GN9" s="113">
        <f t="shared" ref="GN9:GN10" si="618">+GD9</f>
        <v>-0.39500000000000002</v>
      </c>
      <c r="GO9" s="112">
        <f>+GE9</f>
        <v>0</v>
      </c>
      <c r="GP9" s="112">
        <f t="shared" ref="GP9:GP10" si="619">+GF9</f>
        <v>0.3</v>
      </c>
      <c r="GQ9" s="112">
        <f t="shared" ref="GQ9:GQ10" si="620">+GG9</f>
        <v>-0.3</v>
      </c>
      <c r="GR9" s="112">
        <f t="shared" ref="GR9:GR10" si="621">+GH9</f>
        <v>0.39500000000000002</v>
      </c>
      <c r="GS9" s="112">
        <f t="shared" ref="GS9:GS10" si="622">+GI9</f>
        <v>-0.39500000000000002</v>
      </c>
      <c r="GT9" s="112">
        <f t="shared" ref="GT9:GT10" si="623">+GJ9</f>
        <v>0</v>
      </c>
      <c r="GU9" s="112">
        <f t="shared" ref="GU9:GU10" si="624">+GK9</f>
        <v>0.3</v>
      </c>
      <c r="GV9" s="112">
        <f t="shared" ref="GV9:GV10" si="625">+GL9</f>
        <v>-0.3</v>
      </c>
      <c r="GW9" s="112">
        <f t="shared" ref="GW9:GW10" si="626">+GM9</f>
        <v>0.39500000000000002</v>
      </c>
      <c r="GX9" s="113">
        <f t="shared" ref="GX9:GX10" si="627">+GN9</f>
        <v>-0.39500000000000002</v>
      </c>
      <c r="GY9">
        <f>0</f>
        <v>0</v>
      </c>
      <c r="GZ9">
        <v>0.3</v>
      </c>
      <c r="HA9">
        <v>-0.3</v>
      </c>
      <c r="HB9">
        <v>0.39500000000000002</v>
      </c>
      <c r="HC9">
        <v>-0.39500000000000002</v>
      </c>
      <c r="HD9" s="112">
        <f t="shared" ref="HD9:HD10" si="628">GY9</f>
        <v>0</v>
      </c>
      <c r="HE9" s="112">
        <f t="shared" ref="HE9:HE10" si="629">GZ9</f>
        <v>0.3</v>
      </c>
      <c r="HF9" s="112">
        <f t="shared" ref="HF9:HF10" si="630">HA9</f>
        <v>-0.3</v>
      </c>
      <c r="HG9" s="112">
        <f t="shared" ref="HG9:HG10" si="631">HB9</f>
        <v>0.39500000000000002</v>
      </c>
      <c r="HH9" s="113">
        <f t="shared" ref="HH9:HH10" si="632">HC9</f>
        <v>-0.39500000000000002</v>
      </c>
      <c r="HI9" s="112">
        <f>+GY9</f>
        <v>0</v>
      </c>
      <c r="HJ9" s="112">
        <f t="shared" ref="HJ9:HJ10" si="633">+GZ9</f>
        <v>0.3</v>
      </c>
      <c r="HK9" s="112">
        <f t="shared" ref="HK9:HK10" si="634">+HA9</f>
        <v>-0.3</v>
      </c>
      <c r="HL9" s="112">
        <f t="shared" ref="HL9:HL10" si="635">+HB9</f>
        <v>0.39500000000000002</v>
      </c>
      <c r="HM9" s="112">
        <f t="shared" ref="HM9:HM10" si="636">+HC9</f>
        <v>-0.39500000000000002</v>
      </c>
      <c r="HN9" s="112">
        <f t="shared" ref="HN9:HN10" si="637">+HD9</f>
        <v>0</v>
      </c>
      <c r="HO9" s="112">
        <f t="shared" ref="HO9:HO10" si="638">+HE9</f>
        <v>0.3</v>
      </c>
      <c r="HP9" s="112">
        <f t="shared" ref="HP9:HP10" si="639">+HF9</f>
        <v>-0.3</v>
      </c>
      <c r="HQ9" s="112">
        <f t="shared" ref="HQ9:HQ10" si="640">+HG9</f>
        <v>0.39500000000000002</v>
      </c>
      <c r="HR9" s="113">
        <f t="shared" ref="HR9:HR10" si="641">+HH9</f>
        <v>-0.39500000000000002</v>
      </c>
      <c r="HS9" s="112">
        <f>+HI9</f>
        <v>0</v>
      </c>
      <c r="HT9" s="112">
        <f t="shared" ref="HT9:HT10" si="642">+HJ9</f>
        <v>0.3</v>
      </c>
      <c r="HU9" s="112">
        <f t="shared" ref="HU9:HU10" si="643">+HK9</f>
        <v>-0.3</v>
      </c>
      <c r="HV9" s="112">
        <f t="shared" ref="HV9:HV10" si="644">+HL9</f>
        <v>0.39500000000000002</v>
      </c>
      <c r="HW9" s="112">
        <f t="shared" ref="HW9:HW10" si="645">+HM9</f>
        <v>-0.39500000000000002</v>
      </c>
      <c r="HX9" s="112">
        <f t="shared" ref="HX9:HX10" si="646">+HN9</f>
        <v>0</v>
      </c>
      <c r="HY9" s="112">
        <f t="shared" ref="HY9:HY10" si="647">+HO9</f>
        <v>0.3</v>
      </c>
      <c r="HZ9" s="112">
        <f t="shared" ref="HZ9:HZ10" si="648">+HP9</f>
        <v>-0.3</v>
      </c>
      <c r="IA9" s="112">
        <f t="shared" ref="IA9:IA10" si="649">+HQ9</f>
        <v>0.39500000000000002</v>
      </c>
      <c r="IB9" s="113">
        <f t="shared" ref="IB9:IB10" si="650">+HR9</f>
        <v>-0.39500000000000002</v>
      </c>
      <c r="IC9">
        <f>0</f>
        <v>0</v>
      </c>
      <c r="ID9">
        <v>0.3</v>
      </c>
      <c r="IE9">
        <v>-0.3</v>
      </c>
      <c r="IF9">
        <v>0.39500000000000002</v>
      </c>
      <c r="IG9">
        <v>-0.39500000000000002</v>
      </c>
      <c r="IH9" s="112">
        <f t="shared" ref="IH9:IH10" si="651">IC9</f>
        <v>0</v>
      </c>
      <c r="II9" s="112">
        <f t="shared" ref="II9:II10" si="652">ID9</f>
        <v>0.3</v>
      </c>
      <c r="IJ9" s="112">
        <f t="shared" ref="IJ9:IJ10" si="653">IE9</f>
        <v>-0.3</v>
      </c>
      <c r="IK9" s="112">
        <f t="shared" ref="IK9:IK10" si="654">IF9</f>
        <v>0.39500000000000002</v>
      </c>
      <c r="IL9" s="113">
        <f t="shared" ref="IL9:IL10" si="655">IG9</f>
        <v>-0.39500000000000002</v>
      </c>
      <c r="IM9" s="112">
        <f>+IC9</f>
        <v>0</v>
      </c>
      <c r="IN9" s="112">
        <f t="shared" ref="IN9:IN10" si="656">+ID9</f>
        <v>0.3</v>
      </c>
      <c r="IO9" s="112">
        <f t="shared" ref="IO9:IO10" si="657">+IE9</f>
        <v>-0.3</v>
      </c>
      <c r="IP9" s="112">
        <f t="shared" ref="IP9:IP10" si="658">+IF9</f>
        <v>0.39500000000000002</v>
      </c>
      <c r="IQ9" s="112">
        <f t="shared" ref="IQ9:IQ10" si="659">+IG9</f>
        <v>-0.39500000000000002</v>
      </c>
      <c r="IR9" s="112">
        <f t="shared" ref="IR9:IR10" si="660">+IH9</f>
        <v>0</v>
      </c>
      <c r="IS9" s="112">
        <f t="shared" ref="IS9:IS10" si="661">+II9</f>
        <v>0.3</v>
      </c>
      <c r="IT9" s="112">
        <f t="shared" ref="IT9:IT10" si="662">+IJ9</f>
        <v>-0.3</v>
      </c>
      <c r="IU9" s="112">
        <f t="shared" ref="IU9:IU10" si="663">+IK9</f>
        <v>0.39500000000000002</v>
      </c>
      <c r="IV9" s="113">
        <f t="shared" ref="IV9:IV10" si="664">+IL9</f>
        <v>-0.39500000000000002</v>
      </c>
      <c r="IW9" s="112">
        <f>+IM9</f>
        <v>0</v>
      </c>
      <c r="IX9" s="112">
        <f t="shared" ref="IX9:IX10" si="665">+IN9</f>
        <v>0.3</v>
      </c>
      <c r="IY9" s="112">
        <f t="shared" ref="IY9:IY10" si="666">+IO9</f>
        <v>-0.3</v>
      </c>
      <c r="IZ9" s="112">
        <f t="shared" ref="IZ9:IZ10" si="667">+IP9</f>
        <v>0.39500000000000002</v>
      </c>
      <c r="JA9" s="112">
        <f t="shared" ref="JA9:JA10" si="668">+IQ9</f>
        <v>-0.39500000000000002</v>
      </c>
      <c r="JB9" s="112">
        <f t="shared" ref="JB9:JB10" si="669">+IR9</f>
        <v>0</v>
      </c>
      <c r="JC9" s="112">
        <f t="shared" ref="JC9:JC10" si="670">+IS9</f>
        <v>0.3</v>
      </c>
      <c r="JD9" s="112">
        <f t="shared" ref="JD9:JD10" si="671">+IT9</f>
        <v>-0.3</v>
      </c>
      <c r="JE9" s="112">
        <f t="shared" ref="JE9:JE10" si="672">+IU9</f>
        <v>0.39500000000000002</v>
      </c>
      <c r="JF9" s="113">
        <f t="shared" ref="JF9:JF10" si="673">+IV9</f>
        <v>-0.39500000000000002</v>
      </c>
      <c r="JG9">
        <f>0</f>
        <v>0</v>
      </c>
      <c r="JH9">
        <v>0.3</v>
      </c>
      <c r="JI9">
        <v>-0.3</v>
      </c>
      <c r="JJ9">
        <v>0.39500000000000002</v>
      </c>
      <c r="JK9">
        <v>-0.39500000000000002</v>
      </c>
      <c r="JL9" s="112">
        <f t="shared" ref="JL9:JL10" si="674">JG9</f>
        <v>0</v>
      </c>
      <c r="JM9" s="112">
        <f t="shared" ref="JM9:JM10" si="675">JH9</f>
        <v>0.3</v>
      </c>
      <c r="JN9" s="112">
        <f t="shared" ref="JN9:JN10" si="676">JI9</f>
        <v>-0.3</v>
      </c>
      <c r="JO9" s="112">
        <f t="shared" ref="JO9:JO10" si="677">JJ9</f>
        <v>0.39500000000000002</v>
      </c>
      <c r="JP9" s="113">
        <f t="shared" ref="JP9:JP10" si="678">JK9</f>
        <v>-0.39500000000000002</v>
      </c>
      <c r="JQ9" s="112">
        <f>+JG9</f>
        <v>0</v>
      </c>
      <c r="JR9" s="112">
        <f t="shared" ref="JR9:JR10" si="679">+JH9</f>
        <v>0.3</v>
      </c>
      <c r="JS9" s="112">
        <f t="shared" ref="JS9:JS10" si="680">+JI9</f>
        <v>-0.3</v>
      </c>
      <c r="JT9" s="112">
        <f t="shared" ref="JT9:JT10" si="681">+JJ9</f>
        <v>0.39500000000000002</v>
      </c>
      <c r="JU9" s="112">
        <f t="shared" ref="JU9:JU10" si="682">+JK9</f>
        <v>-0.39500000000000002</v>
      </c>
      <c r="JV9" s="112">
        <f t="shared" ref="JV9:JV10" si="683">+JL9</f>
        <v>0</v>
      </c>
      <c r="JW9" s="112">
        <f t="shared" ref="JW9:JW10" si="684">+JM9</f>
        <v>0.3</v>
      </c>
      <c r="JX9" s="112">
        <f t="shared" ref="JX9:JX10" si="685">+JN9</f>
        <v>-0.3</v>
      </c>
      <c r="JY9" s="112">
        <f t="shared" ref="JY9:JY10" si="686">+JO9</f>
        <v>0.39500000000000002</v>
      </c>
      <c r="JZ9" s="113">
        <f t="shared" ref="JZ9:JZ10" si="687">+JP9</f>
        <v>-0.39500000000000002</v>
      </c>
      <c r="KA9" s="112">
        <f>+JQ9</f>
        <v>0</v>
      </c>
      <c r="KB9" s="112">
        <f t="shared" ref="KB9:KB10" si="688">+JR9</f>
        <v>0.3</v>
      </c>
      <c r="KC9" s="112">
        <f t="shared" ref="KC9:KC10" si="689">+JS9</f>
        <v>-0.3</v>
      </c>
      <c r="KD9" s="112">
        <f t="shared" ref="KD9:KD10" si="690">+JT9</f>
        <v>0.39500000000000002</v>
      </c>
      <c r="KE9" s="112">
        <f t="shared" ref="KE9:KE10" si="691">+JU9</f>
        <v>-0.39500000000000002</v>
      </c>
      <c r="KF9" s="112">
        <f t="shared" ref="KF9:KF10" si="692">+JV9</f>
        <v>0</v>
      </c>
      <c r="KG9" s="112">
        <f t="shared" ref="KG9:KG10" si="693">+JW9</f>
        <v>0.3</v>
      </c>
      <c r="KH9" s="112">
        <f t="shared" ref="KH9:KH10" si="694">+JX9</f>
        <v>-0.3</v>
      </c>
      <c r="KI9" s="112">
        <f t="shared" ref="KI9:KI10" si="695">+JY9</f>
        <v>0.39500000000000002</v>
      </c>
      <c r="KJ9" s="113">
        <f t="shared" ref="KJ9:KJ10" si="696">+JZ9</f>
        <v>-0.39500000000000002</v>
      </c>
      <c r="KK9">
        <f>0</f>
        <v>0</v>
      </c>
      <c r="KL9">
        <v>0.3</v>
      </c>
      <c r="KM9">
        <v>-0.3</v>
      </c>
      <c r="KN9">
        <v>0.39500000000000002</v>
      </c>
      <c r="KO9">
        <v>-0.39500000000000002</v>
      </c>
      <c r="KP9" s="112">
        <f t="shared" ref="KP9:KP10" si="697">KK9</f>
        <v>0</v>
      </c>
      <c r="KQ9" s="112">
        <f t="shared" ref="KQ9:KQ10" si="698">KL9</f>
        <v>0.3</v>
      </c>
      <c r="KR9" s="112">
        <f t="shared" ref="KR9:KR10" si="699">KM9</f>
        <v>-0.3</v>
      </c>
      <c r="KS9" s="112">
        <f t="shared" ref="KS9:KS10" si="700">KN9</f>
        <v>0.39500000000000002</v>
      </c>
      <c r="KT9" s="113">
        <f t="shared" ref="KT9:KT10" si="701">KO9</f>
        <v>-0.39500000000000002</v>
      </c>
      <c r="KU9" s="112">
        <f>+KK9</f>
        <v>0</v>
      </c>
      <c r="KV9" s="112">
        <f t="shared" ref="KV9:KV10" si="702">+KL9</f>
        <v>0.3</v>
      </c>
      <c r="KW9" s="112">
        <f t="shared" ref="KW9:KW10" si="703">+KM9</f>
        <v>-0.3</v>
      </c>
      <c r="KX9" s="112">
        <f t="shared" ref="KX9:KX10" si="704">+KN9</f>
        <v>0.39500000000000002</v>
      </c>
      <c r="KY9" s="112">
        <f t="shared" ref="KY9:KY10" si="705">+KO9</f>
        <v>-0.39500000000000002</v>
      </c>
      <c r="KZ9" s="112">
        <f t="shared" ref="KZ9:KZ10" si="706">+KP9</f>
        <v>0</v>
      </c>
      <c r="LA9" s="112">
        <f t="shared" ref="LA9:LA10" si="707">+KQ9</f>
        <v>0.3</v>
      </c>
      <c r="LB9" s="112">
        <f t="shared" ref="LB9:LB10" si="708">+KR9</f>
        <v>-0.3</v>
      </c>
      <c r="LC9" s="112">
        <f t="shared" ref="LC9:LC10" si="709">+KS9</f>
        <v>0.39500000000000002</v>
      </c>
      <c r="LD9" s="171">
        <f t="shared" ref="LD9:LD10" si="710">+KT9</f>
        <v>-0.39500000000000002</v>
      </c>
      <c r="LE9" s="199">
        <v>0</v>
      </c>
      <c r="LF9" s="112">
        <f>+LE9</f>
        <v>0</v>
      </c>
      <c r="LG9" s="171">
        <f>+LF9</f>
        <v>0</v>
      </c>
      <c r="LH9" s="197">
        <v>0</v>
      </c>
      <c r="LI9" s="197">
        <v>0</v>
      </c>
      <c r="LJ9" s="197">
        <v>0</v>
      </c>
      <c r="LK9" s="197">
        <v>0</v>
      </c>
      <c r="LL9" s="197">
        <v>0</v>
      </c>
      <c r="LM9" s="197">
        <v>0</v>
      </c>
      <c r="LN9" s="197">
        <v>0</v>
      </c>
      <c r="LO9" s="197">
        <v>0</v>
      </c>
      <c r="LP9" s="197">
        <v>0</v>
      </c>
      <c r="LQ9" s="197">
        <v>0</v>
      </c>
      <c r="LR9" s="197">
        <v>0</v>
      </c>
      <c r="LS9" s="197">
        <v>0</v>
      </c>
      <c r="LT9" s="197">
        <v>0</v>
      </c>
      <c r="LU9" s="197">
        <v>0</v>
      </c>
      <c r="LV9" s="197">
        <v>0</v>
      </c>
      <c r="LW9" s="197">
        <v>0</v>
      </c>
      <c r="LX9" s="197">
        <v>0</v>
      </c>
      <c r="LY9" s="242">
        <v>0</v>
      </c>
      <c r="LZ9" s="197">
        <v>0</v>
      </c>
      <c r="MA9" s="242">
        <v>0</v>
      </c>
      <c r="MB9" s="197">
        <v>0</v>
      </c>
      <c r="MC9" s="197">
        <v>0</v>
      </c>
      <c r="MD9" s="197">
        <v>0</v>
      </c>
      <c r="ME9" s="197">
        <v>0</v>
      </c>
    </row>
    <row r="10" spans="1:343" x14ac:dyDescent="0.25">
      <c r="F10" s="11" t="s">
        <v>653</v>
      </c>
      <c r="G10" s="198">
        <f>+G9/2</f>
        <v>0</v>
      </c>
      <c r="H10" s="197">
        <f t="shared" ref="H10:P10" si="711">+H9/2</f>
        <v>0.15</v>
      </c>
      <c r="I10" s="197">
        <f t="shared" si="711"/>
        <v>-0.15</v>
      </c>
      <c r="J10" s="196">
        <f t="shared" si="711"/>
        <v>0.19750000000000001</v>
      </c>
      <c r="K10" s="196">
        <f t="shared" si="711"/>
        <v>-0.19750000000000001</v>
      </c>
      <c r="L10" s="200">
        <f t="shared" si="711"/>
        <v>0</v>
      </c>
      <c r="M10" s="200">
        <f t="shared" si="711"/>
        <v>0.15</v>
      </c>
      <c r="N10" s="200">
        <f t="shared" si="711"/>
        <v>-0.15</v>
      </c>
      <c r="O10" s="200">
        <f t="shared" si="711"/>
        <v>0.19750000000000001</v>
      </c>
      <c r="P10" s="200">
        <f t="shared" si="711"/>
        <v>-0.19750000000000001</v>
      </c>
      <c r="Q10" s="112">
        <f>+G10</f>
        <v>0</v>
      </c>
      <c r="R10" s="112">
        <f t="shared" si="499"/>
        <v>0.15</v>
      </c>
      <c r="S10" s="112">
        <f t="shared" si="499"/>
        <v>-0.15</v>
      </c>
      <c r="T10" s="112">
        <f t="shared" si="499"/>
        <v>0.19750000000000001</v>
      </c>
      <c r="U10" s="112">
        <f t="shared" si="499"/>
        <v>-0.19750000000000001</v>
      </c>
      <c r="V10" s="112">
        <f t="shared" si="499"/>
        <v>0</v>
      </c>
      <c r="W10" s="112">
        <f t="shared" si="499"/>
        <v>0.15</v>
      </c>
      <c r="X10" s="112">
        <f t="shared" si="499"/>
        <v>-0.15</v>
      </c>
      <c r="Y10" s="112">
        <f t="shared" si="499"/>
        <v>0.19750000000000001</v>
      </c>
      <c r="Z10" s="113">
        <f t="shared" si="499"/>
        <v>-0.19750000000000001</v>
      </c>
      <c r="AA10" s="112">
        <f>+Q10</f>
        <v>0</v>
      </c>
      <c r="AB10" s="112">
        <f t="shared" si="500"/>
        <v>0.15</v>
      </c>
      <c r="AC10" s="112">
        <f t="shared" si="501"/>
        <v>-0.15</v>
      </c>
      <c r="AD10" s="112">
        <f t="shared" si="502"/>
        <v>0.19750000000000001</v>
      </c>
      <c r="AE10" s="112">
        <f t="shared" si="503"/>
        <v>-0.19750000000000001</v>
      </c>
      <c r="AF10" s="112">
        <f t="shared" si="504"/>
        <v>0</v>
      </c>
      <c r="AG10" s="112">
        <f t="shared" si="505"/>
        <v>0.15</v>
      </c>
      <c r="AH10" s="112">
        <f t="shared" si="506"/>
        <v>-0.15</v>
      </c>
      <c r="AI10" s="112">
        <f t="shared" si="507"/>
        <v>0.19750000000000001</v>
      </c>
      <c r="AJ10" s="113">
        <f t="shared" si="508"/>
        <v>-0.19750000000000001</v>
      </c>
      <c r="AK10" s="112">
        <f>+AA10</f>
        <v>0</v>
      </c>
      <c r="AL10" s="112">
        <f t="shared" si="509"/>
        <v>0.15</v>
      </c>
      <c r="AM10" s="112">
        <f t="shared" si="510"/>
        <v>-0.15</v>
      </c>
      <c r="AN10" s="112">
        <f t="shared" si="511"/>
        <v>0.19750000000000001</v>
      </c>
      <c r="AO10" s="112">
        <f t="shared" si="512"/>
        <v>-0.19750000000000001</v>
      </c>
      <c r="AP10" s="112">
        <f t="shared" si="513"/>
        <v>0</v>
      </c>
      <c r="AQ10" s="112">
        <f t="shared" si="514"/>
        <v>0.15</v>
      </c>
      <c r="AR10" s="112">
        <f t="shared" si="515"/>
        <v>-0.15</v>
      </c>
      <c r="AS10" s="112">
        <f t="shared" si="516"/>
        <v>0.19750000000000001</v>
      </c>
      <c r="AT10" s="113">
        <f t="shared" si="517"/>
        <v>-0.19750000000000001</v>
      </c>
      <c r="AU10" s="112">
        <f>+AK10</f>
        <v>0</v>
      </c>
      <c r="AV10" s="112">
        <f t="shared" si="518"/>
        <v>0.15</v>
      </c>
      <c r="AW10" s="112">
        <f t="shared" si="519"/>
        <v>-0.15</v>
      </c>
      <c r="AX10" s="112">
        <f t="shared" si="520"/>
        <v>0.19750000000000001</v>
      </c>
      <c r="AY10" s="112">
        <f t="shared" si="521"/>
        <v>-0.19750000000000001</v>
      </c>
      <c r="AZ10" s="112">
        <f t="shared" si="522"/>
        <v>0</v>
      </c>
      <c r="BA10" s="112">
        <f t="shared" si="523"/>
        <v>0.15</v>
      </c>
      <c r="BB10" s="112">
        <f t="shared" si="524"/>
        <v>-0.15</v>
      </c>
      <c r="BC10" s="112">
        <f t="shared" si="525"/>
        <v>0.19750000000000001</v>
      </c>
      <c r="BD10" s="113">
        <f t="shared" si="526"/>
        <v>-0.19750000000000001</v>
      </c>
      <c r="BE10" s="112">
        <f>+AU10</f>
        <v>0</v>
      </c>
      <c r="BF10" s="112">
        <f t="shared" si="527"/>
        <v>0.15</v>
      </c>
      <c r="BG10" s="112">
        <f t="shared" si="528"/>
        <v>-0.15</v>
      </c>
      <c r="BH10" s="112">
        <f t="shared" si="529"/>
        <v>0.19750000000000001</v>
      </c>
      <c r="BI10" s="112">
        <f t="shared" si="530"/>
        <v>-0.19750000000000001</v>
      </c>
      <c r="BJ10" s="112">
        <f t="shared" si="531"/>
        <v>0</v>
      </c>
      <c r="BK10" s="112">
        <f t="shared" si="532"/>
        <v>0.15</v>
      </c>
      <c r="BL10" s="112">
        <f t="shared" si="533"/>
        <v>-0.15</v>
      </c>
      <c r="BM10" s="112">
        <f t="shared" si="534"/>
        <v>0.19750000000000001</v>
      </c>
      <c r="BN10" s="113">
        <f t="shared" si="535"/>
        <v>-0.19750000000000001</v>
      </c>
      <c r="BO10" s="112">
        <f>+BE10</f>
        <v>0</v>
      </c>
      <c r="BP10" s="112">
        <f t="shared" si="536"/>
        <v>0.15</v>
      </c>
      <c r="BQ10" s="112">
        <f t="shared" si="537"/>
        <v>-0.15</v>
      </c>
      <c r="BR10" s="112">
        <f t="shared" si="538"/>
        <v>0.19750000000000001</v>
      </c>
      <c r="BS10" s="112">
        <f t="shared" si="539"/>
        <v>-0.19750000000000001</v>
      </c>
      <c r="BT10" s="112">
        <f t="shared" si="540"/>
        <v>0</v>
      </c>
      <c r="BU10" s="112">
        <f t="shared" si="541"/>
        <v>0.15</v>
      </c>
      <c r="BV10" s="112">
        <f t="shared" si="542"/>
        <v>-0.15</v>
      </c>
      <c r="BW10" s="112">
        <f t="shared" si="543"/>
        <v>0.19750000000000001</v>
      </c>
      <c r="BX10" s="113">
        <f t="shared" si="544"/>
        <v>-0.19750000000000001</v>
      </c>
      <c r="BY10" s="112">
        <f>+BO10</f>
        <v>0</v>
      </c>
      <c r="BZ10" s="112">
        <f t="shared" si="545"/>
        <v>0.15</v>
      </c>
      <c r="CA10" s="112">
        <f t="shared" si="546"/>
        <v>-0.15</v>
      </c>
      <c r="CB10" s="112">
        <f t="shared" si="547"/>
        <v>0.19750000000000001</v>
      </c>
      <c r="CC10" s="112">
        <f t="shared" si="548"/>
        <v>-0.19750000000000001</v>
      </c>
      <c r="CD10" s="112">
        <f t="shared" si="549"/>
        <v>0</v>
      </c>
      <c r="CE10" s="112">
        <f t="shared" si="550"/>
        <v>0.15</v>
      </c>
      <c r="CF10" s="112">
        <f t="shared" si="551"/>
        <v>-0.15</v>
      </c>
      <c r="CG10" s="112">
        <f t="shared" si="552"/>
        <v>0.19750000000000001</v>
      </c>
      <c r="CH10" s="113">
        <f t="shared" si="553"/>
        <v>-0.19750000000000001</v>
      </c>
      <c r="CI10" s="112">
        <f>+BY10</f>
        <v>0</v>
      </c>
      <c r="CJ10" s="112">
        <f t="shared" si="554"/>
        <v>0.15</v>
      </c>
      <c r="CK10" s="112">
        <f t="shared" si="555"/>
        <v>-0.15</v>
      </c>
      <c r="CL10" s="112">
        <f t="shared" si="556"/>
        <v>0.19750000000000001</v>
      </c>
      <c r="CM10" s="112">
        <f t="shared" si="557"/>
        <v>-0.19750000000000001</v>
      </c>
      <c r="CN10" s="112">
        <f t="shared" si="558"/>
        <v>0</v>
      </c>
      <c r="CO10" s="112">
        <f t="shared" si="559"/>
        <v>0.15</v>
      </c>
      <c r="CP10" s="112">
        <f t="shared" si="560"/>
        <v>-0.15</v>
      </c>
      <c r="CQ10" s="112">
        <f t="shared" si="561"/>
        <v>0.19750000000000001</v>
      </c>
      <c r="CR10" s="113">
        <f t="shared" si="562"/>
        <v>-0.19750000000000001</v>
      </c>
      <c r="CS10" s="112">
        <f>+CI10</f>
        <v>0</v>
      </c>
      <c r="CT10" s="112">
        <f t="shared" si="563"/>
        <v>0.15</v>
      </c>
      <c r="CU10" s="112">
        <f t="shared" si="564"/>
        <v>-0.15</v>
      </c>
      <c r="CV10" s="112">
        <f t="shared" si="565"/>
        <v>0.19750000000000001</v>
      </c>
      <c r="CW10" s="112">
        <f t="shared" si="566"/>
        <v>-0.19750000000000001</v>
      </c>
      <c r="CX10" s="112">
        <f t="shared" si="567"/>
        <v>0</v>
      </c>
      <c r="CY10" s="112">
        <f t="shared" si="568"/>
        <v>0.15</v>
      </c>
      <c r="CZ10" s="112">
        <f t="shared" si="569"/>
        <v>-0.15</v>
      </c>
      <c r="DA10" s="112">
        <f t="shared" si="570"/>
        <v>0.19750000000000001</v>
      </c>
      <c r="DB10" s="113">
        <f t="shared" si="571"/>
        <v>-0.19750000000000001</v>
      </c>
      <c r="DC10" s="112">
        <f>+CS10</f>
        <v>0</v>
      </c>
      <c r="DD10" s="112">
        <f t="shared" si="572"/>
        <v>0.15</v>
      </c>
      <c r="DE10" s="112">
        <f t="shared" si="573"/>
        <v>-0.15</v>
      </c>
      <c r="DF10" s="112">
        <f t="shared" si="574"/>
        <v>0.19750000000000001</v>
      </c>
      <c r="DG10" s="112">
        <f t="shared" si="575"/>
        <v>-0.19750000000000001</v>
      </c>
      <c r="DH10" s="112">
        <f t="shared" si="576"/>
        <v>0</v>
      </c>
      <c r="DI10" s="112">
        <f t="shared" si="577"/>
        <v>0.15</v>
      </c>
      <c r="DJ10" s="112">
        <f t="shared" si="578"/>
        <v>-0.15</v>
      </c>
      <c r="DK10" s="112">
        <f t="shared" si="579"/>
        <v>0.19750000000000001</v>
      </c>
      <c r="DL10" s="113">
        <f t="shared" si="580"/>
        <v>-0.19750000000000001</v>
      </c>
      <c r="DM10" s="112">
        <f>+DC10</f>
        <v>0</v>
      </c>
      <c r="DN10" s="112">
        <f t="shared" si="581"/>
        <v>0.15</v>
      </c>
      <c r="DO10" s="112">
        <f t="shared" si="582"/>
        <v>-0.15</v>
      </c>
      <c r="DP10" s="112">
        <f t="shared" si="583"/>
        <v>0.19750000000000001</v>
      </c>
      <c r="DQ10" s="112">
        <f t="shared" si="584"/>
        <v>-0.19750000000000001</v>
      </c>
      <c r="DR10" s="112">
        <f t="shared" si="585"/>
        <v>0</v>
      </c>
      <c r="DS10" s="112">
        <f t="shared" si="586"/>
        <v>0.15</v>
      </c>
      <c r="DT10" s="112">
        <f t="shared" si="587"/>
        <v>-0.15</v>
      </c>
      <c r="DU10" s="112">
        <f t="shared" si="588"/>
        <v>0.19750000000000001</v>
      </c>
      <c r="DV10" s="113">
        <f t="shared" si="589"/>
        <v>-0.19750000000000001</v>
      </c>
      <c r="DW10" s="112">
        <v>0</v>
      </c>
      <c r="DX10" s="112">
        <f>+DW10</f>
        <v>0</v>
      </c>
      <c r="DY10" s="112">
        <v>0</v>
      </c>
      <c r="DZ10" s="112">
        <f>+DY10</f>
        <v>0</v>
      </c>
      <c r="EA10" s="112">
        <v>0</v>
      </c>
      <c r="EB10" s="112">
        <f>+EA10</f>
        <v>0</v>
      </c>
      <c r="EC10" s="112">
        <v>0</v>
      </c>
      <c r="ED10" s="112">
        <f>+EC10</f>
        <v>0</v>
      </c>
      <c r="EE10" s="112">
        <v>0</v>
      </c>
      <c r="EF10" s="171">
        <f>+EE10</f>
        <v>0</v>
      </c>
      <c r="EG10" s="202">
        <f>+EG9/2</f>
        <v>0</v>
      </c>
      <c r="EH10">
        <v>0.15</v>
      </c>
      <c r="EI10">
        <v>-0.15</v>
      </c>
      <c r="EJ10">
        <f>0.395/2</f>
        <v>0.19750000000000001</v>
      </c>
      <c r="EK10">
        <f>-0.395/2</f>
        <v>-0.19750000000000001</v>
      </c>
      <c r="EL10" s="112">
        <f t="shared" si="590"/>
        <v>0</v>
      </c>
      <c r="EM10" s="112">
        <f t="shared" si="590"/>
        <v>0.15</v>
      </c>
      <c r="EN10" s="112">
        <f t="shared" si="590"/>
        <v>-0.15</v>
      </c>
      <c r="EO10" s="112">
        <f t="shared" si="590"/>
        <v>0.19750000000000001</v>
      </c>
      <c r="EP10" s="113">
        <f t="shared" si="590"/>
        <v>-0.19750000000000001</v>
      </c>
      <c r="EQ10" s="112">
        <f>+EG10</f>
        <v>0</v>
      </c>
      <c r="ER10" s="112">
        <f t="shared" si="591"/>
        <v>0.15</v>
      </c>
      <c r="ES10" s="112">
        <f t="shared" si="592"/>
        <v>-0.15</v>
      </c>
      <c r="ET10" s="112">
        <f t="shared" si="593"/>
        <v>0.19750000000000001</v>
      </c>
      <c r="EU10" s="112">
        <f t="shared" si="594"/>
        <v>-0.19750000000000001</v>
      </c>
      <c r="EV10" s="112">
        <f t="shared" si="595"/>
        <v>0</v>
      </c>
      <c r="EW10" s="112">
        <f t="shared" si="596"/>
        <v>0.15</v>
      </c>
      <c r="EX10" s="112">
        <f t="shared" si="597"/>
        <v>-0.15</v>
      </c>
      <c r="EY10" s="112">
        <f t="shared" si="598"/>
        <v>0.19750000000000001</v>
      </c>
      <c r="EZ10" s="113">
        <f t="shared" si="599"/>
        <v>-0.19750000000000001</v>
      </c>
      <c r="FA10" s="112">
        <f>+EQ10</f>
        <v>0</v>
      </c>
      <c r="FB10" s="112">
        <f t="shared" si="600"/>
        <v>0.15</v>
      </c>
      <c r="FC10" s="112">
        <f t="shared" si="601"/>
        <v>-0.15</v>
      </c>
      <c r="FD10" s="112">
        <f t="shared" si="602"/>
        <v>0.19750000000000001</v>
      </c>
      <c r="FE10" s="112">
        <f t="shared" si="603"/>
        <v>-0.19750000000000001</v>
      </c>
      <c r="FF10" s="112">
        <f t="shared" si="604"/>
        <v>0</v>
      </c>
      <c r="FG10" s="112">
        <f t="shared" si="605"/>
        <v>0.15</v>
      </c>
      <c r="FH10" s="112">
        <f t="shared" si="606"/>
        <v>-0.15</v>
      </c>
      <c r="FI10" s="112">
        <f t="shared" si="607"/>
        <v>0.19750000000000001</v>
      </c>
      <c r="FJ10" s="113">
        <f t="shared" si="608"/>
        <v>-0.19750000000000001</v>
      </c>
      <c r="FK10" s="112">
        <f t="shared" ref="FK10:FT10" si="712">+FK9/2</f>
        <v>0</v>
      </c>
      <c r="FL10" s="112">
        <f t="shared" si="712"/>
        <v>0</v>
      </c>
      <c r="FM10" s="112">
        <f t="shared" si="712"/>
        <v>0</v>
      </c>
      <c r="FN10" s="112">
        <f t="shared" si="712"/>
        <v>0</v>
      </c>
      <c r="FO10" s="112">
        <f t="shared" si="712"/>
        <v>0</v>
      </c>
      <c r="FP10" s="112">
        <f t="shared" si="712"/>
        <v>0</v>
      </c>
      <c r="FQ10" s="112">
        <f t="shared" ref="FQ10" si="713">+FQ9/2</f>
        <v>0</v>
      </c>
      <c r="FR10" s="112">
        <f t="shared" ref="FR10" si="714">+FR9/2</f>
        <v>0</v>
      </c>
      <c r="FS10" s="112">
        <f t="shared" si="712"/>
        <v>0</v>
      </c>
      <c r="FT10" s="171">
        <f t="shared" si="712"/>
        <v>0</v>
      </c>
      <c r="FU10">
        <v>0</v>
      </c>
      <c r="FV10">
        <v>0.15</v>
      </c>
      <c r="FW10">
        <v>-0.15</v>
      </c>
      <c r="FX10">
        <f>0.395/2</f>
        <v>0.19750000000000001</v>
      </c>
      <c r="FY10">
        <f>-0.395/2</f>
        <v>-0.19750000000000001</v>
      </c>
      <c r="FZ10" s="112">
        <f t="shared" si="609"/>
        <v>0</v>
      </c>
      <c r="GA10" s="112">
        <f t="shared" si="609"/>
        <v>0.15</v>
      </c>
      <c r="GB10" s="112">
        <f t="shared" si="609"/>
        <v>-0.15</v>
      </c>
      <c r="GC10" s="112">
        <f t="shared" si="609"/>
        <v>0.19750000000000001</v>
      </c>
      <c r="GD10" s="113">
        <f t="shared" si="609"/>
        <v>-0.19750000000000001</v>
      </c>
      <c r="GE10" s="112">
        <f>+FU10</f>
        <v>0</v>
      </c>
      <c r="GF10" s="112">
        <f t="shared" si="610"/>
        <v>0.15</v>
      </c>
      <c r="GG10" s="112">
        <f t="shared" si="611"/>
        <v>-0.15</v>
      </c>
      <c r="GH10" s="112">
        <f t="shared" si="612"/>
        <v>0.19750000000000001</v>
      </c>
      <c r="GI10" s="112">
        <f t="shared" si="613"/>
        <v>-0.19750000000000001</v>
      </c>
      <c r="GJ10" s="112">
        <f t="shared" si="614"/>
        <v>0</v>
      </c>
      <c r="GK10" s="112">
        <f t="shared" si="615"/>
        <v>0.15</v>
      </c>
      <c r="GL10" s="112">
        <f t="shared" si="616"/>
        <v>-0.15</v>
      </c>
      <c r="GM10" s="112">
        <f t="shared" si="617"/>
        <v>0.19750000000000001</v>
      </c>
      <c r="GN10" s="113">
        <f t="shared" si="618"/>
        <v>-0.19750000000000001</v>
      </c>
      <c r="GO10" s="112">
        <f>+GE10</f>
        <v>0</v>
      </c>
      <c r="GP10" s="112">
        <f t="shared" si="619"/>
        <v>0.15</v>
      </c>
      <c r="GQ10" s="112">
        <f t="shared" si="620"/>
        <v>-0.15</v>
      </c>
      <c r="GR10" s="112">
        <f t="shared" si="621"/>
        <v>0.19750000000000001</v>
      </c>
      <c r="GS10" s="112">
        <f t="shared" si="622"/>
        <v>-0.19750000000000001</v>
      </c>
      <c r="GT10" s="112">
        <f t="shared" si="623"/>
        <v>0</v>
      </c>
      <c r="GU10" s="112">
        <f t="shared" si="624"/>
        <v>0.15</v>
      </c>
      <c r="GV10" s="112">
        <f t="shared" si="625"/>
        <v>-0.15</v>
      </c>
      <c r="GW10" s="112">
        <f t="shared" si="626"/>
        <v>0.19750000000000001</v>
      </c>
      <c r="GX10" s="113">
        <f t="shared" si="627"/>
        <v>-0.19750000000000001</v>
      </c>
      <c r="GY10">
        <v>0</v>
      </c>
      <c r="GZ10">
        <v>0</v>
      </c>
      <c r="HA10">
        <v>0</v>
      </c>
      <c r="HB10">
        <v>0</v>
      </c>
      <c r="HC10">
        <v>0</v>
      </c>
      <c r="HD10" s="112">
        <f t="shared" si="628"/>
        <v>0</v>
      </c>
      <c r="HE10" s="112">
        <f t="shared" si="629"/>
        <v>0</v>
      </c>
      <c r="HF10" s="112">
        <f t="shared" si="630"/>
        <v>0</v>
      </c>
      <c r="HG10" s="112">
        <f t="shared" si="631"/>
        <v>0</v>
      </c>
      <c r="HH10" s="113">
        <f t="shared" si="632"/>
        <v>0</v>
      </c>
      <c r="HI10" s="112">
        <f>+GY10</f>
        <v>0</v>
      </c>
      <c r="HJ10" s="112">
        <f t="shared" si="633"/>
        <v>0</v>
      </c>
      <c r="HK10" s="112">
        <f t="shared" si="634"/>
        <v>0</v>
      </c>
      <c r="HL10" s="112">
        <f t="shared" si="635"/>
        <v>0</v>
      </c>
      <c r="HM10" s="112">
        <f t="shared" si="636"/>
        <v>0</v>
      </c>
      <c r="HN10" s="112">
        <f t="shared" si="637"/>
        <v>0</v>
      </c>
      <c r="HO10" s="112">
        <f t="shared" si="638"/>
        <v>0</v>
      </c>
      <c r="HP10" s="112">
        <f t="shared" si="639"/>
        <v>0</v>
      </c>
      <c r="HQ10" s="112">
        <f t="shared" si="640"/>
        <v>0</v>
      </c>
      <c r="HR10" s="113">
        <f t="shared" si="641"/>
        <v>0</v>
      </c>
      <c r="HS10" s="112">
        <f>+HI10</f>
        <v>0</v>
      </c>
      <c r="HT10" s="112">
        <f t="shared" si="642"/>
        <v>0</v>
      </c>
      <c r="HU10" s="112">
        <f t="shared" si="643"/>
        <v>0</v>
      </c>
      <c r="HV10" s="112">
        <f t="shared" si="644"/>
        <v>0</v>
      </c>
      <c r="HW10" s="112">
        <f t="shared" si="645"/>
        <v>0</v>
      </c>
      <c r="HX10" s="112">
        <f t="shared" si="646"/>
        <v>0</v>
      </c>
      <c r="HY10" s="112">
        <f t="shared" si="647"/>
        <v>0</v>
      </c>
      <c r="HZ10" s="112">
        <f t="shared" si="648"/>
        <v>0</v>
      </c>
      <c r="IA10" s="112">
        <f t="shared" si="649"/>
        <v>0</v>
      </c>
      <c r="IB10" s="113">
        <f t="shared" si="650"/>
        <v>0</v>
      </c>
      <c r="IC10">
        <v>0</v>
      </c>
      <c r="ID10">
        <v>0</v>
      </c>
      <c r="IE10">
        <v>0</v>
      </c>
      <c r="IF10">
        <v>0</v>
      </c>
      <c r="IG10">
        <v>0</v>
      </c>
      <c r="IH10" s="112">
        <f t="shared" si="651"/>
        <v>0</v>
      </c>
      <c r="II10" s="112">
        <f t="shared" si="652"/>
        <v>0</v>
      </c>
      <c r="IJ10" s="112">
        <f t="shared" si="653"/>
        <v>0</v>
      </c>
      <c r="IK10" s="112">
        <f t="shared" si="654"/>
        <v>0</v>
      </c>
      <c r="IL10" s="113">
        <f t="shared" si="655"/>
        <v>0</v>
      </c>
      <c r="IM10" s="112">
        <f>+IC10</f>
        <v>0</v>
      </c>
      <c r="IN10" s="112">
        <f t="shared" si="656"/>
        <v>0</v>
      </c>
      <c r="IO10" s="112">
        <f t="shared" si="657"/>
        <v>0</v>
      </c>
      <c r="IP10" s="112">
        <f t="shared" si="658"/>
        <v>0</v>
      </c>
      <c r="IQ10" s="112">
        <f t="shared" si="659"/>
        <v>0</v>
      </c>
      <c r="IR10" s="112">
        <f t="shared" si="660"/>
        <v>0</v>
      </c>
      <c r="IS10" s="112">
        <f t="shared" si="661"/>
        <v>0</v>
      </c>
      <c r="IT10" s="112">
        <f t="shared" si="662"/>
        <v>0</v>
      </c>
      <c r="IU10" s="112">
        <f t="shared" si="663"/>
        <v>0</v>
      </c>
      <c r="IV10" s="113">
        <f t="shared" si="664"/>
        <v>0</v>
      </c>
      <c r="IW10" s="112">
        <f>+IM10</f>
        <v>0</v>
      </c>
      <c r="IX10" s="112">
        <f t="shared" si="665"/>
        <v>0</v>
      </c>
      <c r="IY10" s="112">
        <f t="shared" si="666"/>
        <v>0</v>
      </c>
      <c r="IZ10" s="112">
        <f t="shared" si="667"/>
        <v>0</v>
      </c>
      <c r="JA10" s="112">
        <f t="shared" si="668"/>
        <v>0</v>
      </c>
      <c r="JB10" s="112">
        <f t="shared" si="669"/>
        <v>0</v>
      </c>
      <c r="JC10" s="112">
        <f t="shared" si="670"/>
        <v>0</v>
      </c>
      <c r="JD10" s="112">
        <f t="shared" si="671"/>
        <v>0</v>
      </c>
      <c r="JE10" s="112">
        <f t="shared" si="672"/>
        <v>0</v>
      </c>
      <c r="JF10" s="113">
        <f t="shared" si="673"/>
        <v>0</v>
      </c>
      <c r="JG10">
        <v>0</v>
      </c>
      <c r="JH10">
        <v>0</v>
      </c>
      <c r="JI10">
        <v>0</v>
      </c>
      <c r="JJ10">
        <v>0</v>
      </c>
      <c r="JK10">
        <v>0</v>
      </c>
      <c r="JL10" s="112">
        <f t="shared" si="674"/>
        <v>0</v>
      </c>
      <c r="JM10" s="112">
        <f t="shared" si="675"/>
        <v>0</v>
      </c>
      <c r="JN10" s="112">
        <f t="shared" si="676"/>
        <v>0</v>
      </c>
      <c r="JO10" s="112">
        <f t="shared" si="677"/>
        <v>0</v>
      </c>
      <c r="JP10" s="113">
        <f t="shared" si="678"/>
        <v>0</v>
      </c>
      <c r="JQ10" s="112">
        <f>+JG10</f>
        <v>0</v>
      </c>
      <c r="JR10" s="112">
        <f t="shared" si="679"/>
        <v>0</v>
      </c>
      <c r="JS10" s="112">
        <f t="shared" si="680"/>
        <v>0</v>
      </c>
      <c r="JT10" s="112">
        <f t="shared" si="681"/>
        <v>0</v>
      </c>
      <c r="JU10" s="112">
        <f t="shared" si="682"/>
        <v>0</v>
      </c>
      <c r="JV10" s="112">
        <f t="shared" si="683"/>
        <v>0</v>
      </c>
      <c r="JW10" s="112">
        <f t="shared" si="684"/>
        <v>0</v>
      </c>
      <c r="JX10" s="112">
        <f t="shared" si="685"/>
        <v>0</v>
      </c>
      <c r="JY10" s="112">
        <f t="shared" si="686"/>
        <v>0</v>
      </c>
      <c r="JZ10" s="113">
        <f t="shared" si="687"/>
        <v>0</v>
      </c>
      <c r="KA10" s="112">
        <f>+JQ10</f>
        <v>0</v>
      </c>
      <c r="KB10" s="112">
        <f t="shared" si="688"/>
        <v>0</v>
      </c>
      <c r="KC10" s="112">
        <f t="shared" si="689"/>
        <v>0</v>
      </c>
      <c r="KD10" s="112">
        <f t="shared" si="690"/>
        <v>0</v>
      </c>
      <c r="KE10" s="112">
        <f t="shared" si="691"/>
        <v>0</v>
      </c>
      <c r="KF10" s="112">
        <f t="shared" si="692"/>
        <v>0</v>
      </c>
      <c r="KG10" s="112">
        <f t="shared" si="693"/>
        <v>0</v>
      </c>
      <c r="KH10" s="112">
        <f t="shared" si="694"/>
        <v>0</v>
      </c>
      <c r="KI10" s="112">
        <f t="shared" si="695"/>
        <v>0</v>
      </c>
      <c r="KJ10" s="113">
        <f t="shared" si="696"/>
        <v>0</v>
      </c>
      <c r="KK10">
        <v>0</v>
      </c>
      <c r="KL10">
        <v>0.15</v>
      </c>
      <c r="KM10">
        <v>-0.15</v>
      </c>
      <c r="KN10">
        <f>0.395/2</f>
        <v>0.19750000000000001</v>
      </c>
      <c r="KO10">
        <f>-0.395/2</f>
        <v>-0.19750000000000001</v>
      </c>
      <c r="KP10" s="112">
        <f t="shared" si="697"/>
        <v>0</v>
      </c>
      <c r="KQ10" s="112">
        <f t="shared" si="698"/>
        <v>0.15</v>
      </c>
      <c r="KR10" s="112">
        <f t="shared" si="699"/>
        <v>-0.15</v>
      </c>
      <c r="KS10" s="112">
        <f t="shared" si="700"/>
        <v>0.19750000000000001</v>
      </c>
      <c r="KT10" s="113">
        <f t="shared" si="701"/>
        <v>-0.19750000000000001</v>
      </c>
      <c r="KU10" s="112">
        <f>+KK10</f>
        <v>0</v>
      </c>
      <c r="KV10" s="112">
        <f t="shared" si="702"/>
        <v>0.15</v>
      </c>
      <c r="KW10" s="112">
        <f t="shared" si="703"/>
        <v>-0.15</v>
      </c>
      <c r="KX10" s="112">
        <f t="shared" si="704"/>
        <v>0.19750000000000001</v>
      </c>
      <c r="KY10" s="112">
        <f t="shared" si="705"/>
        <v>-0.19750000000000001</v>
      </c>
      <c r="KZ10" s="112">
        <f t="shared" si="706"/>
        <v>0</v>
      </c>
      <c r="LA10" s="112">
        <f t="shared" si="707"/>
        <v>0.15</v>
      </c>
      <c r="LB10" s="112">
        <f t="shared" si="708"/>
        <v>-0.15</v>
      </c>
      <c r="LC10" s="112">
        <f t="shared" si="709"/>
        <v>0.19750000000000001</v>
      </c>
      <c r="LD10" s="171">
        <f t="shared" si="710"/>
        <v>-0.19750000000000001</v>
      </c>
      <c r="LE10" s="198">
        <f>+LE9/2</f>
        <v>0</v>
      </c>
      <c r="LF10" s="112">
        <f>+LE10</f>
        <v>0</v>
      </c>
      <c r="LG10" s="171">
        <f>+LF10</f>
        <v>0</v>
      </c>
      <c r="LH10" s="198">
        <f t="shared" ref="LH10:MC10" si="715">+LH9/2</f>
        <v>0</v>
      </c>
      <c r="LI10" s="198">
        <f t="shared" si="715"/>
        <v>0</v>
      </c>
      <c r="LJ10" s="198">
        <f t="shared" si="715"/>
        <v>0</v>
      </c>
      <c r="LK10" s="198">
        <f t="shared" si="715"/>
        <v>0</v>
      </c>
      <c r="LL10" s="198">
        <f t="shared" si="715"/>
        <v>0</v>
      </c>
      <c r="LM10" s="198">
        <f t="shared" si="715"/>
        <v>0</v>
      </c>
      <c r="LN10" s="198">
        <f t="shared" si="715"/>
        <v>0</v>
      </c>
      <c r="LO10" s="198">
        <f t="shared" si="715"/>
        <v>0</v>
      </c>
      <c r="LP10" s="198">
        <f t="shared" si="715"/>
        <v>0</v>
      </c>
      <c r="LQ10" s="198">
        <f t="shared" si="715"/>
        <v>0</v>
      </c>
      <c r="LR10" s="198">
        <f t="shared" si="715"/>
        <v>0</v>
      </c>
      <c r="LS10" s="198">
        <f t="shared" si="715"/>
        <v>0</v>
      </c>
      <c r="LT10" s="198">
        <f t="shared" si="715"/>
        <v>0</v>
      </c>
      <c r="LU10" s="198">
        <f t="shared" si="715"/>
        <v>0</v>
      </c>
      <c r="LV10" s="198">
        <f t="shared" si="715"/>
        <v>0</v>
      </c>
      <c r="LW10" s="198">
        <f t="shared" si="715"/>
        <v>0</v>
      </c>
      <c r="LX10" s="198">
        <f t="shared" si="715"/>
        <v>0</v>
      </c>
      <c r="LY10" s="243">
        <f t="shared" si="715"/>
        <v>0</v>
      </c>
      <c r="LZ10" s="198">
        <f t="shared" si="715"/>
        <v>0</v>
      </c>
      <c r="MA10" s="243">
        <f t="shared" si="715"/>
        <v>0</v>
      </c>
      <c r="MB10" s="198">
        <f t="shared" si="715"/>
        <v>0</v>
      </c>
      <c r="MC10" s="198">
        <f t="shared" si="715"/>
        <v>0</v>
      </c>
      <c r="MD10" s="198">
        <f t="shared" ref="MD10" si="716">+MD9/2</f>
        <v>0</v>
      </c>
      <c r="ME10" s="198">
        <f t="shared" ref="ME10" si="717">+ME9/2</f>
        <v>0</v>
      </c>
    </row>
    <row r="11" spans="1:343" x14ac:dyDescent="0.25">
      <c r="F11" s="11" t="s">
        <v>305</v>
      </c>
      <c r="G11" s="112">
        <f>G37/1000</f>
        <v>1</v>
      </c>
      <c r="H11" s="112">
        <f t="shared" ref="H11:M11" si="718">H37/1000</f>
        <v>1</v>
      </c>
      <c r="I11" s="112">
        <f t="shared" si="718"/>
        <v>1</v>
      </c>
      <c r="J11" s="112">
        <f t="shared" ref="J11:K11" si="719">J37/1000</f>
        <v>1</v>
      </c>
      <c r="K11" s="112">
        <f t="shared" si="719"/>
        <v>1</v>
      </c>
      <c r="L11" s="112">
        <f t="shared" si="718"/>
        <v>1</v>
      </c>
      <c r="M11" s="112">
        <f t="shared" si="718"/>
        <v>1</v>
      </c>
      <c r="N11" s="112">
        <f t="shared" ref="N11" si="720">N37/1000</f>
        <v>1</v>
      </c>
      <c r="O11" s="112">
        <f t="shared" ref="O11:P11" si="721">O37/1000</f>
        <v>1</v>
      </c>
      <c r="P11" s="113">
        <f t="shared" si="721"/>
        <v>1</v>
      </c>
      <c r="Q11" s="112">
        <f>Q37/1000</f>
        <v>1</v>
      </c>
      <c r="R11" s="112">
        <f t="shared" ref="R11:Z11" si="722">R37/1000</f>
        <v>1</v>
      </c>
      <c r="S11" s="112">
        <f t="shared" si="722"/>
        <v>1</v>
      </c>
      <c r="T11" s="112">
        <f t="shared" si="722"/>
        <v>1</v>
      </c>
      <c r="U11" s="112">
        <f t="shared" si="722"/>
        <v>1</v>
      </c>
      <c r="V11" s="112">
        <f t="shared" si="722"/>
        <v>1</v>
      </c>
      <c r="W11" s="112">
        <f t="shared" si="722"/>
        <v>1</v>
      </c>
      <c r="X11" s="112">
        <f t="shared" si="722"/>
        <v>1</v>
      </c>
      <c r="Y11" s="112">
        <f t="shared" si="722"/>
        <v>1</v>
      </c>
      <c r="Z11" s="113">
        <f t="shared" si="722"/>
        <v>1</v>
      </c>
      <c r="AA11" s="112">
        <f>AA37/1000</f>
        <v>1</v>
      </c>
      <c r="AB11" s="112">
        <f t="shared" ref="AB11:AJ11" si="723">AB37/1000</f>
        <v>1</v>
      </c>
      <c r="AC11" s="112">
        <f t="shared" si="723"/>
        <v>1</v>
      </c>
      <c r="AD11" s="112">
        <f t="shared" si="723"/>
        <v>1</v>
      </c>
      <c r="AE11" s="112">
        <f t="shared" si="723"/>
        <v>1</v>
      </c>
      <c r="AF11" s="112">
        <f t="shared" si="723"/>
        <v>1</v>
      </c>
      <c r="AG11" s="112">
        <f t="shared" si="723"/>
        <v>1</v>
      </c>
      <c r="AH11" s="112">
        <f t="shared" si="723"/>
        <v>1</v>
      </c>
      <c r="AI11" s="112">
        <f t="shared" si="723"/>
        <v>1</v>
      </c>
      <c r="AJ11" s="113">
        <f t="shared" si="723"/>
        <v>1</v>
      </c>
      <c r="AK11" s="112">
        <f>AK37/1000</f>
        <v>1</v>
      </c>
      <c r="AL11" s="112">
        <f t="shared" ref="AL11:AT11" si="724">AL37/1000</f>
        <v>1</v>
      </c>
      <c r="AM11" s="112">
        <f t="shared" si="724"/>
        <v>1</v>
      </c>
      <c r="AN11" s="112">
        <f t="shared" si="724"/>
        <v>1</v>
      </c>
      <c r="AO11" s="112">
        <f t="shared" si="724"/>
        <v>1</v>
      </c>
      <c r="AP11" s="112">
        <f t="shared" si="724"/>
        <v>1</v>
      </c>
      <c r="AQ11" s="112">
        <f t="shared" si="724"/>
        <v>1</v>
      </c>
      <c r="AR11" s="112">
        <f t="shared" si="724"/>
        <v>1</v>
      </c>
      <c r="AS11" s="112">
        <f t="shared" si="724"/>
        <v>1</v>
      </c>
      <c r="AT11" s="113">
        <f t="shared" si="724"/>
        <v>1</v>
      </c>
      <c r="AU11" s="112">
        <f>AU37/1000</f>
        <v>1</v>
      </c>
      <c r="AV11" s="112">
        <f t="shared" ref="AV11:BD11" si="725">AV37/1000</f>
        <v>1</v>
      </c>
      <c r="AW11" s="112">
        <f t="shared" si="725"/>
        <v>1</v>
      </c>
      <c r="AX11" s="112">
        <f t="shared" si="725"/>
        <v>1</v>
      </c>
      <c r="AY11" s="112">
        <f t="shared" si="725"/>
        <v>1</v>
      </c>
      <c r="AZ11" s="112">
        <f t="shared" si="725"/>
        <v>1</v>
      </c>
      <c r="BA11" s="112">
        <f t="shared" si="725"/>
        <v>1</v>
      </c>
      <c r="BB11" s="112">
        <f t="shared" si="725"/>
        <v>1</v>
      </c>
      <c r="BC11" s="112">
        <f t="shared" si="725"/>
        <v>1</v>
      </c>
      <c r="BD11" s="113">
        <f t="shared" si="725"/>
        <v>1</v>
      </c>
      <c r="BE11" s="112">
        <f>BE37/1000</f>
        <v>1</v>
      </c>
      <c r="BF11" s="112">
        <f t="shared" ref="BF11:BN11" si="726">BF37/1000</f>
        <v>1</v>
      </c>
      <c r="BG11" s="112">
        <f t="shared" si="726"/>
        <v>1</v>
      </c>
      <c r="BH11" s="112">
        <f t="shared" si="726"/>
        <v>1</v>
      </c>
      <c r="BI11" s="112">
        <f t="shared" si="726"/>
        <v>1</v>
      </c>
      <c r="BJ11" s="112">
        <f t="shared" si="726"/>
        <v>1</v>
      </c>
      <c r="BK11" s="112">
        <f t="shared" si="726"/>
        <v>1</v>
      </c>
      <c r="BL11" s="112">
        <f t="shared" si="726"/>
        <v>1</v>
      </c>
      <c r="BM11" s="112">
        <f t="shared" si="726"/>
        <v>1</v>
      </c>
      <c r="BN11" s="113">
        <f t="shared" si="726"/>
        <v>1</v>
      </c>
      <c r="BO11" s="112">
        <f>BO37/1000</f>
        <v>1</v>
      </c>
      <c r="BP11" s="112">
        <f t="shared" ref="BP11:BX11" si="727">BP37/1000</f>
        <v>1</v>
      </c>
      <c r="BQ11" s="112">
        <f t="shared" si="727"/>
        <v>1</v>
      </c>
      <c r="BR11" s="112">
        <f t="shared" si="727"/>
        <v>1</v>
      </c>
      <c r="BS11" s="112">
        <f t="shared" si="727"/>
        <v>1</v>
      </c>
      <c r="BT11" s="112">
        <f t="shared" si="727"/>
        <v>1</v>
      </c>
      <c r="BU11" s="112">
        <f t="shared" si="727"/>
        <v>1</v>
      </c>
      <c r="BV11" s="112">
        <f t="shared" si="727"/>
        <v>1</v>
      </c>
      <c r="BW11" s="112">
        <f t="shared" si="727"/>
        <v>1</v>
      </c>
      <c r="BX11" s="113">
        <f t="shared" si="727"/>
        <v>1</v>
      </c>
      <c r="BY11" s="112">
        <f>BY37/1000</f>
        <v>1</v>
      </c>
      <c r="BZ11" s="112">
        <f t="shared" ref="BZ11:CH11" si="728">BZ37/1000</f>
        <v>1</v>
      </c>
      <c r="CA11" s="112">
        <f t="shared" si="728"/>
        <v>1</v>
      </c>
      <c r="CB11" s="112">
        <f t="shared" si="728"/>
        <v>1</v>
      </c>
      <c r="CC11" s="112">
        <f t="shared" si="728"/>
        <v>1</v>
      </c>
      <c r="CD11" s="112">
        <f t="shared" si="728"/>
        <v>1</v>
      </c>
      <c r="CE11" s="112">
        <f t="shared" si="728"/>
        <v>1</v>
      </c>
      <c r="CF11" s="112">
        <f t="shared" si="728"/>
        <v>1</v>
      </c>
      <c r="CG11" s="112">
        <f t="shared" si="728"/>
        <v>1</v>
      </c>
      <c r="CH11" s="113">
        <f t="shared" si="728"/>
        <v>1</v>
      </c>
      <c r="CI11" s="112">
        <f>CI37/1000</f>
        <v>1</v>
      </c>
      <c r="CJ11" s="112">
        <f t="shared" ref="CJ11:CR11" si="729">CJ37/1000</f>
        <v>1</v>
      </c>
      <c r="CK11" s="112">
        <f t="shared" si="729"/>
        <v>1</v>
      </c>
      <c r="CL11" s="112">
        <f t="shared" si="729"/>
        <v>1</v>
      </c>
      <c r="CM11" s="112">
        <f t="shared" si="729"/>
        <v>1</v>
      </c>
      <c r="CN11" s="112">
        <f t="shared" si="729"/>
        <v>1</v>
      </c>
      <c r="CO11" s="112">
        <f t="shared" si="729"/>
        <v>1</v>
      </c>
      <c r="CP11" s="112">
        <f t="shared" si="729"/>
        <v>1</v>
      </c>
      <c r="CQ11" s="112">
        <f t="shared" si="729"/>
        <v>1</v>
      </c>
      <c r="CR11" s="113">
        <f t="shared" si="729"/>
        <v>1</v>
      </c>
      <c r="CS11" s="112">
        <f>CS37/1000</f>
        <v>1</v>
      </c>
      <c r="CT11" s="112">
        <f t="shared" ref="CT11:DB11" si="730">CT37/1000</f>
        <v>1</v>
      </c>
      <c r="CU11" s="112">
        <f t="shared" si="730"/>
        <v>1</v>
      </c>
      <c r="CV11" s="112">
        <f t="shared" si="730"/>
        <v>1</v>
      </c>
      <c r="CW11" s="112">
        <f t="shared" si="730"/>
        <v>1</v>
      </c>
      <c r="CX11" s="112">
        <f t="shared" si="730"/>
        <v>1</v>
      </c>
      <c r="CY11" s="112">
        <f t="shared" si="730"/>
        <v>1</v>
      </c>
      <c r="CZ11" s="112">
        <f t="shared" si="730"/>
        <v>1</v>
      </c>
      <c r="DA11" s="112">
        <f t="shared" si="730"/>
        <v>1</v>
      </c>
      <c r="DB11" s="113">
        <f t="shared" si="730"/>
        <v>1</v>
      </c>
      <c r="DC11" s="112">
        <f>DC37/1000</f>
        <v>1</v>
      </c>
      <c r="DD11" s="112">
        <f t="shared" ref="DD11:DL11" si="731">DD37/1000</f>
        <v>1</v>
      </c>
      <c r="DE11" s="112">
        <f t="shared" si="731"/>
        <v>1</v>
      </c>
      <c r="DF11" s="112">
        <f t="shared" si="731"/>
        <v>1</v>
      </c>
      <c r="DG11" s="112">
        <f t="shared" si="731"/>
        <v>1</v>
      </c>
      <c r="DH11" s="112">
        <f t="shared" si="731"/>
        <v>1</v>
      </c>
      <c r="DI11" s="112">
        <f t="shared" si="731"/>
        <v>1</v>
      </c>
      <c r="DJ11" s="112">
        <f t="shared" si="731"/>
        <v>1</v>
      </c>
      <c r="DK11" s="112">
        <f t="shared" si="731"/>
        <v>1</v>
      </c>
      <c r="DL11" s="113">
        <f t="shared" si="731"/>
        <v>1</v>
      </c>
      <c r="DM11" s="112">
        <f>DM37/1000</f>
        <v>1</v>
      </c>
      <c r="DN11" s="112">
        <f t="shared" ref="DN11:DV11" si="732">DN37/1000</f>
        <v>1</v>
      </c>
      <c r="DO11" s="112">
        <f t="shared" si="732"/>
        <v>1</v>
      </c>
      <c r="DP11" s="112">
        <f t="shared" si="732"/>
        <v>1</v>
      </c>
      <c r="DQ11" s="112">
        <f t="shared" si="732"/>
        <v>1</v>
      </c>
      <c r="DR11" s="112">
        <f t="shared" si="732"/>
        <v>1</v>
      </c>
      <c r="DS11" s="112">
        <f t="shared" si="732"/>
        <v>1</v>
      </c>
      <c r="DT11" s="112">
        <f t="shared" si="732"/>
        <v>1</v>
      </c>
      <c r="DU11" s="112">
        <f t="shared" si="732"/>
        <v>1</v>
      </c>
      <c r="DV11" s="113">
        <f t="shared" si="732"/>
        <v>1</v>
      </c>
      <c r="DW11" s="112">
        <f t="shared" ref="DW11:EG11" si="733">DW37/1000</f>
        <v>1</v>
      </c>
      <c r="DX11" s="112">
        <f t="shared" si="733"/>
        <v>1</v>
      </c>
      <c r="DY11" s="112">
        <f t="shared" si="733"/>
        <v>0.5</v>
      </c>
      <c r="DZ11" s="112">
        <f t="shared" si="733"/>
        <v>0.5</v>
      </c>
      <c r="EA11" s="112">
        <f t="shared" si="733"/>
        <v>0.5</v>
      </c>
      <c r="EB11" s="112">
        <f t="shared" si="733"/>
        <v>0.5</v>
      </c>
      <c r="EC11" s="112">
        <f t="shared" si="733"/>
        <v>0.05</v>
      </c>
      <c r="ED11" s="112">
        <f t="shared" si="733"/>
        <v>0.05</v>
      </c>
      <c r="EE11" s="112">
        <f t="shared" ref="EE11:EF11" si="734">EE37/1000</f>
        <v>1</v>
      </c>
      <c r="EF11" s="171">
        <f t="shared" si="734"/>
        <v>1</v>
      </c>
      <c r="EG11" s="112">
        <f t="shared" si="733"/>
        <v>1</v>
      </c>
      <c r="EH11" s="112">
        <f t="shared" ref="EH11:EP11" si="735">EH37/1000</f>
        <v>1</v>
      </c>
      <c r="EI11" s="112">
        <f t="shared" si="735"/>
        <v>1</v>
      </c>
      <c r="EJ11" s="112">
        <f t="shared" si="735"/>
        <v>1</v>
      </c>
      <c r="EK11" s="112">
        <f t="shared" si="735"/>
        <v>1</v>
      </c>
      <c r="EL11" s="112">
        <f t="shared" si="735"/>
        <v>1</v>
      </c>
      <c r="EM11" s="112">
        <f t="shared" si="735"/>
        <v>1</v>
      </c>
      <c r="EN11" s="112">
        <f t="shared" si="735"/>
        <v>1</v>
      </c>
      <c r="EO11" s="112">
        <f t="shared" si="735"/>
        <v>1</v>
      </c>
      <c r="EP11" s="113">
        <f t="shared" si="735"/>
        <v>1</v>
      </c>
      <c r="EQ11" s="112">
        <f>EQ37/1000</f>
        <v>1</v>
      </c>
      <c r="ER11" s="112">
        <f t="shared" ref="ER11:EZ11" si="736">ER37/1000</f>
        <v>1</v>
      </c>
      <c r="ES11" s="112">
        <f t="shared" si="736"/>
        <v>1</v>
      </c>
      <c r="ET11" s="112">
        <f t="shared" si="736"/>
        <v>1</v>
      </c>
      <c r="EU11" s="112">
        <f t="shared" si="736"/>
        <v>1</v>
      </c>
      <c r="EV11" s="112">
        <f t="shared" si="736"/>
        <v>1</v>
      </c>
      <c r="EW11" s="112">
        <f t="shared" si="736"/>
        <v>1</v>
      </c>
      <c r="EX11" s="112">
        <f t="shared" si="736"/>
        <v>1</v>
      </c>
      <c r="EY11" s="112">
        <f t="shared" si="736"/>
        <v>1</v>
      </c>
      <c r="EZ11" s="113">
        <f t="shared" si="736"/>
        <v>1</v>
      </c>
      <c r="FA11" s="112">
        <f>FA37/1000</f>
        <v>1</v>
      </c>
      <c r="FB11" s="112">
        <f t="shared" ref="FB11:FJ11" si="737">FB37/1000</f>
        <v>1</v>
      </c>
      <c r="FC11" s="112">
        <f t="shared" si="737"/>
        <v>1</v>
      </c>
      <c r="FD11" s="112">
        <f t="shared" si="737"/>
        <v>1</v>
      </c>
      <c r="FE11" s="112">
        <f t="shared" si="737"/>
        <v>1</v>
      </c>
      <c r="FF11" s="112">
        <f t="shared" si="737"/>
        <v>1</v>
      </c>
      <c r="FG11" s="112">
        <f t="shared" si="737"/>
        <v>1</v>
      </c>
      <c r="FH11" s="112">
        <f t="shared" si="737"/>
        <v>1</v>
      </c>
      <c r="FI11" s="112">
        <f t="shared" si="737"/>
        <v>1</v>
      </c>
      <c r="FJ11" s="113">
        <f t="shared" si="737"/>
        <v>1</v>
      </c>
      <c r="FK11" s="112">
        <f t="shared" ref="FK11:FU11" si="738">FK37/1000</f>
        <v>1</v>
      </c>
      <c r="FL11" s="112">
        <f t="shared" si="738"/>
        <v>1</v>
      </c>
      <c r="FM11" s="112">
        <f t="shared" si="738"/>
        <v>1</v>
      </c>
      <c r="FN11" s="112">
        <f t="shared" si="738"/>
        <v>1</v>
      </c>
      <c r="FO11" s="112">
        <f t="shared" si="738"/>
        <v>1</v>
      </c>
      <c r="FP11" s="112">
        <f t="shared" si="738"/>
        <v>1</v>
      </c>
      <c r="FQ11" s="112">
        <f t="shared" ref="FQ11:FR11" si="739">FQ37/1000</f>
        <v>1</v>
      </c>
      <c r="FR11" s="112">
        <f t="shared" si="739"/>
        <v>1</v>
      </c>
      <c r="FS11" s="112">
        <f t="shared" si="738"/>
        <v>1</v>
      </c>
      <c r="FT11" s="171">
        <f t="shared" si="738"/>
        <v>1</v>
      </c>
      <c r="FU11" s="112">
        <f t="shared" si="738"/>
        <v>1</v>
      </c>
      <c r="FV11" s="112">
        <f t="shared" ref="FV11:GD11" si="740">FV37/1000</f>
        <v>1</v>
      </c>
      <c r="FW11" s="112">
        <f t="shared" si="740"/>
        <v>1</v>
      </c>
      <c r="FX11" s="112">
        <f t="shared" si="740"/>
        <v>1</v>
      </c>
      <c r="FY11" s="112">
        <f t="shared" si="740"/>
        <v>1</v>
      </c>
      <c r="FZ11" s="112">
        <f t="shared" si="740"/>
        <v>1</v>
      </c>
      <c r="GA11" s="112">
        <f t="shared" si="740"/>
        <v>1</v>
      </c>
      <c r="GB11" s="112">
        <f t="shared" si="740"/>
        <v>1</v>
      </c>
      <c r="GC11" s="112">
        <f t="shared" si="740"/>
        <v>1</v>
      </c>
      <c r="GD11" s="113">
        <f t="shared" si="740"/>
        <v>1</v>
      </c>
      <c r="GE11" s="112">
        <f>GE37/1000</f>
        <v>1</v>
      </c>
      <c r="GF11" s="112">
        <f t="shared" ref="GF11:GN11" si="741">GF37/1000</f>
        <v>1</v>
      </c>
      <c r="GG11" s="112">
        <f t="shared" si="741"/>
        <v>1</v>
      </c>
      <c r="GH11" s="112">
        <f t="shared" si="741"/>
        <v>1</v>
      </c>
      <c r="GI11" s="112">
        <f t="shared" si="741"/>
        <v>1</v>
      </c>
      <c r="GJ11" s="112">
        <f t="shared" si="741"/>
        <v>1</v>
      </c>
      <c r="GK11" s="112">
        <f t="shared" si="741"/>
        <v>1</v>
      </c>
      <c r="GL11" s="112">
        <f t="shared" si="741"/>
        <v>1</v>
      </c>
      <c r="GM11" s="112">
        <f t="shared" si="741"/>
        <v>1</v>
      </c>
      <c r="GN11" s="113">
        <f t="shared" si="741"/>
        <v>1</v>
      </c>
      <c r="GO11" s="112">
        <f>GO37/1000</f>
        <v>1</v>
      </c>
      <c r="GP11" s="112">
        <f t="shared" ref="GP11:GX11" si="742">GP37/1000</f>
        <v>1</v>
      </c>
      <c r="GQ11" s="112">
        <f t="shared" si="742"/>
        <v>1</v>
      </c>
      <c r="GR11" s="112">
        <f t="shared" si="742"/>
        <v>1</v>
      </c>
      <c r="GS11" s="112">
        <f t="shared" si="742"/>
        <v>1</v>
      </c>
      <c r="GT11" s="112">
        <f t="shared" si="742"/>
        <v>1</v>
      </c>
      <c r="GU11" s="112">
        <f t="shared" si="742"/>
        <v>1</v>
      </c>
      <c r="GV11" s="112">
        <f t="shared" si="742"/>
        <v>1</v>
      </c>
      <c r="GW11" s="112">
        <f t="shared" si="742"/>
        <v>1</v>
      </c>
      <c r="GX11" s="113">
        <f t="shared" si="742"/>
        <v>1</v>
      </c>
      <c r="GY11" s="112">
        <f>GY37/1000</f>
        <v>1</v>
      </c>
      <c r="GZ11" s="112">
        <f t="shared" ref="GZ11:HH11" si="743">GZ37/1000</f>
        <v>1</v>
      </c>
      <c r="HA11" s="112">
        <f t="shared" si="743"/>
        <v>1</v>
      </c>
      <c r="HB11" s="112">
        <f t="shared" si="743"/>
        <v>1</v>
      </c>
      <c r="HC11" s="112">
        <f t="shared" si="743"/>
        <v>1</v>
      </c>
      <c r="HD11" s="112">
        <f t="shared" si="743"/>
        <v>1</v>
      </c>
      <c r="HE11" s="112">
        <f t="shared" si="743"/>
        <v>1</v>
      </c>
      <c r="HF11" s="112">
        <f t="shared" si="743"/>
        <v>1</v>
      </c>
      <c r="HG11" s="112">
        <f t="shared" si="743"/>
        <v>1</v>
      </c>
      <c r="HH11" s="113">
        <f t="shared" si="743"/>
        <v>1</v>
      </c>
      <c r="HI11" s="112">
        <f>HI37/1000</f>
        <v>1</v>
      </c>
      <c r="HJ11" s="112">
        <f t="shared" ref="HJ11:HR11" si="744">HJ37/1000</f>
        <v>1</v>
      </c>
      <c r="HK11" s="112">
        <f t="shared" si="744"/>
        <v>1</v>
      </c>
      <c r="HL11" s="112">
        <f t="shared" si="744"/>
        <v>1</v>
      </c>
      <c r="HM11" s="112">
        <f t="shared" si="744"/>
        <v>1</v>
      </c>
      <c r="HN11" s="112">
        <f t="shared" si="744"/>
        <v>1</v>
      </c>
      <c r="HO11" s="112">
        <f t="shared" si="744"/>
        <v>1</v>
      </c>
      <c r="HP11" s="112">
        <f t="shared" si="744"/>
        <v>1</v>
      </c>
      <c r="HQ11" s="112">
        <f t="shared" si="744"/>
        <v>1</v>
      </c>
      <c r="HR11" s="113">
        <f t="shared" si="744"/>
        <v>1</v>
      </c>
      <c r="HS11" s="112">
        <f>HS37/1000</f>
        <v>1</v>
      </c>
      <c r="HT11" s="112">
        <f t="shared" ref="HT11:IB11" si="745">HT37/1000</f>
        <v>1</v>
      </c>
      <c r="HU11" s="112">
        <f t="shared" si="745"/>
        <v>1</v>
      </c>
      <c r="HV11" s="112">
        <f t="shared" si="745"/>
        <v>1</v>
      </c>
      <c r="HW11" s="112">
        <f t="shared" si="745"/>
        <v>1</v>
      </c>
      <c r="HX11" s="112">
        <f t="shared" si="745"/>
        <v>1</v>
      </c>
      <c r="HY11" s="112">
        <f t="shared" si="745"/>
        <v>1</v>
      </c>
      <c r="HZ11" s="112">
        <f t="shared" si="745"/>
        <v>1</v>
      </c>
      <c r="IA11" s="112">
        <f t="shared" si="745"/>
        <v>1</v>
      </c>
      <c r="IB11" s="113">
        <f t="shared" si="745"/>
        <v>1</v>
      </c>
      <c r="IC11" s="112">
        <f>IC37/1000</f>
        <v>1</v>
      </c>
      <c r="ID11" s="112">
        <f t="shared" ref="ID11:IL11" si="746">ID37/1000</f>
        <v>1</v>
      </c>
      <c r="IE11" s="112">
        <f t="shared" si="746"/>
        <v>1</v>
      </c>
      <c r="IF11" s="112">
        <f t="shared" si="746"/>
        <v>1</v>
      </c>
      <c r="IG11" s="112">
        <f t="shared" si="746"/>
        <v>1</v>
      </c>
      <c r="IH11" s="112">
        <f t="shared" si="746"/>
        <v>1</v>
      </c>
      <c r="II11" s="112">
        <f t="shared" si="746"/>
        <v>1</v>
      </c>
      <c r="IJ11" s="112">
        <f t="shared" si="746"/>
        <v>1</v>
      </c>
      <c r="IK11" s="112">
        <f t="shared" si="746"/>
        <v>1</v>
      </c>
      <c r="IL11" s="113">
        <f t="shared" si="746"/>
        <v>1</v>
      </c>
      <c r="IM11" s="112">
        <f>IM37/1000</f>
        <v>1</v>
      </c>
      <c r="IN11" s="112">
        <f t="shared" ref="IN11:IV11" si="747">IN37/1000</f>
        <v>1</v>
      </c>
      <c r="IO11" s="112">
        <f t="shared" si="747"/>
        <v>1</v>
      </c>
      <c r="IP11" s="112">
        <f t="shared" si="747"/>
        <v>1</v>
      </c>
      <c r="IQ11" s="112">
        <f t="shared" si="747"/>
        <v>1</v>
      </c>
      <c r="IR11" s="112">
        <f t="shared" si="747"/>
        <v>1</v>
      </c>
      <c r="IS11" s="112">
        <f t="shared" si="747"/>
        <v>1</v>
      </c>
      <c r="IT11" s="112">
        <f t="shared" si="747"/>
        <v>1</v>
      </c>
      <c r="IU11" s="112">
        <f t="shared" si="747"/>
        <v>1</v>
      </c>
      <c r="IV11" s="113">
        <f t="shared" si="747"/>
        <v>1</v>
      </c>
      <c r="IW11" s="112">
        <f>IW37/1000</f>
        <v>1</v>
      </c>
      <c r="IX11" s="112">
        <f t="shared" ref="IX11:JF11" si="748">IX37/1000</f>
        <v>1</v>
      </c>
      <c r="IY11" s="112">
        <f t="shared" si="748"/>
        <v>1</v>
      </c>
      <c r="IZ11" s="112">
        <f t="shared" si="748"/>
        <v>1</v>
      </c>
      <c r="JA11" s="112">
        <f t="shared" si="748"/>
        <v>1</v>
      </c>
      <c r="JB11" s="112">
        <f t="shared" si="748"/>
        <v>1</v>
      </c>
      <c r="JC11" s="112">
        <f t="shared" si="748"/>
        <v>1</v>
      </c>
      <c r="JD11" s="112">
        <f t="shared" si="748"/>
        <v>1</v>
      </c>
      <c r="JE11" s="112">
        <f t="shared" si="748"/>
        <v>1</v>
      </c>
      <c r="JF11" s="113">
        <f t="shared" si="748"/>
        <v>1</v>
      </c>
      <c r="JG11" s="112">
        <f>JG37/1000</f>
        <v>1</v>
      </c>
      <c r="JH11" s="112">
        <f t="shared" ref="JH11:JP11" si="749">JH37/1000</f>
        <v>1</v>
      </c>
      <c r="JI11" s="112">
        <f t="shared" si="749"/>
        <v>1</v>
      </c>
      <c r="JJ11" s="112">
        <f t="shared" si="749"/>
        <v>1</v>
      </c>
      <c r="JK11" s="112">
        <f t="shared" si="749"/>
        <v>1</v>
      </c>
      <c r="JL11" s="112">
        <f t="shared" si="749"/>
        <v>1</v>
      </c>
      <c r="JM11" s="112">
        <f t="shared" si="749"/>
        <v>1</v>
      </c>
      <c r="JN11" s="112">
        <f t="shared" si="749"/>
        <v>1</v>
      </c>
      <c r="JO11" s="112">
        <f t="shared" si="749"/>
        <v>1</v>
      </c>
      <c r="JP11" s="113">
        <f t="shared" si="749"/>
        <v>1</v>
      </c>
      <c r="JQ11" s="112">
        <f>JQ37/1000</f>
        <v>1</v>
      </c>
      <c r="JR11" s="112">
        <f t="shared" ref="JR11:JZ11" si="750">JR37/1000</f>
        <v>1</v>
      </c>
      <c r="JS11" s="112">
        <f t="shared" si="750"/>
        <v>1</v>
      </c>
      <c r="JT11" s="112">
        <f t="shared" si="750"/>
        <v>1</v>
      </c>
      <c r="JU11" s="112">
        <f t="shared" si="750"/>
        <v>1</v>
      </c>
      <c r="JV11" s="112">
        <f t="shared" si="750"/>
        <v>1</v>
      </c>
      <c r="JW11" s="112">
        <f t="shared" si="750"/>
        <v>1</v>
      </c>
      <c r="JX11" s="112">
        <f t="shared" si="750"/>
        <v>1</v>
      </c>
      <c r="JY11" s="112">
        <f t="shared" si="750"/>
        <v>1</v>
      </c>
      <c r="JZ11" s="113">
        <f t="shared" si="750"/>
        <v>1</v>
      </c>
      <c r="KA11" s="112">
        <f>KA37/1000</f>
        <v>1</v>
      </c>
      <c r="KB11" s="112">
        <f t="shared" ref="KB11:KJ11" si="751">KB37/1000</f>
        <v>1</v>
      </c>
      <c r="KC11" s="112">
        <f t="shared" si="751"/>
        <v>1</v>
      </c>
      <c r="KD11" s="112">
        <f t="shared" si="751"/>
        <v>1</v>
      </c>
      <c r="KE11" s="112">
        <f t="shared" si="751"/>
        <v>1</v>
      </c>
      <c r="KF11" s="112">
        <f t="shared" si="751"/>
        <v>1</v>
      </c>
      <c r="KG11" s="112">
        <f t="shared" si="751"/>
        <v>1</v>
      </c>
      <c r="KH11" s="112">
        <f t="shared" si="751"/>
        <v>1</v>
      </c>
      <c r="KI11" s="112">
        <f t="shared" si="751"/>
        <v>1</v>
      </c>
      <c r="KJ11" s="113">
        <f t="shared" si="751"/>
        <v>1</v>
      </c>
      <c r="KK11" s="112">
        <f>KK37/1000</f>
        <v>1</v>
      </c>
      <c r="KL11" s="112">
        <f t="shared" ref="KL11:KT11" si="752">KL37/1000</f>
        <v>1</v>
      </c>
      <c r="KM11" s="112">
        <f t="shared" si="752"/>
        <v>1</v>
      </c>
      <c r="KN11" s="112">
        <f t="shared" si="752"/>
        <v>1</v>
      </c>
      <c r="KO11" s="112">
        <f t="shared" si="752"/>
        <v>1</v>
      </c>
      <c r="KP11" s="112">
        <f t="shared" si="752"/>
        <v>1</v>
      </c>
      <c r="KQ11" s="112">
        <f t="shared" si="752"/>
        <v>1</v>
      </c>
      <c r="KR11" s="112">
        <f t="shared" si="752"/>
        <v>1</v>
      </c>
      <c r="KS11" s="112">
        <f t="shared" si="752"/>
        <v>1</v>
      </c>
      <c r="KT11" s="113">
        <f t="shared" si="752"/>
        <v>1</v>
      </c>
      <c r="KU11" s="112">
        <f>KU37/1000</f>
        <v>1</v>
      </c>
      <c r="KV11" s="112">
        <f t="shared" ref="KV11:LD11" si="753">KV37/1000</f>
        <v>1</v>
      </c>
      <c r="KW11" s="112">
        <f t="shared" si="753"/>
        <v>1</v>
      </c>
      <c r="KX11" s="112">
        <f t="shared" si="753"/>
        <v>1</v>
      </c>
      <c r="KY11" s="112">
        <f t="shared" si="753"/>
        <v>1</v>
      </c>
      <c r="KZ11" s="112">
        <f t="shared" si="753"/>
        <v>1</v>
      </c>
      <c r="LA11" s="112">
        <f t="shared" si="753"/>
        <v>1</v>
      </c>
      <c r="LB11" s="112">
        <f t="shared" si="753"/>
        <v>1</v>
      </c>
      <c r="LC11" s="112">
        <f t="shared" si="753"/>
        <v>1</v>
      </c>
      <c r="LD11" s="171">
        <f t="shared" si="753"/>
        <v>1</v>
      </c>
      <c r="LE11" s="112">
        <f t="shared" ref="LE11:LR11" si="754">LE37/1000</f>
        <v>1</v>
      </c>
      <c r="LF11" s="112">
        <f t="shared" si="754"/>
        <v>1</v>
      </c>
      <c r="LG11" s="171">
        <f t="shared" si="754"/>
        <v>1</v>
      </c>
      <c r="LH11" s="112">
        <f t="shared" si="754"/>
        <v>1</v>
      </c>
      <c r="LI11" s="112">
        <f t="shared" si="754"/>
        <v>1</v>
      </c>
      <c r="LJ11" s="112">
        <f t="shared" si="754"/>
        <v>1</v>
      </c>
      <c r="LK11" s="112">
        <f t="shared" si="754"/>
        <v>1</v>
      </c>
      <c r="LL11" s="112">
        <f t="shared" si="754"/>
        <v>1</v>
      </c>
      <c r="LM11" s="112">
        <f t="shared" si="754"/>
        <v>1</v>
      </c>
      <c r="LN11" s="112">
        <f t="shared" si="754"/>
        <v>1</v>
      </c>
      <c r="LO11" s="112">
        <f t="shared" si="754"/>
        <v>1</v>
      </c>
      <c r="LP11" s="112">
        <f t="shared" si="754"/>
        <v>1</v>
      </c>
      <c r="LQ11" s="112">
        <f t="shared" si="754"/>
        <v>1</v>
      </c>
      <c r="LR11" s="112">
        <f t="shared" si="754"/>
        <v>1</v>
      </c>
      <c r="LS11" s="112">
        <f t="shared" ref="LS11:MC11" si="755">LS37/1000</f>
        <v>1</v>
      </c>
      <c r="LT11" s="112">
        <f t="shared" si="755"/>
        <v>1</v>
      </c>
      <c r="LU11" s="112">
        <f t="shared" si="755"/>
        <v>1</v>
      </c>
      <c r="LV11" s="112">
        <f t="shared" si="755"/>
        <v>1</v>
      </c>
      <c r="LW11" s="112">
        <f t="shared" si="755"/>
        <v>1</v>
      </c>
      <c r="LX11" s="112">
        <f t="shared" si="755"/>
        <v>1</v>
      </c>
      <c r="LY11" s="244">
        <f t="shared" si="755"/>
        <v>1</v>
      </c>
      <c r="LZ11" s="112">
        <f t="shared" si="755"/>
        <v>1</v>
      </c>
      <c r="MA11" s="244">
        <f t="shared" si="755"/>
        <v>1</v>
      </c>
      <c r="MB11" s="112">
        <f t="shared" si="755"/>
        <v>1</v>
      </c>
      <c r="MC11" s="112">
        <f t="shared" si="755"/>
        <v>1</v>
      </c>
      <c r="MD11" s="112">
        <f t="shared" ref="MD11:ME11" si="756">MD37/1000</f>
        <v>1</v>
      </c>
      <c r="ME11" s="112">
        <f t="shared" si="756"/>
        <v>1</v>
      </c>
    </row>
    <row r="12" spans="1:343" x14ac:dyDescent="0.25">
      <c r="A12" s="86"/>
      <c r="B12" s="86"/>
      <c r="C12" s="86"/>
      <c r="D12" s="86"/>
      <c r="E12" s="98"/>
      <c r="F12" s="11" t="s">
        <v>70</v>
      </c>
      <c r="G12">
        <f>B5</f>
        <v>1.02</v>
      </c>
      <c r="H12" s="112">
        <f t="shared" ref="H12" si="757">G12</f>
        <v>1.02</v>
      </c>
      <c r="I12" s="112">
        <f t="shared" ref="I12:N12" si="758">H12</f>
        <v>1.02</v>
      </c>
      <c r="J12" s="112">
        <f t="shared" ref="J12" si="759">I12</f>
        <v>1.02</v>
      </c>
      <c r="K12" s="112">
        <f t="shared" ref="K12" si="760">J12</f>
        <v>1.02</v>
      </c>
      <c r="L12" s="112">
        <f>I12</f>
        <v>1.02</v>
      </c>
      <c r="M12" s="112">
        <f t="shared" si="758"/>
        <v>1.02</v>
      </c>
      <c r="N12" s="112">
        <f t="shared" si="758"/>
        <v>1.02</v>
      </c>
      <c r="O12" s="112">
        <f t="shared" ref="O12" si="761">N12</f>
        <v>1.02</v>
      </c>
      <c r="P12" s="113">
        <f t="shared" ref="P12" si="762">O12</f>
        <v>1.02</v>
      </c>
      <c r="Q12" s="112">
        <f>+G12</f>
        <v>1.02</v>
      </c>
      <c r="R12" s="112">
        <f t="shared" ref="R12" si="763">Q12</f>
        <v>1.02</v>
      </c>
      <c r="S12" s="112">
        <f t="shared" ref="S12" si="764">R12</f>
        <v>1.02</v>
      </c>
      <c r="T12" s="112">
        <f t="shared" ref="T12" si="765">S12</f>
        <v>1.02</v>
      </c>
      <c r="U12" s="112">
        <f t="shared" ref="U12" si="766">T12</f>
        <v>1.02</v>
      </c>
      <c r="V12" s="112">
        <f>S12</f>
        <v>1.02</v>
      </c>
      <c r="W12" s="112">
        <f t="shared" ref="W12" si="767">V12</f>
        <v>1.02</v>
      </c>
      <c r="X12" s="112">
        <f t="shared" ref="X12" si="768">W12</f>
        <v>1.02</v>
      </c>
      <c r="Y12" s="112">
        <f t="shared" ref="Y12" si="769">X12</f>
        <v>1.02</v>
      </c>
      <c r="Z12" s="113">
        <f t="shared" ref="Z12" si="770">Y12</f>
        <v>1.02</v>
      </c>
      <c r="AA12" s="112">
        <f>+Q12</f>
        <v>1.02</v>
      </c>
      <c r="AB12" s="112">
        <f t="shared" ref="AB12" si="771">AA12</f>
        <v>1.02</v>
      </c>
      <c r="AC12" s="112">
        <f t="shared" ref="AC12" si="772">AB12</f>
        <v>1.02</v>
      </c>
      <c r="AD12" s="112">
        <f t="shared" ref="AD12" si="773">AC12</f>
        <v>1.02</v>
      </c>
      <c r="AE12" s="112">
        <f t="shared" ref="AE12" si="774">AD12</f>
        <v>1.02</v>
      </c>
      <c r="AF12" s="112">
        <f>AC12</f>
        <v>1.02</v>
      </c>
      <c r="AG12" s="112">
        <f t="shared" ref="AG12" si="775">AF12</f>
        <v>1.02</v>
      </c>
      <c r="AH12" s="112">
        <f t="shared" ref="AH12" si="776">AG12</f>
        <v>1.02</v>
      </c>
      <c r="AI12" s="112">
        <f t="shared" ref="AI12" si="777">AH12</f>
        <v>1.02</v>
      </c>
      <c r="AJ12" s="113">
        <f t="shared" ref="AJ12" si="778">AI12</f>
        <v>1.02</v>
      </c>
      <c r="AK12" s="112">
        <f>+AA12</f>
        <v>1.02</v>
      </c>
      <c r="AL12" s="112">
        <f t="shared" ref="AL12" si="779">AK12</f>
        <v>1.02</v>
      </c>
      <c r="AM12" s="112">
        <f t="shared" ref="AM12" si="780">AL12</f>
        <v>1.02</v>
      </c>
      <c r="AN12" s="112">
        <f t="shared" ref="AN12" si="781">AM12</f>
        <v>1.02</v>
      </c>
      <c r="AO12" s="112">
        <f t="shared" ref="AO12" si="782">AN12</f>
        <v>1.02</v>
      </c>
      <c r="AP12" s="112">
        <f>AM12</f>
        <v>1.02</v>
      </c>
      <c r="AQ12" s="112">
        <f t="shared" ref="AQ12" si="783">AP12</f>
        <v>1.02</v>
      </c>
      <c r="AR12" s="112">
        <f t="shared" ref="AR12" si="784">AQ12</f>
        <v>1.02</v>
      </c>
      <c r="AS12" s="112">
        <f t="shared" ref="AS12" si="785">AR12</f>
        <v>1.02</v>
      </c>
      <c r="AT12" s="113">
        <f t="shared" ref="AT12" si="786">AS12</f>
        <v>1.02</v>
      </c>
      <c r="AU12" s="112">
        <f>+AK12</f>
        <v>1.02</v>
      </c>
      <c r="AV12" s="112">
        <f t="shared" ref="AV12" si="787">AU12</f>
        <v>1.02</v>
      </c>
      <c r="AW12" s="112">
        <f t="shared" ref="AW12" si="788">AV12</f>
        <v>1.02</v>
      </c>
      <c r="AX12" s="112">
        <f t="shared" ref="AX12" si="789">AW12</f>
        <v>1.02</v>
      </c>
      <c r="AY12" s="112">
        <f t="shared" ref="AY12" si="790">AX12</f>
        <v>1.02</v>
      </c>
      <c r="AZ12" s="112">
        <f>AW12</f>
        <v>1.02</v>
      </c>
      <c r="BA12" s="112">
        <f t="shared" ref="BA12" si="791">AZ12</f>
        <v>1.02</v>
      </c>
      <c r="BB12" s="112">
        <f t="shared" ref="BB12" si="792">BA12</f>
        <v>1.02</v>
      </c>
      <c r="BC12" s="112">
        <f t="shared" ref="BC12" si="793">BB12</f>
        <v>1.02</v>
      </c>
      <c r="BD12" s="113">
        <f t="shared" ref="BD12" si="794">BC12</f>
        <v>1.02</v>
      </c>
      <c r="BE12" s="112">
        <f>+AU12</f>
        <v>1.02</v>
      </c>
      <c r="BF12" s="112">
        <f t="shared" ref="BF12" si="795">BE12</f>
        <v>1.02</v>
      </c>
      <c r="BG12" s="112">
        <f t="shared" ref="BG12" si="796">BF12</f>
        <v>1.02</v>
      </c>
      <c r="BH12" s="112">
        <f t="shared" ref="BH12" si="797">BG12</f>
        <v>1.02</v>
      </c>
      <c r="BI12" s="112">
        <f t="shared" ref="BI12" si="798">BH12</f>
        <v>1.02</v>
      </c>
      <c r="BJ12" s="112">
        <f>BG12</f>
        <v>1.02</v>
      </c>
      <c r="BK12" s="112">
        <f t="shared" ref="BK12" si="799">BJ12</f>
        <v>1.02</v>
      </c>
      <c r="BL12" s="112">
        <f t="shared" ref="BL12" si="800">BK12</f>
        <v>1.02</v>
      </c>
      <c r="BM12" s="112">
        <f t="shared" ref="BM12" si="801">BL12</f>
        <v>1.02</v>
      </c>
      <c r="BN12" s="113">
        <f t="shared" ref="BN12" si="802">BM12</f>
        <v>1.02</v>
      </c>
      <c r="BO12" s="112">
        <f>+BE12</f>
        <v>1.02</v>
      </c>
      <c r="BP12" s="112">
        <f t="shared" ref="BP12" si="803">BO12</f>
        <v>1.02</v>
      </c>
      <c r="BQ12" s="112">
        <f t="shared" ref="BQ12" si="804">BP12</f>
        <v>1.02</v>
      </c>
      <c r="BR12" s="112">
        <f t="shared" ref="BR12" si="805">BQ12</f>
        <v>1.02</v>
      </c>
      <c r="BS12" s="112">
        <f t="shared" ref="BS12" si="806">BR12</f>
        <v>1.02</v>
      </c>
      <c r="BT12" s="112">
        <f>BQ12</f>
        <v>1.02</v>
      </c>
      <c r="BU12" s="112">
        <f t="shared" ref="BU12" si="807">BT12</f>
        <v>1.02</v>
      </c>
      <c r="BV12" s="112">
        <f t="shared" ref="BV12" si="808">BU12</f>
        <v>1.02</v>
      </c>
      <c r="BW12" s="112">
        <f t="shared" ref="BW12" si="809">BV12</f>
        <v>1.02</v>
      </c>
      <c r="BX12" s="113">
        <f t="shared" ref="BX12" si="810">BW12</f>
        <v>1.02</v>
      </c>
      <c r="BY12" s="112">
        <f>+BO12</f>
        <v>1.02</v>
      </c>
      <c r="BZ12" s="112">
        <f t="shared" ref="BZ12" si="811">BY12</f>
        <v>1.02</v>
      </c>
      <c r="CA12" s="112">
        <f t="shared" ref="CA12" si="812">BZ12</f>
        <v>1.02</v>
      </c>
      <c r="CB12" s="112">
        <f t="shared" ref="CB12" si="813">CA12</f>
        <v>1.02</v>
      </c>
      <c r="CC12" s="112">
        <f t="shared" ref="CC12" si="814">CB12</f>
        <v>1.02</v>
      </c>
      <c r="CD12" s="112">
        <f>CA12</f>
        <v>1.02</v>
      </c>
      <c r="CE12" s="112">
        <f t="shared" ref="CE12" si="815">CD12</f>
        <v>1.02</v>
      </c>
      <c r="CF12" s="112">
        <f t="shared" ref="CF12" si="816">CE12</f>
        <v>1.02</v>
      </c>
      <c r="CG12" s="112">
        <f t="shared" ref="CG12" si="817">CF12</f>
        <v>1.02</v>
      </c>
      <c r="CH12" s="113">
        <f t="shared" ref="CH12" si="818">CG12</f>
        <v>1.02</v>
      </c>
      <c r="CI12" s="112">
        <f>+BY12</f>
        <v>1.02</v>
      </c>
      <c r="CJ12" s="112">
        <f t="shared" ref="CJ12" si="819">CI12</f>
        <v>1.02</v>
      </c>
      <c r="CK12" s="112">
        <f t="shared" ref="CK12" si="820">CJ12</f>
        <v>1.02</v>
      </c>
      <c r="CL12" s="112">
        <f t="shared" ref="CL12" si="821">CK12</f>
        <v>1.02</v>
      </c>
      <c r="CM12" s="112">
        <f t="shared" ref="CM12" si="822">CL12</f>
        <v>1.02</v>
      </c>
      <c r="CN12" s="112">
        <f>CK12</f>
        <v>1.02</v>
      </c>
      <c r="CO12" s="112">
        <f t="shared" ref="CO12" si="823">CN12</f>
        <v>1.02</v>
      </c>
      <c r="CP12" s="112">
        <f t="shared" ref="CP12" si="824">CO12</f>
        <v>1.02</v>
      </c>
      <c r="CQ12" s="112">
        <f t="shared" ref="CQ12" si="825">CP12</f>
        <v>1.02</v>
      </c>
      <c r="CR12" s="113">
        <f t="shared" ref="CR12" si="826">CQ12</f>
        <v>1.02</v>
      </c>
      <c r="CS12" s="112">
        <f>+CI12</f>
        <v>1.02</v>
      </c>
      <c r="CT12" s="112">
        <f t="shared" ref="CT12" si="827">CS12</f>
        <v>1.02</v>
      </c>
      <c r="CU12" s="112">
        <f t="shared" ref="CU12" si="828">CT12</f>
        <v>1.02</v>
      </c>
      <c r="CV12" s="112">
        <f t="shared" ref="CV12" si="829">CU12</f>
        <v>1.02</v>
      </c>
      <c r="CW12" s="112">
        <f t="shared" ref="CW12" si="830">CV12</f>
        <v>1.02</v>
      </c>
      <c r="CX12" s="112">
        <f>CU12</f>
        <v>1.02</v>
      </c>
      <c r="CY12" s="112">
        <f t="shared" ref="CY12" si="831">CX12</f>
        <v>1.02</v>
      </c>
      <c r="CZ12" s="112">
        <f t="shared" ref="CZ12" si="832">CY12</f>
        <v>1.02</v>
      </c>
      <c r="DA12" s="112">
        <f t="shared" ref="DA12" si="833">CZ12</f>
        <v>1.02</v>
      </c>
      <c r="DB12" s="113">
        <f t="shared" ref="DB12" si="834">DA12</f>
        <v>1.02</v>
      </c>
      <c r="DC12" s="112">
        <f>+CS12</f>
        <v>1.02</v>
      </c>
      <c r="DD12" s="112">
        <f t="shared" ref="DD12" si="835">DC12</f>
        <v>1.02</v>
      </c>
      <c r="DE12" s="112">
        <f t="shared" ref="DE12" si="836">DD12</f>
        <v>1.02</v>
      </c>
      <c r="DF12" s="112">
        <f t="shared" ref="DF12" si="837">DE12</f>
        <v>1.02</v>
      </c>
      <c r="DG12" s="112">
        <f t="shared" ref="DG12" si="838">DF12</f>
        <v>1.02</v>
      </c>
      <c r="DH12" s="112">
        <f>DE12</f>
        <v>1.02</v>
      </c>
      <c r="DI12" s="112">
        <f t="shared" ref="DI12" si="839">DH12</f>
        <v>1.02</v>
      </c>
      <c r="DJ12" s="112">
        <f t="shared" ref="DJ12" si="840">DI12</f>
        <v>1.02</v>
      </c>
      <c r="DK12" s="112">
        <f t="shared" ref="DK12" si="841">DJ12</f>
        <v>1.02</v>
      </c>
      <c r="DL12" s="113">
        <f t="shared" ref="DL12" si="842">DK12</f>
        <v>1.02</v>
      </c>
      <c r="DM12" s="112">
        <f>+DC12</f>
        <v>1.02</v>
      </c>
      <c r="DN12" s="112">
        <f t="shared" ref="DN12" si="843">DM12</f>
        <v>1.02</v>
      </c>
      <c r="DO12" s="112">
        <f t="shared" ref="DO12" si="844">DN12</f>
        <v>1.02</v>
      </c>
      <c r="DP12" s="112">
        <f t="shared" ref="DP12" si="845">DO12</f>
        <v>1.02</v>
      </c>
      <c r="DQ12" s="112">
        <f t="shared" ref="DQ12" si="846">DP12</f>
        <v>1.02</v>
      </c>
      <c r="DR12" s="112">
        <f>DO12</f>
        <v>1.02</v>
      </c>
      <c r="DS12" s="112">
        <f t="shared" ref="DS12" si="847">DR12</f>
        <v>1.02</v>
      </c>
      <c r="DT12" s="112">
        <f t="shared" ref="DT12" si="848">DS12</f>
        <v>1.02</v>
      </c>
      <c r="DU12" s="112">
        <f t="shared" ref="DU12" si="849">DT12</f>
        <v>1.02</v>
      </c>
      <c r="DV12" s="113">
        <f t="shared" ref="DV12" si="850">DU12</f>
        <v>1.02</v>
      </c>
      <c r="DW12" s="112">
        <f t="shared" ref="DW12:EF12" si="851">+DM12</f>
        <v>1.02</v>
      </c>
      <c r="DX12" s="112">
        <f t="shared" si="851"/>
        <v>1.02</v>
      </c>
      <c r="DY12" s="112">
        <f t="shared" si="851"/>
        <v>1.02</v>
      </c>
      <c r="DZ12" s="112">
        <f t="shared" si="851"/>
        <v>1.02</v>
      </c>
      <c r="EA12" s="112">
        <f t="shared" si="851"/>
        <v>1.02</v>
      </c>
      <c r="EB12" s="112">
        <f t="shared" si="851"/>
        <v>1.02</v>
      </c>
      <c r="EC12" s="112">
        <f t="shared" si="851"/>
        <v>1.02</v>
      </c>
      <c r="ED12" s="112">
        <f t="shared" si="851"/>
        <v>1.02</v>
      </c>
      <c r="EE12" s="112">
        <f t="shared" si="851"/>
        <v>1.02</v>
      </c>
      <c r="EF12" s="171">
        <f t="shared" si="851"/>
        <v>1.02</v>
      </c>
      <c r="EG12">
        <v>1.02</v>
      </c>
      <c r="EH12" s="112">
        <f t="shared" ref="EH12" si="852">EG12</f>
        <v>1.02</v>
      </c>
      <c r="EI12" s="112">
        <f t="shared" ref="EI12" si="853">EH12</f>
        <v>1.02</v>
      </c>
      <c r="EJ12" s="112">
        <f t="shared" ref="EJ12" si="854">EI12</f>
        <v>1.02</v>
      </c>
      <c r="EK12" s="112">
        <f t="shared" ref="EK12" si="855">EJ12</f>
        <v>1.02</v>
      </c>
      <c r="EL12" s="112">
        <f>EI12</f>
        <v>1.02</v>
      </c>
      <c r="EM12" s="112">
        <f t="shared" ref="EM12" si="856">EL12</f>
        <v>1.02</v>
      </c>
      <c r="EN12" s="112">
        <f t="shared" ref="EN12" si="857">EM12</f>
        <v>1.02</v>
      </c>
      <c r="EO12" s="112">
        <f t="shared" ref="EO12" si="858">EN12</f>
        <v>1.02</v>
      </c>
      <c r="EP12" s="113">
        <f t="shared" ref="EP12" si="859">EO12</f>
        <v>1.02</v>
      </c>
      <c r="EQ12" s="112">
        <f>+EG12</f>
        <v>1.02</v>
      </c>
      <c r="ER12" s="112">
        <f t="shared" ref="ER12" si="860">EQ12</f>
        <v>1.02</v>
      </c>
      <c r="ES12" s="112">
        <f t="shared" ref="ES12" si="861">ER12</f>
        <v>1.02</v>
      </c>
      <c r="ET12" s="112">
        <f t="shared" ref="ET12" si="862">ES12</f>
        <v>1.02</v>
      </c>
      <c r="EU12" s="112">
        <f t="shared" ref="EU12" si="863">ET12</f>
        <v>1.02</v>
      </c>
      <c r="EV12" s="112">
        <f>ES12</f>
        <v>1.02</v>
      </c>
      <c r="EW12" s="112">
        <f t="shared" ref="EW12" si="864">EV12</f>
        <v>1.02</v>
      </c>
      <c r="EX12" s="112">
        <f t="shared" ref="EX12" si="865">EW12</f>
        <v>1.02</v>
      </c>
      <c r="EY12" s="112">
        <f t="shared" ref="EY12" si="866">EX12</f>
        <v>1.02</v>
      </c>
      <c r="EZ12" s="113">
        <f t="shared" ref="EZ12" si="867">EY12</f>
        <v>1.02</v>
      </c>
      <c r="FA12" s="112">
        <f>+EQ12</f>
        <v>1.02</v>
      </c>
      <c r="FB12" s="112">
        <f t="shared" ref="FB12" si="868">FA12</f>
        <v>1.02</v>
      </c>
      <c r="FC12" s="112">
        <f t="shared" ref="FC12" si="869">FB12</f>
        <v>1.02</v>
      </c>
      <c r="FD12" s="112">
        <f t="shared" ref="FD12" si="870">FC12</f>
        <v>1.02</v>
      </c>
      <c r="FE12" s="112">
        <f t="shared" ref="FE12" si="871">FD12</f>
        <v>1.02</v>
      </c>
      <c r="FF12" s="112">
        <f>FC12</f>
        <v>1.02</v>
      </c>
      <c r="FG12" s="112">
        <f t="shared" ref="FG12" si="872">FF12</f>
        <v>1.02</v>
      </c>
      <c r="FH12" s="112">
        <f t="shared" ref="FH12" si="873">FG12</f>
        <v>1.02</v>
      </c>
      <c r="FI12" s="112">
        <f t="shared" ref="FI12" si="874">FH12</f>
        <v>1.02</v>
      </c>
      <c r="FJ12" s="113">
        <f t="shared" ref="FJ12" si="875">FI12</f>
        <v>1.02</v>
      </c>
      <c r="FK12" s="112">
        <f t="shared" ref="FK12:FP12" si="876">+FA12</f>
        <v>1.02</v>
      </c>
      <c r="FL12" s="112">
        <f t="shared" si="876"/>
        <v>1.02</v>
      </c>
      <c r="FM12" s="112">
        <f t="shared" si="876"/>
        <v>1.02</v>
      </c>
      <c r="FN12" s="112">
        <f t="shared" si="876"/>
        <v>1.02</v>
      </c>
      <c r="FO12" s="112">
        <f t="shared" si="876"/>
        <v>1.02</v>
      </c>
      <c r="FP12" s="112">
        <f t="shared" si="876"/>
        <v>1.02</v>
      </c>
      <c r="FQ12" s="112">
        <f t="shared" ref="FQ12" si="877">+FG12</f>
        <v>1.02</v>
      </c>
      <c r="FR12" s="112">
        <f t="shared" ref="FR12" si="878">+FH12</f>
        <v>1.02</v>
      </c>
      <c r="FS12" s="112">
        <f>+FG12</f>
        <v>1.02</v>
      </c>
      <c r="FT12" s="171">
        <f>+FH12</f>
        <v>1.02</v>
      </c>
      <c r="FU12">
        <v>1.02</v>
      </c>
      <c r="FV12" s="112">
        <f t="shared" ref="FV12" si="879">FU12</f>
        <v>1.02</v>
      </c>
      <c r="FW12" s="112">
        <f t="shared" ref="FW12" si="880">FV12</f>
        <v>1.02</v>
      </c>
      <c r="FX12" s="112">
        <f t="shared" ref="FX12" si="881">FW12</f>
        <v>1.02</v>
      </c>
      <c r="FY12" s="112">
        <f t="shared" ref="FY12" si="882">FX12</f>
        <v>1.02</v>
      </c>
      <c r="FZ12" s="112">
        <f>FW12</f>
        <v>1.02</v>
      </c>
      <c r="GA12" s="112">
        <f t="shared" ref="GA12" si="883">FZ12</f>
        <v>1.02</v>
      </c>
      <c r="GB12" s="112">
        <f t="shared" ref="GB12" si="884">GA12</f>
        <v>1.02</v>
      </c>
      <c r="GC12" s="112">
        <f t="shared" ref="GC12" si="885">GB12</f>
        <v>1.02</v>
      </c>
      <c r="GD12" s="113">
        <f t="shared" ref="GD12" si="886">GC12</f>
        <v>1.02</v>
      </c>
      <c r="GE12" s="112">
        <f>+FU12</f>
        <v>1.02</v>
      </c>
      <c r="GF12" s="112">
        <f t="shared" ref="GF12" si="887">GE12</f>
        <v>1.02</v>
      </c>
      <c r="GG12" s="112">
        <f t="shared" ref="GG12" si="888">GF12</f>
        <v>1.02</v>
      </c>
      <c r="GH12" s="112">
        <f t="shared" ref="GH12" si="889">GG12</f>
        <v>1.02</v>
      </c>
      <c r="GI12" s="112">
        <f t="shared" ref="GI12" si="890">GH12</f>
        <v>1.02</v>
      </c>
      <c r="GJ12" s="112">
        <f>GG12</f>
        <v>1.02</v>
      </c>
      <c r="GK12" s="112">
        <f t="shared" ref="GK12" si="891">GJ12</f>
        <v>1.02</v>
      </c>
      <c r="GL12" s="112">
        <f t="shared" ref="GL12" si="892">GK12</f>
        <v>1.02</v>
      </c>
      <c r="GM12" s="112">
        <f t="shared" ref="GM12" si="893">GL12</f>
        <v>1.02</v>
      </c>
      <c r="GN12" s="113">
        <f t="shared" ref="GN12" si="894">GM12</f>
        <v>1.02</v>
      </c>
      <c r="GO12" s="112">
        <f>+GE12</f>
        <v>1.02</v>
      </c>
      <c r="GP12" s="112">
        <f t="shared" ref="GP12" si="895">GO12</f>
        <v>1.02</v>
      </c>
      <c r="GQ12" s="112">
        <f t="shared" ref="GQ12" si="896">GP12</f>
        <v>1.02</v>
      </c>
      <c r="GR12" s="112">
        <f t="shared" ref="GR12" si="897">GQ12</f>
        <v>1.02</v>
      </c>
      <c r="GS12" s="112">
        <f t="shared" ref="GS12" si="898">GR12</f>
        <v>1.02</v>
      </c>
      <c r="GT12" s="112">
        <f>GQ12</f>
        <v>1.02</v>
      </c>
      <c r="GU12" s="112">
        <f t="shared" ref="GU12" si="899">GT12</f>
        <v>1.02</v>
      </c>
      <c r="GV12" s="112">
        <f t="shared" ref="GV12" si="900">GU12</f>
        <v>1.02</v>
      </c>
      <c r="GW12" s="112">
        <f t="shared" ref="GW12" si="901">GV12</f>
        <v>1.02</v>
      </c>
      <c r="GX12" s="113">
        <f t="shared" ref="GX12" si="902">GW12</f>
        <v>1.02</v>
      </c>
      <c r="GY12">
        <v>1.02</v>
      </c>
      <c r="GZ12" s="112">
        <f t="shared" ref="GZ12" si="903">GY12</f>
        <v>1.02</v>
      </c>
      <c r="HA12" s="112">
        <f t="shared" ref="HA12" si="904">GZ12</f>
        <v>1.02</v>
      </c>
      <c r="HB12" s="112">
        <f t="shared" ref="HB12" si="905">HA12</f>
        <v>1.02</v>
      </c>
      <c r="HC12" s="112">
        <f t="shared" ref="HC12" si="906">HB12</f>
        <v>1.02</v>
      </c>
      <c r="HD12" s="112">
        <f>HA12</f>
        <v>1.02</v>
      </c>
      <c r="HE12" s="112">
        <f t="shared" ref="HE12" si="907">HD12</f>
        <v>1.02</v>
      </c>
      <c r="HF12" s="112">
        <f t="shared" ref="HF12" si="908">HE12</f>
        <v>1.02</v>
      </c>
      <c r="HG12" s="112">
        <f t="shared" ref="HG12" si="909">HF12</f>
        <v>1.02</v>
      </c>
      <c r="HH12" s="113">
        <f t="shared" ref="HH12" si="910">HG12</f>
        <v>1.02</v>
      </c>
      <c r="HI12" s="112">
        <f>+GY12</f>
        <v>1.02</v>
      </c>
      <c r="HJ12" s="112">
        <f t="shared" ref="HJ12" si="911">HI12</f>
        <v>1.02</v>
      </c>
      <c r="HK12" s="112">
        <f t="shared" ref="HK12" si="912">HJ12</f>
        <v>1.02</v>
      </c>
      <c r="HL12" s="112">
        <f t="shared" ref="HL12" si="913">HK12</f>
        <v>1.02</v>
      </c>
      <c r="HM12" s="112">
        <f t="shared" ref="HM12" si="914">HL12</f>
        <v>1.02</v>
      </c>
      <c r="HN12" s="112">
        <f>HK12</f>
        <v>1.02</v>
      </c>
      <c r="HO12" s="112">
        <f t="shared" ref="HO12" si="915">HN12</f>
        <v>1.02</v>
      </c>
      <c r="HP12" s="112">
        <f t="shared" ref="HP12" si="916">HO12</f>
        <v>1.02</v>
      </c>
      <c r="HQ12" s="112">
        <f t="shared" ref="HQ12" si="917">HP12</f>
        <v>1.02</v>
      </c>
      <c r="HR12" s="113">
        <f t="shared" ref="HR12" si="918">HQ12</f>
        <v>1.02</v>
      </c>
      <c r="HS12" s="112">
        <f>+HI12</f>
        <v>1.02</v>
      </c>
      <c r="HT12" s="112">
        <f t="shared" ref="HT12" si="919">HS12</f>
        <v>1.02</v>
      </c>
      <c r="HU12" s="112">
        <f t="shared" ref="HU12" si="920">HT12</f>
        <v>1.02</v>
      </c>
      <c r="HV12" s="112">
        <f t="shared" ref="HV12" si="921">HU12</f>
        <v>1.02</v>
      </c>
      <c r="HW12" s="112">
        <f t="shared" ref="HW12" si="922">HV12</f>
        <v>1.02</v>
      </c>
      <c r="HX12" s="112">
        <f>HU12</f>
        <v>1.02</v>
      </c>
      <c r="HY12" s="112">
        <f t="shared" ref="HY12" si="923">HX12</f>
        <v>1.02</v>
      </c>
      <c r="HZ12" s="112">
        <f t="shared" ref="HZ12" si="924">HY12</f>
        <v>1.02</v>
      </c>
      <c r="IA12" s="112">
        <f t="shared" ref="IA12" si="925">HZ12</f>
        <v>1.02</v>
      </c>
      <c r="IB12" s="113">
        <f t="shared" ref="IB12" si="926">IA12</f>
        <v>1.02</v>
      </c>
      <c r="IC12">
        <v>1.02</v>
      </c>
      <c r="ID12" s="112">
        <f t="shared" ref="ID12" si="927">IC12</f>
        <v>1.02</v>
      </c>
      <c r="IE12" s="112">
        <f t="shared" ref="IE12" si="928">ID12</f>
        <v>1.02</v>
      </c>
      <c r="IF12" s="112">
        <f t="shared" ref="IF12" si="929">IE12</f>
        <v>1.02</v>
      </c>
      <c r="IG12" s="112">
        <f t="shared" ref="IG12" si="930">IF12</f>
        <v>1.02</v>
      </c>
      <c r="IH12" s="112">
        <f>IE12</f>
        <v>1.02</v>
      </c>
      <c r="II12" s="112">
        <f t="shared" ref="II12" si="931">IH12</f>
        <v>1.02</v>
      </c>
      <c r="IJ12" s="112">
        <f t="shared" ref="IJ12" si="932">II12</f>
        <v>1.02</v>
      </c>
      <c r="IK12" s="112">
        <f t="shared" ref="IK12" si="933">IJ12</f>
        <v>1.02</v>
      </c>
      <c r="IL12" s="113">
        <f t="shared" ref="IL12" si="934">IK12</f>
        <v>1.02</v>
      </c>
      <c r="IM12" s="112">
        <f>+IC12</f>
        <v>1.02</v>
      </c>
      <c r="IN12" s="112">
        <f t="shared" ref="IN12" si="935">IM12</f>
        <v>1.02</v>
      </c>
      <c r="IO12" s="112">
        <f t="shared" ref="IO12" si="936">IN12</f>
        <v>1.02</v>
      </c>
      <c r="IP12" s="112">
        <f t="shared" ref="IP12" si="937">IO12</f>
        <v>1.02</v>
      </c>
      <c r="IQ12" s="112">
        <f t="shared" ref="IQ12" si="938">IP12</f>
        <v>1.02</v>
      </c>
      <c r="IR12" s="112">
        <f>IO12</f>
        <v>1.02</v>
      </c>
      <c r="IS12" s="112">
        <f t="shared" ref="IS12" si="939">IR12</f>
        <v>1.02</v>
      </c>
      <c r="IT12" s="112">
        <f t="shared" ref="IT12" si="940">IS12</f>
        <v>1.02</v>
      </c>
      <c r="IU12" s="112">
        <f t="shared" ref="IU12" si="941">IT12</f>
        <v>1.02</v>
      </c>
      <c r="IV12" s="113">
        <f t="shared" ref="IV12" si="942">IU12</f>
        <v>1.02</v>
      </c>
      <c r="IW12" s="112">
        <f>+IM12</f>
        <v>1.02</v>
      </c>
      <c r="IX12" s="112">
        <f t="shared" ref="IX12" si="943">IW12</f>
        <v>1.02</v>
      </c>
      <c r="IY12" s="112">
        <f t="shared" ref="IY12" si="944">IX12</f>
        <v>1.02</v>
      </c>
      <c r="IZ12" s="112">
        <f t="shared" ref="IZ12" si="945">IY12</f>
        <v>1.02</v>
      </c>
      <c r="JA12" s="112">
        <f t="shared" ref="JA12" si="946">IZ12</f>
        <v>1.02</v>
      </c>
      <c r="JB12" s="112">
        <f>IY12</f>
        <v>1.02</v>
      </c>
      <c r="JC12" s="112">
        <f t="shared" ref="JC12" si="947">JB12</f>
        <v>1.02</v>
      </c>
      <c r="JD12" s="112">
        <f t="shared" ref="JD12" si="948">JC12</f>
        <v>1.02</v>
      </c>
      <c r="JE12" s="112">
        <f t="shared" ref="JE12" si="949">JD12</f>
        <v>1.02</v>
      </c>
      <c r="JF12" s="113">
        <f t="shared" ref="JF12" si="950">JE12</f>
        <v>1.02</v>
      </c>
      <c r="JG12">
        <v>1.02</v>
      </c>
      <c r="JH12" s="112">
        <f t="shared" ref="JH12" si="951">JG12</f>
        <v>1.02</v>
      </c>
      <c r="JI12" s="112">
        <f t="shared" ref="JI12" si="952">JH12</f>
        <v>1.02</v>
      </c>
      <c r="JJ12" s="112">
        <f t="shared" ref="JJ12" si="953">JI12</f>
        <v>1.02</v>
      </c>
      <c r="JK12" s="112">
        <f t="shared" ref="JK12" si="954">JJ12</f>
        <v>1.02</v>
      </c>
      <c r="JL12" s="112">
        <f>JI12</f>
        <v>1.02</v>
      </c>
      <c r="JM12" s="112">
        <f t="shared" ref="JM12" si="955">JL12</f>
        <v>1.02</v>
      </c>
      <c r="JN12" s="112">
        <f t="shared" ref="JN12" si="956">JM12</f>
        <v>1.02</v>
      </c>
      <c r="JO12" s="112">
        <f t="shared" ref="JO12" si="957">JN12</f>
        <v>1.02</v>
      </c>
      <c r="JP12" s="113">
        <f t="shared" ref="JP12" si="958">JO12</f>
        <v>1.02</v>
      </c>
      <c r="JQ12" s="112">
        <f>+JG12</f>
        <v>1.02</v>
      </c>
      <c r="JR12" s="112">
        <f t="shared" ref="JR12" si="959">JQ12</f>
        <v>1.02</v>
      </c>
      <c r="JS12" s="112">
        <f t="shared" ref="JS12" si="960">JR12</f>
        <v>1.02</v>
      </c>
      <c r="JT12" s="112">
        <f t="shared" ref="JT12" si="961">JS12</f>
        <v>1.02</v>
      </c>
      <c r="JU12" s="112">
        <f t="shared" ref="JU12" si="962">JT12</f>
        <v>1.02</v>
      </c>
      <c r="JV12" s="112">
        <f>JS12</f>
        <v>1.02</v>
      </c>
      <c r="JW12" s="112">
        <f t="shared" ref="JW12" si="963">JV12</f>
        <v>1.02</v>
      </c>
      <c r="JX12" s="112">
        <f t="shared" ref="JX12" si="964">JW12</f>
        <v>1.02</v>
      </c>
      <c r="JY12" s="112">
        <f t="shared" ref="JY12" si="965">JX12</f>
        <v>1.02</v>
      </c>
      <c r="JZ12" s="113">
        <f t="shared" ref="JZ12" si="966">JY12</f>
        <v>1.02</v>
      </c>
      <c r="KA12" s="112">
        <f>+JQ12</f>
        <v>1.02</v>
      </c>
      <c r="KB12" s="112">
        <f t="shared" ref="KB12" si="967">KA12</f>
        <v>1.02</v>
      </c>
      <c r="KC12" s="112">
        <f t="shared" ref="KC12" si="968">KB12</f>
        <v>1.02</v>
      </c>
      <c r="KD12" s="112">
        <f t="shared" ref="KD12" si="969">KC12</f>
        <v>1.02</v>
      </c>
      <c r="KE12" s="112">
        <f t="shared" ref="KE12" si="970">KD12</f>
        <v>1.02</v>
      </c>
      <c r="KF12" s="112">
        <f>KC12</f>
        <v>1.02</v>
      </c>
      <c r="KG12" s="112">
        <f t="shared" ref="KG12" si="971">KF12</f>
        <v>1.02</v>
      </c>
      <c r="KH12" s="112">
        <f t="shared" ref="KH12" si="972">KG12</f>
        <v>1.02</v>
      </c>
      <c r="KI12" s="112">
        <f t="shared" ref="KI12" si="973">KH12</f>
        <v>1.02</v>
      </c>
      <c r="KJ12" s="113">
        <f t="shared" ref="KJ12" si="974">KI12</f>
        <v>1.02</v>
      </c>
      <c r="KK12">
        <v>1.02</v>
      </c>
      <c r="KL12" s="112">
        <f t="shared" ref="KL12" si="975">KK12</f>
        <v>1.02</v>
      </c>
      <c r="KM12" s="112">
        <f t="shared" ref="KM12" si="976">KL12</f>
        <v>1.02</v>
      </c>
      <c r="KN12" s="112">
        <f t="shared" ref="KN12" si="977">KM12</f>
        <v>1.02</v>
      </c>
      <c r="KO12" s="112">
        <f t="shared" ref="KO12" si="978">KN12</f>
        <v>1.02</v>
      </c>
      <c r="KP12" s="112">
        <f>KM12</f>
        <v>1.02</v>
      </c>
      <c r="KQ12" s="112">
        <f t="shared" ref="KQ12" si="979">KP12</f>
        <v>1.02</v>
      </c>
      <c r="KR12" s="112">
        <f t="shared" ref="KR12" si="980">KQ12</f>
        <v>1.02</v>
      </c>
      <c r="KS12" s="112">
        <f t="shared" ref="KS12" si="981">KR12</f>
        <v>1.02</v>
      </c>
      <c r="KT12" s="113">
        <f t="shared" ref="KT12" si="982">KS12</f>
        <v>1.02</v>
      </c>
      <c r="KU12" s="112">
        <f>+KK12</f>
        <v>1.02</v>
      </c>
      <c r="KV12" s="112">
        <f t="shared" ref="KV12" si="983">KU12</f>
        <v>1.02</v>
      </c>
      <c r="KW12" s="112">
        <f t="shared" ref="KW12" si="984">KV12</f>
        <v>1.02</v>
      </c>
      <c r="KX12" s="112">
        <f t="shared" ref="KX12" si="985">KW12</f>
        <v>1.02</v>
      </c>
      <c r="KY12" s="112">
        <f t="shared" ref="KY12" si="986">KX12</f>
        <v>1.02</v>
      </c>
      <c r="KZ12" s="112">
        <f>KW12</f>
        <v>1.02</v>
      </c>
      <c r="LA12" s="112">
        <f t="shared" ref="LA12" si="987">KZ12</f>
        <v>1.02</v>
      </c>
      <c r="LB12" s="112">
        <f t="shared" ref="LB12" si="988">LA12</f>
        <v>1.02</v>
      </c>
      <c r="LC12" s="112">
        <f t="shared" ref="LC12" si="989">LB12</f>
        <v>1.02</v>
      </c>
      <c r="LD12" s="171">
        <f t="shared" ref="LD12" si="990">LC12</f>
        <v>1.02</v>
      </c>
      <c r="LE12">
        <f>+LD12</f>
        <v>1.02</v>
      </c>
      <c r="LF12" s="112">
        <f>+KV12</f>
        <v>1.02</v>
      </c>
      <c r="LG12" s="171">
        <f>+KW12</f>
        <v>1.02</v>
      </c>
      <c r="LH12">
        <f t="shared" ref="LH12:LR12" si="991">+LG12</f>
        <v>1.02</v>
      </c>
      <c r="LI12">
        <f t="shared" si="991"/>
        <v>1.02</v>
      </c>
      <c r="LJ12">
        <f t="shared" si="991"/>
        <v>1.02</v>
      </c>
      <c r="LK12">
        <f t="shared" si="991"/>
        <v>1.02</v>
      </c>
      <c r="LL12">
        <f t="shared" si="991"/>
        <v>1.02</v>
      </c>
      <c r="LM12">
        <f t="shared" si="991"/>
        <v>1.02</v>
      </c>
      <c r="LN12">
        <f t="shared" si="991"/>
        <v>1.02</v>
      </c>
      <c r="LO12">
        <f t="shared" si="991"/>
        <v>1.02</v>
      </c>
      <c r="LP12">
        <f t="shared" si="991"/>
        <v>1.02</v>
      </c>
      <c r="LQ12">
        <f t="shared" si="991"/>
        <v>1.02</v>
      </c>
      <c r="LR12">
        <f t="shared" si="991"/>
        <v>1.02</v>
      </c>
      <c r="LS12">
        <f t="shared" ref="LS12:MC12" si="992">+LR12</f>
        <v>1.02</v>
      </c>
      <c r="LT12">
        <f t="shared" si="992"/>
        <v>1.02</v>
      </c>
      <c r="LU12">
        <f t="shared" si="992"/>
        <v>1.02</v>
      </c>
      <c r="LV12">
        <f t="shared" si="992"/>
        <v>1.02</v>
      </c>
      <c r="LW12">
        <f t="shared" si="992"/>
        <v>1.02</v>
      </c>
      <c r="LX12">
        <f t="shared" si="992"/>
        <v>1.02</v>
      </c>
      <c r="LY12" s="11">
        <f t="shared" si="992"/>
        <v>1.02</v>
      </c>
      <c r="LZ12">
        <f t="shared" si="992"/>
        <v>1.02</v>
      </c>
      <c r="MA12" s="11">
        <f t="shared" si="992"/>
        <v>1.02</v>
      </c>
      <c r="MB12">
        <f t="shared" si="992"/>
        <v>1.02</v>
      </c>
      <c r="MC12">
        <f t="shared" si="992"/>
        <v>1.02</v>
      </c>
      <c r="MD12">
        <f t="shared" ref="MD12:ME12" si="993">+MC12</f>
        <v>1.02</v>
      </c>
      <c r="ME12">
        <f t="shared" si="993"/>
        <v>1.02</v>
      </c>
    </row>
    <row r="13" spans="1:343" x14ac:dyDescent="0.25">
      <c r="A13" s="89"/>
      <c r="B13" s="86"/>
      <c r="C13" s="86"/>
      <c r="D13" s="86"/>
      <c r="E13" s="86"/>
      <c r="F13" s="11" t="s">
        <v>176</v>
      </c>
      <c r="G13" s="103">
        <f>+G7*ProjectDetails!$D$24</f>
        <v>90</v>
      </c>
      <c r="H13" s="103">
        <f>+H7*ProjectDetails!$D$24</f>
        <v>90</v>
      </c>
      <c r="I13" s="103">
        <f>+I7*ProjectDetails!$D$24</f>
        <v>90</v>
      </c>
      <c r="J13" s="103">
        <f>+J7*ProjectDetails!$D$24</f>
        <v>90</v>
      </c>
      <c r="K13" s="103">
        <f>+K7*ProjectDetails!$D$24</f>
        <v>90</v>
      </c>
      <c r="L13" s="103">
        <f>+L7*ProjectDetails!$D$24</f>
        <v>4.5</v>
      </c>
      <c r="M13" s="103">
        <f>+M7*ProjectDetails!$D$24</f>
        <v>4.5</v>
      </c>
      <c r="N13" s="103">
        <f>+N7*ProjectDetails!$D$24</f>
        <v>4.5</v>
      </c>
      <c r="O13" s="103">
        <f>+O7*ProjectDetails!$D$24</f>
        <v>4.5</v>
      </c>
      <c r="P13" s="104">
        <f>+P7*ProjectDetails!$D$24</f>
        <v>4.5</v>
      </c>
      <c r="Q13" s="103">
        <f>+Q7*ProjectDetails!$D$24</f>
        <v>90</v>
      </c>
      <c r="R13" s="103">
        <f>+R7*ProjectDetails!$D$24</f>
        <v>90</v>
      </c>
      <c r="S13" s="103">
        <f>+S7*ProjectDetails!$D$24</f>
        <v>90</v>
      </c>
      <c r="T13" s="103">
        <f>+T7*ProjectDetails!$D$24</f>
        <v>90</v>
      </c>
      <c r="U13" s="103">
        <f>+U7*ProjectDetails!$D$24</f>
        <v>90</v>
      </c>
      <c r="V13" s="103">
        <f>+V7*ProjectDetails!$D$24</f>
        <v>4.5</v>
      </c>
      <c r="W13" s="103">
        <f>+W7*ProjectDetails!$D$24</f>
        <v>4.5</v>
      </c>
      <c r="X13" s="103">
        <f>+X7*ProjectDetails!$D$24</f>
        <v>4.5</v>
      </c>
      <c r="Y13" s="103">
        <f>+Y7*ProjectDetails!$D$24</f>
        <v>4.5</v>
      </c>
      <c r="Z13" s="104">
        <f>+Z7*ProjectDetails!$D$24</f>
        <v>4.5</v>
      </c>
      <c r="AA13" s="103">
        <f>+AA7*ProjectDetails!$D$24</f>
        <v>90</v>
      </c>
      <c r="AB13" s="103">
        <f>+AB7*ProjectDetails!$D$24</f>
        <v>90</v>
      </c>
      <c r="AC13" s="103">
        <f>+AC7*ProjectDetails!$D$24</f>
        <v>90</v>
      </c>
      <c r="AD13" s="103">
        <f>+AD7*ProjectDetails!$D$24</f>
        <v>90</v>
      </c>
      <c r="AE13" s="103">
        <f>+AE7*ProjectDetails!$D$24</f>
        <v>90</v>
      </c>
      <c r="AF13" s="103">
        <f>+AF7*ProjectDetails!$D$24</f>
        <v>4.5</v>
      </c>
      <c r="AG13" s="103">
        <f>+AG7*ProjectDetails!$D$24</f>
        <v>4.5</v>
      </c>
      <c r="AH13" s="103">
        <f>+AH7*ProjectDetails!$D$24</f>
        <v>4.5</v>
      </c>
      <c r="AI13" s="103">
        <f>+AI7*ProjectDetails!$D$24</f>
        <v>4.5</v>
      </c>
      <c r="AJ13" s="104">
        <f>+AJ7*ProjectDetails!$D$24</f>
        <v>4.5</v>
      </c>
      <c r="AK13" s="103">
        <f>+AK7*ProjectDetails!$D$24</f>
        <v>90</v>
      </c>
      <c r="AL13" s="103">
        <f>+AL7*ProjectDetails!$D$24</f>
        <v>90</v>
      </c>
      <c r="AM13" s="103">
        <f>+AM7*ProjectDetails!$D$24</f>
        <v>90</v>
      </c>
      <c r="AN13" s="103">
        <f>+AN7*ProjectDetails!$D$24</f>
        <v>90</v>
      </c>
      <c r="AO13" s="103">
        <f>+AO7*ProjectDetails!$D$24</f>
        <v>90</v>
      </c>
      <c r="AP13" s="103">
        <f>+AP7*ProjectDetails!$D$24</f>
        <v>4.5</v>
      </c>
      <c r="AQ13" s="103">
        <f>+AQ7*ProjectDetails!$D$24</f>
        <v>4.5</v>
      </c>
      <c r="AR13" s="103">
        <f>+AR7*ProjectDetails!$D$24</f>
        <v>4.5</v>
      </c>
      <c r="AS13" s="103">
        <f>+AS7*ProjectDetails!$D$24</f>
        <v>4.5</v>
      </c>
      <c r="AT13" s="104">
        <f>+AT7*ProjectDetails!$D$24</f>
        <v>4.5</v>
      </c>
      <c r="AU13" s="103">
        <f>+AU7*ProjectDetails!$D$24</f>
        <v>90</v>
      </c>
      <c r="AV13" s="103">
        <f>+AV7*ProjectDetails!$D$24</f>
        <v>90</v>
      </c>
      <c r="AW13" s="103">
        <f>+AW7*ProjectDetails!$D$24</f>
        <v>90</v>
      </c>
      <c r="AX13" s="103">
        <f>+AX7*ProjectDetails!$D$24</f>
        <v>90</v>
      </c>
      <c r="AY13" s="103">
        <f>+AY7*ProjectDetails!$D$24</f>
        <v>90</v>
      </c>
      <c r="AZ13" s="103">
        <f>+AZ7*ProjectDetails!$D$24</f>
        <v>4.5</v>
      </c>
      <c r="BA13" s="103">
        <f>+BA7*ProjectDetails!$D$24</f>
        <v>4.5</v>
      </c>
      <c r="BB13" s="103">
        <f>+BB7*ProjectDetails!$D$24</f>
        <v>4.5</v>
      </c>
      <c r="BC13" s="103">
        <f>+BC7*ProjectDetails!$D$24</f>
        <v>4.5</v>
      </c>
      <c r="BD13" s="104">
        <f>+BD7*ProjectDetails!$D$24</f>
        <v>4.5</v>
      </c>
      <c r="BE13" s="103">
        <f>+BE7*ProjectDetails!$D$24</f>
        <v>90</v>
      </c>
      <c r="BF13" s="103">
        <f>+BF7*ProjectDetails!$D$24</f>
        <v>90</v>
      </c>
      <c r="BG13" s="103">
        <f>+BG7*ProjectDetails!$D$24</f>
        <v>90</v>
      </c>
      <c r="BH13" s="103">
        <f>+BH7*ProjectDetails!$D$24</f>
        <v>90</v>
      </c>
      <c r="BI13" s="103">
        <f>+BI7*ProjectDetails!$D$24</f>
        <v>90</v>
      </c>
      <c r="BJ13" s="103">
        <f>+BJ7*ProjectDetails!$D$24</f>
        <v>4.5</v>
      </c>
      <c r="BK13" s="103">
        <f>+BK7*ProjectDetails!$D$24</f>
        <v>4.5</v>
      </c>
      <c r="BL13" s="103">
        <f>+BL7*ProjectDetails!$D$24</f>
        <v>4.5</v>
      </c>
      <c r="BM13" s="103">
        <f>+BM7*ProjectDetails!$D$24</f>
        <v>4.5</v>
      </c>
      <c r="BN13" s="104">
        <f>+BN7*ProjectDetails!$D$24</f>
        <v>4.5</v>
      </c>
      <c r="BO13" s="103">
        <f>+BO7*ProjectDetails!$D$24</f>
        <v>90</v>
      </c>
      <c r="BP13" s="103">
        <f>+BP7*ProjectDetails!$D$24</f>
        <v>90</v>
      </c>
      <c r="BQ13" s="103">
        <f>+BQ7*ProjectDetails!$D$24</f>
        <v>90</v>
      </c>
      <c r="BR13" s="103">
        <f>+BR7*ProjectDetails!$D$24</f>
        <v>90</v>
      </c>
      <c r="BS13" s="103">
        <f>+BS7*ProjectDetails!$D$24</f>
        <v>90</v>
      </c>
      <c r="BT13" s="103">
        <f>+BT7*ProjectDetails!$D$24</f>
        <v>4.5</v>
      </c>
      <c r="BU13" s="103">
        <f>+BU7*ProjectDetails!$D$24</f>
        <v>4.5</v>
      </c>
      <c r="BV13" s="103">
        <f>+BV7*ProjectDetails!$D$24</f>
        <v>4.5</v>
      </c>
      <c r="BW13" s="103">
        <f>+BW7*ProjectDetails!$D$24</f>
        <v>4.5</v>
      </c>
      <c r="BX13" s="104">
        <f>+BX7*ProjectDetails!$D$24</f>
        <v>4.5</v>
      </c>
      <c r="BY13" s="103">
        <f>+BY7*ProjectDetails!$D$24</f>
        <v>90</v>
      </c>
      <c r="BZ13" s="103">
        <f>+BZ7*ProjectDetails!$D$24</f>
        <v>90</v>
      </c>
      <c r="CA13" s="103">
        <f>+CA7*ProjectDetails!$D$24</f>
        <v>90</v>
      </c>
      <c r="CB13" s="103">
        <f>+CB7*ProjectDetails!$D$24</f>
        <v>90</v>
      </c>
      <c r="CC13" s="103">
        <f>+CC7*ProjectDetails!$D$24</f>
        <v>90</v>
      </c>
      <c r="CD13" s="103">
        <f>+CD7*ProjectDetails!$D$24</f>
        <v>4.5</v>
      </c>
      <c r="CE13" s="103">
        <f>+CE7*ProjectDetails!$D$24</f>
        <v>4.5</v>
      </c>
      <c r="CF13" s="103">
        <f>+CF7*ProjectDetails!$D$24</f>
        <v>4.5</v>
      </c>
      <c r="CG13" s="103">
        <f>+CG7*ProjectDetails!$D$24</f>
        <v>4.5</v>
      </c>
      <c r="CH13" s="104">
        <f>+CH7*ProjectDetails!$D$24</f>
        <v>4.5</v>
      </c>
      <c r="CI13" s="103">
        <f>+CI7*ProjectDetails!$D$24</f>
        <v>90</v>
      </c>
      <c r="CJ13" s="103">
        <f>+CJ7*ProjectDetails!$D$24</f>
        <v>90</v>
      </c>
      <c r="CK13" s="103">
        <f>+CK7*ProjectDetails!$D$24</f>
        <v>90</v>
      </c>
      <c r="CL13" s="103">
        <f>+CL7*ProjectDetails!$D$24</f>
        <v>90</v>
      </c>
      <c r="CM13" s="103">
        <f>+CM7*ProjectDetails!$D$24</f>
        <v>90</v>
      </c>
      <c r="CN13" s="103">
        <f>+CN7*ProjectDetails!$D$24</f>
        <v>4.5</v>
      </c>
      <c r="CO13" s="103">
        <f>+CO7*ProjectDetails!$D$24</f>
        <v>4.5</v>
      </c>
      <c r="CP13" s="103">
        <f>+CP7*ProjectDetails!$D$24</f>
        <v>4.5</v>
      </c>
      <c r="CQ13" s="103">
        <f>+CQ7*ProjectDetails!$D$24</f>
        <v>4.5</v>
      </c>
      <c r="CR13" s="104">
        <f>+CR7*ProjectDetails!$D$24</f>
        <v>4.5</v>
      </c>
      <c r="CS13" s="103">
        <f>+CS7*ProjectDetails!$D$24</f>
        <v>90</v>
      </c>
      <c r="CT13" s="103">
        <f>+CT7*ProjectDetails!$D$24</f>
        <v>90</v>
      </c>
      <c r="CU13" s="103">
        <f>+CU7*ProjectDetails!$D$24</f>
        <v>90</v>
      </c>
      <c r="CV13" s="103">
        <f>+CV7*ProjectDetails!$D$24</f>
        <v>90</v>
      </c>
      <c r="CW13" s="103">
        <f>+CW7*ProjectDetails!$D$24</f>
        <v>90</v>
      </c>
      <c r="CX13" s="103">
        <f>+CX7*ProjectDetails!$D$24</f>
        <v>4.5</v>
      </c>
      <c r="CY13" s="103">
        <f>+CY7*ProjectDetails!$D$24</f>
        <v>4.5</v>
      </c>
      <c r="CZ13" s="103">
        <f>+CZ7*ProjectDetails!$D$24</f>
        <v>4.5</v>
      </c>
      <c r="DA13" s="103">
        <f>+DA7*ProjectDetails!$D$24</f>
        <v>4.5</v>
      </c>
      <c r="DB13" s="104">
        <f>+DB7*ProjectDetails!$D$24</f>
        <v>4.5</v>
      </c>
      <c r="DC13" s="103">
        <f>+DC7*ProjectDetails!$D$24</f>
        <v>90</v>
      </c>
      <c r="DD13" s="103">
        <f>+DD7*ProjectDetails!$D$24</f>
        <v>90</v>
      </c>
      <c r="DE13" s="103">
        <f>+DE7*ProjectDetails!$D$24</f>
        <v>90</v>
      </c>
      <c r="DF13" s="103">
        <f>+DF7*ProjectDetails!$D$24</f>
        <v>90</v>
      </c>
      <c r="DG13" s="103">
        <f>+DG7*ProjectDetails!$D$24</f>
        <v>90</v>
      </c>
      <c r="DH13" s="103">
        <f>+DH7*ProjectDetails!$D$24</f>
        <v>4.5</v>
      </c>
      <c r="DI13" s="103">
        <f>+DI7*ProjectDetails!$D$24</f>
        <v>4.5</v>
      </c>
      <c r="DJ13" s="103">
        <f>+DJ7*ProjectDetails!$D$24</f>
        <v>4.5</v>
      </c>
      <c r="DK13" s="103">
        <f>+DK7*ProjectDetails!$D$24</f>
        <v>4.5</v>
      </c>
      <c r="DL13" s="104">
        <f>+DL7*ProjectDetails!$D$24</f>
        <v>4.5</v>
      </c>
      <c r="DM13" s="103">
        <f>+DM7*ProjectDetails!$D$24</f>
        <v>90</v>
      </c>
      <c r="DN13" s="103">
        <f>+DN7*ProjectDetails!$D$24</f>
        <v>90</v>
      </c>
      <c r="DO13" s="103">
        <f>+DO7*ProjectDetails!$D$24</f>
        <v>90</v>
      </c>
      <c r="DP13" s="103">
        <f>+DP7*ProjectDetails!$D$24</f>
        <v>90</v>
      </c>
      <c r="DQ13" s="103">
        <f>+DQ7*ProjectDetails!$D$24</f>
        <v>90</v>
      </c>
      <c r="DR13" s="103">
        <f>+DR7*ProjectDetails!$D$24</f>
        <v>4.5</v>
      </c>
      <c r="DS13" s="103">
        <f>+DS7*ProjectDetails!$D$24</f>
        <v>4.5</v>
      </c>
      <c r="DT13" s="103">
        <f>+DT7*ProjectDetails!$D$24</f>
        <v>4.5</v>
      </c>
      <c r="DU13" s="103">
        <f>+DU7*ProjectDetails!$D$24</f>
        <v>4.5</v>
      </c>
      <c r="DV13" s="104">
        <f>+DV7*ProjectDetails!$D$24</f>
        <v>4.5</v>
      </c>
      <c r="DW13" s="103">
        <f>+DW7*ProjectDetails!$D$24</f>
        <v>45</v>
      </c>
      <c r="DX13" s="103">
        <f>+DX7*ProjectDetails!$D$24</f>
        <v>45</v>
      </c>
      <c r="DY13" s="103">
        <f>+DY7*ProjectDetails!$D$24</f>
        <v>45</v>
      </c>
      <c r="DZ13" s="103">
        <f>+DZ7*ProjectDetails!$D$24</f>
        <v>45</v>
      </c>
      <c r="EA13" s="103">
        <f>+EA7*ProjectDetails!$D$24</f>
        <v>4.5</v>
      </c>
      <c r="EB13" s="103">
        <f>+EB7*ProjectDetails!$D$24</f>
        <v>4.5</v>
      </c>
      <c r="EC13" s="103">
        <f>+EC7*ProjectDetails!$D$24</f>
        <v>4.5</v>
      </c>
      <c r="ED13" s="103">
        <f>+ED7*ProjectDetails!$D$24</f>
        <v>4.5</v>
      </c>
      <c r="EE13" s="103">
        <f>+EE7*ProjectDetails!$D$24</f>
        <v>90</v>
      </c>
      <c r="EF13" s="173">
        <f>+EF7*ProjectDetails!$D$24</f>
        <v>90</v>
      </c>
      <c r="EG13" s="103">
        <f>+EG7*ProjectDetails!$D$24</f>
        <v>90</v>
      </c>
      <c r="EH13" s="103">
        <f>+EH7*ProjectDetails!$D$24</f>
        <v>90</v>
      </c>
      <c r="EI13" s="103">
        <f>+EI7*ProjectDetails!$D$24</f>
        <v>90</v>
      </c>
      <c r="EJ13" s="103">
        <f>+EJ7*ProjectDetails!$D$24</f>
        <v>90</v>
      </c>
      <c r="EK13" s="103">
        <f>+EK7*ProjectDetails!$D$24</f>
        <v>90</v>
      </c>
      <c r="EL13" s="103">
        <f>+EL7*ProjectDetails!$D$24</f>
        <v>4.5</v>
      </c>
      <c r="EM13" s="103">
        <f>+EM7*ProjectDetails!$D$24</f>
        <v>4.5</v>
      </c>
      <c r="EN13" s="103">
        <f>+EN7*ProjectDetails!$D$24</f>
        <v>4.5</v>
      </c>
      <c r="EO13" s="103">
        <f>+EO7*ProjectDetails!$D$24</f>
        <v>4.5</v>
      </c>
      <c r="EP13" s="104">
        <f>+EP7*ProjectDetails!$D$24</f>
        <v>4.5</v>
      </c>
      <c r="EQ13" s="103">
        <f>+EQ7*ProjectDetails!$D$24</f>
        <v>90</v>
      </c>
      <c r="ER13" s="103">
        <f>+ER7*ProjectDetails!$D$24</f>
        <v>90</v>
      </c>
      <c r="ES13" s="103">
        <f>+ES7*ProjectDetails!$D$24</f>
        <v>90</v>
      </c>
      <c r="ET13" s="103">
        <f>+ET7*ProjectDetails!$D$24</f>
        <v>90</v>
      </c>
      <c r="EU13" s="103">
        <f>+EU7*ProjectDetails!$D$24</f>
        <v>90</v>
      </c>
      <c r="EV13" s="103">
        <f>+EV7*ProjectDetails!$D$24</f>
        <v>4.5</v>
      </c>
      <c r="EW13" s="103">
        <f>+EW7*ProjectDetails!$D$24</f>
        <v>4.5</v>
      </c>
      <c r="EX13" s="103">
        <f>+EX7*ProjectDetails!$D$24</f>
        <v>4.5</v>
      </c>
      <c r="EY13" s="103">
        <f>+EY7*ProjectDetails!$D$24</f>
        <v>4.5</v>
      </c>
      <c r="EZ13" s="104">
        <f>+EZ7*ProjectDetails!$D$24</f>
        <v>4.5</v>
      </c>
      <c r="FA13" s="103">
        <f>+FA7*ProjectDetails!$D$24</f>
        <v>90</v>
      </c>
      <c r="FB13" s="103">
        <f>+FB7*ProjectDetails!$D$24</f>
        <v>90</v>
      </c>
      <c r="FC13" s="103">
        <f>+FC7*ProjectDetails!$D$24</f>
        <v>90</v>
      </c>
      <c r="FD13" s="103">
        <f>+FD7*ProjectDetails!$D$24</f>
        <v>90</v>
      </c>
      <c r="FE13" s="103">
        <f>+FE7*ProjectDetails!$D$24</f>
        <v>90</v>
      </c>
      <c r="FF13" s="103">
        <f>+FF7*ProjectDetails!$D$24</f>
        <v>4.5</v>
      </c>
      <c r="FG13" s="103">
        <f>+FG7*ProjectDetails!$D$24</f>
        <v>4.5</v>
      </c>
      <c r="FH13" s="103">
        <f>+FH7*ProjectDetails!$D$24</f>
        <v>4.5</v>
      </c>
      <c r="FI13" s="103">
        <f>+FI7*ProjectDetails!$D$24</f>
        <v>4.5</v>
      </c>
      <c r="FJ13" s="104">
        <f>+FJ7*ProjectDetails!$D$24</f>
        <v>4.5</v>
      </c>
      <c r="FK13" s="103">
        <f>+FK7*ProjectDetails!$D$24</f>
        <v>90</v>
      </c>
      <c r="FL13" s="103">
        <f>+FL7*ProjectDetails!$D$24</f>
        <v>90</v>
      </c>
      <c r="FM13" s="103">
        <f>+FM7*ProjectDetails!$D$24</f>
        <v>4.5</v>
      </c>
      <c r="FN13" s="103">
        <f>+FN7*ProjectDetails!$D$24</f>
        <v>4.5</v>
      </c>
      <c r="FO13" s="103">
        <f>+FO7*ProjectDetails!$D$24</f>
        <v>90</v>
      </c>
      <c r="FP13" s="103">
        <f>+FP7*ProjectDetails!$D$24</f>
        <v>90</v>
      </c>
      <c r="FQ13" s="103">
        <f>+FQ7*ProjectDetails!$D$24</f>
        <v>4.5</v>
      </c>
      <c r="FR13" s="103">
        <f>+FR7*ProjectDetails!$D$24</f>
        <v>4.5</v>
      </c>
      <c r="FS13" s="103">
        <f>+FS7*ProjectDetails!$D$24</f>
        <v>4.5</v>
      </c>
      <c r="FT13" s="173">
        <f>+FT7*ProjectDetails!$D$24</f>
        <v>4.5</v>
      </c>
      <c r="FU13" s="103">
        <f>+FU7*ProjectDetails!$D$24</f>
        <v>90</v>
      </c>
      <c r="FV13" s="103">
        <f>+FV7*ProjectDetails!$D$24</f>
        <v>90</v>
      </c>
      <c r="FW13" s="103">
        <f>+FW7*ProjectDetails!$D$24</f>
        <v>90</v>
      </c>
      <c r="FX13" s="103">
        <f>+FX7*ProjectDetails!$D$24</f>
        <v>90</v>
      </c>
      <c r="FY13" s="103">
        <f>+FY7*ProjectDetails!$D$24</f>
        <v>90</v>
      </c>
      <c r="FZ13" s="103">
        <f>+FZ7*ProjectDetails!$D$24</f>
        <v>4.5</v>
      </c>
      <c r="GA13" s="103">
        <f>+GA7*ProjectDetails!$D$24</f>
        <v>4.5</v>
      </c>
      <c r="GB13" s="103">
        <f>+GB7*ProjectDetails!$D$24</f>
        <v>4.5</v>
      </c>
      <c r="GC13" s="103">
        <f>+GC7*ProjectDetails!$D$24</f>
        <v>4.5</v>
      </c>
      <c r="GD13" s="104">
        <f>+GD7*ProjectDetails!$D$24</f>
        <v>4.5</v>
      </c>
      <c r="GE13" s="103">
        <f>+GE7*ProjectDetails!$D$24</f>
        <v>90</v>
      </c>
      <c r="GF13" s="103">
        <f>+GF7*ProjectDetails!$D$24</f>
        <v>90</v>
      </c>
      <c r="GG13" s="103">
        <f>+GG7*ProjectDetails!$D$24</f>
        <v>90</v>
      </c>
      <c r="GH13" s="103">
        <f>+GH7*ProjectDetails!$D$24</f>
        <v>90</v>
      </c>
      <c r="GI13" s="103">
        <f>+GI7*ProjectDetails!$D$24</f>
        <v>90</v>
      </c>
      <c r="GJ13" s="103">
        <f>+GJ7*ProjectDetails!$D$24</f>
        <v>4.5</v>
      </c>
      <c r="GK13" s="103">
        <f>+GK7*ProjectDetails!$D$24</f>
        <v>4.5</v>
      </c>
      <c r="GL13" s="103">
        <f>+GL7*ProjectDetails!$D$24</f>
        <v>4.5</v>
      </c>
      <c r="GM13" s="103">
        <f>+GM7*ProjectDetails!$D$24</f>
        <v>4.5</v>
      </c>
      <c r="GN13" s="104">
        <f>+GN7*ProjectDetails!$D$24</f>
        <v>4.5</v>
      </c>
      <c r="GO13" s="103">
        <f>+GO7*ProjectDetails!$D$24</f>
        <v>90</v>
      </c>
      <c r="GP13" s="103">
        <f>+GP7*ProjectDetails!$D$24</f>
        <v>90</v>
      </c>
      <c r="GQ13" s="103">
        <f>+GQ7*ProjectDetails!$D$24</f>
        <v>90</v>
      </c>
      <c r="GR13" s="103">
        <f>+GR7*ProjectDetails!$D$24</f>
        <v>90</v>
      </c>
      <c r="GS13" s="103">
        <f>+GS7*ProjectDetails!$D$24</f>
        <v>90</v>
      </c>
      <c r="GT13" s="103">
        <f>+GT7*ProjectDetails!$D$24</f>
        <v>4.5</v>
      </c>
      <c r="GU13" s="103">
        <f>+GU7*ProjectDetails!$D$24</f>
        <v>4.5</v>
      </c>
      <c r="GV13" s="103">
        <f>+GV7*ProjectDetails!$D$24</f>
        <v>4.5</v>
      </c>
      <c r="GW13" s="103">
        <f>+GW7*ProjectDetails!$D$24</f>
        <v>4.5</v>
      </c>
      <c r="GX13" s="104">
        <f>+GX7*ProjectDetails!$D$24</f>
        <v>4.5</v>
      </c>
      <c r="GY13" s="103">
        <f>+GY7*ProjectDetails!$D$24</f>
        <v>90</v>
      </c>
      <c r="GZ13" s="103">
        <f>+GZ7*ProjectDetails!$D$24</f>
        <v>90</v>
      </c>
      <c r="HA13" s="103">
        <f>+HA7*ProjectDetails!$D$24</f>
        <v>90</v>
      </c>
      <c r="HB13" s="103">
        <f>+HB7*ProjectDetails!$D$24</f>
        <v>90</v>
      </c>
      <c r="HC13" s="103">
        <f>+HC7*ProjectDetails!$D$24</f>
        <v>90</v>
      </c>
      <c r="HD13" s="103">
        <f>+HD7*ProjectDetails!$D$24</f>
        <v>4.5</v>
      </c>
      <c r="HE13" s="103">
        <f>+HE7*ProjectDetails!$D$24</f>
        <v>4.5</v>
      </c>
      <c r="HF13" s="103">
        <f>+HF7*ProjectDetails!$D$24</f>
        <v>4.5</v>
      </c>
      <c r="HG13" s="103">
        <f>+HG7*ProjectDetails!$D$24</f>
        <v>4.5</v>
      </c>
      <c r="HH13" s="104">
        <f>+HH7*ProjectDetails!$D$24</f>
        <v>4.5</v>
      </c>
      <c r="HI13" s="103">
        <f>+HI7*ProjectDetails!$D$24</f>
        <v>90</v>
      </c>
      <c r="HJ13" s="103">
        <f>+HJ7*ProjectDetails!$D$24</f>
        <v>90</v>
      </c>
      <c r="HK13" s="103">
        <f>+HK7*ProjectDetails!$D$24</f>
        <v>90</v>
      </c>
      <c r="HL13" s="103">
        <f>+HL7*ProjectDetails!$D$24</f>
        <v>90</v>
      </c>
      <c r="HM13" s="103">
        <f>+HM7*ProjectDetails!$D$24</f>
        <v>90</v>
      </c>
      <c r="HN13" s="103">
        <f>+HN7*ProjectDetails!$D$24</f>
        <v>4.5</v>
      </c>
      <c r="HO13" s="103">
        <f>+HO7*ProjectDetails!$D$24</f>
        <v>4.5</v>
      </c>
      <c r="HP13" s="103">
        <f>+HP7*ProjectDetails!$D$24</f>
        <v>4.5</v>
      </c>
      <c r="HQ13" s="103">
        <f>+HQ7*ProjectDetails!$D$24</f>
        <v>4.5</v>
      </c>
      <c r="HR13" s="104">
        <f>+HR7*ProjectDetails!$D$24</f>
        <v>4.5</v>
      </c>
      <c r="HS13" s="103">
        <f>+HS7*ProjectDetails!$D$24</f>
        <v>90</v>
      </c>
      <c r="HT13" s="103">
        <f>+HT7*ProjectDetails!$D$24</f>
        <v>90</v>
      </c>
      <c r="HU13" s="103">
        <f>+HU7*ProjectDetails!$D$24</f>
        <v>90</v>
      </c>
      <c r="HV13" s="103">
        <f>+HV7*ProjectDetails!$D$24</f>
        <v>90</v>
      </c>
      <c r="HW13" s="103">
        <f>+HW7*ProjectDetails!$D$24</f>
        <v>90</v>
      </c>
      <c r="HX13" s="103">
        <f>+HX7*ProjectDetails!$D$24</f>
        <v>4.5</v>
      </c>
      <c r="HY13" s="103">
        <f>+HY7*ProjectDetails!$D$24</f>
        <v>4.5</v>
      </c>
      <c r="HZ13" s="103">
        <f>+HZ7*ProjectDetails!$D$24</f>
        <v>4.5</v>
      </c>
      <c r="IA13" s="103">
        <f>+IA7*ProjectDetails!$D$24</f>
        <v>4.5</v>
      </c>
      <c r="IB13" s="104">
        <f>+IB7*ProjectDetails!$D$24</f>
        <v>4.5</v>
      </c>
      <c r="IC13" s="103">
        <f>+IC7*ProjectDetails!$D$24</f>
        <v>90</v>
      </c>
      <c r="ID13" s="103">
        <f>+ID7*ProjectDetails!$D$24</f>
        <v>90</v>
      </c>
      <c r="IE13" s="103">
        <f>+IE7*ProjectDetails!$D$24</f>
        <v>90</v>
      </c>
      <c r="IF13" s="103">
        <f>+IF7*ProjectDetails!$D$24</f>
        <v>90</v>
      </c>
      <c r="IG13" s="103">
        <f>+IG7*ProjectDetails!$D$24</f>
        <v>90</v>
      </c>
      <c r="IH13" s="103">
        <f>+IH7*ProjectDetails!$D$24</f>
        <v>4.5</v>
      </c>
      <c r="II13" s="103">
        <f>+II7*ProjectDetails!$D$24</f>
        <v>4.5</v>
      </c>
      <c r="IJ13" s="103">
        <f>+IJ7*ProjectDetails!$D$24</f>
        <v>4.5</v>
      </c>
      <c r="IK13" s="103">
        <f>+IK7*ProjectDetails!$D$24</f>
        <v>4.5</v>
      </c>
      <c r="IL13" s="104">
        <f>+IL7*ProjectDetails!$D$24</f>
        <v>4.5</v>
      </c>
      <c r="IM13" s="103">
        <f>+IM7*ProjectDetails!$D$24</f>
        <v>90</v>
      </c>
      <c r="IN13" s="103">
        <f>+IN7*ProjectDetails!$D$24</f>
        <v>90</v>
      </c>
      <c r="IO13" s="103">
        <f>+IO7*ProjectDetails!$D$24</f>
        <v>90</v>
      </c>
      <c r="IP13" s="103">
        <f>+IP7*ProjectDetails!$D$24</f>
        <v>90</v>
      </c>
      <c r="IQ13" s="103">
        <f>+IQ7*ProjectDetails!$D$24</f>
        <v>90</v>
      </c>
      <c r="IR13" s="103">
        <f>+IR7*ProjectDetails!$D$24</f>
        <v>4.5</v>
      </c>
      <c r="IS13" s="103">
        <f>+IS7*ProjectDetails!$D$24</f>
        <v>4.5</v>
      </c>
      <c r="IT13" s="103">
        <f>+IT7*ProjectDetails!$D$24</f>
        <v>4.5</v>
      </c>
      <c r="IU13" s="103">
        <f>+IU7*ProjectDetails!$D$24</f>
        <v>4.5</v>
      </c>
      <c r="IV13" s="104">
        <f>+IV7*ProjectDetails!$D$24</f>
        <v>4.5</v>
      </c>
      <c r="IW13" s="103">
        <f>+IW7*ProjectDetails!$D$24</f>
        <v>90</v>
      </c>
      <c r="IX13" s="103">
        <f>+IX7*ProjectDetails!$D$24</f>
        <v>90</v>
      </c>
      <c r="IY13" s="103">
        <f>+IY7*ProjectDetails!$D$24</f>
        <v>90</v>
      </c>
      <c r="IZ13" s="103">
        <f>+IZ7*ProjectDetails!$D$24</f>
        <v>90</v>
      </c>
      <c r="JA13" s="103">
        <f>+JA7*ProjectDetails!$D$24</f>
        <v>90</v>
      </c>
      <c r="JB13" s="103">
        <f>+JB7*ProjectDetails!$D$24</f>
        <v>4.5</v>
      </c>
      <c r="JC13" s="103">
        <f>+JC7*ProjectDetails!$D$24</f>
        <v>4.5</v>
      </c>
      <c r="JD13" s="103">
        <f>+JD7*ProjectDetails!$D$24</f>
        <v>4.5</v>
      </c>
      <c r="JE13" s="103">
        <f>+JE7*ProjectDetails!$D$24</f>
        <v>4.5</v>
      </c>
      <c r="JF13" s="104">
        <f>+JF7*ProjectDetails!$D$24</f>
        <v>4.5</v>
      </c>
      <c r="JG13" s="103">
        <f>+JG7*ProjectDetails!$D$24</f>
        <v>90</v>
      </c>
      <c r="JH13" s="103">
        <f>+JH7*ProjectDetails!$D$24</f>
        <v>90</v>
      </c>
      <c r="JI13" s="103">
        <f>+JI7*ProjectDetails!$D$24</f>
        <v>90</v>
      </c>
      <c r="JJ13" s="103">
        <f>+JJ7*ProjectDetails!$D$24</f>
        <v>90</v>
      </c>
      <c r="JK13" s="103">
        <f>+JK7*ProjectDetails!$D$24</f>
        <v>90</v>
      </c>
      <c r="JL13" s="103">
        <f>+JL7*ProjectDetails!$D$24</f>
        <v>4.5</v>
      </c>
      <c r="JM13" s="103">
        <f>+JM7*ProjectDetails!$D$24</f>
        <v>4.5</v>
      </c>
      <c r="JN13" s="103">
        <f>+JN7*ProjectDetails!$D$24</f>
        <v>4.5</v>
      </c>
      <c r="JO13" s="103">
        <f>+JO7*ProjectDetails!$D$24</f>
        <v>4.5</v>
      </c>
      <c r="JP13" s="104">
        <f>+JP7*ProjectDetails!$D$24</f>
        <v>4.5</v>
      </c>
      <c r="JQ13" s="103">
        <f>+JQ7*ProjectDetails!$D$24</f>
        <v>90</v>
      </c>
      <c r="JR13" s="103">
        <f>+JR7*ProjectDetails!$D$24</f>
        <v>90</v>
      </c>
      <c r="JS13" s="103">
        <f>+JS7*ProjectDetails!$D$24</f>
        <v>90</v>
      </c>
      <c r="JT13" s="103">
        <f>+JT7*ProjectDetails!$D$24</f>
        <v>90</v>
      </c>
      <c r="JU13" s="103">
        <f>+JU7*ProjectDetails!$D$24</f>
        <v>90</v>
      </c>
      <c r="JV13" s="103">
        <f>+JV7*ProjectDetails!$D$24</f>
        <v>4.5</v>
      </c>
      <c r="JW13" s="103">
        <f>+JW7*ProjectDetails!$D$24</f>
        <v>4.5</v>
      </c>
      <c r="JX13" s="103">
        <f>+JX7*ProjectDetails!$D$24</f>
        <v>4.5</v>
      </c>
      <c r="JY13" s="103">
        <f>+JY7*ProjectDetails!$D$24</f>
        <v>4.5</v>
      </c>
      <c r="JZ13" s="104">
        <f>+JZ7*ProjectDetails!$D$24</f>
        <v>4.5</v>
      </c>
      <c r="KA13" s="103">
        <f>+KA7*ProjectDetails!$D$24</f>
        <v>90</v>
      </c>
      <c r="KB13" s="103">
        <f>+KB7*ProjectDetails!$D$24</f>
        <v>90</v>
      </c>
      <c r="KC13" s="103">
        <f>+KC7*ProjectDetails!$D$24</f>
        <v>90</v>
      </c>
      <c r="KD13" s="103">
        <f>+KD7*ProjectDetails!$D$24</f>
        <v>90</v>
      </c>
      <c r="KE13" s="103">
        <f>+KE7*ProjectDetails!$D$24</f>
        <v>90</v>
      </c>
      <c r="KF13" s="103">
        <f>+KF7*ProjectDetails!$D$24</f>
        <v>4.5</v>
      </c>
      <c r="KG13" s="103">
        <f>+KG7*ProjectDetails!$D$24</f>
        <v>4.5</v>
      </c>
      <c r="KH13" s="103">
        <f>+KH7*ProjectDetails!$D$24</f>
        <v>4.5</v>
      </c>
      <c r="KI13" s="103">
        <f>+KI7*ProjectDetails!$D$24</f>
        <v>4.5</v>
      </c>
      <c r="KJ13" s="104">
        <f>+KJ7*ProjectDetails!$D$24</f>
        <v>4.5</v>
      </c>
      <c r="KK13" s="103">
        <f>+KK7*ProjectDetails!$D$24</f>
        <v>90</v>
      </c>
      <c r="KL13" s="103">
        <f>+KL7*ProjectDetails!$D$24</f>
        <v>90</v>
      </c>
      <c r="KM13" s="103">
        <f>+KM7*ProjectDetails!$D$24</f>
        <v>90</v>
      </c>
      <c r="KN13" s="103">
        <f>+KN7*ProjectDetails!$D$24</f>
        <v>90</v>
      </c>
      <c r="KO13" s="103">
        <f>+KO7*ProjectDetails!$D$24</f>
        <v>90</v>
      </c>
      <c r="KP13" s="103">
        <f>+KP7*ProjectDetails!$D$24</f>
        <v>4.5</v>
      </c>
      <c r="KQ13" s="103">
        <f>+KQ7*ProjectDetails!$D$24</f>
        <v>4.5</v>
      </c>
      <c r="KR13" s="103">
        <f>+KR7*ProjectDetails!$D$24</f>
        <v>4.5</v>
      </c>
      <c r="KS13" s="103">
        <f>+KS7*ProjectDetails!$D$24</f>
        <v>4.5</v>
      </c>
      <c r="KT13" s="104">
        <f>+KT7*ProjectDetails!$D$24</f>
        <v>4.5</v>
      </c>
      <c r="KU13" s="103">
        <f>+KU7*ProjectDetails!$D$24</f>
        <v>90</v>
      </c>
      <c r="KV13" s="103">
        <f>+KV7*ProjectDetails!$D$24</f>
        <v>90</v>
      </c>
      <c r="KW13" s="103">
        <f>+KW7*ProjectDetails!$D$24</f>
        <v>90</v>
      </c>
      <c r="KX13" s="103">
        <f>+KX7*ProjectDetails!$D$24</f>
        <v>90</v>
      </c>
      <c r="KY13" s="103">
        <f>+KY7*ProjectDetails!$D$24</f>
        <v>90</v>
      </c>
      <c r="KZ13" s="103">
        <f>+KZ7*ProjectDetails!$D$24</f>
        <v>4.5</v>
      </c>
      <c r="LA13" s="103">
        <f>+LA7*ProjectDetails!$D$24</f>
        <v>4.5</v>
      </c>
      <c r="LB13" s="103">
        <f>+LB7*ProjectDetails!$D$24</f>
        <v>4.5</v>
      </c>
      <c r="LC13" s="103">
        <f>+LC7*ProjectDetails!$D$24</f>
        <v>4.5</v>
      </c>
      <c r="LD13" s="173">
        <f>+LD7*ProjectDetails!$D$24</f>
        <v>4.5</v>
      </c>
      <c r="LE13" s="103">
        <f>+LE7*ProjectDetails!$D$24</f>
        <v>90</v>
      </c>
      <c r="LF13" s="103">
        <f>+LF7*ProjectDetails!$D$24</f>
        <v>90</v>
      </c>
      <c r="LG13" s="173">
        <f>+LG7*ProjectDetails!$D$24</f>
        <v>90</v>
      </c>
      <c r="LH13" s="103">
        <f>+LH7*ProjectDetails!$D$24</f>
        <v>90</v>
      </c>
      <c r="LI13" s="103">
        <f>+LI7*ProjectDetails!$D$24</f>
        <v>90</v>
      </c>
      <c r="LJ13" s="103">
        <f>+LJ7*ProjectDetails!$D$24</f>
        <v>90</v>
      </c>
      <c r="LK13" s="103">
        <f>+LK7*ProjectDetails!$D$24</f>
        <v>90</v>
      </c>
      <c r="LL13" s="103">
        <f>+LL7*ProjectDetails!$D$24</f>
        <v>90</v>
      </c>
      <c r="LM13" s="103">
        <f>+LM7*ProjectDetails!$D$24</f>
        <v>90</v>
      </c>
      <c r="LN13" s="103">
        <f>+LN7*ProjectDetails!$D$24</f>
        <v>90</v>
      </c>
      <c r="LO13" s="103">
        <f>+LO7*ProjectDetails!$D$24</f>
        <v>90</v>
      </c>
      <c r="LP13" s="103">
        <f>+LP7*ProjectDetails!$D$24</f>
        <v>90</v>
      </c>
      <c r="LQ13" s="103">
        <f>+LQ7*ProjectDetails!$D$24</f>
        <v>90</v>
      </c>
      <c r="LR13" s="103">
        <f>+LR7*ProjectDetails!$D$24</f>
        <v>90</v>
      </c>
      <c r="LS13" s="103">
        <f>+LS7*ProjectDetails!$D$24</f>
        <v>90</v>
      </c>
      <c r="LT13" s="103">
        <f>+LT7*ProjectDetails!$D$24</f>
        <v>90</v>
      </c>
      <c r="LU13" s="103">
        <f>+LU7*ProjectDetails!$D$24</f>
        <v>90</v>
      </c>
      <c r="LV13" s="103">
        <f>+LV7*ProjectDetails!$D$24</f>
        <v>90</v>
      </c>
      <c r="LW13" s="103">
        <f>+LW7*ProjectDetails!$D$24</f>
        <v>90</v>
      </c>
      <c r="LX13" s="103">
        <f>+LX7*ProjectDetails!$D$24</f>
        <v>90</v>
      </c>
      <c r="LY13" s="245">
        <f>+LY7*ProjectDetails!$D$24</f>
        <v>90</v>
      </c>
      <c r="LZ13" s="103">
        <f>+LZ7*ProjectDetails!$D$24</f>
        <v>90</v>
      </c>
      <c r="MA13" s="245">
        <f>+MA7*ProjectDetails!$D$24</f>
        <v>90</v>
      </c>
      <c r="MB13" s="103">
        <f>+MB7*ProjectDetails!$D$24</f>
        <v>90</v>
      </c>
      <c r="MC13" s="103">
        <f>+MC7*ProjectDetails!$D$24</f>
        <v>90</v>
      </c>
      <c r="MD13" s="103">
        <f>+MD7*ProjectDetails!$D$24</f>
        <v>90</v>
      </c>
      <c r="ME13" s="103">
        <f>+ME7*ProjectDetails!$D$24</f>
        <v>90</v>
      </c>
    </row>
    <row r="14" spans="1:343" x14ac:dyDescent="0.25">
      <c r="A14" s="90"/>
      <c r="B14" s="87"/>
      <c r="C14" s="87"/>
      <c r="D14" s="87"/>
      <c r="E14" s="87"/>
      <c r="F14" s="12" t="s">
        <v>177</v>
      </c>
      <c r="G14" s="105">
        <f>+G9*ProjectDetails!$D$24</f>
        <v>0</v>
      </c>
      <c r="H14" s="105">
        <f>+H9*ProjectDetails!$D$24</f>
        <v>27</v>
      </c>
      <c r="I14" s="105">
        <f>+I9*ProjectDetails!$D$24</f>
        <v>-27</v>
      </c>
      <c r="J14" s="105">
        <f>+J9*ProjectDetails!$D$24</f>
        <v>35.550000000000004</v>
      </c>
      <c r="K14" s="105">
        <f>+K9*ProjectDetails!$D$24</f>
        <v>-35.550000000000004</v>
      </c>
      <c r="L14" s="105">
        <f>+L9*ProjectDetails!$D$24</f>
        <v>0</v>
      </c>
      <c r="M14" s="105">
        <f>+M9*ProjectDetails!$D$24</f>
        <v>27</v>
      </c>
      <c r="N14" s="105">
        <f>+N9*ProjectDetails!$D$24</f>
        <v>-27</v>
      </c>
      <c r="O14" s="105">
        <f>+O9*ProjectDetails!$D$24</f>
        <v>35.550000000000004</v>
      </c>
      <c r="P14" s="106">
        <f>+P9*ProjectDetails!$D$24</f>
        <v>-35.550000000000004</v>
      </c>
      <c r="Q14" s="105">
        <f>+Q9*ProjectDetails!$D$24</f>
        <v>0</v>
      </c>
      <c r="R14" s="105">
        <f>+R9*ProjectDetails!$D$24</f>
        <v>27</v>
      </c>
      <c r="S14" s="105">
        <f>+S9*ProjectDetails!$D$24</f>
        <v>-27</v>
      </c>
      <c r="T14" s="105">
        <f>+T9*ProjectDetails!$D$24</f>
        <v>35.550000000000004</v>
      </c>
      <c r="U14" s="105">
        <f>+U9*ProjectDetails!$D$24</f>
        <v>-35.550000000000004</v>
      </c>
      <c r="V14" s="105">
        <f>+V9*ProjectDetails!$D$24</f>
        <v>0</v>
      </c>
      <c r="W14" s="105">
        <f>+W9*ProjectDetails!$D$24</f>
        <v>27</v>
      </c>
      <c r="X14" s="105">
        <f>+X9*ProjectDetails!$D$24</f>
        <v>-27</v>
      </c>
      <c r="Y14" s="105">
        <f>+Y9*ProjectDetails!$D$24</f>
        <v>35.550000000000004</v>
      </c>
      <c r="Z14" s="106">
        <f>+Z9*ProjectDetails!$D$24</f>
        <v>-35.550000000000004</v>
      </c>
      <c r="AA14" s="105">
        <f>+AA9*ProjectDetails!$D$24</f>
        <v>0</v>
      </c>
      <c r="AB14" s="105">
        <f>+AB9*ProjectDetails!$D$24</f>
        <v>27</v>
      </c>
      <c r="AC14" s="105">
        <f>+AC9*ProjectDetails!$D$24</f>
        <v>-27</v>
      </c>
      <c r="AD14" s="105">
        <f>+AD9*ProjectDetails!$D$24</f>
        <v>35.550000000000004</v>
      </c>
      <c r="AE14" s="105">
        <f>+AE9*ProjectDetails!$D$24</f>
        <v>-35.550000000000004</v>
      </c>
      <c r="AF14" s="105">
        <f>+AF9*ProjectDetails!$D$24</f>
        <v>0</v>
      </c>
      <c r="AG14" s="105">
        <f>+AG9*ProjectDetails!$D$24</f>
        <v>27</v>
      </c>
      <c r="AH14" s="105">
        <f>+AH9*ProjectDetails!$D$24</f>
        <v>-27</v>
      </c>
      <c r="AI14" s="105">
        <f>+AI9*ProjectDetails!$D$24</f>
        <v>35.550000000000004</v>
      </c>
      <c r="AJ14" s="106">
        <f>+AJ9*ProjectDetails!$D$24</f>
        <v>-35.550000000000004</v>
      </c>
      <c r="AK14" s="105">
        <f>+AK9*ProjectDetails!$D$24</f>
        <v>0</v>
      </c>
      <c r="AL14" s="105">
        <f>+AL9*ProjectDetails!$D$24</f>
        <v>27</v>
      </c>
      <c r="AM14" s="105">
        <f>+AM9*ProjectDetails!$D$24</f>
        <v>-27</v>
      </c>
      <c r="AN14" s="105">
        <f>+AN9*ProjectDetails!$D$24</f>
        <v>35.550000000000004</v>
      </c>
      <c r="AO14" s="105">
        <f>+AO9*ProjectDetails!$D$24</f>
        <v>-35.550000000000004</v>
      </c>
      <c r="AP14" s="105">
        <f>+AP9*ProjectDetails!$D$24</f>
        <v>0</v>
      </c>
      <c r="AQ14" s="105">
        <f>+AQ9*ProjectDetails!$D$24</f>
        <v>27</v>
      </c>
      <c r="AR14" s="105">
        <f>+AR9*ProjectDetails!$D$24</f>
        <v>-27</v>
      </c>
      <c r="AS14" s="105">
        <f>+AS9*ProjectDetails!$D$24</f>
        <v>35.550000000000004</v>
      </c>
      <c r="AT14" s="106">
        <f>+AT9*ProjectDetails!$D$24</f>
        <v>-35.550000000000004</v>
      </c>
      <c r="AU14" s="105">
        <f>+AU9*ProjectDetails!$D$24</f>
        <v>0</v>
      </c>
      <c r="AV14" s="105">
        <f>+AV9*ProjectDetails!$D$24</f>
        <v>27</v>
      </c>
      <c r="AW14" s="105">
        <f>+AW9*ProjectDetails!$D$24</f>
        <v>-27</v>
      </c>
      <c r="AX14" s="105">
        <f>+AX9*ProjectDetails!$D$24</f>
        <v>35.550000000000004</v>
      </c>
      <c r="AY14" s="105">
        <f>+AY9*ProjectDetails!$D$24</f>
        <v>-35.550000000000004</v>
      </c>
      <c r="AZ14" s="105">
        <f>+AZ9*ProjectDetails!$D$24</f>
        <v>0</v>
      </c>
      <c r="BA14" s="105">
        <f>+BA9*ProjectDetails!$D$24</f>
        <v>27</v>
      </c>
      <c r="BB14" s="105">
        <f>+BB9*ProjectDetails!$D$24</f>
        <v>-27</v>
      </c>
      <c r="BC14" s="105">
        <f>+BC9*ProjectDetails!$D$24</f>
        <v>35.550000000000004</v>
      </c>
      <c r="BD14" s="106">
        <f>+BD9*ProjectDetails!$D$24</f>
        <v>-35.550000000000004</v>
      </c>
      <c r="BE14" s="105">
        <f>+BE9*ProjectDetails!$D$24</f>
        <v>0</v>
      </c>
      <c r="BF14" s="105">
        <f>+BF9*ProjectDetails!$D$24</f>
        <v>27</v>
      </c>
      <c r="BG14" s="105">
        <f>+BG9*ProjectDetails!$D$24</f>
        <v>-27</v>
      </c>
      <c r="BH14" s="105">
        <f>+BH9*ProjectDetails!$D$24</f>
        <v>35.550000000000004</v>
      </c>
      <c r="BI14" s="105">
        <f>+BI9*ProjectDetails!$D$24</f>
        <v>-35.550000000000004</v>
      </c>
      <c r="BJ14" s="105">
        <f>+BJ9*ProjectDetails!$D$24</f>
        <v>0</v>
      </c>
      <c r="BK14" s="105">
        <f>+BK9*ProjectDetails!$D$24</f>
        <v>27</v>
      </c>
      <c r="BL14" s="105">
        <f>+BL9*ProjectDetails!$D$24</f>
        <v>-27</v>
      </c>
      <c r="BM14" s="105">
        <f>+BM9*ProjectDetails!$D$24</f>
        <v>35.550000000000004</v>
      </c>
      <c r="BN14" s="106">
        <f>+BN9*ProjectDetails!$D$24</f>
        <v>-35.550000000000004</v>
      </c>
      <c r="BO14" s="105">
        <f>+BO9*ProjectDetails!$D$24</f>
        <v>0</v>
      </c>
      <c r="BP14" s="105">
        <f>+BP9*ProjectDetails!$D$24</f>
        <v>27</v>
      </c>
      <c r="BQ14" s="105">
        <f>+BQ9*ProjectDetails!$D$24</f>
        <v>-27</v>
      </c>
      <c r="BR14" s="105">
        <f>+BR9*ProjectDetails!$D$24</f>
        <v>35.550000000000004</v>
      </c>
      <c r="BS14" s="105">
        <f>+BS9*ProjectDetails!$D$24</f>
        <v>-35.550000000000004</v>
      </c>
      <c r="BT14" s="105">
        <f>+BT9*ProjectDetails!$D$24</f>
        <v>0</v>
      </c>
      <c r="BU14" s="105">
        <f>+BU9*ProjectDetails!$D$24</f>
        <v>27</v>
      </c>
      <c r="BV14" s="105">
        <f>+BV9*ProjectDetails!$D$24</f>
        <v>-27</v>
      </c>
      <c r="BW14" s="105">
        <f>+BW9*ProjectDetails!$D$24</f>
        <v>35.550000000000004</v>
      </c>
      <c r="BX14" s="106">
        <f>+BX9*ProjectDetails!$D$24</f>
        <v>-35.550000000000004</v>
      </c>
      <c r="BY14" s="105">
        <f>+BY9*ProjectDetails!$D$24</f>
        <v>0</v>
      </c>
      <c r="BZ14" s="105">
        <f>+BZ9*ProjectDetails!$D$24</f>
        <v>27</v>
      </c>
      <c r="CA14" s="105">
        <f>+CA9*ProjectDetails!$D$24</f>
        <v>-27</v>
      </c>
      <c r="CB14" s="105">
        <f>+CB9*ProjectDetails!$D$24</f>
        <v>35.550000000000004</v>
      </c>
      <c r="CC14" s="105">
        <f>+CC9*ProjectDetails!$D$24</f>
        <v>-35.550000000000004</v>
      </c>
      <c r="CD14" s="105">
        <f>+CD9*ProjectDetails!$D$24</f>
        <v>0</v>
      </c>
      <c r="CE14" s="105">
        <f>+CE9*ProjectDetails!$D$24</f>
        <v>27</v>
      </c>
      <c r="CF14" s="105">
        <f>+CF9*ProjectDetails!$D$24</f>
        <v>-27</v>
      </c>
      <c r="CG14" s="105">
        <f>+CG9*ProjectDetails!$D$24</f>
        <v>35.550000000000004</v>
      </c>
      <c r="CH14" s="106">
        <f>+CH9*ProjectDetails!$D$24</f>
        <v>-35.550000000000004</v>
      </c>
      <c r="CI14" s="105">
        <f>+CI9*ProjectDetails!$D$24</f>
        <v>0</v>
      </c>
      <c r="CJ14" s="105">
        <f>+CJ9*ProjectDetails!$D$24</f>
        <v>27</v>
      </c>
      <c r="CK14" s="105">
        <f>+CK9*ProjectDetails!$D$24</f>
        <v>-27</v>
      </c>
      <c r="CL14" s="105">
        <f>+CL9*ProjectDetails!$D$24</f>
        <v>35.550000000000004</v>
      </c>
      <c r="CM14" s="105">
        <f>+CM9*ProjectDetails!$D$24</f>
        <v>-35.550000000000004</v>
      </c>
      <c r="CN14" s="105">
        <f>+CN9*ProjectDetails!$D$24</f>
        <v>0</v>
      </c>
      <c r="CO14" s="105">
        <f>+CO9*ProjectDetails!$D$24</f>
        <v>27</v>
      </c>
      <c r="CP14" s="105">
        <f>+CP9*ProjectDetails!$D$24</f>
        <v>-27</v>
      </c>
      <c r="CQ14" s="105">
        <f>+CQ9*ProjectDetails!$D$24</f>
        <v>35.550000000000004</v>
      </c>
      <c r="CR14" s="106">
        <f>+CR9*ProjectDetails!$D$24</f>
        <v>-35.550000000000004</v>
      </c>
      <c r="CS14" s="105">
        <f>+CS9*ProjectDetails!$D$24</f>
        <v>0</v>
      </c>
      <c r="CT14" s="105">
        <f>+CT9*ProjectDetails!$D$24</f>
        <v>27</v>
      </c>
      <c r="CU14" s="105">
        <f>+CU9*ProjectDetails!$D$24</f>
        <v>-27</v>
      </c>
      <c r="CV14" s="105">
        <f>+CV9*ProjectDetails!$D$24</f>
        <v>35.550000000000004</v>
      </c>
      <c r="CW14" s="105">
        <f>+CW9*ProjectDetails!$D$24</f>
        <v>-35.550000000000004</v>
      </c>
      <c r="CX14" s="105">
        <f>+CX9*ProjectDetails!$D$24</f>
        <v>0</v>
      </c>
      <c r="CY14" s="105">
        <f>+CY9*ProjectDetails!$D$24</f>
        <v>27</v>
      </c>
      <c r="CZ14" s="105">
        <f>+CZ9*ProjectDetails!$D$24</f>
        <v>-27</v>
      </c>
      <c r="DA14" s="105">
        <f>+DA9*ProjectDetails!$D$24</f>
        <v>35.550000000000004</v>
      </c>
      <c r="DB14" s="106">
        <f>+DB9*ProjectDetails!$D$24</f>
        <v>-35.550000000000004</v>
      </c>
      <c r="DC14" s="105">
        <f>+DC9*ProjectDetails!$D$24</f>
        <v>0</v>
      </c>
      <c r="DD14" s="105">
        <f>+DD9*ProjectDetails!$D$24</f>
        <v>27</v>
      </c>
      <c r="DE14" s="105">
        <f>+DE9*ProjectDetails!$D$24</f>
        <v>-27</v>
      </c>
      <c r="DF14" s="105">
        <f>+DF9*ProjectDetails!$D$24</f>
        <v>35.550000000000004</v>
      </c>
      <c r="DG14" s="105">
        <f>+DG9*ProjectDetails!$D$24</f>
        <v>-35.550000000000004</v>
      </c>
      <c r="DH14" s="105">
        <f>+DH9*ProjectDetails!$D$24</f>
        <v>0</v>
      </c>
      <c r="DI14" s="105">
        <f>+DI9*ProjectDetails!$D$24</f>
        <v>27</v>
      </c>
      <c r="DJ14" s="105">
        <f>+DJ9*ProjectDetails!$D$24</f>
        <v>-27</v>
      </c>
      <c r="DK14" s="105">
        <f>+DK9*ProjectDetails!$D$24</f>
        <v>35.550000000000004</v>
      </c>
      <c r="DL14" s="106">
        <f>+DL9*ProjectDetails!$D$24</f>
        <v>-35.550000000000004</v>
      </c>
      <c r="DM14" s="105">
        <f>+DM9*ProjectDetails!$D$24</f>
        <v>0</v>
      </c>
      <c r="DN14" s="105">
        <f>+DN9*ProjectDetails!$D$24</f>
        <v>27</v>
      </c>
      <c r="DO14" s="105">
        <f>+DO9*ProjectDetails!$D$24</f>
        <v>-27</v>
      </c>
      <c r="DP14" s="105">
        <f>+DP9*ProjectDetails!$D$24</f>
        <v>35.550000000000004</v>
      </c>
      <c r="DQ14" s="105">
        <f>+DQ9*ProjectDetails!$D$24</f>
        <v>-35.550000000000004</v>
      </c>
      <c r="DR14" s="105">
        <f>+DR9*ProjectDetails!$D$24</f>
        <v>0</v>
      </c>
      <c r="DS14" s="105">
        <f>+DS9*ProjectDetails!$D$24</f>
        <v>27</v>
      </c>
      <c r="DT14" s="105">
        <f>+DT9*ProjectDetails!$D$24</f>
        <v>-27</v>
      </c>
      <c r="DU14" s="105">
        <f>+DU9*ProjectDetails!$D$24</f>
        <v>35.550000000000004</v>
      </c>
      <c r="DV14" s="106">
        <f>+DV9*ProjectDetails!$D$24</f>
        <v>-35.550000000000004</v>
      </c>
      <c r="DW14" s="105">
        <f>+DW9*ProjectDetails!$D$24</f>
        <v>0</v>
      </c>
      <c r="DX14" s="105">
        <f>+DX9*ProjectDetails!$D$24</f>
        <v>0</v>
      </c>
      <c r="DY14" s="105">
        <f>+DY9*ProjectDetails!$D$24</f>
        <v>0</v>
      </c>
      <c r="DZ14" s="105">
        <f>+DZ9*ProjectDetails!$D$24</f>
        <v>0</v>
      </c>
      <c r="EA14" s="105">
        <f>+EA9*ProjectDetails!$D$24</f>
        <v>0</v>
      </c>
      <c r="EB14" s="105">
        <f>+EB9*ProjectDetails!$D$24</f>
        <v>0</v>
      </c>
      <c r="EC14" s="105">
        <f>+EC9*ProjectDetails!$D$24</f>
        <v>0</v>
      </c>
      <c r="ED14" s="105">
        <f>+ED9*ProjectDetails!$D$24</f>
        <v>0</v>
      </c>
      <c r="EE14" s="105">
        <f>+EE9*ProjectDetails!$D$24</f>
        <v>0</v>
      </c>
      <c r="EF14" s="184">
        <f>+EF9*ProjectDetails!$D$24</f>
        <v>0</v>
      </c>
      <c r="EG14" s="105">
        <f>+EG9*ProjectDetails!$D$24</f>
        <v>0</v>
      </c>
      <c r="EH14" s="105">
        <f>+EH9*ProjectDetails!$D$24</f>
        <v>27</v>
      </c>
      <c r="EI14" s="105">
        <f>+EI9*ProjectDetails!$D$24</f>
        <v>-27</v>
      </c>
      <c r="EJ14" s="105">
        <f>+EJ9*ProjectDetails!$D$24</f>
        <v>35.550000000000004</v>
      </c>
      <c r="EK14" s="105">
        <f>+EK9*ProjectDetails!$D$24</f>
        <v>-35.550000000000004</v>
      </c>
      <c r="EL14" s="105">
        <f>+EL9*ProjectDetails!$D$24</f>
        <v>0</v>
      </c>
      <c r="EM14" s="105">
        <f>+EM9*ProjectDetails!$D$24</f>
        <v>27</v>
      </c>
      <c r="EN14" s="105">
        <f>+EN9*ProjectDetails!$D$24</f>
        <v>-27</v>
      </c>
      <c r="EO14" s="105">
        <f>+EO9*ProjectDetails!$D$24</f>
        <v>35.550000000000004</v>
      </c>
      <c r="EP14" s="106">
        <f>+EP9*ProjectDetails!$D$24</f>
        <v>-35.550000000000004</v>
      </c>
      <c r="EQ14" s="105">
        <f>+EQ9*ProjectDetails!$D$24</f>
        <v>0</v>
      </c>
      <c r="ER14" s="105">
        <f>+ER9*ProjectDetails!$D$24</f>
        <v>27</v>
      </c>
      <c r="ES14" s="105">
        <f>+ES9*ProjectDetails!$D$24</f>
        <v>-27</v>
      </c>
      <c r="ET14" s="105">
        <f>+ET9*ProjectDetails!$D$24</f>
        <v>35.550000000000004</v>
      </c>
      <c r="EU14" s="105">
        <f>+EU9*ProjectDetails!$D$24</f>
        <v>-35.550000000000004</v>
      </c>
      <c r="EV14" s="105">
        <f>+EV9*ProjectDetails!$D$24</f>
        <v>0</v>
      </c>
      <c r="EW14" s="105">
        <f>+EW9*ProjectDetails!$D$24</f>
        <v>27</v>
      </c>
      <c r="EX14" s="105">
        <f>+EX9*ProjectDetails!$D$24</f>
        <v>-27</v>
      </c>
      <c r="EY14" s="105">
        <f>+EY9*ProjectDetails!$D$24</f>
        <v>35.550000000000004</v>
      </c>
      <c r="EZ14" s="106">
        <f>+EZ9*ProjectDetails!$D$24</f>
        <v>-35.550000000000004</v>
      </c>
      <c r="FA14" s="105">
        <f>+FA9*ProjectDetails!$D$24</f>
        <v>0</v>
      </c>
      <c r="FB14" s="105">
        <f>+FB9*ProjectDetails!$D$24</f>
        <v>27</v>
      </c>
      <c r="FC14" s="105">
        <f>+FC9*ProjectDetails!$D$24</f>
        <v>-27</v>
      </c>
      <c r="FD14" s="105">
        <f>+FD9*ProjectDetails!$D$24</f>
        <v>35.550000000000004</v>
      </c>
      <c r="FE14" s="105">
        <f>+FE9*ProjectDetails!$D$24</f>
        <v>-35.550000000000004</v>
      </c>
      <c r="FF14" s="105">
        <f>+FF9*ProjectDetails!$D$24</f>
        <v>0</v>
      </c>
      <c r="FG14" s="105">
        <f>+FG9*ProjectDetails!$D$24</f>
        <v>27</v>
      </c>
      <c r="FH14" s="105">
        <f>+FH9*ProjectDetails!$D$24</f>
        <v>-27</v>
      </c>
      <c r="FI14" s="105">
        <f>+FI9*ProjectDetails!$D$24</f>
        <v>35.550000000000004</v>
      </c>
      <c r="FJ14" s="106">
        <f>+FJ9*ProjectDetails!$D$24</f>
        <v>-35.550000000000004</v>
      </c>
      <c r="FK14" s="105">
        <f>+FK9*ProjectDetails!$D$24</f>
        <v>0</v>
      </c>
      <c r="FL14" s="105">
        <f>+FL9*ProjectDetails!$D$24</f>
        <v>0</v>
      </c>
      <c r="FM14" s="105">
        <f>+FM9*ProjectDetails!$D$24</f>
        <v>0</v>
      </c>
      <c r="FN14" s="105">
        <f>+FN9*ProjectDetails!$D$24</f>
        <v>0</v>
      </c>
      <c r="FO14" s="105">
        <f>+FO9*ProjectDetails!$D$24</f>
        <v>0</v>
      </c>
      <c r="FP14" s="105">
        <f>+FP9*ProjectDetails!$D$24</f>
        <v>0</v>
      </c>
      <c r="FQ14" s="105">
        <f>+FQ9*ProjectDetails!$D$24</f>
        <v>0</v>
      </c>
      <c r="FR14" s="105">
        <f>+FR9*ProjectDetails!$D$24</f>
        <v>0</v>
      </c>
      <c r="FS14" s="105">
        <f>+FS9*ProjectDetails!$D$24</f>
        <v>0</v>
      </c>
      <c r="FT14" s="184">
        <f>+FT9*ProjectDetails!$D$24</f>
        <v>0</v>
      </c>
      <c r="FU14" s="105">
        <f>+FU9*ProjectDetails!$D$24</f>
        <v>0</v>
      </c>
      <c r="FV14" s="105">
        <f>+FV9*ProjectDetails!$D$24</f>
        <v>27</v>
      </c>
      <c r="FW14" s="105">
        <f>+FW9*ProjectDetails!$D$24</f>
        <v>-27</v>
      </c>
      <c r="FX14" s="105">
        <f>+FX9*ProjectDetails!$D$24</f>
        <v>35.550000000000004</v>
      </c>
      <c r="FY14" s="105">
        <f>+FY9*ProjectDetails!$D$24</f>
        <v>-35.550000000000004</v>
      </c>
      <c r="FZ14" s="105">
        <f>+FZ9*ProjectDetails!$D$24</f>
        <v>0</v>
      </c>
      <c r="GA14" s="105">
        <f>+GA9*ProjectDetails!$D$24</f>
        <v>27</v>
      </c>
      <c r="GB14" s="105">
        <f>+GB9*ProjectDetails!$D$24</f>
        <v>-27</v>
      </c>
      <c r="GC14" s="105">
        <f>+GC9*ProjectDetails!$D$24</f>
        <v>35.550000000000004</v>
      </c>
      <c r="GD14" s="106">
        <f>+GD9*ProjectDetails!$D$24</f>
        <v>-35.550000000000004</v>
      </c>
      <c r="GE14" s="105">
        <f>+GE9*ProjectDetails!$D$24</f>
        <v>0</v>
      </c>
      <c r="GF14" s="105">
        <f>+GF9*ProjectDetails!$D$24</f>
        <v>27</v>
      </c>
      <c r="GG14" s="105">
        <f>+GG9*ProjectDetails!$D$24</f>
        <v>-27</v>
      </c>
      <c r="GH14" s="105">
        <f>+GH9*ProjectDetails!$D$24</f>
        <v>35.550000000000004</v>
      </c>
      <c r="GI14" s="105">
        <f>+GI9*ProjectDetails!$D$24</f>
        <v>-35.550000000000004</v>
      </c>
      <c r="GJ14" s="105">
        <f>+GJ9*ProjectDetails!$D$24</f>
        <v>0</v>
      </c>
      <c r="GK14" s="105">
        <f>+GK9*ProjectDetails!$D$24</f>
        <v>27</v>
      </c>
      <c r="GL14" s="105">
        <f>+GL9*ProjectDetails!$D$24</f>
        <v>-27</v>
      </c>
      <c r="GM14" s="105">
        <f>+GM9*ProjectDetails!$D$24</f>
        <v>35.550000000000004</v>
      </c>
      <c r="GN14" s="106">
        <f>+GN9*ProjectDetails!$D$24</f>
        <v>-35.550000000000004</v>
      </c>
      <c r="GO14" s="105">
        <f>+GO9*ProjectDetails!$D$24</f>
        <v>0</v>
      </c>
      <c r="GP14" s="105">
        <f>+GP9*ProjectDetails!$D$24</f>
        <v>27</v>
      </c>
      <c r="GQ14" s="105">
        <f>+GQ9*ProjectDetails!$D$24</f>
        <v>-27</v>
      </c>
      <c r="GR14" s="105">
        <f>+GR9*ProjectDetails!$D$24</f>
        <v>35.550000000000004</v>
      </c>
      <c r="GS14" s="105">
        <f>+GS9*ProjectDetails!$D$24</f>
        <v>-35.550000000000004</v>
      </c>
      <c r="GT14" s="105">
        <f>+GT9*ProjectDetails!$D$24</f>
        <v>0</v>
      </c>
      <c r="GU14" s="105">
        <f>+GU9*ProjectDetails!$D$24</f>
        <v>27</v>
      </c>
      <c r="GV14" s="105">
        <f>+GV9*ProjectDetails!$D$24</f>
        <v>-27</v>
      </c>
      <c r="GW14" s="105">
        <f>+GW9*ProjectDetails!$D$24</f>
        <v>35.550000000000004</v>
      </c>
      <c r="GX14" s="106">
        <f>+GX9*ProjectDetails!$D$24</f>
        <v>-35.550000000000004</v>
      </c>
      <c r="GY14" s="105">
        <f>+GY9*ProjectDetails!$D$24</f>
        <v>0</v>
      </c>
      <c r="GZ14" s="105">
        <f>+GZ9*ProjectDetails!$D$24</f>
        <v>27</v>
      </c>
      <c r="HA14" s="105">
        <f>+HA9*ProjectDetails!$D$24</f>
        <v>-27</v>
      </c>
      <c r="HB14" s="105">
        <f>+HB9*ProjectDetails!$D$24</f>
        <v>35.550000000000004</v>
      </c>
      <c r="HC14" s="105">
        <f>+HC9*ProjectDetails!$D$24</f>
        <v>-35.550000000000004</v>
      </c>
      <c r="HD14" s="105">
        <f>+HD9*ProjectDetails!$D$24</f>
        <v>0</v>
      </c>
      <c r="HE14" s="105">
        <f>+HE9*ProjectDetails!$D$24</f>
        <v>27</v>
      </c>
      <c r="HF14" s="105">
        <f>+HF9*ProjectDetails!$D$24</f>
        <v>-27</v>
      </c>
      <c r="HG14" s="105">
        <f>+HG9*ProjectDetails!$D$24</f>
        <v>35.550000000000004</v>
      </c>
      <c r="HH14" s="106">
        <f>+HH9*ProjectDetails!$D$24</f>
        <v>-35.550000000000004</v>
      </c>
      <c r="HI14" s="105">
        <f>+HI9*ProjectDetails!$D$24</f>
        <v>0</v>
      </c>
      <c r="HJ14" s="105">
        <f>+HJ9*ProjectDetails!$D$24</f>
        <v>27</v>
      </c>
      <c r="HK14" s="105">
        <f>+HK9*ProjectDetails!$D$24</f>
        <v>-27</v>
      </c>
      <c r="HL14" s="105">
        <f>+HL9*ProjectDetails!$D$24</f>
        <v>35.550000000000004</v>
      </c>
      <c r="HM14" s="105">
        <f>+HM9*ProjectDetails!$D$24</f>
        <v>-35.550000000000004</v>
      </c>
      <c r="HN14" s="105">
        <f>+HN9*ProjectDetails!$D$24</f>
        <v>0</v>
      </c>
      <c r="HO14" s="105">
        <f>+HO9*ProjectDetails!$D$24</f>
        <v>27</v>
      </c>
      <c r="HP14" s="105">
        <f>+HP9*ProjectDetails!$D$24</f>
        <v>-27</v>
      </c>
      <c r="HQ14" s="105">
        <f>+HQ9*ProjectDetails!$D$24</f>
        <v>35.550000000000004</v>
      </c>
      <c r="HR14" s="106">
        <f>+HR9*ProjectDetails!$D$24</f>
        <v>-35.550000000000004</v>
      </c>
      <c r="HS14" s="105">
        <f>+HS9*ProjectDetails!$D$24</f>
        <v>0</v>
      </c>
      <c r="HT14" s="105">
        <f>+HT9*ProjectDetails!$D$24</f>
        <v>27</v>
      </c>
      <c r="HU14" s="105">
        <f>+HU9*ProjectDetails!$D$24</f>
        <v>-27</v>
      </c>
      <c r="HV14" s="105">
        <f>+HV9*ProjectDetails!$D$24</f>
        <v>35.550000000000004</v>
      </c>
      <c r="HW14" s="105">
        <f>+HW9*ProjectDetails!$D$24</f>
        <v>-35.550000000000004</v>
      </c>
      <c r="HX14" s="105">
        <f>+HX9*ProjectDetails!$D$24</f>
        <v>0</v>
      </c>
      <c r="HY14" s="105">
        <f>+HY9*ProjectDetails!$D$24</f>
        <v>27</v>
      </c>
      <c r="HZ14" s="105">
        <f>+HZ9*ProjectDetails!$D$24</f>
        <v>-27</v>
      </c>
      <c r="IA14" s="105">
        <f>+IA9*ProjectDetails!$D$24</f>
        <v>35.550000000000004</v>
      </c>
      <c r="IB14" s="106">
        <f>+IB9*ProjectDetails!$D$24</f>
        <v>-35.550000000000004</v>
      </c>
      <c r="IC14" s="105">
        <f>+IC9*ProjectDetails!$D$24</f>
        <v>0</v>
      </c>
      <c r="ID14" s="105">
        <f>+ID9*ProjectDetails!$D$24</f>
        <v>27</v>
      </c>
      <c r="IE14" s="105">
        <f>+IE9*ProjectDetails!$D$24</f>
        <v>-27</v>
      </c>
      <c r="IF14" s="105">
        <f>+IF9*ProjectDetails!$D$24</f>
        <v>35.550000000000004</v>
      </c>
      <c r="IG14" s="105">
        <f>+IG9*ProjectDetails!$D$24</f>
        <v>-35.550000000000004</v>
      </c>
      <c r="IH14" s="105">
        <f>+IH9*ProjectDetails!$D$24</f>
        <v>0</v>
      </c>
      <c r="II14" s="105">
        <f>+II9*ProjectDetails!$D$24</f>
        <v>27</v>
      </c>
      <c r="IJ14" s="105">
        <f>+IJ9*ProjectDetails!$D$24</f>
        <v>-27</v>
      </c>
      <c r="IK14" s="105">
        <f>+IK9*ProjectDetails!$D$24</f>
        <v>35.550000000000004</v>
      </c>
      <c r="IL14" s="106">
        <f>+IL9*ProjectDetails!$D$24</f>
        <v>-35.550000000000004</v>
      </c>
      <c r="IM14" s="105">
        <f>+IM9*ProjectDetails!$D$24</f>
        <v>0</v>
      </c>
      <c r="IN14" s="105">
        <f>+IN9*ProjectDetails!$D$24</f>
        <v>27</v>
      </c>
      <c r="IO14" s="105">
        <f>+IO9*ProjectDetails!$D$24</f>
        <v>-27</v>
      </c>
      <c r="IP14" s="105">
        <f>+IP9*ProjectDetails!$D$24</f>
        <v>35.550000000000004</v>
      </c>
      <c r="IQ14" s="105">
        <f>+IQ9*ProjectDetails!$D$24</f>
        <v>-35.550000000000004</v>
      </c>
      <c r="IR14" s="105">
        <f>+IR9*ProjectDetails!$D$24</f>
        <v>0</v>
      </c>
      <c r="IS14" s="105">
        <f>+IS9*ProjectDetails!$D$24</f>
        <v>27</v>
      </c>
      <c r="IT14" s="105">
        <f>+IT9*ProjectDetails!$D$24</f>
        <v>-27</v>
      </c>
      <c r="IU14" s="105">
        <f>+IU9*ProjectDetails!$D$24</f>
        <v>35.550000000000004</v>
      </c>
      <c r="IV14" s="106">
        <f>+IV9*ProjectDetails!$D$24</f>
        <v>-35.550000000000004</v>
      </c>
      <c r="IW14" s="105">
        <f>+IW9*ProjectDetails!$D$24</f>
        <v>0</v>
      </c>
      <c r="IX14" s="105">
        <f>+IX9*ProjectDetails!$D$24</f>
        <v>27</v>
      </c>
      <c r="IY14" s="105">
        <f>+IY9*ProjectDetails!$D$24</f>
        <v>-27</v>
      </c>
      <c r="IZ14" s="105">
        <f>+IZ9*ProjectDetails!$D$24</f>
        <v>35.550000000000004</v>
      </c>
      <c r="JA14" s="105">
        <f>+JA9*ProjectDetails!$D$24</f>
        <v>-35.550000000000004</v>
      </c>
      <c r="JB14" s="105">
        <f>+JB9*ProjectDetails!$D$24</f>
        <v>0</v>
      </c>
      <c r="JC14" s="105">
        <f>+JC9*ProjectDetails!$D$24</f>
        <v>27</v>
      </c>
      <c r="JD14" s="105">
        <f>+JD9*ProjectDetails!$D$24</f>
        <v>-27</v>
      </c>
      <c r="JE14" s="105">
        <f>+JE9*ProjectDetails!$D$24</f>
        <v>35.550000000000004</v>
      </c>
      <c r="JF14" s="106">
        <f>+JF9*ProjectDetails!$D$24</f>
        <v>-35.550000000000004</v>
      </c>
      <c r="JG14" s="105">
        <f>+JG9*ProjectDetails!$D$24</f>
        <v>0</v>
      </c>
      <c r="JH14" s="105">
        <f>+JH9*ProjectDetails!$D$24</f>
        <v>27</v>
      </c>
      <c r="JI14" s="105">
        <f>+JI9*ProjectDetails!$D$24</f>
        <v>-27</v>
      </c>
      <c r="JJ14" s="105">
        <f>+JJ9*ProjectDetails!$D$24</f>
        <v>35.550000000000004</v>
      </c>
      <c r="JK14" s="105">
        <f>+JK9*ProjectDetails!$D$24</f>
        <v>-35.550000000000004</v>
      </c>
      <c r="JL14" s="105">
        <f>+JL9*ProjectDetails!$D$24</f>
        <v>0</v>
      </c>
      <c r="JM14" s="105">
        <f>+JM9*ProjectDetails!$D$24</f>
        <v>27</v>
      </c>
      <c r="JN14" s="105">
        <f>+JN9*ProjectDetails!$D$24</f>
        <v>-27</v>
      </c>
      <c r="JO14" s="105">
        <f>+JO9*ProjectDetails!$D$24</f>
        <v>35.550000000000004</v>
      </c>
      <c r="JP14" s="106">
        <f>+JP9*ProjectDetails!$D$24</f>
        <v>-35.550000000000004</v>
      </c>
      <c r="JQ14" s="105">
        <f>+JQ9*ProjectDetails!$D$24</f>
        <v>0</v>
      </c>
      <c r="JR14" s="105">
        <f>+JR9*ProjectDetails!$D$24</f>
        <v>27</v>
      </c>
      <c r="JS14" s="105">
        <f>+JS9*ProjectDetails!$D$24</f>
        <v>-27</v>
      </c>
      <c r="JT14" s="105">
        <f>+JT9*ProjectDetails!$D$24</f>
        <v>35.550000000000004</v>
      </c>
      <c r="JU14" s="105">
        <f>+JU9*ProjectDetails!$D$24</f>
        <v>-35.550000000000004</v>
      </c>
      <c r="JV14" s="105">
        <f>+JV9*ProjectDetails!$D$24</f>
        <v>0</v>
      </c>
      <c r="JW14" s="105">
        <f>+JW9*ProjectDetails!$D$24</f>
        <v>27</v>
      </c>
      <c r="JX14" s="105">
        <f>+JX9*ProjectDetails!$D$24</f>
        <v>-27</v>
      </c>
      <c r="JY14" s="105">
        <f>+JY9*ProjectDetails!$D$24</f>
        <v>35.550000000000004</v>
      </c>
      <c r="JZ14" s="106">
        <f>+JZ9*ProjectDetails!$D$24</f>
        <v>-35.550000000000004</v>
      </c>
      <c r="KA14" s="105">
        <f>+KA9*ProjectDetails!$D$24</f>
        <v>0</v>
      </c>
      <c r="KB14" s="105">
        <f>+KB9*ProjectDetails!$D$24</f>
        <v>27</v>
      </c>
      <c r="KC14" s="105">
        <f>+KC9*ProjectDetails!$D$24</f>
        <v>-27</v>
      </c>
      <c r="KD14" s="105">
        <f>+KD9*ProjectDetails!$D$24</f>
        <v>35.550000000000004</v>
      </c>
      <c r="KE14" s="105">
        <f>+KE9*ProjectDetails!$D$24</f>
        <v>-35.550000000000004</v>
      </c>
      <c r="KF14" s="105">
        <f>+KF9*ProjectDetails!$D$24</f>
        <v>0</v>
      </c>
      <c r="KG14" s="105">
        <f>+KG9*ProjectDetails!$D$24</f>
        <v>27</v>
      </c>
      <c r="KH14" s="105">
        <f>+KH9*ProjectDetails!$D$24</f>
        <v>-27</v>
      </c>
      <c r="KI14" s="105">
        <f>+KI9*ProjectDetails!$D$24</f>
        <v>35.550000000000004</v>
      </c>
      <c r="KJ14" s="106">
        <f>+KJ9*ProjectDetails!$D$24</f>
        <v>-35.550000000000004</v>
      </c>
      <c r="KK14" s="105">
        <f>+KK9*ProjectDetails!$D$24</f>
        <v>0</v>
      </c>
      <c r="KL14" s="105">
        <f>+KL9*ProjectDetails!$D$24</f>
        <v>27</v>
      </c>
      <c r="KM14" s="105">
        <f>+KM9*ProjectDetails!$D$24</f>
        <v>-27</v>
      </c>
      <c r="KN14" s="105">
        <f>+KN9*ProjectDetails!$D$24</f>
        <v>35.550000000000004</v>
      </c>
      <c r="KO14" s="105">
        <f>+KO9*ProjectDetails!$D$24</f>
        <v>-35.550000000000004</v>
      </c>
      <c r="KP14" s="105">
        <f>+KP9*ProjectDetails!$D$24</f>
        <v>0</v>
      </c>
      <c r="KQ14" s="105">
        <f>+KQ9*ProjectDetails!$D$24</f>
        <v>27</v>
      </c>
      <c r="KR14" s="105">
        <f>+KR9*ProjectDetails!$D$24</f>
        <v>-27</v>
      </c>
      <c r="KS14" s="105">
        <f>+KS9*ProjectDetails!$D$24</f>
        <v>35.550000000000004</v>
      </c>
      <c r="KT14" s="106">
        <f>+KT9*ProjectDetails!$D$24</f>
        <v>-35.550000000000004</v>
      </c>
      <c r="KU14" s="105">
        <f>+KU9*ProjectDetails!$D$24</f>
        <v>0</v>
      </c>
      <c r="KV14" s="105">
        <f>+KV9*ProjectDetails!$D$24</f>
        <v>27</v>
      </c>
      <c r="KW14" s="105">
        <f>+KW9*ProjectDetails!$D$24</f>
        <v>-27</v>
      </c>
      <c r="KX14" s="105">
        <f>+KX9*ProjectDetails!$D$24</f>
        <v>35.550000000000004</v>
      </c>
      <c r="KY14" s="105">
        <f>+KY9*ProjectDetails!$D$24</f>
        <v>-35.550000000000004</v>
      </c>
      <c r="KZ14" s="105">
        <f>+KZ9*ProjectDetails!$D$24</f>
        <v>0</v>
      </c>
      <c r="LA14" s="105">
        <f>+LA9*ProjectDetails!$D$24</f>
        <v>27</v>
      </c>
      <c r="LB14" s="105">
        <f>+LB9*ProjectDetails!$D$24</f>
        <v>-27</v>
      </c>
      <c r="LC14" s="105">
        <f>+LC9*ProjectDetails!$D$24</f>
        <v>35.550000000000004</v>
      </c>
      <c r="LD14" s="184">
        <f>+LD9*ProjectDetails!$D$24</f>
        <v>-35.550000000000004</v>
      </c>
      <c r="LE14" s="105">
        <f>+LE9*ProjectDetails!$D$24</f>
        <v>0</v>
      </c>
      <c r="LF14" s="105">
        <f>+LF9*ProjectDetails!$D$24</f>
        <v>0</v>
      </c>
      <c r="LG14" s="184">
        <f>+LG9*ProjectDetails!$D$24</f>
        <v>0</v>
      </c>
      <c r="LH14" s="105">
        <f>+LH9*ProjectDetails!$D$24</f>
        <v>0</v>
      </c>
      <c r="LI14" s="105">
        <f>+LI9*ProjectDetails!$D$24</f>
        <v>0</v>
      </c>
      <c r="LJ14" s="105">
        <f>+LJ9*ProjectDetails!$D$24</f>
        <v>0</v>
      </c>
      <c r="LK14" s="105">
        <f>+LK9*ProjectDetails!$D$24</f>
        <v>0</v>
      </c>
      <c r="LL14" s="105">
        <f>+LL9*ProjectDetails!$D$24</f>
        <v>0</v>
      </c>
      <c r="LM14" s="105">
        <f>+LM9*ProjectDetails!$D$24</f>
        <v>0</v>
      </c>
      <c r="LN14" s="105">
        <f>+LN9*ProjectDetails!$D$24</f>
        <v>0</v>
      </c>
      <c r="LO14" s="105">
        <f>+LO9*ProjectDetails!$D$24</f>
        <v>0</v>
      </c>
      <c r="LP14" s="105">
        <f>+LP9*ProjectDetails!$D$24</f>
        <v>0</v>
      </c>
      <c r="LQ14" s="105">
        <f>+LQ9*ProjectDetails!$D$24</f>
        <v>0</v>
      </c>
      <c r="LR14" s="105">
        <f>+LR9*ProjectDetails!$D$24</f>
        <v>0</v>
      </c>
      <c r="LS14" s="105">
        <f>+LS9*ProjectDetails!$D$24</f>
        <v>0</v>
      </c>
      <c r="LT14" s="105">
        <f>+LT9*ProjectDetails!$D$24</f>
        <v>0</v>
      </c>
      <c r="LU14" s="105">
        <f>+LU9*ProjectDetails!$D$24</f>
        <v>0</v>
      </c>
      <c r="LV14" s="105">
        <f>+LV9*ProjectDetails!$D$24</f>
        <v>0</v>
      </c>
      <c r="LW14" s="105">
        <f>+LW9*ProjectDetails!$D$24</f>
        <v>0</v>
      </c>
      <c r="LX14" s="105">
        <f>+LX9*ProjectDetails!$D$24</f>
        <v>0</v>
      </c>
      <c r="LY14" s="246">
        <f>+LY9*ProjectDetails!$D$24</f>
        <v>0</v>
      </c>
      <c r="LZ14" s="105">
        <f>+LZ9*ProjectDetails!$D$24</f>
        <v>0</v>
      </c>
      <c r="MA14" s="246">
        <f>+MA9*ProjectDetails!$D$24</f>
        <v>0</v>
      </c>
      <c r="MB14" s="105">
        <f>+MB9*ProjectDetails!$D$24</f>
        <v>0</v>
      </c>
      <c r="MC14" s="105">
        <f>+MC9*ProjectDetails!$D$24</f>
        <v>0</v>
      </c>
      <c r="MD14" s="105">
        <f>+MD9*ProjectDetails!$D$24</f>
        <v>0</v>
      </c>
      <c r="ME14" s="105">
        <f>+ME9*ProjectDetails!$D$24</f>
        <v>0</v>
      </c>
    </row>
    <row r="15" spans="1:343" ht="30" x14ac:dyDescent="0.25">
      <c r="A15" s="89" t="s">
        <v>373</v>
      </c>
      <c r="B15" s="86"/>
      <c r="C15" s="86"/>
      <c r="D15" s="86"/>
      <c r="E15" s="86"/>
      <c r="F15" s="11" t="s">
        <v>286</v>
      </c>
      <c r="G15" s="120">
        <f>G8*ProjectDetails!$D$24+$B$18/2*ProjectDetails!$D$24</f>
        <v>45.115000000000002</v>
      </c>
      <c r="H15" s="120">
        <f>H8*ProjectDetails!$D$24+$C$18/2*ProjectDetails!$D$24</f>
        <v>45.115020000000001</v>
      </c>
      <c r="I15" s="120">
        <f>I8*ProjectDetails!$D$24+$D$18/2*ProjectDetails!$D$24</f>
        <v>45.115020000000001</v>
      </c>
      <c r="J15" s="120">
        <f>J8*ProjectDetails!$D$24+$C$18/2*ProjectDetails!$D$24</f>
        <v>45.115020000000001</v>
      </c>
      <c r="K15" s="120">
        <f>K8*ProjectDetails!$D$24+$D$18/2*ProjectDetails!$D$24</f>
        <v>45.115020000000001</v>
      </c>
      <c r="L15" s="120">
        <f>L8*ProjectDetails!$D$24+$B$22/2*ProjectDetails!$D$24</f>
        <v>2.2502875314564328</v>
      </c>
      <c r="M15" s="120">
        <f>M8*ProjectDetails!$D$24+$C$22/2*ProjectDetails!$D$24</f>
        <v>2.2502875314564328</v>
      </c>
      <c r="N15" s="120">
        <f>N8*ProjectDetails!$D$24+$D$22/2*ProjectDetails!$D$24</f>
        <v>2.2502875314564328</v>
      </c>
      <c r="O15" s="120">
        <f>O8*ProjectDetails!$D$24+$C$22/2*ProjectDetails!$D$24</f>
        <v>2.2502875314564328</v>
      </c>
      <c r="P15" s="104">
        <f>P8*ProjectDetails!$D$24+$D$22/2*ProjectDetails!$D$24</f>
        <v>2.2502875314564328</v>
      </c>
      <c r="Q15" s="120">
        <f>+G15</f>
        <v>45.115000000000002</v>
      </c>
      <c r="R15" s="120">
        <f>R8*ProjectDetails!$D$24+$C$18/2*ProjectDetails!$D$24</f>
        <v>45.115020000000001</v>
      </c>
      <c r="S15" s="120">
        <f>S8*ProjectDetails!$D$24+$D$18/2*ProjectDetails!$D$24</f>
        <v>45.115020000000001</v>
      </c>
      <c r="T15" s="120">
        <f>T8*ProjectDetails!$D$24+$C$18/2*ProjectDetails!$D$24</f>
        <v>45.115020000000001</v>
      </c>
      <c r="U15" s="120">
        <f>U8*ProjectDetails!$D$24+$D$18/2*ProjectDetails!$D$24</f>
        <v>45.115020000000001</v>
      </c>
      <c r="V15" s="120">
        <f>V8*ProjectDetails!$D$24+$B$18/2*ProjectDetails!$D$24</f>
        <v>2.3650000000000002</v>
      </c>
      <c r="W15" s="120">
        <f>W8*ProjectDetails!$D$24+$C$18/2*ProjectDetails!$D$24</f>
        <v>2.3650199999999999</v>
      </c>
      <c r="X15" s="120">
        <f>X8*ProjectDetails!$D$24+$D$18/2*ProjectDetails!$D$24</f>
        <v>2.3650199999999999</v>
      </c>
      <c r="Y15" s="120">
        <f>Y8*ProjectDetails!$D$24+$C$18/2*ProjectDetails!$D$24</f>
        <v>2.3650199999999999</v>
      </c>
      <c r="Z15" s="104">
        <f>Z8*ProjectDetails!$D$24+$D$18/2*ProjectDetails!$D$24</f>
        <v>2.3650199999999999</v>
      </c>
      <c r="AA15" s="120">
        <f>+Q15</f>
        <v>45.115000000000002</v>
      </c>
      <c r="AB15" s="120">
        <f>AB8*ProjectDetails!$D$24+$C$18/2*ProjectDetails!$D$24</f>
        <v>45.115020000000001</v>
      </c>
      <c r="AC15" s="120">
        <f>AC8*ProjectDetails!$D$24+$D$18/2*ProjectDetails!$D$24</f>
        <v>45.115020000000001</v>
      </c>
      <c r="AD15" s="120">
        <f>AD8*ProjectDetails!$D$24+$C$18/2*ProjectDetails!$D$24</f>
        <v>45.115020000000001</v>
      </c>
      <c r="AE15" s="120">
        <f>AE8*ProjectDetails!$D$24+$D$18/2*ProjectDetails!$D$24</f>
        <v>45.115020000000001</v>
      </c>
      <c r="AF15" s="120">
        <f>AF8*ProjectDetails!$D$24+$B$18/2*ProjectDetails!$D$24</f>
        <v>2.3650000000000002</v>
      </c>
      <c r="AG15" s="120">
        <f>AG8*ProjectDetails!$D$24+$C$18/2*ProjectDetails!$D$24</f>
        <v>2.3650199999999999</v>
      </c>
      <c r="AH15" s="120">
        <f>AH8*ProjectDetails!$D$24+$D$18/2*ProjectDetails!$D$24</f>
        <v>2.3650199999999999</v>
      </c>
      <c r="AI15" s="120">
        <f>AI8*ProjectDetails!$D$24+$C$18/2*ProjectDetails!$D$24</f>
        <v>2.3650199999999999</v>
      </c>
      <c r="AJ15" s="104">
        <f>AJ8*ProjectDetails!$D$24+$D$18/2*ProjectDetails!$D$24</f>
        <v>2.3650199999999999</v>
      </c>
      <c r="AK15" s="120">
        <f>+AA15</f>
        <v>45.115000000000002</v>
      </c>
      <c r="AL15" s="120">
        <f>AL8*ProjectDetails!$D$24+$C$18/2*ProjectDetails!$D$24</f>
        <v>45.115020000000001</v>
      </c>
      <c r="AM15" s="120">
        <f>AM8*ProjectDetails!$D$24+$D$18/2*ProjectDetails!$D$24</f>
        <v>45.115020000000001</v>
      </c>
      <c r="AN15" s="120">
        <f>AN8*ProjectDetails!$D$24+$C$18/2*ProjectDetails!$D$24</f>
        <v>45.115020000000001</v>
      </c>
      <c r="AO15" s="120">
        <f>AO8*ProjectDetails!$D$24+$D$18/2*ProjectDetails!$D$24</f>
        <v>45.115020000000001</v>
      </c>
      <c r="AP15" s="120">
        <f>AP8*ProjectDetails!$D$24+$B$18/2*ProjectDetails!$D$24</f>
        <v>2.3650000000000002</v>
      </c>
      <c r="AQ15" s="120">
        <f>AQ8*ProjectDetails!$D$24+$C$18/2*ProjectDetails!$D$24</f>
        <v>2.3650199999999999</v>
      </c>
      <c r="AR15" s="120">
        <f>AR8*ProjectDetails!$D$24+$D$18/2*ProjectDetails!$D$24</f>
        <v>2.3650199999999999</v>
      </c>
      <c r="AS15" s="120">
        <f>AS8*ProjectDetails!$D$24+$C$18/2*ProjectDetails!$D$24</f>
        <v>2.3650199999999999</v>
      </c>
      <c r="AT15" s="104">
        <f>AT8*ProjectDetails!$D$24+$D$18/2*ProjectDetails!$D$24</f>
        <v>2.3650199999999999</v>
      </c>
      <c r="AU15" s="120">
        <f>+AK15</f>
        <v>45.115000000000002</v>
      </c>
      <c r="AV15" s="120">
        <f>AV8*ProjectDetails!$D$24+$C$18/2*ProjectDetails!$D$24</f>
        <v>45.115020000000001</v>
      </c>
      <c r="AW15" s="120">
        <f>AW8*ProjectDetails!$D$24+$D$18/2*ProjectDetails!$D$24</f>
        <v>45.115020000000001</v>
      </c>
      <c r="AX15" s="120">
        <f>AX8*ProjectDetails!$D$24+$C$18/2*ProjectDetails!$D$24</f>
        <v>45.115020000000001</v>
      </c>
      <c r="AY15" s="120">
        <f>AY8*ProjectDetails!$D$24+$D$18/2*ProjectDetails!$D$24</f>
        <v>45.115020000000001</v>
      </c>
      <c r="AZ15" s="120">
        <f>AZ8*ProjectDetails!$D$24+$B$18/2*ProjectDetails!$D$24</f>
        <v>2.3650000000000002</v>
      </c>
      <c r="BA15" s="120">
        <f>BA8*ProjectDetails!$D$24+$C$18/2*ProjectDetails!$D$24</f>
        <v>2.3650199999999999</v>
      </c>
      <c r="BB15" s="120">
        <f>BB8*ProjectDetails!$D$24+$D$18/2*ProjectDetails!$D$24</f>
        <v>2.3650199999999999</v>
      </c>
      <c r="BC15" s="120">
        <f>BC8*ProjectDetails!$D$24+$C$18/2*ProjectDetails!$D$24</f>
        <v>2.3650199999999999</v>
      </c>
      <c r="BD15" s="104">
        <f>BD8*ProjectDetails!$D$24+$D$18/2*ProjectDetails!$D$24</f>
        <v>2.3650199999999999</v>
      </c>
      <c r="BE15" s="120">
        <f>+AU15</f>
        <v>45.115000000000002</v>
      </c>
      <c r="BF15" s="120">
        <f>BF8*ProjectDetails!$D$24+$C$18/2*ProjectDetails!$D$24</f>
        <v>45.115020000000001</v>
      </c>
      <c r="BG15" s="120">
        <f>BG8*ProjectDetails!$D$24+$D$18/2*ProjectDetails!$D$24</f>
        <v>45.115020000000001</v>
      </c>
      <c r="BH15" s="120">
        <f>BH8*ProjectDetails!$D$24+$C$18/2*ProjectDetails!$D$24</f>
        <v>45.115020000000001</v>
      </c>
      <c r="BI15" s="120">
        <f>BI8*ProjectDetails!$D$24+$D$18/2*ProjectDetails!$D$24</f>
        <v>45.115020000000001</v>
      </c>
      <c r="BJ15" s="120">
        <f>BJ8*ProjectDetails!$D$24+$B$18/2*ProjectDetails!$D$24</f>
        <v>2.3650000000000002</v>
      </c>
      <c r="BK15" s="120">
        <f>BK8*ProjectDetails!$D$24+$C$18/2*ProjectDetails!$D$24</f>
        <v>2.3650199999999999</v>
      </c>
      <c r="BL15" s="120">
        <f>BL8*ProjectDetails!$D$24+$D$18/2*ProjectDetails!$D$24</f>
        <v>2.3650199999999999</v>
      </c>
      <c r="BM15" s="120">
        <f>BM8*ProjectDetails!$D$24+$C$18/2*ProjectDetails!$D$24</f>
        <v>2.3650199999999999</v>
      </c>
      <c r="BN15" s="104">
        <f>BN8*ProjectDetails!$D$24+$D$18/2*ProjectDetails!$D$24</f>
        <v>2.3650199999999999</v>
      </c>
      <c r="BO15" s="120">
        <f>+BE15</f>
        <v>45.115000000000002</v>
      </c>
      <c r="BP15" s="120">
        <f>BP8*ProjectDetails!$D$24+$C$18/2*ProjectDetails!$D$24</f>
        <v>45.115020000000001</v>
      </c>
      <c r="BQ15" s="120">
        <f>BQ8*ProjectDetails!$D$24+$D$18/2*ProjectDetails!$D$24</f>
        <v>45.115020000000001</v>
      </c>
      <c r="BR15" s="120">
        <f>BR8*ProjectDetails!$D$24+$C$18/2*ProjectDetails!$D$24</f>
        <v>45.115020000000001</v>
      </c>
      <c r="BS15" s="120">
        <f>BS8*ProjectDetails!$D$24+$D$18/2*ProjectDetails!$D$24</f>
        <v>45.115020000000001</v>
      </c>
      <c r="BT15" s="120">
        <f>BT8*ProjectDetails!$D$24+$B$18/2*ProjectDetails!$D$24</f>
        <v>2.3650000000000002</v>
      </c>
      <c r="BU15" s="120">
        <f>BU8*ProjectDetails!$D$24+$C$18/2*ProjectDetails!$D$24</f>
        <v>2.3650199999999999</v>
      </c>
      <c r="BV15" s="120">
        <f>BV8*ProjectDetails!$D$24+$D$18/2*ProjectDetails!$D$24</f>
        <v>2.3650199999999999</v>
      </c>
      <c r="BW15" s="120">
        <f>BW8*ProjectDetails!$D$24+$C$18/2*ProjectDetails!$D$24</f>
        <v>2.3650199999999999</v>
      </c>
      <c r="BX15" s="104">
        <f>BX8*ProjectDetails!$D$24+$D$18/2*ProjectDetails!$D$24</f>
        <v>2.3650199999999999</v>
      </c>
      <c r="BY15" s="120">
        <f>+BO15</f>
        <v>45.115000000000002</v>
      </c>
      <c r="BZ15" s="120">
        <f>BZ8*ProjectDetails!$D$24+$C$18/2*ProjectDetails!$D$24</f>
        <v>45.115020000000001</v>
      </c>
      <c r="CA15" s="120">
        <f>CA8*ProjectDetails!$D$24+$D$18/2*ProjectDetails!$D$24</f>
        <v>45.115020000000001</v>
      </c>
      <c r="CB15" s="120">
        <f>CB8*ProjectDetails!$D$24+$C$18/2*ProjectDetails!$D$24</f>
        <v>45.115020000000001</v>
      </c>
      <c r="CC15" s="120">
        <f>CC8*ProjectDetails!$D$24+$D$18/2*ProjectDetails!$D$24</f>
        <v>45.115020000000001</v>
      </c>
      <c r="CD15" s="120">
        <f>CD8*ProjectDetails!$D$24+$B$18/2*ProjectDetails!$D$24</f>
        <v>2.3650000000000002</v>
      </c>
      <c r="CE15" s="120">
        <f>CE8*ProjectDetails!$D$24+$C$18/2*ProjectDetails!$D$24</f>
        <v>2.3650199999999999</v>
      </c>
      <c r="CF15" s="120">
        <f>CF8*ProjectDetails!$D$24+$D$18/2*ProjectDetails!$D$24</f>
        <v>2.3650199999999999</v>
      </c>
      <c r="CG15" s="120">
        <f>CG8*ProjectDetails!$D$24+$C$18/2*ProjectDetails!$D$24</f>
        <v>2.3650199999999999</v>
      </c>
      <c r="CH15" s="104">
        <f>CH8*ProjectDetails!$D$24+$D$18/2*ProjectDetails!$D$24</f>
        <v>2.3650199999999999</v>
      </c>
      <c r="CI15" s="120">
        <f>+BY15</f>
        <v>45.115000000000002</v>
      </c>
      <c r="CJ15" s="120">
        <f>CJ8*ProjectDetails!$D$24+$C$18/2*ProjectDetails!$D$24</f>
        <v>45.115020000000001</v>
      </c>
      <c r="CK15" s="120">
        <f>CK8*ProjectDetails!$D$24+$D$18/2*ProjectDetails!$D$24</f>
        <v>45.115020000000001</v>
      </c>
      <c r="CL15" s="120">
        <f>CL8*ProjectDetails!$D$24+$C$18/2*ProjectDetails!$D$24</f>
        <v>45.115020000000001</v>
      </c>
      <c r="CM15" s="120">
        <f>CM8*ProjectDetails!$D$24+$D$18/2*ProjectDetails!$D$24</f>
        <v>45.115020000000001</v>
      </c>
      <c r="CN15" s="120">
        <f>CN8*ProjectDetails!$D$24+$B$18/2*ProjectDetails!$D$24</f>
        <v>2.3650000000000002</v>
      </c>
      <c r="CO15" s="120">
        <f>CO8*ProjectDetails!$D$24+$C$18/2*ProjectDetails!$D$24</f>
        <v>2.3650199999999999</v>
      </c>
      <c r="CP15" s="120">
        <f>CP8*ProjectDetails!$D$24+$D$18/2*ProjectDetails!$D$24</f>
        <v>2.3650199999999999</v>
      </c>
      <c r="CQ15" s="120">
        <f>CQ8*ProjectDetails!$D$24+$C$18/2*ProjectDetails!$D$24</f>
        <v>2.3650199999999999</v>
      </c>
      <c r="CR15" s="104">
        <f>CR8*ProjectDetails!$D$24+$D$18/2*ProjectDetails!$D$24</f>
        <v>2.3650199999999999</v>
      </c>
      <c r="CS15" s="120">
        <f>+CI15</f>
        <v>45.115000000000002</v>
      </c>
      <c r="CT15" s="120">
        <f>CT8*ProjectDetails!$D$24+$C$18/2*ProjectDetails!$D$24</f>
        <v>45.115020000000001</v>
      </c>
      <c r="CU15" s="120">
        <f>CU8*ProjectDetails!$D$24+$D$18/2*ProjectDetails!$D$24</f>
        <v>45.115020000000001</v>
      </c>
      <c r="CV15" s="120">
        <f>CV8*ProjectDetails!$D$24+$C$18/2*ProjectDetails!$D$24</f>
        <v>45.115020000000001</v>
      </c>
      <c r="CW15" s="120">
        <f>CW8*ProjectDetails!$D$24+$D$18/2*ProjectDetails!$D$24</f>
        <v>45.115020000000001</v>
      </c>
      <c r="CX15" s="120">
        <f>CX8*ProjectDetails!$D$24+$B$18/2*ProjectDetails!$D$24</f>
        <v>2.3650000000000002</v>
      </c>
      <c r="CY15" s="120">
        <f>CY8*ProjectDetails!$D$24+$C$18/2*ProjectDetails!$D$24</f>
        <v>2.3650199999999999</v>
      </c>
      <c r="CZ15" s="120">
        <f>CZ8*ProjectDetails!$D$24+$D$18/2*ProjectDetails!$D$24</f>
        <v>2.3650199999999999</v>
      </c>
      <c r="DA15" s="120">
        <f>DA8*ProjectDetails!$D$24+$C$18/2*ProjectDetails!$D$24</f>
        <v>2.3650199999999999</v>
      </c>
      <c r="DB15" s="104">
        <f>DB8*ProjectDetails!$D$24+$D$18/2*ProjectDetails!$D$24</f>
        <v>2.3650199999999999</v>
      </c>
      <c r="DC15" s="120">
        <f>+CS15</f>
        <v>45.115000000000002</v>
      </c>
      <c r="DD15" s="120">
        <f>DD8*ProjectDetails!$D$24+$C$18/2*ProjectDetails!$D$24</f>
        <v>45.115020000000001</v>
      </c>
      <c r="DE15" s="120">
        <f>DE8*ProjectDetails!$D$24+$D$18/2*ProjectDetails!$D$24</f>
        <v>45.115020000000001</v>
      </c>
      <c r="DF15" s="120">
        <f>DF8*ProjectDetails!$D$24+$C$18/2*ProjectDetails!$D$24</f>
        <v>45.115020000000001</v>
      </c>
      <c r="DG15" s="120">
        <f>DG8*ProjectDetails!$D$24+$D$18/2*ProjectDetails!$D$24</f>
        <v>45.115020000000001</v>
      </c>
      <c r="DH15" s="120">
        <f>DH8*ProjectDetails!$D$24+$B$18/2*ProjectDetails!$D$24</f>
        <v>2.3650000000000002</v>
      </c>
      <c r="DI15" s="120">
        <f>DI8*ProjectDetails!$D$24+$C$18/2*ProjectDetails!$D$24</f>
        <v>2.3650199999999999</v>
      </c>
      <c r="DJ15" s="120">
        <f>DJ8*ProjectDetails!$D$24+$D$18/2*ProjectDetails!$D$24</f>
        <v>2.3650199999999999</v>
      </c>
      <c r="DK15" s="120">
        <f>DK8*ProjectDetails!$D$24+$C$18/2*ProjectDetails!$D$24</f>
        <v>2.3650199999999999</v>
      </c>
      <c r="DL15" s="104">
        <f>DL8*ProjectDetails!$D$24+$D$18/2*ProjectDetails!$D$24</f>
        <v>2.3650199999999999</v>
      </c>
      <c r="DM15" s="120">
        <f>+DC15</f>
        <v>45.115000000000002</v>
      </c>
      <c r="DN15" s="120">
        <f>DN8*ProjectDetails!$D$24+$C$18/2*ProjectDetails!$D$24</f>
        <v>45.115020000000001</v>
      </c>
      <c r="DO15" s="120">
        <f>DO8*ProjectDetails!$D$24+$D$18/2*ProjectDetails!$D$24</f>
        <v>45.115020000000001</v>
      </c>
      <c r="DP15" s="120">
        <f>DP8*ProjectDetails!$D$24+$C$18/2*ProjectDetails!$D$24</f>
        <v>45.115020000000001</v>
      </c>
      <c r="DQ15" s="120">
        <f>DQ8*ProjectDetails!$D$24+$D$18/2*ProjectDetails!$D$24</f>
        <v>45.115020000000001</v>
      </c>
      <c r="DR15" s="120">
        <f>DR8*ProjectDetails!$D$24+$B$18/2*ProjectDetails!$D$24</f>
        <v>2.3650000000000002</v>
      </c>
      <c r="DS15" s="120">
        <f>DS8*ProjectDetails!$D$24+$C$18/2*ProjectDetails!$D$24</f>
        <v>2.3650199999999999</v>
      </c>
      <c r="DT15" s="120">
        <f>DT8*ProjectDetails!$D$24+$D$18/2*ProjectDetails!$D$24</f>
        <v>2.3650199999999999</v>
      </c>
      <c r="DU15" s="120">
        <f>DU8*ProjectDetails!$D$24+$C$18/2*ProjectDetails!$D$24</f>
        <v>2.3650199999999999</v>
      </c>
      <c r="DV15" s="104">
        <f>DV8*ProjectDetails!$D$24+$D$18/2*ProjectDetails!$D$24</f>
        <v>2.3650199999999999</v>
      </c>
      <c r="DW15" s="120">
        <f>DW8*ProjectDetails!$D$24+$B$26/2*ProjectDetails!$D$24</f>
        <v>22.500287531456433</v>
      </c>
      <c r="DX15" s="120">
        <f>DX8*ProjectDetails!$D$24+$B$26/2*ProjectDetails!$D$24</f>
        <v>22.500287531456433</v>
      </c>
      <c r="DY15" s="120">
        <f>DY8*ProjectDetails!$D$24+$B$26/2*ProjectDetails!$D$24</f>
        <v>22.500287531456433</v>
      </c>
      <c r="DZ15" s="120">
        <f>DZ8*ProjectDetails!$D$24+$B$26/2*ProjectDetails!$D$24</f>
        <v>22.500287531456433</v>
      </c>
      <c r="EA15" s="120">
        <f>EA8*ProjectDetails!$D$24+$B$22/2*ProjectDetails!$D$24</f>
        <v>2.2502875314564328</v>
      </c>
      <c r="EB15" s="120">
        <f>EB8*ProjectDetails!$D$24+$B$22/2*ProjectDetails!$D$24</f>
        <v>2.2502875314564328</v>
      </c>
      <c r="EC15" s="120">
        <f>EC8*ProjectDetails!$D$24+$B$22/2*ProjectDetails!$D$24</f>
        <v>2.2502875314564328</v>
      </c>
      <c r="ED15" s="120">
        <f>ED8*ProjectDetails!$D$24+$B$22/2*ProjectDetails!$D$24</f>
        <v>2.2502875314564328</v>
      </c>
      <c r="EE15" s="120">
        <f>EE8*ProjectDetails!$D$24+$B$18/2*ProjectDetails!$D$24</f>
        <v>45.115000000000002</v>
      </c>
      <c r="EF15" s="120">
        <f>EF8*ProjectDetails!$D$24+$B$18/2*ProjectDetails!$D$24</f>
        <v>45.115000000000002</v>
      </c>
      <c r="EG15" s="120">
        <f>EG8*ProjectDetails!$D$24+$B$18/2*ProjectDetails!$D$24</f>
        <v>45.115000000000002</v>
      </c>
      <c r="EH15" s="120">
        <f>EH8*ProjectDetails!$D$24+$C$18/2*ProjectDetails!$D$24</f>
        <v>45.115020000000001</v>
      </c>
      <c r="EI15" s="120">
        <f>EI8*ProjectDetails!$D$24+$D$18/2*ProjectDetails!$D$24</f>
        <v>45.115020000000001</v>
      </c>
      <c r="EJ15" s="120">
        <f>EJ8*ProjectDetails!$D$24+$C$18/2*ProjectDetails!$D$24</f>
        <v>45.115020000000001</v>
      </c>
      <c r="EK15" s="120">
        <f>EK8*ProjectDetails!$D$24+$D$18/2*ProjectDetails!$D$24</f>
        <v>45.115020000000001</v>
      </c>
      <c r="EL15" s="120">
        <f>EL8*ProjectDetails!$D$24+$B$22/2*ProjectDetails!$D$24</f>
        <v>2.2502875314564328</v>
      </c>
      <c r="EM15" s="120">
        <f>EM8*ProjectDetails!$D$24+$C$22/2*ProjectDetails!$D$24</f>
        <v>2.2502875314564328</v>
      </c>
      <c r="EN15" s="120">
        <f>EN8*ProjectDetails!$D$24+$D$22/2*ProjectDetails!$D$24</f>
        <v>2.2502875314564328</v>
      </c>
      <c r="EO15" s="120">
        <f>EO8*ProjectDetails!$D$24+$C$22/2*ProjectDetails!$D$24</f>
        <v>2.2502875314564328</v>
      </c>
      <c r="EP15" s="104">
        <f>EP8*ProjectDetails!$D$24+$D$22/2*ProjectDetails!$D$24</f>
        <v>2.2502875314564328</v>
      </c>
      <c r="EQ15" s="120">
        <f>+EG15</f>
        <v>45.115000000000002</v>
      </c>
      <c r="ER15" s="120">
        <f>ER8*ProjectDetails!$D$24+$C$18/2*ProjectDetails!$D$24</f>
        <v>45.115020000000001</v>
      </c>
      <c r="ES15" s="120">
        <f>ES8*ProjectDetails!$D$24+$D$18/2*ProjectDetails!$D$24</f>
        <v>45.115020000000001</v>
      </c>
      <c r="ET15" s="120">
        <f>ET8*ProjectDetails!$D$24+$C$18/2*ProjectDetails!$D$24</f>
        <v>45.115020000000001</v>
      </c>
      <c r="EU15" s="120">
        <f>EU8*ProjectDetails!$D$24+$D$18/2*ProjectDetails!$D$24</f>
        <v>45.115020000000001</v>
      </c>
      <c r="EV15" s="120">
        <f>EV8*ProjectDetails!$D$24+$B$18/2*ProjectDetails!$D$24</f>
        <v>2.3650000000000002</v>
      </c>
      <c r="EW15" s="120">
        <f>EW8*ProjectDetails!$D$24+$C$18/2*ProjectDetails!$D$24</f>
        <v>2.3650199999999999</v>
      </c>
      <c r="EX15" s="120">
        <f>EX8*ProjectDetails!$D$24+$D$18/2*ProjectDetails!$D$24</f>
        <v>2.3650199999999999</v>
      </c>
      <c r="EY15" s="120">
        <f>EY8*ProjectDetails!$D$24+$C$18/2*ProjectDetails!$D$24</f>
        <v>2.3650199999999999</v>
      </c>
      <c r="EZ15" s="104">
        <f>EZ8*ProjectDetails!$D$24+$D$18/2*ProjectDetails!$D$24</f>
        <v>2.3650199999999999</v>
      </c>
      <c r="FA15" s="120">
        <f>FA8*ProjectDetails!$D$24+$B$18/2*ProjectDetails!$D$24</f>
        <v>45.115000000000002</v>
      </c>
      <c r="FB15" s="120">
        <f>FB8*ProjectDetails!$D$24+$C$18/2*ProjectDetails!$D$24</f>
        <v>45.115020000000001</v>
      </c>
      <c r="FC15" s="120">
        <f>FC8*ProjectDetails!$D$24+$D$18/2*ProjectDetails!$D$24</f>
        <v>45.115020000000001</v>
      </c>
      <c r="FD15" s="120">
        <f>FD8*ProjectDetails!$D$24+$C$18/2*ProjectDetails!$D$24</f>
        <v>45.115020000000001</v>
      </c>
      <c r="FE15" s="120">
        <f>FE8*ProjectDetails!$D$24+$D$18/2*ProjectDetails!$D$24</f>
        <v>45.115020000000001</v>
      </c>
      <c r="FF15" s="120">
        <f>FF8*ProjectDetails!$D$24+$B$18/2*ProjectDetails!$D$24</f>
        <v>2.3650000000000002</v>
      </c>
      <c r="FG15" s="120">
        <f>FG8*ProjectDetails!$D$24+$C$18/2*ProjectDetails!$D$24</f>
        <v>2.3650199999999999</v>
      </c>
      <c r="FH15" s="120">
        <f>FH8*ProjectDetails!$D$24+$D$18/2*ProjectDetails!$D$24</f>
        <v>2.3650199999999999</v>
      </c>
      <c r="FI15" s="120">
        <f>FI8*ProjectDetails!$D$24+$C$18/2*ProjectDetails!$D$24</f>
        <v>2.3650199999999999</v>
      </c>
      <c r="FJ15" s="104">
        <f>FJ8*ProjectDetails!$D$24+$D$18/2*ProjectDetails!$D$24</f>
        <v>2.3650199999999999</v>
      </c>
      <c r="FK15" s="120">
        <f>FK8*ProjectDetails!$D$24+$B$18/2*ProjectDetails!$D$24</f>
        <v>45.115000000000002</v>
      </c>
      <c r="FL15" s="120">
        <f>FL8*ProjectDetails!$D$24+$C$18/2*ProjectDetails!$D$24</f>
        <v>45.115020000000001</v>
      </c>
      <c r="FM15" s="120">
        <f>FM8*ProjectDetails!$D$24+$D$18/2*ProjectDetails!$D$24</f>
        <v>2.3650199999999999</v>
      </c>
      <c r="FN15" s="120">
        <f>FN8*ProjectDetails!$D$24+$C$18/2*ProjectDetails!$D$24</f>
        <v>2.3650199999999999</v>
      </c>
      <c r="FO15" s="120">
        <f>FO8*ProjectDetails!$D$24+$D$18/2*ProjectDetails!$D$24</f>
        <v>45.115020000000001</v>
      </c>
      <c r="FP15" s="120">
        <f>FP8*ProjectDetails!$D$24+$B$18/2*ProjectDetails!$D$24</f>
        <v>2.3650000000000002</v>
      </c>
      <c r="FQ15" s="120">
        <f>FQ8*ProjectDetails!$D$24+$C$18/2*ProjectDetails!$D$24</f>
        <v>2.3650199999999999</v>
      </c>
      <c r="FR15" s="120">
        <f>FR8*ProjectDetails!$D$24+$D$18/2*ProjectDetails!$D$24</f>
        <v>2.3650199999999999</v>
      </c>
      <c r="FS15" s="120">
        <f>FS8*ProjectDetails!$D$24+$C$18/2*ProjectDetails!$D$24</f>
        <v>2.3650199999999999</v>
      </c>
      <c r="FT15" s="104">
        <f>FT8*ProjectDetails!$D$24+$D$18/2*ProjectDetails!$D$24</f>
        <v>2.3650199999999999</v>
      </c>
      <c r="FU15" s="120">
        <f>FU8*ProjectDetails!$D$24+$B$18/2*ProjectDetails!$D$24</f>
        <v>45.115000000000002</v>
      </c>
      <c r="FV15" s="120">
        <f>FV8*ProjectDetails!$D$24+$C$18/2*ProjectDetails!$D$24</f>
        <v>45.115020000000001</v>
      </c>
      <c r="FW15" s="120">
        <f>FW8*ProjectDetails!$D$24+$D$18/2*ProjectDetails!$D$24</f>
        <v>45.115020000000001</v>
      </c>
      <c r="FX15" s="120">
        <f>FX8*ProjectDetails!$D$24+$C$18/2*ProjectDetails!$D$24</f>
        <v>45.115020000000001</v>
      </c>
      <c r="FY15" s="120">
        <f>FY8*ProjectDetails!$D$24+$D$18/2*ProjectDetails!$D$24</f>
        <v>45.115020000000001</v>
      </c>
      <c r="FZ15" s="120">
        <f>FZ8*ProjectDetails!$D$24+$B$18/2*ProjectDetails!$D$24</f>
        <v>2.3650000000000002</v>
      </c>
      <c r="GA15" s="120">
        <f>GA8*ProjectDetails!$D$24+$C$18/2*ProjectDetails!$D$24</f>
        <v>2.3650199999999999</v>
      </c>
      <c r="GB15" s="120">
        <f>GB8*ProjectDetails!$D$24+$D$18/2*ProjectDetails!$D$24</f>
        <v>2.3650199999999999</v>
      </c>
      <c r="GC15" s="120">
        <f>GC8*ProjectDetails!$D$24+$C$18/2*ProjectDetails!$D$24</f>
        <v>2.3650199999999999</v>
      </c>
      <c r="GD15" s="104">
        <f>GD8*ProjectDetails!$D$24+$D$18/2*ProjectDetails!$D$24</f>
        <v>2.3650199999999999</v>
      </c>
      <c r="GE15" s="120">
        <f>GE8*ProjectDetails!$D$24+$B$18/2*ProjectDetails!$D$24</f>
        <v>45.115000000000002</v>
      </c>
      <c r="GF15" s="120">
        <f>GF8*ProjectDetails!$D$24+$C$18/2*ProjectDetails!$D$24</f>
        <v>45.115020000000001</v>
      </c>
      <c r="GG15" s="120">
        <f>GG8*ProjectDetails!$D$24+$D$18/2*ProjectDetails!$D$24</f>
        <v>45.115020000000001</v>
      </c>
      <c r="GH15" s="120">
        <f>GH8*ProjectDetails!$D$24+$C$18/2*ProjectDetails!$D$24</f>
        <v>45.115020000000001</v>
      </c>
      <c r="GI15" s="120">
        <f>GI8*ProjectDetails!$D$24+$D$18/2*ProjectDetails!$D$24</f>
        <v>45.115020000000001</v>
      </c>
      <c r="GJ15" s="120">
        <f>GJ8*ProjectDetails!$D$24+$B$18/2*ProjectDetails!$D$24</f>
        <v>2.3650000000000002</v>
      </c>
      <c r="GK15" s="120">
        <f>GK8*ProjectDetails!$D$24+$C$18/2*ProjectDetails!$D$24</f>
        <v>2.3650199999999999</v>
      </c>
      <c r="GL15" s="120">
        <f>GL8*ProjectDetails!$D$24+$D$18/2*ProjectDetails!$D$24</f>
        <v>2.3650199999999999</v>
      </c>
      <c r="GM15" s="120">
        <f>GM8*ProjectDetails!$D$24+$C$18/2*ProjectDetails!$D$24</f>
        <v>2.3650199999999999</v>
      </c>
      <c r="GN15" s="104">
        <f>GN8*ProjectDetails!$D$24+$D$18/2*ProjectDetails!$D$24</f>
        <v>2.3650199999999999</v>
      </c>
      <c r="GO15" s="120">
        <f>GO8*ProjectDetails!$D$24+$B$18/2*ProjectDetails!$D$24</f>
        <v>45.115000000000002</v>
      </c>
      <c r="GP15" s="120">
        <f>GP8*ProjectDetails!$D$24+$C$18/2*ProjectDetails!$D$24</f>
        <v>45.115020000000001</v>
      </c>
      <c r="GQ15" s="120">
        <f>GQ8*ProjectDetails!$D$24+$D$18/2*ProjectDetails!$D$24</f>
        <v>45.115020000000001</v>
      </c>
      <c r="GR15" s="120">
        <f>GR8*ProjectDetails!$D$24+$C$18/2*ProjectDetails!$D$24</f>
        <v>45.115020000000001</v>
      </c>
      <c r="GS15" s="120">
        <f>GS8*ProjectDetails!$D$24+$D$18/2*ProjectDetails!$D$24</f>
        <v>45.115020000000001</v>
      </c>
      <c r="GT15" s="120">
        <f>GT8*ProjectDetails!$D$24+$B$18/2*ProjectDetails!$D$24</f>
        <v>2.3650000000000002</v>
      </c>
      <c r="GU15" s="120">
        <f>GU8*ProjectDetails!$D$24+$C$18/2*ProjectDetails!$D$24</f>
        <v>2.3650199999999999</v>
      </c>
      <c r="GV15" s="120">
        <f>GV8*ProjectDetails!$D$24+$D$18/2*ProjectDetails!$D$24</f>
        <v>2.3650199999999999</v>
      </c>
      <c r="GW15" s="120">
        <f>GW8*ProjectDetails!$D$24+$C$18/2*ProjectDetails!$D$24</f>
        <v>2.3650199999999999</v>
      </c>
      <c r="GX15" s="104">
        <f>GX8*ProjectDetails!$D$24+$D$18/2*ProjectDetails!$D$24</f>
        <v>2.3650199999999999</v>
      </c>
      <c r="GY15" s="120">
        <f>GY8*ProjectDetails!$D$24+$C$18/2*ProjectDetails!$D$24</f>
        <v>45.115020000000001</v>
      </c>
      <c r="GZ15" s="120">
        <f>GZ8*ProjectDetails!$D$24+$C$18/2*ProjectDetails!$D$24</f>
        <v>45.115020000000001</v>
      </c>
      <c r="HA15" s="120">
        <f>HA8*ProjectDetails!$D$24+$D$18/2*ProjectDetails!$D$24</f>
        <v>45.115020000000001</v>
      </c>
      <c r="HB15" s="120">
        <f>HB8*ProjectDetails!$D$24+$C$18/2*ProjectDetails!$D$24</f>
        <v>45.115020000000001</v>
      </c>
      <c r="HC15" s="120">
        <f>HC8*ProjectDetails!$D$24+$D$18/2*ProjectDetails!$D$24</f>
        <v>45.115020000000001</v>
      </c>
      <c r="HD15" s="120">
        <f>HD8*ProjectDetails!$D$24+$B$18/2*ProjectDetails!$D$24</f>
        <v>2.3650000000000002</v>
      </c>
      <c r="HE15" s="120">
        <f>HE8*ProjectDetails!$D$24+$C$18/2*ProjectDetails!$D$24</f>
        <v>2.3650199999999999</v>
      </c>
      <c r="HF15" s="120">
        <f>HF8*ProjectDetails!$D$24+$D$18/2*ProjectDetails!$D$24</f>
        <v>2.3650199999999999</v>
      </c>
      <c r="HG15" s="120">
        <f>HG8*ProjectDetails!$D$24+$C$18/2*ProjectDetails!$D$24</f>
        <v>2.3650199999999999</v>
      </c>
      <c r="HH15" s="104">
        <f>HH8*ProjectDetails!$D$24+$D$18/2*ProjectDetails!$D$24</f>
        <v>2.3650199999999999</v>
      </c>
      <c r="HI15" s="120">
        <f>HI8*ProjectDetails!$D$24+$C$18/2*ProjectDetails!$D$24</f>
        <v>45.115020000000001</v>
      </c>
      <c r="HJ15" s="120">
        <f>HJ8*ProjectDetails!$D$24+$C$18/2*ProjectDetails!$D$24</f>
        <v>45.115020000000001</v>
      </c>
      <c r="HK15" s="120">
        <f>HK8*ProjectDetails!$D$24+$D$18/2*ProjectDetails!$D$24</f>
        <v>45.115020000000001</v>
      </c>
      <c r="HL15" s="120">
        <f>HL8*ProjectDetails!$D$24+$C$18/2*ProjectDetails!$D$24</f>
        <v>45.115020000000001</v>
      </c>
      <c r="HM15" s="120">
        <f>HM8*ProjectDetails!$D$24+$D$18/2*ProjectDetails!$D$24</f>
        <v>45.115020000000001</v>
      </c>
      <c r="HN15" s="120">
        <f>HN8*ProjectDetails!$D$24+$B$18/2*ProjectDetails!$D$24</f>
        <v>2.3650000000000002</v>
      </c>
      <c r="HO15" s="120">
        <f>HO8*ProjectDetails!$D$24+$C$18/2*ProjectDetails!$D$24</f>
        <v>2.3650199999999999</v>
      </c>
      <c r="HP15" s="120">
        <f>HP8*ProjectDetails!$D$24+$D$18/2*ProjectDetails!$D$24</f>
        <v>2.3650199999999999</v>
      </c>
      <c r="HQ15" s="120">
        <f>HQ8*ProjectDetails!$D$24+$C$18/2*ProjectDetails!$D$24</f>
        <v>2.3650199999999999</v>
      </c>
      <c r="HR15" s="104">
        <f>HR8*ProjectDetails!$D$24+$D$18/2*ProjectDetails!$D$24</f>
        <v>2.3650199999999999</v>
      </c>
      <c r="HS15" s="120">
        <f>HS8*ProjectDetails!$D$24+$C$18/2*ProjectDetails!$D$24</f>
        <v>45.115020000000001</v>
      </c>
      <c r="HT15" s="120">
        <f>HT8*ProjectDetails!$D$24+$C$18/2*ProjectDetails!$D$24</f>
        <v>45.115020000000001</v>
      </c>
      <c r="HU15" s="120">
        <f>HU8*ProjectDetails!$D$24+$D$18/2*ProjectDetails!$D$24</f>
        <v>45.115020000000001</v>
      </c>
      <c r="HV15" s="120">
        <f>HV8*ProjectDetails!$D$24+$C$18/2*ProjectDetails!$D$24</f>
        <v>45.115020000000001</v>
      </c>
      <c r="HW15" s="120">
        <f>HW8*ProjectDetails!$D$24+$D$18/2*ProjectDetails!$D$24</f>
        <v>45.115020000000001</v>
      </c>
      <c r="HX15" s="120">
        <f>HX8*ProjectDetails!$D$24+$B$18/2*ProjectDetails!$D$24</f>
        <v>2.3650000000000002</v>
      </c>
      <c r="HY15" s="120">
        <f>HY8*ProjectDetails!$D$24+$C$18/2*ProjectDetails!$D$24</f>
        <v>2.3650199999999999</v>
      </c>
      <c r="HZ15" s="120">
        <f>HZ8*ProjectDetails!$D$24+$D$18/2*ProjectDetails!$D$24</f>
        <v>2.3650199999999999</v>
      </c>
      <c r="IA15" s="120">
        <f>IA8*ProjectDetails!$D$24+$C$18/2*ProjectDetails!$D$24</f>
        <v>2.3650199999999999</v>
      </c>
      <c r="IB15" s="104">
        <f>IB8*ProjectDetails!$D$24+$D$18/2*ProjectDetails!$D$24</f>
        <v>2.3650199999999999</v>
      </c>
      <c r="IC15" s="120">
        <f>IC8*ProjectDetails!$D$24+$C$18/2*ProjectDetails!$D$24</f>
        <v>45.115020000000001</v>
      </c>
      <c r="ID15" s="120">
        <f>ID8*ProjectDetails!$D$24+$C$18/2*ProjectDetails!$D$24</f>
        <v>45.115020000000001</v>
      </c>
      <c r="IE15" s="120">
        <f>IE8*ProjectDetails!$D$24+$D$18/2*ProjectDetails!$D$24</f>
        <v>45.115020000000001</v>
      </c>
      <c r="IF15" s="120">
        <f>IF8*ProjectDetails!$D$24+$C$18/2*ProjectDetails!$D$24</f>
        <v>45.115020000000001</v>
      </c>
      <c r="IG15" s="120">
        <f>IG8*ProjectDetails!$D$24+$D$18/2*ProjectDetails!$D$24</f>
        <v>45.115020000000001</v>
      </c>
      <c r="IH15" s="120">
        <f>IH8*ProjectDetails!$D$24+$B$18/2*ProjectDetails!$D$24</f>
        <v>2.3650000000000002</v>
      </c>
      <c r="II15" s="120">
        <f>II8*ProjectDetails!$D$24+$C$18/2*ProjectDetails!$D$24</f>
        <v>2.3650199999999999</v>
      </c>
      <c r="IJ15" s="120">
        <f>IJ8*ProjectDetails!$D$24+$D$18/2*ProjectDetails!$D$24</f>
        <v>2.3650199999999999</v>
      </c>
      <c r="IK15" s="120">
        <f>IK8*ProjectDetails!$D$24+$C$18/2*ProjectDetails!$D$24</f>
        <v>2.3650199999999999</v>
      </c>
      <c r="IL15" s="104">
        <f>IL8*ProjectDetails!$D$24+$D$18/2*ProjectDetails!$D$24</f>
        <v>2.3650199999999999</v>
      </c>
      <c r="IM15" s="120">
        <f>IM8*ProjectDetails!$D$24+$C$18/2*ProjectDetails!$D$24</f>
        <v>45.115020000000001</v>
      </c>
      <c r="IN15" s="120">
        <f>IN8*ProjectDetails!$D$24+$C$18/2*ProjectDetails!$D$24</f>
        <v>45.115020000000001</v>
      </c>
      <c r="IO15" s="120">
        <f>IO8*ProjectDetails!$D$24+$D$18/2*ProjectDetails!$D$24</f>
        <v>45.115020000000001</v>
      </c>
      <c r="IP15" s="120">
        <f>IP8*ProjectDetails!$D$24+$C$18/2*ProjectDetails!$D$24</f>
        <v>45.115020000000001</v>
      </c>
      <c r="IQ15" s="120">
        <f>IQ8*ProjectDetails!$D$24+$D$18/2*ProjectDetails!$D$24</f>
        <v>45.115020000000001</v>
      </c>
      <c r="IR15" s="120">
        <f>IR8*ProjectDetails!$D$24+$B$18/2*ProjectDetails!$D$24</f>
        <v>2.3650000000000002</v>
      </c>
      <c r="IS15" s="120">
        <f>IS8*ProjectDetails!$D$24+$C$18/2*ProjectDetails!$D$24</f>
        <v>2.3650199999999999</v>
      </c>
      <c r="IT15" s="120">
        <f>IT8*ProjectDetails!$D$24+$D$18/2*ProjectDetails!$D$24</f>
        <v>2.3650199999999999</v>
      </c>
      <c r="IU15" s="120">
        <f>IU8*ProjectDetails!$D$24+$C$18/2*ProjectDetails!$D$24</f>
        <v>2.3650199999999999</v>
      </c>
      <c r="IV15" s="104">
        <f>IV8*ProjectDetails!$D$24+$D$18/2*ProjectDetails!$D$24</f>
        <v>2.3650199999999999</v>
      </c>
      <c r="IW15" s="120">
        <f>IW8*ProjectDetails!$D$24+$C$18/2*ProjectDetails!$D$24</f>
        <v>45.115020000000001</v>
      </c>
      <c r="IX15" s="120">
        <f>IX8*ProjectDetails!$D$24+$C$18/2*ProjectDetails!$D$24</f>
        <v>45.115020000000001</v>
      </c>
      <c r="IY15" s="120">
        <f>IY8*ProjectDetails!$D$24+$D$18/2*ProjectDetails!$D$24</f>
        <v>45.115020000000001</v>
      </c>
      <c r="IZ15" s="120">
        <f>IZ8*ProjectDetails!$D$24+$C$18/2*ProjectDetails!$D$24</f>
        <v>45.115020000000001</v>
      </c>
      <c r="JA15" s="120">
        <f>JA8*ProjectDetails!$D$24+$D$18/2*ProjectDetails!$D$24</f>
        <v>45.115020000000001</v>
      </c>
      <c r="JB15" s="120">
        <f>JB8*ProjectDetails!$D$24+$B$18/2*ProjectDetails!$D$24</f>
        <v>2.3650000000000002</v>
      </c>
      <c r="JC15" s="120">
        <f>JC8*ProjectDetails!$D$24+$C$18/2*ProjectDetails!$D$24</f>
        <v>2.3650199999999999</v>
      </c>
      <c r="JD15" s="120">
        <f>JD8*ProjectDetails!$D$24+$D$18/2*ProjectDetails!$D$24</f>
        <v>2.3650199999999999</v>
      </c>
      <c r="JE15" s="120">
        <f>JE8*ProjectDetails!$D$24+$C$18/2*ProjectDetails!$D$24</f>
        <v>2.3650199999999999</v>
      </c>
      <c r="JF15" s="104">
        <f>JF8*ProjectDetails!$D$24+$D$18/2*ProjectDetails!$D$24</f>
        <v>2.3650199999999999</v>
      </c>
      <c r="JG15" s="120">
        <f>JG8*ProjectDetails!$D$24+$C$18/2*ProjectDetails!$D$24</f>
        <v>45.115020000000001</v>
      </c>
      <c r="JH15" s="120">
        <f>JH8*ProjectDetails!$D$24+$C$18/2*ProjectDetails!$D$24</f>
        <v>45.115020000000001</v>
      </c>
      <c r="JI15" s="120">
        <f>JI8*ProjectDetails!$D$24+$D$18/2*ProjectDetails!$D$24</f>
        <v>45.115020000000001</v>
      </c>
      <c r="JJ15" s="120">
        <f>JJ8*ProjectDetails!$D$24+$C$18/2*ProjectDetails!$D$24</f>
        <v>45.115020000000001</v>
      </c>
      <c r="JK15" s="120">
        <f>JK8*ProjectDetails!$D$24+$D$18/2*ProjectDetails!$D$24</f>
        <v>45.115020000000001</v>
      </c>
      <c r="JL15" s="120">
        <f>JL8*ProjectDetails!$D$24+$B$18/2*ProjectDetails!$D$24</f>
        <v>2.3650000000000002</v>
      </c>
      <c r="JM15" s="120">
        <f>JM8*ProjectDetails!$D$24+$C$18/2*ProjectDetails!$D$24</f>
        <v>2.3650199999999999</v>
      </c>
      <c r="JN15" s="120">
        <f>JN8*ProjectDetails!$D$24+$D$18/2*ProjectDetails!$D$24</f>
        <v>2.3650199999999999</v>
      </c>
      <c r="JO15" s="120">
        <f>JO8*ProjectDetails!$D$24+$C$18/2*ProjectDetails!$D$24</f>
        <v>2.3650199999999999</v>
      </c>
      <c r="JP15" s="104">
        <f>JP8*ProjectDetails!$D$24+$D$18/2*ProjectDetails!$D$24</f>
        <v>2.3650199999999999</v>
      </c>
      <c r="JQ15" s="120">
        <f>JQ8*ProjectDetails!$D$24+$C$18/2*ProjectDetails!$D$24</f>
        <v>45.115020000000001</v>
      </c>
      <c r="JR15" s="120">
        <f>JR8*ProjectDetails!$D$24+$C$18/2*ProjectDetails!$D$24</f>
        <v>45.115020000000001</v>
      </c>
      <c r="JS15" s="120">
        <f>JS8*ProjectDetails!$D$24+$D$18/2*ProjectDetails!$D$24</f>
        <v>45.115020000000001</v>
      </c>
      <c r="JT15" s="120">
        <f>JT8*ProjectDetails!$D$24+$C$18/2*ProjectDetails!$D$24</f>
        <v>45.115020000000001</v>
      </c>
      <c r="JU15" s="120">
        <f>JU8*ProjectDetails!$D$24+$D$18/2*ProjectDetails!$D$24</f>
        <v>45.115020000000001</v>
      </c>
      <c r="JV15" s="120">
        <f>JV8*ProjectDetails!$D$24+$B$18/2*ProjectDetails!$D$24</f>
        <v>2.3650000000000002</v>
      </c>
      <c r="JW15" s="120">
        <f>JW8*ProjectDetails!$D$24+$C$18/2*ProjectDetails!$D$24</f>
        <v>2.3650199999999999</v>
      </c>
      <c r="JX15" s="120">
        <f>JX8*ProjectDetails!$D$24+$D$18/2*ProjectDetails!$D$24</f>
        <v>2.3650199999999999</v>
      </c>
      <c r="JY15" s="120">
        <f>JY8*ProjectDetails!$D$24+$C$18/2*ProjectDetails!$D$24</f>
        <v>2.3650199999999999</v>
      </c>
      <c r="JZ15" s="104">
        <f>JZ8*ProjectDetails!$D$24+$D$18/2*ProjectDetails!$D$24</f>
        <v>2.3650199999999999</v>
      </c>
      <c r="KA15" s="120">
        <f>KA8*ProjectDetails!$D$24+$C$18/2*ProjectDetails!$D$24</f>
        <v>45.115020000000001</v>
      </c>
      <c r="KB15" s="120">
        <f>KB8*ProjectDetails!$D$24+$C$18/2*ProjectDetails!$D$24</f>
        <v>45.115020000000001</v>
      </c>
      <c r="KC15" s="120">
        <f>KC8*ProjectDetails!$D$24+$D$18/2*ProjectDetails!$D$24</f>
        <v>45.115020000000001</v>
      </c>
      <c r="KD15" s="120">
        <f>KD8*ProjectDetails!$D$24+$C$18/2*ProjectDetails!$D$24</f>
        <v>45.115020000000001</v>
      </c>
      <c r="KE15" s="120">
        <f>KE8*ProjectDetails!$D$24+$D$18/2*ProjectDetails!$D$24</f>
        <v>45.115020000000001</v>
      </c>
      <c r="KF15" s="120">
        <f>KF8*ProjectDetails!$D$24+$B$18/2*ProjectDetails!$D$24</f>
        <v>2.3650000000000002</v>
      </c>
      <c r="KG15" s="120">
        <f>KG8*ProjectDetails!$D$24+$C$18/2*ProjectDetails!$D$24</f>
        <v>2.3650199999999999</v>
      </c>
      <c r="KH15" s="120">
        <f>KH8*ProjectDetails!$D$24+$D$18/2*ProjectDetails!$D$24</f>
        <v>2.3650199999999999</v>
      </c>
      <c r="KI15" s="120">
        <f>KI8*ProjectDetails!$D$24+$C$18/2*ProjectDetails!$D$24</f>
        <v>2.3650199999999999</v>
      </c>
      <c r="KJ15" s="104">
        <f>KJ8*ProjectDetails!$D$24+$D$18/2*ProjectDetails!$D$24</f>
        <v>2.3650199999999999</v>
      </c>
      <c r="KK15" s="120">
        <f>KK8*ProjectDetails!$D$24+$C$18/2*ProjectDetails!$D$24</f>
        <v>45.115020000000001</v>
      </c>
      <c r="KL15" s="120">
        <f>KL8*ProjectDetails!$D$24+$C$18/2*ProjectDetails!$D$24</f>
        <v>45.115020000000001</v>
      </c>
      <c r="KM15" s="120">
        <f>KM8*ProjectDetails!$D$24+$D$18/2*ProjectDetails!$D$24</f>
        <v>45.115020000000001</v>
      </c>
      <c r="KN15" s="120">
        <f>KN8*ProjectDetails!$D$24+$C$18/2*ProjectDetails!$D$24</f>
        <v>45.115020000000001</v>
      </c>
      <c r="KO15" s="120">
        <f>KO8*ProjectDetails!$D$24+$D$18/2*ProjectDetails!$D$24</f>
        <v>45.115020000000001</v>
      </c>
      <c r="KP15" s="120">
        <f>KP8*ProjectDetails!$D$24+$B$18/2*ProjectDetails!$D$24</f>
        <v>2.3650000000000002</v>
      </c>
      <c r="KQ15" s="120">
        <f>KQ8*ProjectDetails!$D$24+$C$18/2*ProjectDetails!$D$24</f>
        <v>2.3650199999999999</v>
      </c>
      <c r="KR15" s="120">
        <f>KR8*ProjectDetails!$D$24+$D$18/2*ProjectDetails!$D$24</f>
        <v>2.3650199999999999</v>
      </c>
      <c r="KS15" s="120">
        <f>KS8*ProjectDetails!$D$24+$C$18/2*ProjectDetails!$D$24</f>
        <v>2.3650199999999999</v>
      </c>
      <c r="KT15" s="104">
        <f>KT8*ProjectDetails!$D$24+$D$18/2*ProjectDetails!$D$24</f>
        <v>2.3650199999999999</v>
      </c>
      <c r="KU15" s="120">
        <f>KU8*ProjectDetails!$D$24+$C$18/2*ProjectDetails!$D$24</f>
        <v>45.115020000000001</v>
      </c>
      <c r="KV15" s="120">
        <f>KV8*ProjectDetails!$D$24+$C$18/2*ProjectDetails!$D$24</f>
        <v>45.115020000000001</v>
      </c>
      <c r="KW15" s="120">
        <f>KW8*ProjectDetails!$D$24+$D$18/2*ProjectDetails!$D$24</f>
        <v>45.115020000000001</v>
      </c>
      <c r="KX15" s="120">
        <f>KX8*ProjectDetails!$D$24+$C$18/2*ProjectDetails!$D$24</f>
        <v>45.115020000000001</v>
      </c>
      <c r="KY15" s="120">
        <f>KY8*ProjectDetails!$D$24+$D$18/2*ProjectDetails!$D$24</f>
        <v>45.115020000000001</v>
      </c>
      <c r="KZ15" s="120">
        <f>KZ8*ProjectDetails!$D$24+$B$18/2*ProjectDetails!$D$24</f>
        <v>2.3650000000000002</v>
      </c>
      <c r="LA15" s="120">
        <f>LA8*ProjectDetails!$D$24+$C$18/2*ProjectDetails!$D$24</f>
        <v>2.3650199999999999</v>
      </c>
      <c r="LB15" s="120">
        <f>LB8*ProjectDetails!$D$24+$D$18/2*ProjectDetails!$D$24</f>
        <v>2.3650199999999999</v>
      </c>
      <c r="LC15" s="120">
        <f>LC8*ProjectDetails!$D$24+$C$18/2*ProjectDetails!$D$24</f>
        <v>2.3650199999999999</v>
      </c>
      <c r="LD15" s="173">
        <f>LD8*ProjectDetails!$D$24+$D$18/2*ProjectDetails!$D$24</f>
        <v>2.3650199999999999</v>
      </c>
      <c r="LE15" s="120">
        <f>LE8*ProjectDetails!$D$24+$B$18/2*ProjectDetails!$D$24</f>
        <v>45.115000000000002</v>
      </c>
      <c r="LF15" s="120">
        <f>+KV15</f>
        <v>45.115020000000001</v>
      </c>
      <c r="LG15" s="174">
        <f>+KW15</f>
        <v>45.115020000000001</v>
      </c>
      <c r="LH15" s="120">
        <f>LH8*ProjectDetails!$D$24+$B$18/2*ProjectDetails!$D$24</f>
        <v>45.115000000000002</v>
      </c>
      <c r="LI15" s="120">
        <f>LI8*ProjectDetails!$D$24+$B$18/2*ProjectDetails!$D$24</f>
        <v>45.115000000000002</v>
      </c>
      <c r="LJ15" s="120">
        <f>LJ8*ProjectDetails!$D$24+$B$18/2*ProjectDetails!$D$24</f>
        <v>45.115000000000002</v>
      </c>
      <c r="LK15" s="120">
        <f>LK8*ProjectDetails!$D$24+$B$18/2*ProjectDetails!$D$24</f>
        <v>45.115000000000002</v>
      </c>
      <c r="LL15" s="120">
        <f>LL8*ProjectDetails!$D$24+$B$18/2*ProjectDetails!$D$24</f>
        <v>45.115000000000002</v>
      </c>
      <c r="LM15" s="120">
        <f>LM8*ProjectDetails!$D$24+$B$18/2*ProjectDetails!$D$24</f>
        <v>45.115000000000002</v>
      </c>
      <c r="LN15" s="120">
        <f>LN8*ProjectDetails!$D$24+$B$18/2*ProjectDetails!$D$24</f>
        <v>45.115000000000002</v>
      </c>
      <c r="LO15" s="120">
        <f>LO8*ProjectDetails!$D$24+$B$18/2*ProjectDetails!$D$24</f>
        <v>45.115000000000002</v>
      </c>
      <c r="LP15" s="120">
        <f>LP8*ProjectDetails!$D$24+$B$18/2*ProjectDetails!$D$24</f>
        <v>45.115000000000002</v>
      </c>
      <c r="LQ15" s="120">
        <f>LQ8*ProjectDetails!$D$24+$B$18/2*ProjectDetails!$D$24</f>
        <v>45.115000000000002</v>
      </c>
      <c r="LR15" s="120">
        <f>LR8*ProjectDetails!$D$24+$B$18/2*ProjectDetails!$D$24</f>
        <v>45.115000000000002</v>
      </c>
      <c r="LS15" s="120">
        <f>LS8*ProjectDetails!$D$24+$B$18/2*ProjectDetails!$D$24</f>
        <v>45.115000000000002</v>
      </c>
      <c r="LT15" s="120">
        <f>LT8*ProjectDetails!$D$24+$B$18/2*ProjectDetails!$D$24</f>
        <v>45.115000000000002</v>
      </c>
      <c r="LU15" s="120">
        <f>LU8*ProjectDetails!$D$24+$B$18/2*ProjectDetails!$D$24</f>
        <v>45.115000000000002</v>
      </c>
      <c r="LV15" s="120">
        <f>LV8*ProjectDetails!$D$24+$B$18/2*ProjectDetails!$D$24</f>
        <v>45.115000000000002</v>
      </c>
      <c r="LW15" s="120">
        <f>LW8*ProjectDetails!$D$24+$B$18/2*ProjectDetails!$D$24</f>
        <v>45.115000000000002</v>
      </c>
      <c r="LX15" s="120">
        <f>LX8*ProjectDetails!$D$24+$B$18/2*ProjectDetails!$D$24</f>
        <v>45.115000000000002</v>
      </c>
      <c r="LY15" s="247">
        <f>LY8*ProjectDetails!$D$24+$B$18/2*ProjectDetails!$D$24</f>
        <v>45.115000000000002</v>
      </c>
      <c r="LZ15" s="120">
        <f>LZ8*ProjectDetails!$D$24+$B$18/2*ProjectDetails!$D$24</f>
        <v>45.115000000000002</v>
      </c>
      <c r="MA15" s="247">
        <f>MA8*ProjectDetails!$D$24+$B$18/2*ProjectDetails!$D$24</f>
        <v>45.115000000000002</v>
      </c>
      <c r="MB15" s="120">
        <f>MB8*ProjectDetails!$D$24+$B$18/2*ProjectDetails!$D$24</f>
        <v>45.115000000000002</v>
      </c>
      <c r="MC15" s="120">
        <f>MC8*ProjectDetails!$D$24+$B$18/2*ProjectDetails!$D$24</f>
        <v>45.115000000000002</v>
      </c>
      <c r="MD15" s="120">
        <f>MD8*ProjectDetails!$D$24+$B$18/2*ProjectDetails!$D$24</f>
        <v>45.115000000000002</v>
      </c>
      <c r="ME15" s="120">
        <f>ME8*ProjectDetails!$D$24+$B$18/2*ProjectDetails!$D$24</f>
        <v>45.115000000000002</v>
      </c>
    </row>
    <row r="16" spans="1:343" x14ac:dyDescent="0.25">
      <c r="A16" s="89"/>
      <c r="B16" s="86"/>
      <c r="C16" s="86"/>
      <c r="D16" s="86"/>
      <c r="E16" s="86"/>
      <c r="F16" s="11" t="s">
        <v>287</v>
      </c>
      <c r="G16" s="103">
        <f>G10*ProjectDetails!$D$24+$B$19/2*ProjectDetails!$D$24</f>
        <v>-1</v>
      </c>
      <c r="H16" s="103">
        <f>H10*ProjectDetails!$D$24+$C$19/2*ProjectDetails!$D$24</f>
        <v>13.100505</v>
      </c>
      <c r="I16" s="103">
        <f>I10*ProjectDetails!$D$24+$D$19/2*ProjectDetails!$D$24</f>
        <v>-14.25</v>
      </c>
      <c r="J16" s="103">
        <f>J10*ProjectDetails!$D$24+$E$19/2*ProjectDetails!$D$24</f>
        <v>18.174495</v>
      </c>
      <c r="K16" s="103">
        <f>K10*ProjectDetails!$D$24+$D$19/2*ProjectDetails!$D$24</f>
        <v>-18.525000000000002</v>
      </c>
      <c r="L16" s="103">
        <f>L10*ProjectDetails!$D$24+$B$23/2*ProjectDetails!$D$24</f>
        <v>-5.7384987417426849</v>
      </c>
      <c r="M16" s="103">
        <f>M10*ProjectDetails!$D$24+$C$23/2*ProjectDetails!$D$24</f>
        <v>8.5115012582573133</v>
      </c>
      <c r="N16" s="103">
        <f>N10*ProjectDetails!$D$24+$D$23/2*ProjectDetails!$D$24</f>
        <v>-18.488498741742688</v>
      </c>
      <c r="O16" s="103">
        <f>O10*ProjectDetails!$D$24+$C$23/2*ProjectDetails!$D$24</f>
        <v>12.786501258257315</v>
      </c>
      <c r="P16" s="104">
        <f>P10*ProjectDetails!$D$24+$D$23/2*ProjectDetails!$D$24</f>
        <v>-22.763498741742687</v>
      </c>
      <c r="Q16" s="103">
        <f>+G16</f>
        <v>-1</v>
      </c>
      <c r="R16" s="103">
        <f t="shared" ref="R16:Z16" si="994">+H16</f>
        <v>13.100505</v>
      </c>
      <c r="S16" s="103">
        <f t="shared" si="994"/>
        <v>-14.25</v>
      </c>
      <c r="T16" s="103">
        <f t="shared" si="994"/>
        <v>18.174495</v>
      </c>
      <c r="U16" s="103">
        <f t="shared" si="994"/>
        <v>-18.525000000000002</v>
      </c>
      <c r="V16" s="103">
        <f t="shared" si="994"/>
        <v>-5.7384987417426849</v>
      </c>
      <c r="W16" s="103">
        <f t="shared" si="994"/>
        <v>8.5115012582573133</v>
      </c>
      <c r="X16" s="103">
        <f t="shared" si="994"/>
        <v>-18.488498741742688</v>
      </c>
      <c r="Y16" s="103">
        <f t="shared" si="994"/>
        <v>12.786501258257315</v>
      </c>
      <c r="Z16" s="103">
        <f t="shared" si="994"/>
        <v>-22.763498741742687</v>
      </c>
      <c r="AA16" s="103">
        <f>+Q16</f>
        <v>-1</v>
      </c>
      <c r="AB16" s="103">
        <f t="shared" ref="AB16" si="995">+R16</f>
        <v>13.100505</v>
      </c>
      <c r="AC16" s="103">
        <f t="shared" ref="AC16" si="996">+S16</f>
        <v>-14.25</v>
      </c>
      <c r="AD16" s="103">
        <f t="shared" ref="AD16" si="997">+T16</f>
        <v>18.174495</v>
      </c>
      <c r="AE16" s="103">
        <f t="shared" ref="AE16" si="998">+U16</f>
        <v>-18.525000000000002</v>
      </c>
      <c r="AF16" s="103">
        <f t="shared" ref="AF16" si="999">+V16</f>
        <v>-5.7384987417426849</v>
      </c>
      <c r="AG16" s="103">
        <f t="shared" ref="AG16" si="1000">+W16</f>
        <v>8.5115012582573133</v>
      </c>
      <c r="AH16" s="103">
        <f t="shared" ref="AH16" si="1001">+X16</f>
        <v>-18.488498741742688</v>
      </c>
      <c r="AI16" s="103">
        <f t="shared" ref="AI16" si="1002">+Y16</f>
        <v>12.786501258257315</v>
      </c>
      <c r="AJ16" s="103">
        <f t="shared" ref="AJ16" si="1003">+Z16</f>
        <v>-22.763498741742687</v>
      </c>
      <c r="AK16" s="103">
        <f>+AA16</f>
        <v>-1</v>
      </c>
      <c r="AL16" s="103">
        <f t="shared" ref="AL16" si="1004">+AB16</f>
        <v>13.100505</v>
      </c>
      <c r="AM16" s="103">
        <f t="shared" ref="AM16" si="1005">+AC16</f>
        <v>-14.25</v>
      </c>
      <c r="AN16" s="103">
        <f t="shared" ref="AN16" si="1006">+AD16</f>
        <v>18.174495</v>
      </c>
      <c r="AO16" s="103">
        <f t="shared" ref="AO16" si="1007">+AE16</f>
        <v>-18.525000000000002</v>
      </c>
      <c r="AP16" s="103">
        <f t="shared" ref="AP16" si="1008">+AF16</f>
        <v>-5.7384987417426849</v>
      </c>
      <c r="AQ16" s="103">
        <f t="shared" ref="AQ16" si="1009">+AG16</f>
        <v>8.5115012582573133</v>
      </c>
      <c r="AR16" s="103">
        <f t="shared" ref="AR16" si="1010">+AH16</f>
        <v>-18.488498741742688</v>
      </c>
      <c r="AS16" s="103">
        <f t="shared" ref="AS16" si="1011">+AI16</f>
        <v>12.786501258257315</v>
      </c>
      <c r="AT16" s="103">
        <f t="shared" ref="AT16" si="1012">+AJ16</f>
        <v>-22.763498741742687</v>
      </c>
      <c r="AU16" s="103">
        <f>+AK16</f>
        <v>-1</v>
      </c>
      <c r="AV16" s="103">
        <f t="shared" ref="AV16" si="1013">+AL16</f>
        <v>13.100505</v>
      </c>
      <c r="AW16" s="103">
        <f t="shared" ref="AW16" si="1014">+AM16</f>
        <v>-14.25</v>
      </c>
      <c r="AX16" s="103">
        <f t="shared" ref="AX16" si="1015">+AN16</f>
        <v>18.174495</v>
      </c>
      <c r="AY16" s="103">
        <f t="shared" ref="AY16" si="1016">+AO16</f>
        <v>-18.525000000000002</v>
      </c>
      <c r="AZ16" s="103">
        <f t="shared" ref="AZ16" si="1017">+AP16</f>
        <v>-5.7384987417426849</v>
      </c>
      <c r="BA16" s="103">
        <f t="shared" ref="BA16" si="1018">+AQ16</f>
        <v>8.5115012582573133</v>
      </c>
      <c r="BB16" s="103">
        <f t="shared" ref="BB16" si="1019">+AR16</f>
        <v>-18.488498741742688</v>
      </c>
      <c r="BC16" s="103">
        <f t="shared" ref="BC16" si="1020">+AS16</f>
        <v>12.786501258257315</v>
      </c>
      <c r="BD16" s="103">
        <f t="shared" ref="BD16" si="1021">+AT16</f>
        <v>-22.763498741742687</v>
      </c>
      <c r="BE16" s="103">
        <f>+AU16</f>
        <v>-1</v>
      </c>
      <c r="BF16" s="103">
        <f t="shared" ref="BF16" si="1022">+AV16</f>
        <v>13.100505</v>
      </c>
      <c r="BG16" s="103">
        <f t="shared" ref="BG16" si="1023">+AW16</f>
        <v>-14.25</v>
      </c>
      <c r="BH16" s="103">
        <f t="shared" ref="BH16" si="1024">+AX16</f>
        <v>18.174495</v>
      </c>
      <c r="BI16" s="103">
        <f t="shared" ref="BI16" si="1025">+AY16</f>
        <v>-18.525000000000002</v>
      </c>
      <c r="BJ16" s="103">
        <f t="shared" ref="BJ16" si="1026">+AZ16</f>
        <v>-5.7384987417426849</v>
      </c>
      <c r="BK16" s="103">
        <f t="shared" ref="BK16" si="1027">+BA16</f>
        <v>8.5115012582573133</v>
      </c>
      <c r="BL16" s="103">
        <f t="shared" ref="BL16" si="1028">+BB16</f>
        <v>-18.488498741742688</v>
      </c>
      <c r="BM16" s="103">
        <f t="shared" ref="BM16" si="1029">+BC16</f>
        <v>12.786501258257315</v>
      </c>
      <c r="BN16" s="103">
        <f t="shared" ref="BN16" si="1030">+BD16</f>
        <v>-22.763498741742687</v>
      </c>
      <c r="BO16" s="103">
        <f>+BE16</f>
        <v>-1</v>
      </c>
      <c r="BP16" s="103">
        <f t="shared" ref="BP16" si="1031">+BF16</f>
        <v>13.100505</v>
      </c>
      <c r="BQ16" s="103">
        <f t="shared" ref="BQ16" si="1032">+BG16</f>
        <v>-14.25</v>
      </c>
      <c r="BR16" s="103">
        <f t="shared" ref="BR16" si="1033">+BH16</f>
        <v>18.174495</v>
      </c>
      <c r="BS16" s="103">
        <f t="shared" ref="BS16" si="1034">+BI16</f>
        <v>-18.525000000000002</v>
      </c>
      <c r="BT16" s="103">
        <f t="shared" ref="BT16" si="1035">+BJ16</f>
        <v>-5.7384987417426849</v>
      </c>
      <c r="BU16" s="103">
        <f t="shared" ref="BU16" si="1036">+BK16</f>
        <v>8.5115012582573133</v>
      </c>
      <c r="BV16" s="103">
        <f t="shared" ref="BV16" si="1037">+BL16</f>
        <v>-18.488498741742688</v>
      </c>
      <c r="BW16" s="103">
        <f t="shared" ref="BW16" si="1038">+BM16</f>
        <v>12.786501258257315</v>
      </c>
      <c r="BX16" s="103">
        <f t="shared" ref="BX16" si="1039">+BN16</f>
        <v>-22.763498741742687</v>
      </c>
      <c r="BY16" s="103">
        <f>+BO16</f>
        <v>-1</v>
      </c>
      <c r="BZ16" s="103">
        <f t="shared" ref="BZ16" si="1040">+BP16</f>
        <v>13.100505</v>
      </c>
      <c r="CA16" s="103">
        <f t="shared" ref="CA16" si="1041">+BQ16</f>
        <v>-14.25</v>
      </c>
      <c r="CB16" s="103">
        <f t="shared" ref="CB16" si="1042">+BR16</f>
        <v>18.174495</v>
      </c>
      <c r="CC16" s="103">
        <f t="shared" ref="CC16" si="1043">+BS16</f>
        <v>-18.525000000000002</v>
      </c>
      <c r="CD16" s="103">
        <f t="shared" ref="CD16" si="1044">+BT16</f>
        <v>-5.7384987417426849</v>
      </c>
      <c r="CE16" s="103">
        <f t="shared" ref="CE16" si="1045">+BU16</f>
        <v>8.5115012582573133</v>
      </c>
      <c r="CF16" s="103">
        <f t="shared" ref="CF16" si="1046">+BV16</f>
        <v>-18.488498741742688</v>
      </c>
      <c r="CG16" s="103">
        <f t="shared" ref="CG16" si="1047">+BW16</f>
        <v>12.786501258257315</v>
      </c>
      <c r="CH16" s="103">
        <f t="shared" ref="CH16" si="1048">+BX16</f>
        <v>-22.763498741742687</v>
      </c>
      <c r="CI16" s="103">
        <f>+BY16</f>
        <v>-1</v>
      </c>
      <c r="CJ16" s="103">
        <f t="shared" ref="CJ16" si="1049">+BZ16</f>
        <v>13.100505</v>
      </c>
      <c r="CK16" s="103">
        <f t="shared" ref="CK16" si="1050">+CA16</f>
        <v>-14.25</v>
      </c>
      <c r="CL16" s="103">
        <f t="shared" ref="CL16" si="1051">+CB16</f>
        <v>18.174495</v>
      </c>
      <c r="CM16" s="103">
        <f t="shared" ref="CM16" si="1052">+CC16</f>
        <v>-18.525000000000002</v>
      </c>
      <c r="CN16" s="103">
        <f t="shared" ref="CN16" si="1053">+CD16</f>
        <v>-5.7384987417426849</v>
      </c>
      <c r="CO16" s="103">
        <f t="shared" ref="CO16" si="1054">+CE16</f>
        <v>8.5115012582573133</v>
      </c>
      <c r="CP16" s="103">
        <f t="shared" ref="CP16" si="1055">+CF16</f>
        <v>-18.488498741742688</v>
      </c>
      <c r="CQ16" s="103">
        <f t="shared" ref="CQ16" si="1056">+CG16</f>
        <v>12.786501258257315</v>
      </c>
      <c r="CR16" s="103">
        <f t="shared" ref="CR16" si="1057">+CH16</f>
        <v>-22.763498741742687</v>
      </c>
      <c r="CS16" s="103">
        <f>+CI16</f>
        <v>-1</v>
      </c>
      <c r="CT16" s="103">
        <f t="shared" ref="CT16" si="1058">+CJ16</f>
        <v>13.100505</v>
      </c>
      <c r="CU16" s="103">
        <f t="shared" ref="CU16" si="1059">+CK16</f>
        <v>-14.25</v>
      </c>
      <c r="CV16" s="103">
        <f t="shared" ref="CV16" si="1060">+CL16</f>
        <v>18.174495</v>
      </c>
      <c r="CW16" s="103">
        <f t="shared" ref="CW16" si="1061">+CM16</f>
        <v>-18.525000000000002</v>
      </c>
      <c r="CX16" s="103">
        <f t="shared" ref="CX16" si="1062">+CN16</f>
        <v>-5.7384987417426849</v>
      </c>
      <c r="CY16" s="103">
        <f t="shared" ref="CY16" si="1063">+CO16</f>
        <v>8.5115012582573133</v>
      </c>
      <c r="CZ16" s="103">
        <f t="shared" ref="CZ16" si="1064">+CP16</f>
        <v>-18.488498741742688</v>
      </c>
      <c r="DA16" s="103">
        <f t="shared" ref="DA16" si="1065">+CQ16</f>
        <v>12.786501258257315</v>
      </c>
      <c r="DB16" s="103">
        <f t="shared" ref="DB16" si="1066">+CR16</f>
        <v>-22.763498741742687</v>
      </c>
      <c r="DC16" s="103">
        <f>+CS16</f>
        <v>-1</v>
      </c>
      <c r="DD16" s="103">
        <f t="shared" ref="DD16" si="1067">+CT16</f>
        <v>13.100505</v>
      </c>
      <c r="DE16" s="103">
        <f t="shared" ref="DE16" si="1068">+CU16</f>
        <v>-14.25</v>
      </c>
      <c r="DF16" s="103">
        <f t="shared" ref="DF16" si="1069">+CV16</f>
        <v>18.174495</v>
      </c>
      <c r="DG16" s="103">
        <f t="shared" ref="DG16" si="1070">+CW16</f>
        <v>-18.525000000000002</v>
      </c>
      <c r="DH16" s="103">
        <f t="shared" ref="DH16" si="1071">+CX16</f>
        <v>-5.7384987417426849</v>
      </c>
      <c r="DI16" s="103">
        <f t="shared" ref="DI16" si="1072">+CY16</f>
        <v>8.5115012582573133</v>
      </c>
      <c r="DJ16" s="103">
        <f t="shared" ref="DJ16" si="1073">+CZ16</f>
        <v>-18.488498741742688</v>
      </c>
      <c r="DK16" s="103">
        <f t="shared" ref="DK16" si="1074">+DA16</f>
        <v>12.786501258257315</v>
      </c>
      <c r="DL16" s="103">
        <f t="shared" ref="DL16" si="1075">+DB16</f>
        <v>-22.763498741742687</v>
      </c>
      <c r="DM16" s="103">
        <f>+DC16</f>
        <v>-1</v>
      </c>
      <c r="DN16" s="103">
        <f t="shared" ref="DN16" si="1076">+DD16</f>
        <v>13.100505</v>
      </c>
      <c r="DO16" s="103">
        <f t="shared" ref="DO16" si="1077">+DE16</f>
        <v>-14.25</v>
      </c>
      <c r="DP16" s="103">
        <f t="shared" ref="DP16" si="1078">+DF16</f>
        <v>18.174495</v>
      </c>
      <c r="DQ16" s="103">
        <f t="shared" ref="DQ16" si="1079">+DG16</f>
        <v>-18.525000000000002</v>
      </c>
      <c r="DR16" s="103">
        <f t="shared" ref="DR16" si="1080">+DH16</f>
        <v>-5.7384987417426849</v>
      </c>
      <c r="DS16" s="103">
        <f t="shared" ref="DS16" si="1081">+DI16</f>
        <v>8.5115012582573133</v>
      </c>
      <c r="DT16" s="103">
        <f t="shared" ref="DT16" si="1082">+DJ16</f>
        <v>-18.488498741742688</v>
      </c>
      <c r="DU16" s="103">
        <f t="shared" ref="DU16" si="1083">+DK16</f>
        <v>12.786501258257315</v>
      </c>
      <c r="DV16" s="103">
        <f t="shared" ref="DV16" si="1084">+DL16</f>
        <v>-22.763498741742687</v>
      </c>
      <c r="DW16" s="103">
        <f>DW10*ProjectDetails!$D$24+$B$27/2*ProjectDetails!$D$24</f>
        <v>-4.5834999999999999</v>
      </c>
      <c r="DX16" s="103">
        <f>DX10*ProjectDetails!$D$24+$B$27/2*ProjectDetails!$D$24</f>
        <v>-4.5834999999999999</v>
      </c>
      <c r="DY16" s="103">
        <f>DY10*ProjectDetails!$D$24+$B$27/2*ProjectDetails!$D$24</f>
        <v>-4.5834999999999999</v>
      </c>
      <c r="DZ16" s="103">
        <f>DZ10*ProjectDetails!$D$24+$B$27/2*ProjectDetails!$D$24</f>
        <v>-4.5834999999999999</v>
      </c>
      <c r="EA16" s="103">
        <f>EA10*ProjectDetails!$D$24+$B$23/2*ProjectDetails!$D$24</f>
        <v>-5.7384987417426849</v>
      </c>
      <c r="EB16" s="103">
        <f>EB10*ProjectDetails!$D$24+$B$23/2*ProjectDetails!$D$24</f>
        <v>-5.7384987417426849</v>
      </c>
      <c r="EC16" s="103">
        <f>EC10*ProjectDetails!$D$24+$B$23/2*ProjectDetails!$D$24</f>
        <v>-5.7384987417426849</v>
      </c>
      <c r="ED16" s="103">
        <f>ED10*ProjectDetails!$D$24+$B$23/2*ProjectDetails!$D$24</f>
        <v>-5.7384987417426849</v>
      </c>
      <c r="EE16" s="103">
        <f>EE10*ProjectDetails!$D$24+$B$27/2*ProjectDetails!$D$24</f>
        <v>-4.5834999999999999</v>
      </c>
      <c r="EF16" s="103">
        <f>EF10*ProjectDetails!$D$24+$B$27/2*ProjectDetails!$D$24</f>
        <v>-4.5834999999999999</v>
      </c>
      <c r="EG16" s="103">
        <f>G16</f>
        <v>-1</v>
      </c>
      <c r="EH16" s="103">
        <f t="shared" ref="EH16:EN16" si="1085">H16</f>
        <v>13.100505</v>
      </c>
      <c r="EI16" s="103">
        <f t="shared" si="1085"/>
        <v>-14.25</v>
      </c>
      <c r="EJ16" s="103">
        <f t="shared" si="1085"/>
        <v>18.174495</v>
      </c>
      <c r="EK16" s="103">
        <f t="shared" si="1085"/>
        <v>-18.525000000000002</v>
      </c>
      <c r="EL16" s="103">
        <f t="shared" si="1085"/>
        <v>-5.7384987417426849</v>
      </c>
      <c r="EM16" s="103">
        <f t="shared" si="1085"/>
        <v>8.5115012582573133</v>
      </c>
      <c r="EN16" s="103">
        <f t="shared" si="1085"/>
        <v>-18.488498741742688</v>
      </c>
      <c r="EO16" s="103">
        <f>O16</f>
        <v>12.786501258257315</v>
      </c>
      <c r="EP16" s="103">
        <f t="shared" ref="EP16" si="1086">P16</f>
        <v>-22.763498741742687</v>
      </c>
      <c r="EQ16" s="103">
        <f>EG16</f>
        <v>-1</v>
      </c>
      <c r="ER16" s="103">
        <f t="shared" ref="ER16:EZ16" si="1087">EH16</f>
        <v>13.100505</v>
      </c>
      <c r="ES16" s="103">
        <f t="shared" si="1087"/>
        <v>-14.25</v>
      </c>
      <c r="ET16" s="103">
        <f t="shared" si="1087"/>
        <v>18.174495</v>
      </c>
      <c r="EU16" s="103">
        <f t="shared" si="1087"/>
        <v>-18.525000000000002</v>
      </c>
      <c r="EV16" s="103">
        <f t="shared" si="1087"/>
        <v>-5.7384987417426849</v>
      </c>
      <c r="EW16" s="103">
        <f t="shared" si="1087"/>
        <v>8.5115012582573133</v>
      </c>
      <c r="EX16" s="103">
        <f t="shared" si="1087"/>
        <v>-18.488498741742688</v>
      </c>
      <c r="EY16" s="103">
        <f t="shared" si="1087"/>
        <v>12.786501258257315</v>
      </c>
      <c r="EZ16" s="103">
        <f t="shared" si="1087"/>
        <v>-22.763498741742687</v>
      </c>
      <c r="FA16" s="103">
        <f>EQ16</f>
        <v>-1</v>
      </c>
      <c r="FB16" s="103">
        <f t="shared" ref="FB16:FJ16" si="1088">ER16</f>
        <v>13.100505</v>
      </c>
      <c r="FC16" s="103">
        <f t="shared" si="1088"/>
        <v>-14.25</v>
      </c>
      <c r="FD16" s="103">
        <f t="shared" si="1088"/>
        <v>18.174495</v>
      </c>
      <c r="FE16" s="103">
        <f t="shared" si="1088"/>
        <v>-18.525000000000002</v>
      </c>
      <c r="FF16" s="103">
        <f t="shared" si="1088"/>
        <v>-5.7384987417426849</v>
      </c>
      <c r="FG16" s="103">
        <f t="shared" si="1088"/>
        <v>8.5115012582573133</v>
      </c>
      <c r="FH16" s="103">
        <f t="shared" si="1088"/>
        <v>-18.488498741742688</v>
      </c>
      <c r="FI16" s="103">
        <f t="shared" si="1088"/>
        <v>12.786501258257315</v>
      </c>
      <c r="FJ16" s="103">
        <f t="shared" si="1088"/>
        <v>-22.763498741742687</v>
      </c>
      <c r="FK16" s="103">
        <f>DW16</f>
        <v>-4.5834999999999999</v>
      </c>
      <c r="FL16" s="103">
        <f t="shared" ref="FL16:FN16" si="1089">DX16</f>
        <v>-4.5834999999999999</v>
      </c>
      <c r="FM16" s="103">
        <f t="shared" si="1089"/>
        <v>-4.5834999999999999</v>
      </c>
      <c r="FN16" s="103">
        <f t="shared" si="1089"/>
        <v>-4.5834999999999999</v>
      </c>
      <c r="FO16" s="103">
        <f t="shared" ref="FO16" si="1090">EA16</f>
        <v>-5.7384987417426849</v>
      </c>
      <c r="FP16" s="103">
        <f t="shared" ref="FP16:FQ16" si="1091">EB16</f>
        <v>-5.7384987417426849</v>
      </c>
      <c r="FQ16" s="103">
        <f t="shared" si="1091"/>
        <v>-5.7384987417426849</v>
      </c>
      <c r="FR16" s="103">
        <f>ED16</f>
        <v>-5.7384987417426849</v>
      </c>
      <c r="FS16" s="103">
        <f t="shared" ref="FS16:FT16" si="1092">EE16</f>
        <v>-4.5834999999999999</v>
      </c>
      <c r="FT16" s="103">
        <f t="shared" si="1092"/>
        <v>-4.5834999999999999</v>
      </c>
      <c r="FU16" s="103">
        <f>G16</f>
        <v>-1</v>
      </c>
      <c r="FV16" s="103">
        <f t="shared" ref="FV16:GD16" si="1093">H16</f>
        <v>13.100505</v>
      </c>
      <c r="FW16" s="103">
        <f t="shared" si="1093"/>
        <v>-14.25</v>
      </c>
      <c r="FX16" s="103">
        <f t="shared" si="1093"/>
        <v>18.174495</v>
      </c>
      <c r="FY16" s="103">
        <f t="shared" si="1093"/>
        <v>-18.525000000000002</v>
      </c>
      <c r="FZ16" s="103">
        <f t="shared" si="1093"/>
        <v>-5.7384987417426849</v>
      </c>
      <c r="GA16" s="103">
        <f t="shared" si="1093"/>
        <v>8.5115012582573133</v>
      </c>
      <c r="GB16" s="103">
        <f t="shared" si="1093"/>
        <v>-18.488498741742688</v>
      </c>
      <c r="GC16" s="103">
        <f t="shared" si="1093"/>
        <v>12.786501258257315</v>
      </c>
      <c r="GD16" s="103">
        <f t="shared" si="1093"/>
        <v>-22.763498741742687</v>
      </c>
      <c r="GE16" s="103">
        <f>FU16</f>
        <v>-1</v>
      </c>
      <c r="GF16" s="103">
        <f t="shared" ref="GF16:GN16" si="1094">FV16</f>
        <v>13.100505</v>
      </c>
      <c r="GG16" s="103">
        <f t="shared" si="1094"/>
        <v>-14.25</v>
      </c>
      <c r="GH16" s="103">
        <f t="shared" si="1094"/>
        <v>18.174495</v>
      </c>
      <c r="GI16" s="103">
        <f t="shared" si="1094"/>
        <v>-18.525000000000002</v>
      </c>
      <c r="GJ16" s="103">
        <f t="shared" si="1094"/>
        <v>-5.7384987417426849</v>
      </c>
      <c r="GK16" s="103">
        <f t="shared" si="1094"/>
        <v>8.5115012582573133</v>
      </c>
      <c r="GL16" s="103">
        <f t="shared" si="1094"/>
        <v>-18.488498741742688</v>
      </c>
      <c r="GM16" s="103">
        <f t="shared" si="1094"/>
        <v>12.786501258257315</v>
      </c>
      <c r="GN16" s="103">
        <f t="shared" si="1094"/>
        <v>-22.763498741742687</v>
      </c>
      <c r="GO16" s="103">
        <f>GE16</f>
        <v>-1</v>
      </c>
      <c r="GP16" s="103">
        <f t="shared" ref="GP16:GW16" si="1095">GF16</f>
        <v>13.100505</v>
      </c>
      <c r="GQ16" s="103">
        <f t="shared" si="1095"/>
        <v>-14.25</v>
      </c>
      <c r="GR16" s="103">
        <f t="shared" si="1095"/>
        <v>18.174495</v>
      </c>
      <c r="GS16" s="103">
        <f t="shared" si="1095"/>
        <v>-18.525000000000002</v>
      </c>
      <c r="GT16" s="103">
        <f t="shared" si="1095"/>
        <v>-5.7384987417426849</v>
      </c>
      <c r="GU16" s="103">
        <f t="shared" si="1095"/>
        <v>8.5115012582573133</v>
      </c>
      <c r="GV16" s="103">
        <f t="shared" si="1095"/>
        <v>-18.488498741742688</v>
      </c>
      <c r="GW16" s="103">
        <f t="shared" si="1095"/>
        <v>12.786501258257315</v>
      </c>
      <c r="GX16" s="104">
        <f>GX10*ProjectDetails!$D$24+$D$23/2*ProjectDetails!$D$24</f>
        <v>-22.763498741742687</v>
      </c>
      <c r="GY16" s="103">
        <f>G16</f>
        <v>-1</v>
      </c>
      <c r="GZ16" s="103">
        <f t="shared" ref="GZ16:HH16" si="1096">H16</f>
        <v>13.100505</v>
      </c>
      <c r="HA16" s="103">
        <f t="shared" si="1096"/>
        <v>-14.25</v>
      </c>
      <c r="HB16" s="103">
        <f t="shared" si="1096"/>
        <v>18.174495</v>
      </c>
      <c r="HC16" s="103">
        <f t="shared" si="1096"/>
        <v>-18.525000000000002</v>
      </c>
      <c r="HD16" s="103">
        <f t="shared" si="1096"/>
        <v>-5.7384987417426849</v>
      </c>
      <c r="HE16" s="103">
        <f t="shared" si="1096"/>
        <v>8.5115012582573133</v>
      </c>
      <c r="HF16" s="103">
        <f t="shared" si="1096"/>
        <v>-18.488498741742688</v>
      </c>
      <c r="HG16" s="103">
        <f t="shared" si="1096"/>
        <v>12.786501258257315</v>
      </c>
      <c r="HH16" s="103">
        <f t="shared" si="1096"/>
        <v>-22.763498741742687</v>
      </c>
      <c r="HI16" s="103">
        <f>GY16</f>
        <v>-1</v>
      </c>
      <c r="HJ16" s="103">
        <f t="shared" ref="HJ16:HR16" si="1097">GZ16</f>
        <v>13.100505</v>
      </c>
      <c r="HK16" s="103">
        <f t="shared" si="1097"/>
        <v>-14.25</v>
      </c>
      <c r="HL16" s="103">
        <f t="shared" si="1097"/>
        <v>18.174495</v>
      </c>
      <c r="HM16" s="103">
        <f t="shared" si="1097"/>
        <v>-18.525000000000002</v>
      </c>
      <c r="HN16" s="103">
        <f t="shared" si="1097"/>
        <v>-5.7384987417426849</v>
      </c>
      <c r="HO16" s="103">
        <f t="shared" si="1097"/>
        <v>8.5115012582573133</v>
      </c>
      <c r="HP16" s="103">
        <f t="shared" si="1097"/>
        <v>-18.488498741742688</v>
      </c>
      <c r="HQ16" s="103">
        <f t="shared" si="1097"/>
        <v>12.786501258257315</v>
      </c>
      <c r="HR16" s="103">
        <f t="shared" si="1097"/>
        <v>-22.763498741742687</v>
      </c>
      <c r="HS16" s="103">
        <f>HI16</f>
        <v>-1</v>
      </c>
      <c r="HT16" s="103">
        <f t="shared" ref="HT16:IB16" si="1098">HJ16</f>
        <v>13.100505</v>
      </c>
      <c r="HU16" s="103">
        <f t="shared" si="1098"/>
        <v>-14.25</v>
      </c>
      <c r="HV16" s="103">
        <f t="shared" si="1098"/>
        <v>18.174495</v>
      </c>
      <c r="HW16" s="103">
        <f t="shared" si="1098"/>
        <v>-18.525000000000002</v>
      </c>
      <c r="HX16" s="103">
        <f t="shared" si="1098"/>
        <v>-5.7384987417426849</v>
      </c>
      <c r="HY16" s="103">
        <f t="shared" si="1098"/>
        <v>8.5115012582573133</v>
      </c>
      <c r="HZ16" s="103">
        <f t="shared" si="1098"/>
        <v>-18.488498741742688</v>
      </c>
      <c r="IA16" s="103">
        <f t="shared" si="1098"/>
        <v>12.786501258257315</v>
      </c>
      <c r="IB16" s="103">
        <f t="shared" si="1098"/>
        <v>-22.763498741742687</v>
      </c>
      <c r="IC16" s="103">
        <f>HS16</f>
        <v>-1</v>
      </c>
      <c r="ID16" s="103">
        <f t="shared" ref="ID16:IL16" si="1099">HT16</f>
        <v>13.100505</v>
      </c>
      <c r="IE16" s="103">
        <f t="shared" si="1099"/>
        <v>-14.25</v>
      </c>
      <c r="IF16" s="103">
        <f t="shared" si="1099"/>
        <v>18.174495</v>
      </c>
      <c r="IG16" s="103">
        <f t="shared" si="1099"/>
        <v>-18.525000000000002</v>
      </c>
      <c r="IH16" s="103">
        <f t="shared" si="1099"/>
        <v>-5.7384987417426849</v>
      </c>
      <c r="II16" s="103">
        <f t="shared" si="1099"/>
        <v>8.5115012582573133</v>
      </c>
      <c r="IJ16" s="103">
        <f t="shared" si="1099"/>
        <v>-18.488498741742688</v>
      </c>
      <c r="IK16" s="103">
        <f t="shared" si="1099"/>
        <v>12.786501258257315</v>
      </c>
      <c r="IL16" s="103">
        <f t="shared" si="1099"/>
        <v>-22.763498741742687</v>
      </c>
      <c r="IM16" s="103">
        <f>IC16</f>
        <v>-1</v>
      </c>
      <c r="IN16" s="103">
        <f t="shared" ref="IN16:IV16" si="1100">ID16</f>
        <v>13.100505</v>
      </c>
      <c r="IO16" s="103">
        <f t="shared" si="1100"/>
        <v>-14.25</v>
      </c>
      <c r="IP16" s="103">
        <f t="shared" si="1100"/>
        <v>18.174495</v>
      </c>
      <c r="IQ16" s="103">
        <f t="shared" si="1100"/>
        <v>-18.525000000000002</v>
      </c>
      <c r="IR16" s="103">
        <f t="shared" si="1100"/>
        <v>-5.7384987417426849</v>
      </c>
      <c r="IS16" s="103">
        <f t="shared" si="1100"/>
        <v>8.5115012582573133</v>
      </c>
      <c r="IT16" s="103">
        <f t="shared" si="1100"/>
        <v>-18.488498741742688</v>
      </c>
      <c r="IU16" s="103">
        <f t="shared" si="1100"/>
        <v>12.786501258257315</v>
      </c>
      <c r="IV16" s="103">
        <f t="shared" si="1100"/>
        <v>-22.763498741742687</v>
      </c>
      <c r="IW16" s="103">
        <f>IM16</f>
        <v>-1</v>
      </c>
      <c r="IX16" s="103">
        <f t="shared" ref="IX16:JF16" si="1101">IN16</f>
        <v>13.100505</v>
      </c>
      <c r="IY16" s="103">
        <f t="shared" si="1101"/>
        <v>-14.25</v>
      </c>
      <c r="IZ16" s="103">
        <f t="shared" si="1101"/>
        <v>18.174495</v>
      </c>
      <c r="JA16" s="103">
        <f t="shared" si="1101"/>
        <v>-18.525000000000002</v>
      </c>
      <c r="JB16" s="103">
        <f t="shared" si="1101"/>
        <v>-5.7384987417426849</v>
      </c>
      <c r="JC16" s="103">
        <f t="shared" si="1101"/>
        <v>8.5115012582573133</v>
      </c>
      <c r="JD16" s="103">
        <f t="shared" si="1101"/>
        <v>-18.488498741742688</v>
      </c>
      <c r="JE16" s="103">
        <f t="shared" si="1101"/>
        <v>12.786501258257315</v>
      </c>
      <c r="JF16" s="103">
        <f t="shared" si="1101"/>
        <v>-22.763498741742687</v>
      </c>
      <c r="JG16" s="103">
        <f>IW16</f>
        <v>-1</v>
      </c>
      <c r="JH16" s="103">
        <f t="shared" ref="JH16:JP16" si="1102">IX16</f>
        <v>13.100505</v>
      </c>
      <c r="JI16" s="103">
        <f t="shared" si="1102"/>
        <v>-14.25</v>
      </c>
      <c r="JJ16" s="103">
        <f t="shared" si="1102"/>
        <v>18.174495</v>
      </c>
      <c r="JK16" s="103">
        <f t="shared" si="1102"/>
        <v>-18.525000000000002</v>
      </c>
      <c r="JL16" s="103">
        <f t="shared" si="1102"/>
        <v>-5.7384987417426849</v>
      </c>
      <c r="JM16" s="103">
        <f t="shared" si="1102"/>
        <v>8.5115012582573133</v>
      </c>
      <c r="JN16" s="103">
        <f t="shared" si="1102"/>
        <v>-18.488498741742688</v>
      </c>
      <c r="JO16" s="103">
        <f t="shared" si="1102"/>
        <v>12.786501258257315</v>
      </c>
      <c r="JP16" s="103">
        <f t="shared" si="1102"/>
        <v>-22.763498741742687</v>
      </c>
      <c r="JQ16" s="103">
        <f>JG16</f>
        <v>-1</v>
      </c>
      <c r="JR16" s="103">
        <f t="shared" ref="JR16:JZ16" si="1103">JH16</f>
        <v>13.100505</v>
      </c>
      <c r="JS16" s="103">
        <f t="shared" si="1103"/>
        <v>-14.25</v>
      </c>
      <c r="JT16" s="103">
        <f t="shared" si="1103"/>
        <v>18.174495</v>
      </c>
      <c r="JU16" s="103">
        <f t="shared" si="1103"/>
        <v>-18.525000000000002</v>
      </c>
      <c r="JV16" s="103">
        <f t="shared" si="1103"/>
        <v>-5.7384987417426849</v>
      </c>
      <c r="JW16" s="103">
        <f t="shared" si="1103"/>
        <v>8.5115012582573133</v>
      </c>
      <c r="JX16" s="103">
        <f t="shared" si="1103"/>
        <v>-18.488498741742688</v>
      </c>
      <c r="JY16" s="103">
        <f t="shared" si="1103"/>
        <v>12.786501258257315</v>
      </c>
      <c r="JZ16" s="103">
        <f t="shared" si="1103"/>
        <v>-22.763498741742687</v>
      </c>
      <c r="KA16" s="103">
        <f>JQ16</f>
        <v>-1</v>
      </c>
      <c r="KB16" s="103">
        <f t="shared" ref="KB16:KJ16" si="1104">JR16</f>
        <v>13.100505</v>
      </c>
      <c r="KC16" s="103">
        <f t="shared" si="1104"/>
        <v>-14.25</v>
      </c>
      <c r="KD16" s="103">
        <f t="shared" si="1104"/>
        <v>18.174495</v>
      </c>
      <c r="KE16" s="103">
        <f t="shared" si="1104"/>
        <v>-18.525000000000002</v>
      </c>
      <c r="KF16" s="103">
        <f t="shared" si="1104"/>
        <v>-5.7384987417426849</v>
      </c>
      <c r="KG16" s="103">
        <f t="shared" si="1104"/>
        <v>8.5115012582573133</v>
      </c>
      <c r="KH16" s="103">
        <f t="shared" si="1104"/>
        <v>-18.488498741742688</v>
      </c>
      <c r="KI16" s="103">
        <f t="shared" si="1104"/>
        <v>12.786501258257315</v>
      </c>
      <c r="KJ16" s="103">
        <f t="shared" si="1104"/>
        <v>-22.763498741742687</v>
      </c>
      <c r="KK16" s="103">
        <f>KA16</f>
        <v>-1</v>
      </c>
      <c r="KL16" s="103">
        <f t="shared" ref="KL16" si="1105">KB16</f>
        <v>13.100505</v>
      </c>
      <c r="KM16" s="103">
        <f t="shared" ref="KM16" si="1106">KC16</f>
        <v>-14.25</v>
      </c>
      <c r="KN16" s="103">
        <f t="shared" ref="KN16" si="1107">KD16</f>
        <v>18.174495</v>
      </c>
      <c r="KO16" s="103">
        <f t="shared" ref="KO16" si="1108">KE16</f>
        <v>-18.525000000000002</v>
      </c>
      <c r="KP16" s="103">
        <f t="shared" ref="KP16" si="1109">KF16</f>
        <v>-5.7384987417426849</v>
      </c>
      <c r="KQ16" s="103">
        <f t="shared" ref="KQ16" si="1110">KG16</f>
        <v>8.5115012582573133</v>
      </c>
      <c r="KR16" s="103">
        <f t="shared" ref="KR16" si="1111">KH16</f>
        <v>-18.488498741742688</v>
      </c>
      <c r="KS16" s="103">
        <f t="shared" ref="KS16" si="1112">KI16</f>
        <v>12.786501258257315</v>
      </c>
      <c r="KT16" s="103">
        <f t="shared" ref="KT16" si="1113">KJ16</f>
        <v>-22.763498741742687</v>
      </c>
      <c r="KU16" s="103">
        <f>KK16</f>
        <v>-1</v>
      </c>
      <c r="KV16" s="103">
        <f t="shared" ref="KV16" si="1114">KL16</f>
        <v>13.100505</v>
      </c>
      <c r="KW16" s="103">
        <f t="shared" ref="KW16" si="1115">KM16</f>
        <v>-14.25</v>
      </c>
      <c r="KX16" s="103">
        <f t="shared" ref="KX16" si="1116">KN16</f>
        <v>18.174495</v>
      </c>
      <c r="KY16" s="103">
        <f t="shared" ref="KY16" si="1117">KO16</f>
        <v>-18.525000000000002</v>
      </c>
      <c r="KZ16" s="103">
        <f t="shared" ref="KZ16" si="1118">KP16</f>
        <v>-5.7384987417426849</v>
      </c>
      <c r="LA16" s="103">
        <f t="shared" ref="LA16" si="1119">KQ16</f>
        <v>8.5115012582573133</v>
      </c>
      <c r="LB16" s="103">
        <f t="shared" ref="LB16" si="1120">KR16</f>
        <v>-18.488498741742688</v>
      </c>
      <c r="LC16" s="103">
        <f t="shared" ref="LC16" si="1121">KS16</f>
        <v>12.786501258257315</v>
      </c>
      <c r="LD16" s="103">
        <f t="shared" ref="LD16" si="1122">KT16</f>
        <v>-22.763498741742687</v>
      </c>
      <c r="LE16" s="103">
        <f>LE10*ProjectDetails!$D$24+$B$19/2*ProjectDetails!$D$24</f>
        <v>-1</v>
      </c>
      <c r="LF16" s="103">
        <f>+LE16</f>
        <v>-1</v>
      </c>
      <c r="LG16" s="173">
        <f>+LF16</f>
        <v>-1</v>
      </c>
      <c r="LH16" s="103">
        <f>LH10*ProjectDetails!$D$24+$B$19/2*ProjectDetails!$D$24</f>
        <v>-1</v>
      </c>
      <c r="LI16" s="103">
        <f>LI10*ProjectDetails!$D$24+$B$19/2*ProjectDetails!$D$24</f>
        <v>-1</v>
      </c>
      <c r="LJ16" s="103">
        <f>LJ10*ProjectDetails!$D$24+$B$19/2*ProjectDetails!$D$24</f>
        <v>-1</v>
      </c>
      <c r="LK16" s="103">
        <f>LK10*ProjectDetails!$D$24+$B$19/2*ProjectDetails!$D$24</f>
        <v>-1</v>
      </c>
      <c r="LL16" s="103">
        <f>LL10*ProjectDetails!$D$24+$B$19/2*ProjectDetails!$D$24</f>
        <v>-1</v>
      </c>
      <c r="LM16" s="103">
        <f>LM10*ProjectDetails!$D$24+$B$19/2*ProjectDetails!$D$24</f>
        <v>-1</v>
      </c>
      <c r="LN16" s="103">
        <f>LN10*ProjectDetails!$D$24+$B$19/2*ProjectDetails!$D$24</f>
        <v>-1</v>
      </c>
      <c r="LO16" s="103">
        <f>LO10*ProjectDetails!$D$24+$B$19/2*ProjectDetails!$D$24</f>
        <v>-1</v>
      </c>
      <c r="LP16" s="103">
        <f>LP10*ProjectDetails!$D$24+$B$19/2*ProjectDetails!$D$24</f>
        <v>-1</v>
      </c>
      <c r="LQ16" s="103">
        <f>LQ10*ProjectDetails!$D$24+$B$19/2*ProjectDetails!$D$24</f>
        <v>-1</v>
      </c>
      <c r="LR16" s="103">
        <f>LR10*ProjectDetails!$D$24+$B$19/2*ProjectDetails!$D$24</f>
        <v>-1</v>
      </c>
      <c r="LS16" s="103">
        <f>LS10*ProjectDetails!$D$24+$B$19/2*ProjectDetails!$D$24</f>
        <v>-1</v>
      </c>
      <c r="LT16" s="103">
        <f>LT10*ProjectDetails!$D$24+$B$19/2*ProjectDetails!$D$24</f>
        <v>-1</v>
      </c>
      <c r="LU16" s="103">
        <f>LU10*ProjectDetails!$D$24+$B$19/2*ProjectDetails!$D$24</f>
        <v>-1</v>
      </c>
      <c r="LV16" s="103">
        <f>LV10*ProjectDetails!$D$24+$B$19/2*ProjectDetails!$D$24</f>
        <v>-1</v>
      </c>
      <c r="LW16" s="103">
        <f>LW10*ProjectDetails!$D$24+$B$19/2*ProjectDetails!$D$24</f>
        <v>-1</v>
      </c>
      <c r="LX16" s="103">
        <f>LX10*ProjectDetails!$D$24+$B$19/2*ProjectDetails!$D$24</f>
        <v>-1</v>
      </c>
      <c r="LY16" s="245">
        <f>LY10*ProjectDetails!$D$24+$B$19/2*ProjectDetails!$D$24</f>
        <v>-1</v>
      </c>
      <c r="LZ16" s="103">
        <f>LZ10*ProjectDetails!$D$24+$B$19/2*ProjectDetails!$D$24</f>
        <v>-1</v>
      </c>
      <c r="MA16" s="245">
        <f>MA10*ProjectDetails!$D$24+$B$19/2*ProjectDetails!$D$24</f>
        <v>-1</v>
      </c>
      <c r="MB16" s="103">
        <f>MB10*ProjectDetails!$D$24+$B$19/2*ProjectDetails!$D$24</f>
        <v>-1</v>
      </c>
      <c r="MC16" s="103">
        <f>MC10*ProjectDetails!$D$24+$B$19/2*ProjectDetails!$D$24</f>
        <v>-1</v>
      </c>
      <c r="MD16" s="103">
        <f>MD10*ProjectDetails!$D$24+$B$19/2*ProjectDetails!$D$24</f>
        <v>-1</v>
      </c>
      <c r="ME16" s="103">
        <f>ME10*ProjectDetails!$D$24+$B$19/2*ProjectDetails!$D$24</f>
        <v>-1</v>
      </c>
    </row>
    <row r="17" spans="1:343" x14ac:dyDescent="0.25">
      <c r="A17" s="2" t="s">
        <v>32</v>
      </c>
      <c r="B17" s="2" t="s">
        <v>694</v>
      </c>
      <c r="C17" s="2" t="s">
        <v>707</v>
      </c>
      <c r="D17" s="2" t="s">
        <v>708</v>
      </c>
      <c r="E17" s="86" t="s">
        <v>695</v>
      </c>
      <c r="F17" s="11" t="s">
        <v>284</v>
      </c>
      <c r="G17" t="s">
        <v>326</v>
      </c>
      <c r="H17" s="112" t="str">
        <f t="shared" ref="H17:H18" si="1123">G17</f>
        <v>MV1</v>
      </c>
      <c r="I17" s="112" t="str">
        <f t="shared" ref="I17:I18" si="1124">H17</f>
        <v>MV1</v>
      </c>
      <c r="J17" s="112" t="str">
        <f t="shared" ref="J17:J18" si="1125">I17</f>
        <v>MV1</v>
      </c>
      <c r="K17" s="112" t="str">
        <f t="shared" ref="K17:K18" si="1126">J17</f>
        <v>MV1</v>
      </c>
      <c r="L17" s="112" t="str">
        <f t="shared" ref="L17:L18" si="1127">K17</f>
        <v>MV1</v>
      </c>
      <c r="M17" s="112" t="str">
        <f t="shared" ref="M17:M18" si="1128">L17</f>
        <v>MV1</v>
      </c>
      <c r="N17" s="112" t="str">
        <f t="shared" ref="N17:N18" si="1129">M17</f>
        <v>MV1</v>
      </c>
      <c r="O17" s="112" t="str">
        <f t="shared" ref="O17:O18" si="1130">N17</f>
        <v>MV1</v>
      </c>
      <c r="P17" s="113" t="str">
        <f t="shared" ref="P17:P18" si="1131">O17</f>
        <v>MV1</v>
      </c>
      <c r="Q17" s="103" t="str">
        <f>+G17</f>
        <v>MV1</v>
      </c>
      <c r="R17" s="112" t="str">
        <f t="shared" ref="R17:R18" si="1132">Q17</f>
        <v>MV1</v>
      </c>
      <c r="S17" s="112" t="str">
        <f t="shared" ref="S17:S18" si="1133">R17</f>
        <v>MV1</v>
      </c>
      <c r="T17" s="112" t="str">
        <f t="shared" ref="T17:T18" si="1134">S17</f>
        <v>MV1</v>
      </c>
      <c r="U17" s="112" t="str">
        <f t="shared" ref="U17:U18" si="1135">T17</f>
        <v>MV1</v>
      </c>
      <c r="V17" s="112" t="str">
        <f t="shared" ref="V17:V18" si="1136">U17</f>
        <v>MV1</v>
      </c>
      <c r="W17" s="112" t="str">
        <f t="shared" ref="W17:W18" si="1137">V17</f>
        <v>MV1</v>
      </c>
      <c r="X17" s="112" t="str">
        <f t="shared" ref="X17:X18" si="1138">W17</f>
        <v>MV1</v>
      </c>
      <c r="Y17" s="112" t="str">
        <f t="shared" ref="Y17:Y18" si="1139">X17</f>
        <v>MV1</v>
      </c>
      <c r="Z17" s="113" t="str">
        <f t="shared" ref="Z17:Z18" si="1140">Y17</f>
        <v>MV1</v>
      </c>
      <c r="AA17" s="103" t="str">
        <f>+Q17</f>
        <v>MV1</v>
      </c>
      <c r="AB17" s="112" t="str">
        <f t="shared" ref="AB17:AB18" si="1141">AA17</f>
        <v>MV1</v>
      </c>
      <c r="AC17" s="112" t="str">
        <f t="shared" ref="AC17:AC18" si="1142">AB17</f>
        <v>MV1</v>
      </c>
      <c r="AD17" s="112" t="str">
        <f t="shared" ref="AD17:AD18" si="1143">AC17</f>
        <v>MV1</v>
      </c>
      <c r="AE17" s="112" t="str">
        <f t="shared" ref="AE17:AE18" si="1144">AD17</f>
        <v>MV1</v>
      </c>
      <c r="AF17" s="112" t="str">
        <f t="shared" ref="AF17:AF18" si="1145">AE17</f>
        <v>MV1</v>
      </c>
      <c r="AG17" s="112" t="str">
        <f t="shared" ref="AG17:AG18" si="1146">AF17</f>
        <v>MV1</v>
      </c>
      <c r="AH17" s="112" t="str">
        <f t="shared" ref="AH17:AH18" si="1147">AG17</f>
        <v>MV1</v>
      </c>
      <c r="AI17" s="112" t="str">
        <f t="shared" ref="AI17:AI18" si="1148">AH17</f>
        <v>MV1</v>
      </c>
      <c r="AJ17" s="113" t="str">
        <f t="shared" ref="AJ17:AJ18" si="1149">AI17</f>
        <v>MV1</v>
      </c>
      <c r="AK17" s="103" t="str">
        <f>+AA17</f>
        <v>MV1</v>
      </c>
      <c r="AL17" s="112" t="str">
        <f t="shared" ref="AL17:AL18" si="1150">AK17</f>
        <v>MV1</v>
      </c>
      <c r="AM17" s="112" t="str">
        <f t="shared" ref="AM17:AM18" si="1151">AL17</f>
        <v>MV1</v>
      </c>
      <c r="AN17" s="112" t="str">
        <f t="shared" ref="AN17:AN18" si="1152">AM17</f>
        <v>MV1</v>
      </c>
      <c r="AO17" s="112" t="str">
        <f t="shared" ref="AO17:AO18" si="1153">AN17</f>
        <v>MV1</v>
      </c>
      <c r="AP17" s="112" t="str">
        <f t="shared" ref="AP17:AP18" si="1154">AO17</f>
        <v>MV1</v>
      </c>
      <c r="AQ17" s="112" t="str">
        <f t="shared" ref="AQ17:AQ18" si="1155">AP17</f>
        <v>MV1</v>
      </c>
      <c r="AR17" s="112" t="str">
        <f t="shared" ref="AR17:AR18" si="1156">AQ17</f>
        <v>MV1</v>
      </c>
      <c r="AS17" s="112" t="str">
        <f t="shared" ref="AS17:AS18" si="1157">AR17</f>
        <v>MV1</v>
      </c>
      <c r="AT17" s="113" t="str">
        <f t="shared" ref="AT17:AT18" si="1158">AS17</f>
        <v>MV1</v>
      </c>
      <c r="AU17" s="103" t="str">
        <f>+AK17</f>
        <v>MV1</v>
      </c>
      <c r="AV17" s="112" t="str">
        <f t="shared" ref="AV17:AV18" si="1159">AU17</f>
        <v>MV1</v>
      </c>
      <c r="AW17" s="112" t="str">
        <f t="shared" ref="AW17:AW18" si="1160">AV17</f>
        <v>MV1</v>
      </c>
      <c r="AX17" s="112" t="str">
        <f t="shared" ref="AX17:AX18" si="1161">AW17</f>
        <v>MV1</v>
      </c>
      <c r="AY17" s="112" t="str">
        <f t="shared" ref="AY17:AY18" si="1162">AX17</f>
        <v>MV1</v>
      </c>
      <c r="AZ17" s="112" t="str">
        <f t="shared" ref="AZ17:AZ18" si="1163">AY17</f>
        <v>MV1</v>
      </c>
      <c r="BA17" s="112" t="str">
        <f t="shared" ref="BA17:BA18" si="1164">AZ17</f>
        <v>MV1</v>
      </c>
      <c r="BB17" s="112" t="str">
        <f t="shared" ref="BB17:BB18" si="1165">BA17</f>
        <v>MV1</v>
      </c>
      <c r="BC17" s="112" t="str">
        <f t="shared" ref="BC17:BC18" si="1166">BB17</f>
        <v>MV1</v>
      </c>
      <c r="BD17" s="113" t="str">
        <f t="shared" ref="BD17:BD18" si="1167">BC17</f>
        <v>MV1</v>
      </c>
      <c r="BE17" s="103" t="str">
        <f>+AU17</f>
        <v>MV1</v>
      </c>
      <c r="BF17" s="112" t="str">
        <f t="shared" ref="BF17:BF18" si="1168">BE17</f>
        <v>MV1</v>
      </c>
      <c r="BG17" s="112" t="str">
        <f t="shared" ref="BG17:BG18" si="1169">BF17</f>
        <v>MV1</v>
      </c>
      <c r="BH17" s="112" t="str">
        <f t="shared" ref="BH17:BH18" si="1170">BG17</f>
        <v>MV1</v>
      </c>
      <c r="BI17" s="112" t="str">
        <f t="shared" ref="BI17:BI18" si="1171">BH17</f>
        <v>MV1</v>
      </c>
      <c r="BJ17" s="112" t="str">
        <f t="shared" ref="BJ17:BJ18" si="1172">BI17</f>
        <v>MV1</v>
      </c>
      <c r="BK17" s="112" t="str">
        <f t="shared" ref="BK17:BK18" si="1173">BJ17</f>
        <v>MV1</v>
      </c>
      <c r="BL17" s="112" t="str">
        <f t="shared" ref="BL17:BL18" si="1174">BK17</f>
        <v>MV1</v>
      </c>
      <c r="BM17" s="112" t="str">
        <f t="shared" ref="BM17:BM18" si="1175">BL17</f>
        <v>MV1</v>
      </c>
      <c r="BN17" s="113" t="str">
        <f t="shared" ref="BN17:BN18" si="1176">BM17</f>
        <v>MV1</v>
      </c>
      <c r="BO17" s="103" t="str">
        <f>+BE17</f>
        <v>MV1</v>
      </c>
      <c r="BP17" s="112" t="str">
        <f t="shared" ref="BP17:BP18" si="1177">BO17</f>
        <v>MV1</v>
      </c>
      <c r="BQ17" s="112" t="str">
        <f t="shared" ref="BQ17:BQ18" si="1178">BP17</f>
        <v>MV1</v>
      </c>
      <c r="BR17" s="112" t="str">
        <f t="shared" ref="BR17:BR18" si="1179">BQ17</f>
        <v>MV1</v>
      </c>
      <c r="BS17" s="112" t="str">
        <f t="shared" ref="BS17:BS18" si="1180">BR17</f>
        <v>MV1</v>
      </c>
      <c r="BT17" s="112" t="str">
        <f t="shared" ref="BT17:BT18" si="1181">BS17</f>
        <v>MV1</v>
      </c>
      <c r="BU17" s="112" t="str">
        <f t="shared" ref="BU17:BU18" si="1182">BT17</f>
        <v>MV1</v>
      </c>
      <c r="BV17" s="112" t="str">
        <f t="shared" ref="BV17:BV18" si="1183">BU17</f>
        <v>MV1</v>
      </c>
      <c r="BW17" s="112" t="str">
        <f t="shared" ref="BW17:BW18" si="1184">BV17</f>
        <v>MV1</v>
      </c>
      <c r="BX17" s="113" t="str">
        <f t="shared" ref="BX17:BX18" si="1185">BW17</f>
        <v>MV1</v>
      </c>
      <c r="BY17" s="103" t="str">
        <f>+BO17</f>
        <v>MV1</v>
      </c>
      <c r="BZ17" s="112" t="str">
        <f t="shared" ref="BZ17:BZ18" si="1186">BY17</f>
        <v>MV1</v>
      </c>
      <c r="CA17" s="112" t="str">
        <f t="shared" ref="CA17:CA18" si="1187">BZ17</f>
        <v>MV1</v>
      </c>
      <c r="CB17" s="112" t="str">
        <f t="shared" ref="CB17:CB18" si="1188">CA17</f>
        <v>MV1</v>
      </c>
      <c r="CC17" s="112" t="str">
        <f t="shared" ref="CC17:CC18" si="1189">CB17</f>
        <v>MV1</v>
      </c>
      <c r="CD17" s="112" t="str">
        <f t="shared" ref="CD17:CD18" si="1190">CC17</f>
        <v>MV1</v>
      </c>
      <c r="CE17" s="112" t="str">
        <f t="shared" ref="CE17:CE18" si="1191">CD17</f>
        <v>MV1</v>
      </c>
      <c r="CF17" s="112" t="str">
        <f t="shared" ref="CF17:CF18" si="1192">CE17</f>
        <v>MV1</v>
      </c>
      <c r="CG17" s="112" t="str">
        <f t="shared" ref="CG17:CG18" si="1193">CF17</f>
        <v>MV1</v>
      </c>
      <c r="CH17" s="113" t="str">
        <f t="shared" ref="CH17:CH18" si="1194">CG17</f>
        <v>MV1</v>
      </c>
      <c r="CI17" s="103" t="str">
        <f>+BY17</f>
        <v>MV1</v>
      </c>
      <c r="CJ17" s="112" t="str">
        <f t="shared" ref="CJ17:CJ18" si="1195">CI17</f>
        <v>MV1</v>
      </c>
      <c r="CK17" s="112" t="str">
        <f t="shared" ref="CK17:CK18" si="1196">CJ17</f>
        <v>MV1</v>
      </c>
      <c r="CL17" s="112" t="str">
        <f t="shared" ref="CL17:CL18" si="1197">CK17</f>
        <v>MV1</v>
      </c>
      <c r="CM17" s="112" t="str">
        <f t="shared" ref="CM17:CM18" si="1198">CL17</f>
        <v>MV1</v>
      </c>
      <c r="CN17" s="112" t="str">
        <f t="shared" ref="CN17:CN18" si="1199">CM17</f>
        <v>MV1</v>
      </c>
      <c r="CO17" s="112" t="str">
        <f t="shared" ref="CO17:CO18" si="1200">CN17</f>
        <v>MV1</v>
      </c>
      <c r="CP17" s="112" t="str">
        <f t="shared" ref="CP17:CP18" si="1201">CO17</f>
        <v>MV1</v>
      </c>
      <c r="CQ17" s="112" t="str">
        <f t="shared" ref="CQ17:CQ18" si="1202">CP17</f>
        <v>MV1</v>
      </c>
      <c r="CR17" s="113" t="str">
        <f t="shared" ref="CR17:CR18" si="1203">CQ17</f>
        <v>MV1</v>
      </c>
      <c r="CS17" s="103" t="str">
        <f>+CI17</f>
        <v>MV1</v>
      </c>
      <c r="CT17" s="112" t="str">
        <f t="shared" ref="CT17:CT18" si="1204">CS17</f>
        <v>MV1</v>
      </c>
      <c r="CU17" s="112" t="str">
        <f t="shared" ref="CU17:CU18" si="1205">CT17</f>
        <v>MV1</v>
      </c>
      <c r="CV17" s="112" t="str">
        <f t="shared" ref="CV17:CV18" si="1206">CU17</f>
        <v>MV1</v>
      </c>
      <c r="CW17" s="112" t="str">
        <f t="shared" ref="CW17:CW18" si="1207">CV17</f>
        <v>MV1</v>
      </c>
      <c r="CX17" s="112" t="str">
        <f t="shared" ref="CX17:CX18" si="1208">CW17</f>
        <v>MV1</v>
      </c>
      <c r="CY17" s="112" t="str">
        <f t="shared" ref="CY17:CY18" si="1209">CX17</f>
        <v>MV1</v>
      </c>
      <c r="CZ17" s="112" t="str">
        <f t="shared" ref="CZ17:CZ18" si="1210">CY17</f>
        <v>MV1</v>
      </c>
      <c r="DA17" s="112" t="str">
        <f t="shared" ref="DA17:DA18" si="1211">CZ17</f>
        <v>MV1</v>
      </c>
      <c r="DB17" s="113" t="str">
        <f t="shared" ref="DB17:DB18" si="1212">DA17</f>
        <v>MV1</v>
      </c>
      <c r="DC17" s="103" t="str">
        <f>+CS17</f>
        <v>MV1</v>
      </c>
      <c r="DD17" s="112" t="str">
        <f t="shared" ref="DD17:DD18" si="1213">DC17</f>
        <v>MV1</v>
      </c>
      <c r="DE17" s="112" t="str">
        <f t="shared" ref="DE17:DE18" si="1214">DD17</f>
        <v>MV1</v>
      </c>
      <c r="DF17" s="112" t="str">
        <f t="shared" ref="DF17:DF18" si="1215">DE17</f>
        <v>MV1</v>
      </c>
      <c r="DG17" s="112" t="str">
        <f t="shared" ref="DG17:DG18" si="1216">DF17</f>
        <v>MV1</v>
      </c>
      <c r="DH17" s="112" t="str">
        <f t="shared" ref="DH17:DH18" si="1217">DG17</f>
        <v>MV1</v>
      </c>
      <c r="DI17" s="112" t="str">
        <f t="shared" ref="DI17:DI18" si="1218">DH17</f>
        <v>MV1</v>
      </c>
      <c r="DJ17" s="112" t="str">
        <f t="shared" ref="DJ17:DJ18" si="1219">DI17</f>
        <v>MV1</v>
      </c>
      <c r="DK17" s="112" t="str">
        <f t="shared" ref="DK17:DK18" si="1220">DJ17</f>
        <v>MV1</v>
      </c>
      <c r="DL17" s="113" t="str">
        <f t="shared" ref="DL17:DL18" si="1221">DK17</f>
        <v>MV1</v>
      </c>
      <c r="DM17" s="103" t="str">
        <f>+DC17</f>
        <v>MV1</v>
      </c>
      <c r="DN17" s="112" t="str">
        <f t="shared" ref="DN17:DN18" si="1222">DM17</f>
        <v>MV1</v>
      </c>
      <c r="DO17" s="112" t="str">
        <f t="shared" ref="DO17:DO18" si="1223">DN17</f>
        <v>MV1</v>
      </c>
      <c r="DP17" s="112" t="str">
        <f t="shared" ref="DP17:DP18" si="1224">DO17</f>
        <v>MV1</v>
      </c>
      <c r="DQ17" s="112" t="str">
        <f t="shared" ref="DQ17:DQ18" si="1225">DP17</f>
        <v>MV1</v>
      </c>
      <c r="DR17" s="112" t="str">
        <f t="shared" ref="DR17:DR18" si="1226">DQ17</f>
        <v>MV1</v>
      </c>
      <c r="DS17" s="112" t="str">
        <f t="shared" ref="DS17:DS18" si="1227">DR17</f>
        <v>MV1</v>
      </c>
      <c r="DT17" s="112" t="str">
        <f t="shared" ref="DT17:DT18" si="1228">DS17</f>
        <v>MV1</v>
      </c>
      <c r="DU17" s="112" t="str">
        <f t="shared" ref="DU17:DU18" si="1229">DT17</f>
        <v>MV1</v>
      </c>
      <c r="DV17" s="113" t="str">
        <f t="shared" ref="DV17:DV18" si="1230">DU17</f>
        <v>MV1</v>
      </c>
      <c r="DW17" s="103" t="str">
        <f>+DM17</f>
        <v>MV1</v>
      </c>
      <c r="DX17" s="112" t="str">
        <f t="shared" ref="DX17:DX18" si="1231">DW17</f>
        <v>MV1</v>
      </c>
      <c r="DY17" s="112" t="str">
        <f t="shared" ref="DY17:DY18" si="1232">DX17</f>
        <v>MV1</v>
      </c>
      <c r="DZ17" s="112" t="str">
        <f t="shared" ref="DZ17:DZ18" si="1233">DY17</f>
        <v>MV1</v>
      </c>
      <c r="EA17" s="112" t="str">
        <f t="shared" ref="EA17:EA18" si="1234">DZ17</f>
        <v>MV1</v>
      </c>
      <c r="EB17" s="112" t="str">
        <f t="shared" ref="EB17:EB18" si="1235">EA17</f>
        <v>MV1</v>
      </c>
      <c r="EC17" s="112" t="str">
        <f t="shared" ref="EC17:EC18" si="1236">EB17</f>
        <v>MV1</v>
      </c>
      <c r="ED17" s="112" t="str">
        <f t="shared" ref="ED17:ED18" si="1237">EC17</f>
        <v>MV1</v>
      </c>
      <c r="EE17" s="112" t="str">
        <f t="shared" ref="EE17:EE18" si="1238">ED17</f>
        <v>MV1</v>
      </c>
      <c r="EF17" s="113" t="str">
        <f t="shared" ref="EF17:EF18" si="1239">EE17</f>
        <v>MV1</v>
      </c>
      <c r="EG17" s="103" t="str">
        <f>+DW17</f>
        <v>MV1</v>
      </c>
      <c r="EH17" s="112" t="str">
        <f t="shared" ref="EH17:EH18" si="1240">EG17</f>
        <v>MV1</v>
      </c>
      <c r="EI17" s="112" t="str">
        <f t="shared" ref="EI17:EI18" si="1241">EH17</f>
        <v>MV1</v>
      </c>
      <c r="EJ17" s="112" t="str">
        <f t="shared" ref="EJ17:EJ18" si="1242">EI17</f>
        <v>MV1</v>
      </c>
      <c r="EK17" s="112" t="str">
        <f t="shared" ref="EK17:EK18" si="1243">EJ17</f>
        <v>MV1</v>
      </c>
      <c r="EL17" s="112" t="str">
        <f t="shared" ref="EL17:EL18" si="1244">EK17</f>
        <v>MV1</v>
      </c>
      <c r="EM17" s="112" t="str">
        <f t="shared" ref="EM17:EM18" si="1245">EL17</f>
        <v>MV1</v>
      </c>
      <c r="EN17" s="112" t="str">
        <f t="shared" ref="EN17:EN18" si="1246">EM17</f>
        <v>MV1</v>
      </c>
      <c r="EO17" s="112" t="str">
        <f t="shared" ref="EO17:EO18" si="1247">EN17</f>
        <v>MV1</v>
      </c>
      <c r="EP17" s="113" t="str">
        <f t="shared" ref="EP17:EP18" si="1248">EO17</f>
        <v>MV1</v>
      </c>
      <c r="EQ17" s="103" t="str">
        <f>+EG17</f>
        <v>MV1</v>
      </c>
      <c r="ER17" s="112" t="str">
        <f t="shared" ref="ER17:ER18" si="1249">EQ17</f>
        <v>MV1</v>
      </c>
      <c r="ES17" s="112" t="str">
        <f t="shared" ref="ES17:ES18" si="1250">ER17</f>
        <v>MV1</v>
      </c>
      <c r="ET17" s="112" t="str">
        <f t="shared" ref="ET17:ET18" si="1251">ES17</f>
        <v>MV1</v>
      </c>
      <c r="EU17" s="112" t="str">
        <f t="shared" ref="EU17:EU18" si="1252">ET17</f>
        <v>MV1</v>
      </c>
      <c r="EV17" s="112" t="str">
        <f t="shared" ref="EV17:EV18" si="1253">EU17</f>
        <v>MV1</v>
      </c>
      <c r="EW17" s="112" t="str">
        <f t="shared" ref="EW17:EW18" si="1254">EV17</f>
        <v>MV1</v>
      </c>
      <c r="EX17" s="112" t="str">
        <f t="shared" ref="EX17:EX18" si="1255">EW17</f>
        <v>MV1</v>
      </c>
      <c r="EY17" s="112" t="str">
        <f t="shared" ref="EY17:EY18" si="1256">EX17</f>
        <v>MV1</v>
      </c>
      <c r="EZ17" s="113" t="str">
        <f t="shared" ref="EZ17:EZ18" si="1257">EY17</f>
        <v>MV1</v>
      </c>
      <c r="FA17" s="103" t="str">
        <f>+EQ17</f>
        <v>MV1</v>
      </c>
      <c r="FB17" s="112" t="str">
        <f t="shared" ref="FB17:FB18" si="1258">FA17</f>
        <v>MV1</v>
      </c>
      <c r="FC17" s="112" t="str">
        <f t="shared" ref="FC17:FC18" si="1259">FB17</f>
        <v>MV1</v>
      </c>
      <c r="FD17" s="112" t="str">
        <f t="shared" ref="FD17:FD18" si="1260">FC17</f>
        <v>MV1</v>
      </c>
      <c r="FE17" s="112" t="str">
        <f t="shared" ref="FE17:FE18" si="1261">FD17</f>
        <v>MV1</v>
      </c>
      <c r="FF17" s="112" t="str">
        <f t="shared" ref="FF17:FF18" si="1262">FE17</f>
        <v>MV1</v>
      </c>
      <c r="FG17" s="112" t="str">
        <f t="shared" ref="FG17:FG18" si="1263">FF17</f>
        <v>MV1</v>
      </c>
      <c r="FH17" s="112" t="str">
        <f t="shared" ref="FH17:FH18" si="1264">FG17</f>
        <v>MV1</v>
      </c>
      <c r="FI17" s="112" t="str">
        <f t="shared" ref="FI17:FI18" si="1265">FH17</f>
        <v>MV1</v>
      </c>
      <c r="FJ17" s="113" t="str">
        <f t="shared" ref="FJ17:FJ18" si="1266">FI17</f>
        <v>MV1</v>
      </c>
      <c r="FK17" s="103" t="str">
        <f>+FA17</f>
        <v>MV1</v>
      </c>
      <c r="FL17" s="112" t="str">
        <f t="shared" ref="FL17:FL18" si="1267">FK17</f>
        <v>MV1</v>
      </c>
      <c r="FM17" s="112" t="str">
        <f t="shared" ref="FM17:FM18" si="1268">FL17</f>
        <v>MV1</v>
      </c>
      <c r="FN17" s="112" t="str">
        <f t="shared" ref="FN17:FN18" si="1269">FM17</f>
        <v>MV1</v>
      </c>
      <c r="FO17" s="112" t="str">
        <f t="shared" ref="FO17:FO18" si="1270">FN17</f>
        <v>MV1</v>
      </c>
      <c r="FP17" s="112" t="str">
        <f t="shared" ref="FP17:FP18" si="1271">FO17</f>
        <v>MV1</v>
      </c>
      <c r="FQ17" s="112" t="str">
        <f t="shared" ref="FQ17:FQ18" si="1272">FP17</f>
        <v>MV1</v>
      </c>
      <c r="FR17" s="112" t="str">
        <f t="shared" ref="FR17:FR18" si="1273">FQ17</f>
        <v>MV1</v>
      </c>
      <c r="FS17" s="112" t="str">
        <f t="shared" ref="FS17:FS18" si="1274">FR17</f>
        <v>MV1</v>
      </c>
      <c r="FT17" s="113" t="str">
        <f t="shared" ref="FT17:FT18" si="1275">FS17</f>
        <v>MV1</v>
      </c>
      <c r="FU17" s="103" t="str">
        <f>+FK17</f>
        <v>MV1</v>
      </c>
      <c r="FV17" s="112" t="str">
        <f t="shared" ref="FV17:FV18" si="1276">FU17</f>
        <v>MV1</v>
      </c>
      <c r="FW17" s="112" t="str">
        <f t="shared" ref="FW17:FW18" si="1277">FV17</f>
        <v>MV1</v>
      </c>
      <c r="FX17" s="112" t="str">
        <f t="shared" ref="FX17:FX18" si="1278">FW17</f>
        <v>MV1</v>
      </c>
      <c r="FY17" s="112" t="str">
        <f t="shared" ref="FY17:FY18" si="1279">FX17</f>
        <v>MV1</v>
      </c>
      <c r="FZ17" s="112" t="str">
        <f t="shared" ref="FZ17:FZ18" si="1280">FY17</f>
        <v>MV1</v>
      </c>
      <c r="GA17" s="112" t="str">
        <f t="shared" ref="GA17:GA18" si="1281">FZ17</f>
        <v>MV1</v>
      </c>
      <c r="GB17" s="112" t="str">
        <f t="shared" ref="GB17:GB18" si="1282">GA17</f>
        <v>MV1</v>
      </c>
      <c r="GC17" s="112" t="str">
        <f t="shared" ref="GC17:GC18" si="1283">GB17</f>
        <v>MV1</v>
      </c>
      <c r="GD17" s="113" t="str">
        <f t="shared" ref="GD17:GD18" si="1284">GC17</f>
        <v>MV1</v>
      </c>
      <c r="GE17" s="103" t="str">
        <f>+FU17</f>
        <v>MV1</v>
      </c>
      <c r="GF17" s="112" t="str">
        <f t="shared" ref="GF17:GF18" si="1285">GE17</f>
        <v>MV1</v>
      </c>
      <c r="GG17" s="112" t="str">
        <f t="shared" ref="GG17:GG18" si="1286">GF17</f>
        <v>MV1</v>
      </c>
      <c r="GH17" s="112" t="str">
        <f t="shared" ref="GH17:GH18" si="1287">GG17</f>
        <v>MV1</v>
      </c>
      <c r="GI17" s="112" t="str">
        <f t="shared" ref="GI17:GI18" si="1288">GH17</f>
        <v>MV1</v>
      </c>
      <c r="GJ17" s="112" t="str">
        <f t="shared" ref="GJ17:GJ18" si="1289">GI17</f>
        <v>MV1</v>
      </c>
      <c r="GK17" s="112" t="str">
        <f t="shared" ref="GK17:GK18" si="1290">GJ17</f>
        <v>MV1</v>
      </c>
      <c r="GL17" s="112" t="str">
        <f t="shared" ref="GL17:GL18" si="1291">GK17</f>
        <v>MV1</v>
      </c>
      <c r="GM17" s="112" t="str">
        <f t="shared" ref="GM17:GM18" si="1292">GL17</f>
        <v>MV1</v>
      </c>
      <c r="GN17" s="113" t="str">
        <f t="shared" ref="GN17:GN18" si="1293">GM17</f>
        <v>MV1</v>
      </c>
      <c r="GO17" s="103" t="str">
        <f>+GE17</f>
        <v>MV1</v>
      </c>
      <c r="GP17" s="112" t="str">
        <f t="shared" ref="GP17:GP18" si="1294">GO17</f>
        <v>MV1</v>
      </c>
      <c r="GQ17" s="112" t="str">
        <f t="shared" ref="GQ17:GQ18" si="1295">GP17</f>
        <v>MV1</v>
      </c>
      <c r="GR17" s="112" t="str">
        <f t="shared" ref="GR17:GR18" si="1296">GQ17</f>
        <v>MV1</v>
      </c>
      <c r="GS17" s="112" t="str">
        <f t="shared" ref="GS17:GS18" si="1297">GR17</f>
        <v>MV1</v>
      </c>
      <c r="GT17" s="112" t="str">
        <f t="shared" ref="GT17:GT18" si="1298">GS17</f>
        <v>MV1</v>
      </c>
      <c r="GU17" s="112" t="str">
        <f t="shared" ref="GU17:GU18" si="1299">GT17</f>
        <v>MV1</v>
      </c>
      <c r="GV17" s="112" t="str">
        <f t="shared" ref="GV17:GV18" si="1300">GU17</f>
        <v>MV1</v>
      </c>
      <c r="GW17" s="112" t="str">
        <f t="shared" ref="GW17:GW18" si="1301">GV17</f>
        <v>MV1</v>
      </c>
      <c r="GX17" s="113" t="str">
        <f t="shared" ref="GX17:GX18" si="1302">GW17</f>
        <v>MV1</v>
      </c>
      <c r="GY17" t="s">
        <v>326</v>
      </c>
      <c r="GZ17" s="112" t="str">
        <f t="shared" ref="GZ17:GZ18" si="1303">GY17</f>
        <v>MV1</v>
      </c>
      <c r="HA17" s="112" t="str">
        <f t="shared" ref="HA17:HA18" si="1304">GZ17</f>
        <v>MV1</v>
      </c>
      <c r="HB17" s="112" t="str">
        <f t="shared" ref="HB17:HB18" si="1305">HA17</f>
        <v>MV1</v>
      </c>
      <c r="HC17" s="112" t="str">
        <f t="shared" ref="HC17:HC18" si="1306">HB17</f>
        <v>MV1</v>
      </c>
      <c r="HD17" s="112" t="str">
        <f t="shared" ref="HD17:HD18" si="1307">HC17</f>
        <v>MV1</v>
      </c>
      <c r="HE17" s="112" t="str">
        <f t="shared" ref="HE17:HE18" si="1308">HD17</f>
        <v>MV1</v>
      </c>
      <c r="HF17" s="112" t="str">
        <f t="shared" ref="HF17:HF18" si="1309">HE17</f>
        <v>MV1</v>
      </c>
      <c r="HG17" s="112" t="str">
        <f t="shared" ref="HG17:HG18" si="1310">HF17</f>
        <v>MV1</v>
      </c>
      <c r="HH17" s="113" t="str">
        <f t="shared" ref="HH17:HH18" si="1311">HG17</f>
        <v>MV1</v>
      </c>
      <c r="HI17" s="103" t="str">
        <f>+GY17</f>
        <v>MV1</v>
      </c>
      <c r="HJ17" s="112" t="str">
        <f t="shared" ref="HJ17:HJ18" si="1312">HI17</f>
        <v>MV1</v>
      </c>
      <c r="HK17" s="112" t="str">
        <f t="shared" ref="HK17:HK18" si="1313">HJ17</f>
        <v>MV1</v>
      </c>
      <c r="HL17" s="112" t="str">
        <f t="shared" ref="HL17:HL18" si="1314">HK17</f>
        <v>MV1</v>
      </c>
      <c r="HM17" s="112" t="str">
        <f t="shared" ref="HM17:HM18" si="1315">HL17</f>
        <v>MV1</v>
      </c>
      <c r="HN17" s="112" t="str">
        <f t="shared" ref="HN17:HN18" si="1316">HM17</f>
        <v>MV1</v>
      </c>
      <c r="HO17" s="112" t="str">
        <f t="shared" ref="HO17:HO18" si="1317">HN17</f>
        <v>MV1</v>
      </c>
      <c r="HP17" s="112" t="str">
        <f t="shared" ref="HP17:HP18" si="1318">HO17</f>
        <v>MV1</v>
      </c>
      <c r="HQ17" s="112" t="str">
        <f t="shared" ref="HQ17:HQ18" si="1319">HP17</f>
        <v>MV1</v>
      </c>
      <c r="HR17" s="113" t="str">
        <f t="shared" ref="HR17:HR18" si="1320">HQ17</f>
        <v>MV1</v>
      </c>
      <c r="HS17" s="103" t="str">
        <f>+HI17</f>
        <v>MV1</v>
      </c>
      <c r="HT17" s="112" t="str">
        <f t="shared" ref="HT17:HT18" si="1321">HS17</f>
        <v>MV1</v>
      </c>
      <c r="HU17" s="112" t="str">
        <f t="shared" ref="HU17:HU18" si="1322">HT17</f>
        <v>MV1</v>
      </c>
      <c r="HV17" s="112" t="str">
        <f t="shared" ref="HV17:HV18" si="1323">HU17</f>
        <v>MV1</v>
      </c>
      <c r="HW17" s="112" t="str">
        <f t="shared" ref="HW17:HW18" si="1324">HV17</f>
        <v>MV1</v>
      </c>
      <c r="HX17" s="112" t="str">
        <f t="shared" ref="HX17:HX18" si="1325">HW17</f>
        <v>MV1</v>
      </c>
      <c r="HY17" s="112" t="str">
        <f t="shared" ref="HY17:HY18" si="1326">HX17</f>
        <v>MV1</v>
      </c>
      <c r="HZ17" s="112" t="str">
        <f t="shared" ref="HZ17:HZ18" si="1327">HY17</f>
        <v>MV1</v>
      </c>
      <c r="IA17" s="112" t="str">
        <f t="shared" ref="IA17:IA18" si="1328">HZ17</f>
        <v>MV1</v>
      </c>
      <c r="IB17" s="113" t="str">
        <f t="shared" ref="IB17:IB18" si="1329">IA17</f>
        <v>MV1</v>
      </c>
      <c r="IC17" t="s">
        <v>326</v>
      </c>
      <c r="ID17" s="112" t="str">
        <f t="shared" ref="ID17:ID18" si="1330">IC17</f>
        <v>MV1</v>
      </c>
      <c r="IE17" s="112" t="str">
        <f t="shared" ref="IE17:IE18" si="1331">ID17</f>
        <v>MV1</v>
      </c>
      <c r="IF17" s="112" t="str">
        <f t="shared" ref="IF17:IF18" si="1332">IE17</f>
        <v>MV1</v>
      </c>
      <c r="IG17" s="112" t="str">
        <f t="shared" ref="IG17:IG18" si="1333">IF17</f>
        <v>MV1</v>
      </c>
      <c r="IH17" s="112" t="str">
        <f t="shared" ref="IH17:IH18" si="1334">IG17</f>
        <v>MV1</v>
      </c>
      <c r="II17" s="112" t="str">
        <f t="shared" ref="II17:II18" si="1335">IH17</f>
        <v>MV1</v>
      </c>
      <c r="IJ17" s="112" t="str">
        <f t="shared" ref="IJ17:IJ18" si="1336">II17</f>
        <v>MV1</v>
      </c>
      <c r="IK17" s="112" t="str">
        <f t="shared" ref="IK17:IK18" si="1337">IJ17</f>
        <v>MV1</v>
      </c>
      <c r="IL17" s="113" t="str">
        <f t="shared" ref="IL17:IL18" si="1338">IK17</f>
        <v>MV1</v>
      </c>
      <c r="IM17" s="103" t="str">
        <f>+IC17</f>
        <v>MV1</v>
      </c>
      <c r="IN17" s="112" t="str">
        <f t="shared" ref="IN17:IN18" si="1339">IM17</f>
        <v>MV1</v>
      </c>
      <c r="IO17" s="112" t="str">
        <f t="shared" ref="IO17:IO18" si="1340">IN17</f>
        <v>MV1</v>
      </c>
      <c r="IP17" s="112" t="str">
        <f t="shared" ref="IP17:IP18" si="1341">IO17</f>
        <v>MV1</v>
      </c>
      <c r="IQ17" s="112" t="str">
        <f t="shared" ref="IQ17:IQ18" si="1342">IP17</f>
        <v>MV1</v>
      </c>
      <c r="IR17" s="112" t="str">
        <f t="shared" ref="IR17:IR18" si="1343">IQ17</f>
        <v>MV1</v>
      </c>
      <c r="IS17" s="112" t="str">
        <f t="shared" ref="IS17:IS18" si="1344">IR17</f>
        <v>MV1</v>
      </c>
      <c r="IT17" s="112" t="str">
        <f t="shared" ref="IT17:IT18" si="1345">IS17</f>
        <v>MV1</v>
      </c>
      <c r="IU17" s="112" t="str">
        <f t="shared" ref="IU17:IU18" si="1346">IT17</f>
        <v>MV1</v>
      </c>
      <c r="IV17" s="113" t="str">
        <f t="shared" ref="IV17:IV18" si="1347">IU17</f>
        <v>MV1</v>
      </c>
      <c r="IW17" s="103" t="str">
        <f>+IM17</f>
        <v>MV1</v>
      </c>
      <c r="IX17" s="112" t="str">
        <f t="shared" ref="IX17:IX18" si="1348">IW17</f>
        <v>MV1</v>
      </c>
      <c r="IY17" s="112" t="str">
        <f t="shared" ref="IY17:IY18" si="1349">IX17</f>
        <v>MV1</v>
      </c>
      <c r="IZ17" s="112" t="str">
        <f t="shared" ref="IZ17:IZ18" si="1350">IY17</f>
        <v>MV1</v>
      </c>
      <c r="JA17" s="112" t="str">
        <f t="shared" ref="JA17:JA18" si="1351">IZ17</f>
        <v>MV1</v>
      </c>
      <c r="JB17" s="112" t="str">
        <f t="shared" ref="JB17:JB18" si="1352">JA17</f>
        <v>MV1</v>
      </c>
      <c r="JC17" s="112" t="str">
        <f t="shared" ref="JC17:JC18" si="1353">JB17</f>
        <v>MV1</v>
      </c>
      <c r="JD17" s="112" t="str">
        <f t="shared" ref="JD17:JD18" si="1354">JC17</f>
        <v>MV1</v>
      </c>
      <c r="JE17" s="112" t="str">
        <f t="shared" ref="JE17:JE18" si="1355">JD17</f>
        <v>MV1</v>
      </c>
      <c r="JF17" s="113" t="str">
        <f t="shared" ref="JF17:JF18" si="1356">JE17</f>
        <v>MV1</v>
      </c>
      <c r="JG17" t="s">
        <v>326</v>
      </c>
      <c r="JH17" s="112" t="str">
        <f t="shared" ref="JH17:JH18" si="1357">JG17</f>
        <v>MV1</v>
      </c>
      <c r="JI17" s="112" t="str">
        <f t="shared" ref="JI17:JI18" si="1358">JH17</f>
        <v>MV1</v>
      </c>
      <c r="JJ17" s="112" t="str">
        <f t="shared" ref="JJ17:JJ18" si="1359">JI17</f>
        <v>MV1</v>
      </c>
      <c r="JK17" s="112" t="str">
        <f t="shared" ref="JK17:JK18" si="1360">JJ17</f>
        <v>MV1</v>
      </c>
      <c r="JL17" s="112" t="str">
        <f t="shared" ref="JL17:JL18" si="1361">JK17</f>
        <v>MV1</v>
      </c>
      <c r="JM17" s="112" t="str">
        <f t="shared" ref="JM17:JM18" si="1362">JL17</f>
        <v>MV1</v>
      </c>
      <c r="JN17" s="112" t="str">
        <f t="shared" ref="JN17:JN18" si="1363">JM17</f>
        <v>MV1</v>
      </c>
      <c r="JO17" s="112" t="str">
        <f t="shared" ref="JO17:JO18" si="1364">JN17</f>
        <v>MV1</v>
      </c>
      <c r="JP17" s="113" t="str">
        <f t="shared" ref="JP17:JP18" si="1365">JO17</f>
        <v>MV1</v>
      </c>
      <c r="JQ17" s="103" t="str">
        <f>+JG17</f>
        <v>MV1</v>
      </c>
      <c r="JR17" s="112" t="str">
        <f t="shared" ref="JR17:JR18" si="1366">JQ17</f>
        <v>MV1</v>
      </c>
      <c r="JS17" s="112" t="str">
        <f t="shared" ref="JS17:JS18" si="1367">JR17</f>
        <v>MV1</v>
      </c>
      <c r="JT17" s="112" t="str">
        <f t="shared" ref="JT17:JT18" si="1368">JS17</f>
        <v>MV1</v>
      </c>
      <c r="JU17" s="112" t="str">
        <f t="shared" ref="JU17:JU18" si="1369">JT17</f>
        <v>MV1</v>
      </c>
      <c r="JV17" s="112" t="str">
        <f t="shared" ref="JV17:JV18" si="1370">JU17</f>
        <v>MV1</v>
      </c>
      <c r="JW17" s="112" t="str">
        <f t="shared" ref="JW17:JW18" si="1371">JV17</f>
        <v>MV1</v>
      </c>
      <c r="JX17" s="112" t="str">
        <f t="shared" ref="JX17:JX18" si="1372">JW17</f>
        <v>MV1</v>
      </c>
      <c r="JY17" s="112" t="str">
        <f t="shared" ref="JY17:JY18" si="1373">JX17</f>
        <v>MV1</v>
      </c>
      <c r="JZ17" s="113" t="str">
        <f t="shared" ref="JZ17:JZ18" si="1374">JY17</f>
        <v>MV1</v>
      </c>
      <c r="KA17" s="103" t="str">
        <f>+JQ17</f>
        <v>MV1</v>
      </c>
      <c r="KB17" s="112" t="str">
        <f t="shared" ref="KB17:KB18" si="1375">KA17</f>
        <v>MV1</v>
      </c>
      <c r="KC17" s="112" t="str">
        <f t="shared" ref="KC17:KC18" si="1376">KB17</f>
        <v>MV1</v>
      </c>
      <c r="KD17" s="112" t="str">
        <f t="shared" ref="KD17:KD18" si="1377">KC17</f>
        <v>MV1</v>
      </c>
      <c r="KE17" s="112" t="str">
        <f t="shared" ref="KE17:KE18" si="1378">KD17</f>
        <v>MV1</v>
      </c>
      <c r="KF17" s="112" t="str">
        <f t="shared" ref="KF17:KF18" si="1379">KE17</f>
        <v>MV1</v>
      </c>
      <c r="KG17" s="112" t="str">
        <f t="shared" ref="KG17:KG18" si="1380">KF17</f>
        <v>MV1</v>
      </c>
      <c r="KH17" s="112" t="str">
        <f t="shared" ref="KH17:KH18" si="1381">KG17</f>
        <v>MV1</v>
      </c>
      <c r="KI17" s="112" t="str">
        <f t="shared" ref="KI17:KI18" si="1382">KH17</f>
        <v>MV1</v>
      </c>
      <c r="KJ17" s="113" t="str">
        <f t="shared" ref="KJ17:KJ18" si="1383">KI17</f>
        <v>MV1</v>
      </c>
      <c r="KK17" t="s">
        <v>326</v>
      </c>
      <c r="KL17" s="112" t="str">
        <f t="shared" ref="KL17:KL18" si="1384">KK17</f>
        <v>MV1</v>
      </c>
      <c r="KM17" s="112" t="str">
        <f t="shared" ref="KM17:KM18" si="1385">KL17</f>
        <v>MV1</v>
      </c>
      <c r="KN17" s="112" t="str">
        <f t="shared" ref="KN17:KN18" si="1386">KM17</f>
        <v>MV1</v>
      </c>
      <c r="KO17" s="112" t="str">
        <f t="shared" ref="KO17:KO18" si="1387">KN17</f>
        <v>MV1</v>
      </c>
      <c r="KP17" s="112" t="str">
        <f t="shared" ref="KP17:KP18" si="1388">KO17</f>
        <v>MV1</v>
      </c>
      <c r="KQ17" s="112" t="str">
        <f t="shared" ref="KQ17:KQ18" si="1389">KP17</f>
        <v>MV1</v>
      </c>
      <c r="KR17" s="112" t="str">
        <f t="shared" ref="KR17:KR18" si="1390">KQ17</f>
        <v>MV1</v>
      </c>
      <c r="KS17" s="112" t="str">
        <f t="shared" ref="KS17:KS18" si="1391">KR17</f>
        <v>MV1</v>
      </c>
      <c r="KT17" s="113" t="str">
        <f t="shared" ref="KT17:KT18" si="1392">KS17</f>
        <v>MV1</v>
      </c>
      <c r="KU17" s="103" t="str">
        <f>+KK17</f>
        <v>MV1</v>
      </c>
      <c r="KV17" s="112" t="str">
        <f t="shared" ref="KV17:KV18" si="1393">KU17</f>
        <v>MV1</v>
      </c>
      <c r="KW17" s="112" t="str">
        <f t="shared" ref="KW17:KW18" si="1394">KV17</f>
        <v>MV1</v>
      </c>
      <c r="KX17" s="112" t="str">
        <f t="shared" ref="KX17:KX18" si="1395">KW17</f>
        <v>MV1</v>
      </c>
      <c r="KY17" s="112" t="str">
        <f t="shared" ref="KY17:KY18" si="1396">KX17</f>
        <v>MV1</v>
      </c>
      <c r="KZ17" s="112" t="str">
        <f t="shared" ref="KZ17:KZ18" si="1397">KY17</f>
        <v>MV1</v>
      </c>
      <c r="LA17" s="112" t="str">
        <f t="shared" ref="LA17:LA18" si="1398">KZ17</f>
        <v>MV1</v>
      </c>
      <c r="LB17" s="112" t="str">
        <f t="shared" ref="LB17:LB18" si="1399">LA17</f>
        <v>MV1</v>
      </c>
      <c r="LC17" s="112" t="str">
        <f t="shared" ref="LC17:LC18" si="1400">LB17</f>
        <v>MV1</v>
      </c>
      <c r="LD17" s="171" t="str">
        <f t="shared" ref="LD17:LD18" si="1401">LC17</f>
        <v>MV1</v>
      </c>
      <c r="LE17" t="s">
        <v>326</v>
      </c>
      <c r="LF17" s="103" t="str">
        <f>+KV17</f>
        <v>MV1</v>
      </c>
      <c r="LG17" s="173" t="str">
        <f>+KW17</f>
        <v>MV1</v>
      </c>
      <c r="LH17" t="s">
        <v>326</v>
      </c>
      <c r="LI17" t="s">
        <v>326</v>
      </c>
      <c r="LJ17" t="s">
        <v>326</v>
      </c>
      <c r="LK17" t="s">
        <v>326</v>
      </c>
      <c r="LL17" t="s">
        <v>326</v>
      </c>
      <c r="LM17" t="s">
        <v>326</v>
      </c>
      <c r="LN17" t="s">
        <v>326</v>
      </c>
      <c r="LO17" t="s">
        <v>326</v>
      </c>
      <c r="LP17" t="s">
        <v>326</v>
      </c>
      <c r="LQ17" t="s">
        <v>326</v>
      </c>
      <c r="LR17" t="s">
        <v>326</v>
      </c>
      <c r="LS17" t="s">
        <v>326</v>
      </c>
      <c r="LT17" t="s">
        <v>326</v>
      </c>
      <c r="LU17" t="s">
        <v>326</v>
      </c>
      <c r="LV17" t="s">
        <v>326</v>
      </c>
      <c r="LW17" t="s">
        <v>326</v>
      </c>
      <c r="LX17" t="s">
        <v>326</v>
      </c>
      <c r="LY17" s="11" t="s">
        <v>326</v>
      </c>
      <c r="LZ17" t="s">
        <v>326</v>
      </c>
      <c r="MA17" s="11" t="s">
        <v>326</v>
      </c>
      <c r="MB17" t="s">
        <v>326</v>
      </c>
      <c r="MC17" t="s">
        <v>326</v>
      </c>
      <c r="MD17" t="s">
        <v>326</v>
      </c>
      <c r="ME17" t="s">
        <v>326</v>
      </c>
    </row>
    <row r="18" spans="1:343" x14ac:dyDescent="0.25">
      <c r="A18" s="2" t="s">
        <v>692</v>
      </c>
      <c r="B18" s="2">
        <f>0.23/90</f>
        <v>2.5555555555555557E-3</v>
      </c>
      <c r="C18" s="2">
        <v>2.5560000000000001E-3</v>
      </c>
      <c r="D18" s="2">
        <v>2.5560000000000001E-3</v>
      </c>
      <c r="E18" s="2">
        <v>2.5560000000000001E-3</v>
      </c>
      <c r="F18" s="11" t="s">
        <v>285</v>
      </c>
      <c r="G18" s="8">
        <v>9942</v>
      </c>
      <c r="H18" s="114">
        <f t="shared" si="1123"/>
        <v>9942</v>
      </c>
      <c r="I18" s="114">
        <f t="shared" si="1124"/>
        <v>9942</v>
      </c>
      <c r="J18" s="114">
        <f t="shared" si="1125"/>
        <v>9942</v>
      </c>
      <c r="K18" s="114">
        <f t="shared" si="1126"/>
        <v>9942</v>
      </c>
      <c r="L18" s="114">
        <f t="shared" si="1127"/>
        <v>9942</v>
      </c>
      <c r="M18" s="114">
        <f t="shared" si="1128"/>
        <v>9942</v>
      </c>
      <c r="N18" s="114">
        <f t="shared" si="1129"/>
        <v>9942</v>
      </c>
      <c r="O18" s="114">
        <f t="shared" si="1130"/>
        <v>9942</v>
      </c>
      <c r="P18" s="115">
        <f t="shared" si="1131"/>
        <v>9942</v>
      </c>
      <c r="Q18" s="105">
        <f>+G18</f>
        <v>9942</v>
      </c>
      <c r="R18" s="114">
        <f t="shared" si="1132"/>
        <v>9942</v>
      </c>
      <c r="S18" s="114">
        <f t="shared" si="1133"/>
        <v>9942</v>
      </c>
      <c r="T18" s="114">
        <f t="shared" si="1134"/>
        <v>9942</v>
      </c>
      <c r="U18" s="114">
        <f t="shared" si="1135"/>
        <v>9942</v>
      </c>
      <c r="V18" s="114">
        <f t="shared" si="1136"/>
        <v>9942</v>
      </c>
      <c r="W18" s="114">
        <f t="shared" si="1137"/>
        <v>9942</v>
      </c>
      <c r="X18" s="114">
        <f t="shared" si="1138"/>
        <v>9942</v>
      </c>
      <c r="Y18" s="114">
        <f t="shared" si="1139"/>
        <v>9942</v>
      </c>
      <c r="Z18" s="115">
        <f t="shared" si="1140"/>
        <v>9942</v>
      </c>
      <c r="AA18" s="105">
        <f>+Q18</f>
        <v>9942</v>
      </c>
      <c r="AB18" s="114">
        <f t="shared" si="1141"/>
        <v>9942</v>
      </c>
      <c r="AC18" s="114">
        <f t="shared" si="1142"/>
        <v>9942</v>
      </c>
      <c r="AD18" s="114">
        <f t="shared" si="1143"/>
        <v>9942</v>
      </c>
      <c r="AE18" s="114">
        <f t="shared" si="1144"/>
        <v>9942</v>
      </c>
      <c r="AF18" s="114">
        <f t="shared" si="1145"/>
        <v>9942</v>
      </c>
      <c r="AG18" s="114">
        <f t="shared" si="1146"/>
        <v>9942</v>
      </c>
      <c r="AH18" s="114">
        <f t="shared" si="1147"/>
        <v>9942</v>
      </c>
      <c r="AI18" s="114">
        <f t="shared" si="1148"/>
        <v>9942</v>
      </c>
      <c r="AJ18" s="115">
        <f t="shared" si="1149"/>
        <v>9942</v>
      </c>
      <c r="AK18" s="105">
        <f>+AA18</f>
        <v>9942</v>
      </c>
      <c r="AL18" s="114">
        <f t="shared" si="1150"/>
        <v>9942</v>
      </c>
      <c r="AM18" s="114">
        <f t="shared" si="1151"/>
        <v>9942</v>
      </c>
      <c r="AN18" s="114">
        <f t="shared" si="1152"/>
        <v>9942</v>
      </c>
      <c r="AO18" s="114">
        <f t="shared" si="1153"/>
        <v>9942</v>
      </c>
      <c r="AP18" s="114">
        <f t="shared" si="1154"/>
        <v>9942</v>
      </c>
      <c r="AQ18" s="114">
        <f t="shared" si="1155"/>
        <v>9942</v>
      </c>
      <c r="AR18" s="114">
        <f t="shared" si="1156"/>
        <v>9942</v>
      </c>
      <c r="AS18" s="114">
        <f t="shared" si="1157"/>
        <v>9942</v>
      </c>
      <c r="AT18" s="115">
        <f t="shared" si="1158"/>
        <v>9942</v>
      </c>
      <c r="AU18" s="105">
        <f>+AK18</f>
        <v>9942</v>
      </c>
      <c r="AV18" s="114">
        <f t="shared" si="1159"/>
        <v>9942</v>
      </c>
      <c r="AW18" s="114">
        <f t="shared" si="1160"/>
        <v>9942</v>
      </c>
      <c r="AX18" s="114">
        <f t="shared" si="1161"/>
        <v>9942</v>
      </c>
      <c r="AY18" s="114">
        <f t="shared" si="1162"/>
        <v>9942</v>
      </c>
      <c r="AZ18" s="114">
        <f t="shared" si="1163"/>
        <v>9942</v>
      </c>
      <c r="BA18" s="114">
        <f t="shared" si="1164"/>
        <v>9942</v>
      </c>
      <c r="BB18" s="114">
        <f t="shared" si="1165"/>
        <v>9942</v>
      </c>
      <c r="BC18" s="114">
        <f t="shared" si="1166"/>
        <v>9942</v>
      </c>
      <c r="BD18" s="115">
        <f t="shared" si="1167"/>
        <v>9942</v>
      </c>
      <c r="BE18" s="105">
        <f>+AU18</f>
        <v>9942</v>
      </c>
      <c r="BF18" s="114">
        <f t="shared" si="1168"/>
        <v>9942</v>
      </c>
      <c r="BG18" s="114">
        <f t="shared" si="1169"/>
        <v>9942</v>
      </c>
      <c r="BH18" s="114">
        <f t="shared" si="1170"/>
        <v>9942</v>
      </c>
      <c r="BI18" s="114">
        <f t="shared" si="1171"/>
        <v>9942</v>
      </c>
      <c r="BJ18" s="114">
        <f t="shared" si="1172"/>
        <v>9942</v>
      </c>
      <c r="BK18" s="114">
        <f t="shared" si="1173"/>
        <v>9942</v>
      </c>
      <c r="BL18" s="114">
        <f t="shared" si="1174"/>
        <v>9942</v>
      </c>
      <c r="BM18" s="114">
        <f t="shared" si="1175"/>
        <v>9942</v>
      </c>
      <c r="BN18" s="115">
        <f t="shared" si="1176"/>
        <v>9942</v>
      </c>
      <c r="BO18" s="105">
        <f>+BE18</f>
        <v>9942</v>
      </c>
      <c r="BP18" s="114">
        <f t="shared" si="1177"/>
        <v>9942</v>
      </c>
      <c r="BQ18" s="114">
        <f t="shared" si="1178"/>
        <v>9942</v>
      </c>
      <c r="BR18" s="114">
        <f t="shared" si="1179"/>
        <v>9942</v>
      </c>
      <c r="BS18" s="114">
        <f t="shared" si="1180"/>
        <v>9942</v>
      </c>
      <c r="BT18" s="114">
        <f t="shared" si="1181"/>
        <v>9942</v>
      </c>
      <c r="BU18" s="114">
        <f t="shared" si="1182"/>
        <v>9942</v>
      </c>
      <c r="BV18" s="114">
        <f t="shared" si="1183"/>
        <v>9942</v>
      </c>
      <c r="BW18" s="114">
        <f t="shared" si="1184"/>
        <v>9942</v>
      </c>
      <c r="BX18" s="115">
        <f t="shared" si="1185"/>
        <v>9942</v>
      </c>
      <c r="BY18" s="105">
        <f>+BO18</f>
        <v>9942</v>
      </c>
      <c r="BZ18" s="114">
        <f t="shared" si="1186"/>
        <v>9942</v>
      </c>
      <c r="CA18" s="114">
        <f t="shared" si="1187"/>
        <v>9942</v>
      </c>
      <c r="CB18" s="114">
        <f t="shared" si="1188"/>
        <v>9942</v>
      </c>
      <c r="CC18" s="114">
        <f t="shared" si="1189"/>
        <v>9942</v>
      </c>
      <c r="CD18" s="114">
        <f t="shared" si="1190"/>
        <v>9942</v>
      </c>
      <c r="CE18" s="114">
        <f t="shared" si="1191"/>
        <v>9942</v>
      </c>
      <c r="CF18" s="114">
        <f t="shared" si="1192"/>
        <v>9942</v>
      </c>
      <c r="CG18" s="114">
        <f t="shared" si="1193"/>
        <v>9942</v>
      </c>
      <c r="CH18" s="115">
        <f t="shared" si="1194"/>
        <v>9942</v>
      </c>
      <c r="CI18" s="105">
        <f>+BY18</f>
        <v>9942</v>
      </c>
      <c r="CJ18" s="114">
        <f t="shared" si="1195"/>
        <v>9942</v>
      </c>
      <c r="CK18" s="114">
        <f t="shared" si="1196"/>
        <v>9942</v>
      </c>
      <c r="CL18" s="114">
        <f t="shared" si="1197"/>
        <v>9942</v>
      </c>
      <c r="CM18" s="114">
        <f t="shared" si="1198"/>
        <v>9942</v>
      </c>
      <c r="CN18" s="114">
        <f t="shared" si="1199"/>
        <v>9942</v>
      </c>
      <c r="CO18" s="114">
        <f t="shared" si="1200"/>
        <v>9942</v>
      </c>
      <c r="CP18" s="114">
        <f t="shared" si="1201"/>
        <v>9942</v>
      </c>
      <c r="CQ18" s="114">
        <f t="shared" si="1202"/>
        <v>9942</v>
      </c>
      <c r="CR18" s="115">
        <f t="shared" si="1203"/>
        <v>9942</v>
      </c>
      <c r="CS18" s="105">
        <f>+CI18</f>
        <v>9942</v>
      </c>
      <c r="CT18" s="114">
        <f t="shared" si="1204"/>
        <v>9942</v>
      </c>
      <c r="CU18" s="114">
        <f t="shared" si="1205"/>
        <v>9942</v>
      </c>
      <c r="CV18" s="114">
        <f t="shared" si="1206"/>
        <v>9942</v>
      </c>
      <c r="CW18" s="114">
        <f t="shared" si="1207"/>
        <v>9942</v>
      </c>
      <c r="CX18" s="114">
        <f t="shared" si="1208"/>
        <v>9942</v>
      </c>
      <c r="CY18" s="114">
        <f t="shared" si="1209"/>
        <v>9942</v>
      </c>
      <c r="CZ18" s="114">
        <f t="shared" si="1210"/>
        <v>9942</v>
      </c>
      <c r="DA18" s="114">
        <f t="shared" si="1211"/>
        <v>9942</v>
      </c>
      <c r="DB18" s="115">
        <f t="shared" si="1212"/>
        <v>9942</v>
      </c>
      <c r="DC18" s="105">
        <f>+CS18</f>
        <v>9942</v>
      </c>
      <c r="DD18" s="114">
        <f t="shared" si="1213"/>
        <v>9942</v>
      </c>
      <c r="DE18" s="114">
        <f t="shared" si="1214"/>
        <v>9942</v>
      </c>
      <c r="DF18" s="114">
        <f t="shared" si="1215"/>
        <v>9942</v>
      </c>
      <c r="DG18" s="114">
        <f t="shared" si="1216"/>
        <v>9942</v>
      </c>
      <c r="DH18" s="114">
        <f t="shared" si="1217"/>
        <v>9942</v>
      </c>
      <c r="DI18" s="114">
        <f t="shared" si="1218"/>
        <v>9942</v>
      </c>
      <c r="DJ18" s="114">
        <f t="shared" si="1219"/>
        <v>9942</v>
      </c>
      <c r="DK18" s="114">
        <f t="shared" si="1220"/>
        <v>9942</v>
      </c>
      <c r="DL18" s="115">
        <f t="shared" si="1221"/>
        <v>9942</v>
      </c>
      <c r="DM18" s="105">
        <f>+DC18</f>
        <v>9942</v>
      </c>
      <c r="DN18" s="114">
        <f t="shared" si="1222"/>
        <v>9942</v>
      </c>
      <c r="DO18" s="114">
        <f t="shared" si="1223"/>
        <v>9942</v>
      </c>
      <c r="DP18" s="114">
        <f t="shared" si="1224"/>
        <v>9942</v>
      </c>
      <c r="DQ18" s="114">
        <f t="shared" si="1225"/>
        <v>9942</v>
      </c>
      <c r="DR18" s="114">
        <f t="shared" si="1226"/>
        <v>9942</v>
      </c>
      <c r="DS18" s="114">
        <f t="shared" si="1227"/>
        <v>9942</v>
      </c>
      <c r="DT18" s="114">
        <f t="shared" si="1228"/>
        <v>9942</v>
      </c>
      <c r="DU18" s="114">
        <f t="shared" si="1229"/>
        <v>9942</v>
      </c>
      <c r="DV18" s="115">
        <f t="shared" si="1230"/>
        <v>9942</v>
      </c>
      <c r="DW18" s="105">
        <f>+DM18</f>
        <v>9942</v>
      </c>
      <c r="DX18" s="114">
        <f t="shared" si="1231"/>
        <v>9942</v>
      </c>
      <c r="DY18" s="114">
        <f t="shared" si="1232"/>
        <v>9942</v>
      </c>
      <c r="DZ18" s="114">
        <f t="shared" si="1233"/>
        <v>9942</v>
      </c>
      <c r="EA18" s="114">
        <f t="shared" si="1234"/>
        <v>9942</v>
      </c>
      <c r="EB18" s="114">
        <f t="shared" si="1235"/>
        <v>9942</v>
      </c>
      <c r="EC18" s="114">
        <f t="shared" si="1236"/>
        <v>9942</v>
      </c>
      <c r="ED18" s="114">
        <f t="shared" si="1237"/>
        <v>9942</v>
      </c>
      <c r="EE18" s="114">
        <f t="shared" si="1238"/>
        <v>9942</v>
      </c>
      <c r="EF18" s="115">
        <f t="shared" si="1239"/>
        <v>9942</v>
      </c>
      <c r="EG18" s="105">
        <f>+DW18</f>
        <v>9942</v>
      </c>
      <c r="EH18" s="114">
        <f t="shared" si="1240"/>
        <v>9942</v>
      </c>
      <c r="EI18" s="114">
        <f t="shared" si="1241"/>
        <v>9942</v>
      </c>
      <c r="EJ18" s="114">
        <f t="shared" si="1242"/>
        <v>9942</v>
      </c>
      <c r="EK18" s="114">
        <f t="shared" si="1243"/>
        <v>9942</v>
      </c>
      <c r="EL18" s="114">
        <f t="shared" si="1244"/>
        <v>9942</v>
      </c>
      <c r="EM18" s="114">
        <f t="shared" si="1245"/>
        <v>9942</v>
      </c>
      <c r="EN18" s="114">
        <f t="shared" si="1246"/>
        <v>9942</v>
      </c>
      <c r="EO18" s="114">
        <f t="shared" si="1247"/>
        <v>9942</v>
      </c>
      <c r="EP18" s="115">
        <f t="shared" si="1248"/>
        <v>9942</v>
      </c>
      <c r="EQ18" s="105">
        <f>+EG18</f>
        <v>9942</v>
      </c>
      <c r="ER18" s="114">
        <f t="shared" si="1249"/>
        <v>9942</v>
      </c>
      <c r="ES18" s="114">
        <f t="shared" si="1250"/>
        <v>9942</v>
      </c>
      <c r="ET18" s="114">
        <f t="shared" si="1251"/>
        <v>9942</v>
      </c>
      <c r="EU18" s="114">
        <f t="shared" si="1252"/>
        <v>9942</v>
      </c>
      <c r="EV18" s="114">
        <f t="shared" si="1253"/>
        <v>9942</v>
      </c>
      <c r="EW18" s="114">
        <f t="shared" si="1254"/>
        <v>9942</v>
      </c>
      <c r="EX18" s="114">
        <f t="shared" si="1255"/>
        <v>9942</v>
      </c>
      <c r="EY18" s="114">
        <f t="shared" si="1256"/>
        <v>9942</v>
      </c>
      <c r="EZ18" s="115">
        <f t="shared" si="1257"/>
        <v>9942</v>
      </c>
      <c r="FA18" s="105">
        <f>+EQ18</f>
        <v>9942</v>
      </c>
      <c r="FB18" s="114">
        <f t="shared" si="1258"/>
        <v>9942</v>
      </c>
      <c r="FC18" s="114">
        <f t="shared" si="1259"/>
        <v>9942</v>
      </c>
      <c r="FD18" s="114">
        <f t="shared" si="1260"/>
        <v>9942</v>
      </c>
      <c r="FE18" s="114">
        <f t="shared" si="1261"/>
        <v>9942</v>
      </c>
      <c r="FF18" s="114">
        <f t="shared" si="1262"/>
        <v>9942</v>
      </c>
      <c r="FG18" s="114">
        <f t="shared" si="1263"/>
        <v>9942</v>
      </c>
      <c r="FH18" s="114">
        <f t="shared" si="1264"/>
        <v>9942</v>
      </c>
      <c r="FI18" s="114">
        <f t="shared" si="1265"/>
        <v>9942</v>
      </c>
      <c r="FJ18" s="115">
        <f t="shared" si="1266"/>
        <v>9942</v>
      </c>
      <c r="FK18" s="105">
        <f>+FA18</f>
        <v>9942</v>
      </c>
      <c r="FL18" s="114">
        <f t="shared" si="1267"/>
        <v>9942</v>
      </c>
      <c r="FM18" s="114">
        <f t="shared" si="1268"/>
        <v>9942</v>
      </c>
      <c r="FN18" s="114">
        <f t="shared" si="1269"/>
        <v>9942</v>
      </c>
      <c r="FO18" s="114">
        <f t="shared" si="1270"/>
        <v>9942</v>
      </c>
      <c r="FP18" s="114">
        <f t="shared" si="1271"/>
        <v>9942</v>
      </c>
      <c r="FQ18" s="114">
        <f t="shared" si="1272"/>
        <v>9942</v>
      </c>
      <c r="FR18" s="114">
        <f t="shared" si="1273"/>
        <v>9942</v>
      </c>
      <c r="FS18" s="114">
        <f t="shared" si="1274"/>
        <v>9942</v>
      </c>
      <c r="FT18" s="115">
        <f t="shared" si="1275"/>
        <v>9942</v>
      </c>
      <c r="FU18" s="105">
        <f>+FK18</f>
        <v>9942</v>
      </c>
      <c r="FV18" s="114">
        <f t="shared" si="1276"/>
        <v>9942</v>
      </c>
      <c r="FW18" s="114">
        <f t="shared" si="1277"/>
        <v>9942</v>
      </c>
      <c r="FX18" s="114">
        <f t="shared" si="1278"/>
        <v>9942</v>
      </c>
      <c r="FY18" s="114">
        <f t="shared" si="1279"/>
        <v>9942</v>
      </c>
      <c r="FZ18" s="114">
        <f t="shared" si="1280"/>
        <v>9942</v>
      </c>
      <c r="GA18" s="114">
        <f t="shared" si="1281"/>
        <v>9942</v>
      </c>
      <c r="GB18" s="114">
        <f t="shared" si="1282"/>
        <v>9942</v>
      </c>
      <c r="GC18" s="114">
        <f t="shared" si="1283"/>
        <v>9942</v>
      </c>
      <c r="GD18" s="115">
        <f t="shared" si="1284"/>
        <v>9942</v>
      </c>
      <c r="GE18" s="105">
        <f>+FU18</f>
        <v>9942</v>
      </c>
      <c r="GF18" s="114">
        <f t="shared" si="1285"/>
        <v>9942</v>
      </c>
      <c r="GG18" s="114">
        <f t="shared" si="1286"/>
        <v>9942</v>
      </c>
      <c r="GH18" s="114">
        <f t="shared" si="1287"/>
        <v>9942</v>
      </c>
      <c r="GI18" s="114">
        <f t="shared" si="1288"/>
        <v>9942</v>
      </c>
      <c r="GJ18" s="114">
        <f t="shared" si="1289"/>
        <v>9942</v>
      </c>
      <c r="GK18" s="114">
        <f t="shared" si="1290"/>
        <v>9942</v>
      </c>
      <c r="GL18" s="114">
        <f t="shared" si="1291"/>
        <v>9942</v>
      </c>
      <c r="GM18" s="114">
        <f t="shared" si="1292"/>
        <v>9942</v>
      </c>
      <c r="GN18" s="115">
        <f t="shared" si="1293"/>
        <v>9942</v>
      </c>
      <c r="GO18" s="105">
        <f>+GE18</f>
        <v>9942</v>
      </c>
      <c r="GP18" s="114">
        <f t="shared" si="1294"/>
        <v>9942</v>
      </c>
      <c r="GQ18" s="114">
        <f t="shared" si="1295"/>
        <v>9942</v>
      </c>
      <c r="GR18" s="114">
        <f t="shared" si="1296"/>
        <v>9942</v>
      </c>
      <c r="GS18" s="114">
        <f t="shared" si="1297"/>
        <v>9942</v>
      </c>
      <c r="GT18" s="114">
        <f t="shared" si="1298"/>
        <v>9942</v>
      </c>
      <c r="GU18" s="114">
        <f t="shared" si="1299"/>
        <v>9942</v>
      </c>
      <c r="GV18" s="114">
        <f t="shared" si="1300"/>
        <v>9942</v>
      </c>
      <c r="GW18" s="114">
        <f t="shared" si="1301"/>
        <v>9942</v>
      </c>
      <c r="GX18" s="115">
        <f t="shared" si="1302"/>
        <v>9942</v>
      </c>
      <c r="GY18" s="8">
        <v>9942</v>
      </c>
      <c r="GZ18" s="114">
        <f t="shared" si="1303"/>
        <v>9942</v>
      </c>
      <c r="HA18" s="114">
        <f t="shared" si="1304"/>
        <v>9942</v>
      </c>
      <c r="HB18" s="114">
        <f t="shared" si="1305"/>
        <v>9942</v>
      </c>
      <c r="HC18" s="114">
        <f t="shared" si="1306"/>
        <v>9942</v>
      </c>
      <c r="HD18" s="114">
        <f t="shared" si="1307"/>
        <v>9942</v>
      </c>
      <c r="HE18" s="114">
        <f t="shared" si="1308"/>
        <v>9942</v>
      </c>
      <c r="HF18" s="114">
        <f t="shared" si="1309"/>
        <v>9942</v>
      </c>
      <c r="HG18" s="114">
        <f t="shared" si="1310"/>
        <v>9942</v>
      </c>
      <c r="HH18" s="115">
        <f t="shared" si="1311"/>
        <v>9942</v>
      </c>
      <c r="HI18" s="105">
        <f>+GY18</f>
        <v>9942</v>
      </c>
      <c r="HJ18" s="114">
        <f t="shared" si="1312"/>
        <v>9942</v>
      </c>
      <c r="HK18" s="114">
        <f t="shared" si="1313"/>
        <v>9942</v>
      </c>
      <c r="HL18" s="114">
        <f t="shared" si="1314"/>
        <v>9942</v>
      </c>
      <c r="HM18" s="114">
        <f t="shared" si="1315"/>
        <v>9942</v>
      </c>
      <c r="HN18" s="114">
        <f t="shared" si="1316"/>
        <v>9942</v>
      </c>
      <c r="HO18" s="114">
        <f t="shared" si="1317"/>
        <v>9942</v>
      </c>
      <c r="HP18" s="114">
        <f t="shared" si="1318"/>
        <v>9942</v>
      </c>
      <c r="HQ18" s="114">
        <f t="shared" si="1319"/>
        <v>9942</v>
      </c>
      <c r="HR18" s="115">
        <f t="shared" si="1320"/>
        <v>9942</v>
      </c>
      <c r="HS18" s="105">
        <f>+HI18</f>
        <v>9942</v>
      </c>
      <c r="HT18" s="114">
        <f t="shared" si="1321"/>
        <v>9942</v>
      </c>
      <c r="HU18" s="114">
        <f t="shared" si="1322"/>
        <v>9942</v>
      </c>
      <c r="HV18" s="114">
        <f t="shared" si="1323"/>
        <v>9942</v>
      </c>
      <c r="HW18" s="114">
        <f t="shared" si="1324"/>
        <v>9942</v>
      </c>
      <c r="HX18" s="114">
        <f t="shared" si="1325"/>
        <v>9942</v>
      </c>
      <c r="HY18" s="114">
        <f t="shared" si="1326"/>
        <v>9942</v>
      </c>
      <c r="HZ18" s="114">
        <f t="shared" si="1327"/>
        <v>9942</v>
      </c>
      <c r="IA18" s="114">
        <f t="shared" si="1328"/>
        <v>9942</v>
      </c>
      <c r="IB18" s="115">
        <f t="shared" si="1329"/>
        <v>9942</v>
      </c>
      <c r="IC18" s="8">
        <v>9942</v>
      </c>
      <c r="ID18" s="114">
        <f t="shared" si="1330"/>
        <v>9942</v>
      </c>
      <c r="IE18" s="114">
        <f t="shared" si="1331"/>
        <v>9942</v>
      </c>
      <c r="IF18" s="114">
        <f t="shared" si="1332"/>
        <v>9942</v>
      </c>
      <c r="IG18" s="114">
        <f t="shared" si="1333"/>
        <v>9942</v>
      </c>
      <c r="IH18" s="114">
        <f t="shared" si="1334"/>
        <v>9942</v>
      </c>
      <c r="II18" s="114">
        <f t="shared" si="1335"/>
        <v>9942</v>
      </c>
      <c r="IJ18" s="114">
        <f t="shared" si="1336"/>
        <v>9942</v>
      </c>
      <c r="IK18" s="114">
        <f t="shared" si="1337"/>
        <v>9942</v>
      </c>
      <c r="IL18" s="115">
        <f t="shared" si="1338"/>
        <v>9942</v>
      </c>
      <c r="IM18" s="105">
        <f>+IC18</f>
        <v>9942</v>
      </c>
      <c r="IN18" s="114">
        <f t="shared" si="1339"/>
        <v>9942</v>
      </c>
      <c r="IO18" s="114">
        <f t="shared" si="1340"/>
        <v>9942</v>
      </c>
      <c r="IP18" s="114">
        <f t="shared" si="1341"/>
        <v>9942</v>
      </c>
      <c r="IQ18" s="114">
        <f t="shared" si="1342"/>
        <v>9942</v>
      </c>
      <c r="IR18" s="114">
        <f t="shared" si="1343"/>
        <v>9942</v>
      </c>
      <c r="IS18" s="114">
        <f t="shared" si="1344"/>
        <v>9942</v>
      </c>
      <c r="IT18" s="114">
        <f t="shared" si="1345"/>
        <v>9942</v>
      </c>
      <c r="IU18" s="114">
        <f t="shared" si="1346"/>
        <v>9942</v>
      </c>
      <c r="IV18" s="115">
        <f t="shared" si="1347"/>
        <v>9942</v>
      </c>
      <c r="IW18" s="105">
        <f>+IM18</f>
        <v>9942</v>
      </c>
      <c r="IX18" s="114">
        <f t="shared" si="1348"/>
        <v>9942</v>
      </c>
      <c r="IY18" s="114">
        <f t="shared" si="1349"/>
        <v>9942</v>
      </c>
      <c r="IZ18" s="114">
        <f t="shared" si="1350"/>
        <v>9942</v>
      </c>
      <c r="JA18" s="114">
        <f t="shared" si="1351"/>
        <v>9942</v>
      </c>
      <c r="JB18" s="114">
        <f t="shared" si="1352"/>
        <v>9942</v>
      </c>
      <c r="JC18" s="114">
        <f t="shared" si="1353"/>
        <v>9942</v>
      </c>
      <c r="JD18" s="114">
        <f t="shared" si="1354"/>
        <v>9942</v>
      </c>
      <c r="JE18" s="114">
        <f t="shared" si="1355"/>
        <v>9942</v>
      </c>
      <c r="JF18" s="115">
        <f t="shared" si="1356"/>
        <v>9942</v>
      </c>
      <c r="JG18" s="8">
        <v>9942</v>
      </c>
      <c r="JH18" s="114">
        <f t="shared" si="1357"/>
        <v>9942</v>
      </c>
      <c r="JI18" s="114">
        <f t="shared" si="1358"/>
        <v>9942</v>
      </c>
      <c r="JJ18" s="114">
        <f t="shared" si="1359"/>
        <v>9942</v>
      </c>
      <c r="JK18" s="114">
        <f t="shared" si="1360"/>
        <v>9942</v>
      </c>
      <c r="JL18" s="114">
        <f t="shared" si="1361"/>
        <v>9942</v>
      </c>
      <c r="JM18" s="114">
        <f t="shared" si="1362"/>
        <v>9942</v>
      </c>
      <c r="JN18" s="114">
        <f t="shared" si="1363"/>
        <v>9942</v>
      </c>
      <c r="JO18" s="114">
        <f t="shared" si="1364"/>
        <v>9942</v>
      </c>
      <c r="JP18" s="115">
        <f t="shared" si="1365"/>
        <v>9942</v>
      </c>
      <c r="JQ18" s="105">
        <f>+JG18</f>
        <v>9942</v>
      </c>
      <c r="JR18" s="114">
        <f t="shared" si="1366"/>
        <v>9942</v>
      </c>
      <c r="JS18" s="114">
        <f t="shared" si="1367"/>
        <v>9942</v>
      </c>
      <c r="JT18" s="114">
        <f t="shared" si="1368"/>
        <v>9942</v>
      </c>
      <c r="JU18" s="114">
        <f t="shared" si="1369"/>
        <v>9942</v>
      </c>
      <c r="JV18" s="114">
        <f t="shared" si="1370"/>
        <v>9942</v>
      </c>
      <c r="JW18" s="114">
        <f t="shared" si="1371"/>
        <v>9942</v>
      </c>
      <c r="JX18" s="114">
        <f t="shared" si="1372"/>
        <v>9942</v>
      </c>
      <c r="JY18" s="114">
        <f t="shared" si="1373"/>
        <v>9942</v>
      </c>
      <c r="JZ18" s="115">
        <f t="shared" si="1374"/>
        <v>9942</v>
      </c>
      <c r="KA18" s="105">
        <f>+JQ18</f>
        <v>9942</v>
      </c>
      <c r="KB18" s="114">
        <f t="shared" si="1375"/>
        <v>9942</v>
      </c>
      <c r="KC18" s="114">
        <f t="shared" si="1376"/>
        <v>9942</v>
      </c>
      <c r="KD18" s="114">
        <f t="shared" si="1377"/>
        <v>9942</v>
      </c>
      <c r="KE18" s="114">
        <f t="shared" si="1378"/>
        <v>9942</v>
      </c>
      <c r="KF18" s="114">
        <f t="shared" si="1379"/>
        <v>9942</v>
      </c>
      <c r="KG18" s="114">
        <f t="shared" si="1380"/>
        <v>9942</v>
      </c>
      <c r="KH18" s="114">
        <f t="shared" si="1381"/>
        <v>9942</v>
      </c>
      <c r="KI18" s="114">
        <f t="shared" si="1382"/>
        <v>9942</v>
      </c>
      <c r="KJ18" s="115">
        <f t="shared" si="1383"/>
        <v>9942</v>
      </c>
      <c r="KK18" s="8">
        <v>9942</v>
      </c>
      <c r="KL18" s="114">
        <f t="shared" si="1384"/>
        <v>9942</v>
      </c>
      <c r="KM18" s="114">
        <f t="shared" si="1385"/>
        <v>9942</v>
      </c>
      <c r="KN18" s="114">
        <f t="shared" si="1386"/>
        <v>9942</v>
      </c>
      <c r="KO18" s="114">
        <f t="shared" si="1387"/>
        <v>9942</v>
      </c>
      <c r="KP18" s="114">
        <f t="shared" si="1388"/>
        <v>9942</v>
      </c>
      <c r="KQ18" s="114">
        <f t="shared" si="1389"/>
        <v>9942</v>
      </c>
      <c r="KR18" s="114">
        <f t="shared" si="1390"/>
        <v>9942</v>
      </c>
      <c r="KS18" s="114">
        <f t="shared" si="1391"/>
        <v>9942</v>
      </c>
      <c r="KT18" s="115">
        <f t="shared" si="1392"/>
        <v>9942</v>
      </c>
      <c r="KU18" s="105">
        <f>+KK18</f>
        <v>9942</v>
      </c>
      <c r="KV18" s="114">
        <f t="shared" si="1393"/>
        <v>9942</v>
      </c>
      <c r="KW18" s="114">
        <f t="shared" si="1394"/>
        <v>9942</v>
      </c>
      <c r="KX18" s="114">
        <f t="shared" si="1395"/>
        <v>9942</v>
      </c>
      <c r="KY18" s="114">
        <f t="shared" si="1396"/>
        <v>9942</v>
      </c>
      <c r="KZ18" s="114">
        <f t="shared" si="1397"/>
        <v>9942</v>
      </c>
      <c r="LA18" s="114">
        <f t="shared" si="1398"/>
        <v>9942</v>
      </c>
      <c r="LB18" s="114">
        <f t="shared" si="1399"/>
        <v>9942</v>
      </c>
      <c r="LC18" s="114">
        <f t="shared" si="1400"/>
        <v>9942</v>
      </c>
      <c r="LD18" s="175">
        <f t="shared" si="1401"/>
        <v>9942</v>
      </c>
      <c r="LE18" s="8">
        <v>9942</v>
      </c>
      <c r="LF18" s="105">
        <f>+KV18</f>
        <v>9942</v>
      </c>
      <c r="LG18" s="184">
        <f>+KW18</f>
        <v>9942</v>
      </c>
      <c r="LH18" s="8">
        <v>9942</v>
      </c>
      <c r="LI18" s="8">
        <v>9942</v>
      </c>
      <c r="LJ18" s="8">
        <v>9942</v>
      </c>
      <c r="LK18" s="8">
        <v>9942</v>
      </c>
      <c r="LL18" s="8">
        <v>9942</v>
      </c>
      <c r="LM18" s="8">
        <v>9942</v>
      </c>
      <c r="LN18" s="8">
        <v>9942</v>
      </c>
      <c r="LO18" s="8">
        <v>9942</v>
      </c>
      <c r="LP18" s="8">
        <v>9942</v>
      </c>
      <c r="LQ18" s="8">
        <v>9942</v>
      </c>
      <c r="LR18" s="8">
        <v>9942</v>
      </c>
      <c r="LS18" s="8">
        <v>9942</v>
      </c>
      <c r="LT18" s="8">
        <v>9942</v>
      </c>
      <c r="LU18" s="8">
        <v>9942</v>
      </c>
      <c r="LV18" s="8">
        <v>9942</v>
      </c>
      <c r="LW18" s="8">
        <v>9942</v>
      </c>
      <c r="LX18" s="8">
        <v>9942</v>
      </c>
      <c r="LY18" s="12">
        <v>9942</v>
      </c>
      <c r="LZ18" s="8">
        <v>9942</v>
      </c>
      <c r="MA18" s="12">
        <v>9942</v>
      </c>
      <c r="MB18" s="8">
        <v>9942</v>
      </c>
      <c r="MC18" s="8">
        <v>9942</v>
      </c>
      <c r="MD18" s="8">
        <v>9942</v>
      </c>
      <c r="ME18" s="8">
        <v>9942</v>
      </c>
    </row>
    <row r="19" spans="1:343" x14ac:dyDescent="0.25">
      <c r="A19" s="2" t="s">
        <v>693</v>
      </c>
      <c r="B19" s="2">
        <f>-1.1/90-0.9/90</f>
        <v>-2.2222222222222223E-2</v>
      </c>
      <c r="C19" s="2">
        <f>-0.79899/90</f>
        <v>-8.8776666666666657E-3</v>
      </c>
      <c r="D19" s="2">
        <f>-1.5/90</f>
        <v>-1.6666666666666666E-2</v>
      </c>
      <c r="E19" s="2">
        <f>0.79899/90</f>
        <v>8.8776666666666657E-3</v>
      </c>
      <c r="F19" s="95" t="s">
        <v>333</v>
      </c>
      <c r="G19" s="120">
        <f>+G15</f>
        <v>45.115000000000002</v>
      </c>
      <c r="H19" s="120">
        <f t="shared" ref="H19:P19" si="1402">+H15</f>
        <v>45.115020000000001</v>
      </c>
      <c r="I19" s="120">
        <f t="shared" si="1402"/>
        <v>45.115020000000001</v>
      </c>
      <c r="J19" s="120">
        <f t="shared" si="1402"/>
        <v>45.115020000000001</v>
      </c>
      <c r="K19" s="120">
        <f t="shared" si="1402"/>
        <v>45.115020000000001</v>
      </c>
      <c r="L19" s="120">
        <f t="shared" si="1402"/>
        <v>2.2502875314564328</v>
      </c>
      <c r="M19" s="120">
        <f t="shared" si="1402"/>
        <v>2.2502875314564328</v>
      </c>
      <c r="N19" s="120">
        <f t="shared" si="1402"/>
        <v>2.2502875314564328</v>
      </c>
      <c r="O19" s="120">
        <f t="shared" si="1402"/>
        <v>2.2502875314564328</v>
      </c>
      <c r="P19" s="104">
        <f t="shared" si="1402"/>
        <v>2.2502875314564328</v>
      </c>
      <c r="Q19" s="120">
        <f>+Q15</f>
        <v>45.115000000000002</v>
      </c>
      <c r="R19" s="120">
        <f t="shared" ref="R19:Z19" si="1403">+R15</f>
        <v>45.115020000000001</v>
      </c>
      <c r="S19" s="120">
        <f t="shared" si="1403"/>
        <v>45.115020000000001</v>
      </c>
      <c r="T19" s="120">
        <f t="shared" si="1403"/>
        <v>45.115020000000001</v>
      </c>
      <c r="U19" s="120">
        <f t="shared" si="1403"/>
        <v>45.115020000000001</v>
      </c>
      <c r="V19" s="120">
        <f t="shared" si="1403"/>
        <v>2.3650000000000002</v>
      </c>
      <c r="W19" s="120">
        <f t="shared" si="1403"/>
        <v>2.3650199999999999</v>
      </c>
      <c r="X19" s="120">
        <f t="shared" si="1403"/>
        <v>2.3650199999999999</v>
      </c>
      <c r="Y19" s="120">
        <f t="shared" si="1403"/>
        <v>2.3650199999999999</v>
      </c>
      <c r="Z19" s="104">
        <f t="shared" si="1403"/>
        <v>2.3650199999999999</v>
      </c>
      <c r="AA19" s="120">
        <f>+AA15</f>
        <v>45.115000000000002</v>
      </c>
      <c r="AB19" s="120">
        <f t="shared" ref="AB19:AJ19" si="1404">+AB15</f>
        <v>45.115020000000001</v>
      </c>
      <c r="AC19" s="120">
        <f t="shared" si="1404"/>
        <v>45.115020000000001</v>
      </c>
      <c r="AD19" s="120">
        <f t="shared" si="1404"/>
        <v>45.115020000000001</v>
      </c>
      <c r="AE19" s="120">
        <f t="shared" si="1404"/>
        <v>45.115020000000001</v>
      </c>
      <c r="AF19" s="120">
        <f t="shared" si="1404"/>
        <v>2.3650000000000002</v>
      </c>
      <c r="AG19" s="120">
        <f t="shared" si="1404"/>
        <v>2.3650199999999999</v>
      </c>
      <c r="AH19" s="120">
        <f t="shared" si="1404"/>
        <v>2.3650199999999999</v>
      </c>
      <c r="AI19" s="120">
        <f t="shared" si="1404"/>
        <v>2.3650199999999999</v>
      </c>
      <c r="AJ19" s="104">
        <f t="shared" si="1404"/>
        <v>2.3650199999999999</v>
      </c>
      <c r="AK19" s="120">
        <f>+AK15</f>
        <v>45.115000000000002</v>
      </c>
      <c r="AL19" s="120">
        <f t="shared" ref="AL19:AT19" si="1405">+AL15</f>
        <v>45.115020000000001</v>
      </c>
      <c r="AM19" s="120">
        <f t="shared" si="1405"/>
        <v>45.115020000000001</v>
      </c>
      <c r="AN19" s="120">
        <f t="shared" si="1405"/>
        <v>45.115020000000001</v>
      </c>
      <c r="AO19" s="120">
        <f t="shared" si="1405"/>
        <v>45.115020000000001</v>
      </c>
      <c r="AP19" s="120">
        <f t="shared" si="1405"/>
        <v>2.3650000000000002</v>
      </c>
      <c r="AQ19" s="120">
        <f t="shared" si="1405"/>
        <v>2.3650199999999999</v>
      </c>
      <c r="AR19" s="120">
        <f t="shared" si="1405"/>
        <v>2.3650199999999999</v>
      </c>
      <c r="AS19" s="120">
        <f t="shared" si="1405"/>
        <v>2.3650199999999999</v>
      </c>
      <c r="AT19" s="104">
        <f t="shared" si="1405"/>
        <v>2.3650199999999999</v>
      </c>
      <c r="AU19" s="120">
        <f>+AU15</f>
        <v>45.115000000000002</v>
      </c>
      <c r="AV19" s="120">
        <f t="shared" ref="AV19:BD19" si="1406">+AV15</f>
        <v>45.115020000000001</v>
      </c>
      <c r="AW19" s="120">
        <f t="shared" si="1406"/>
        <v>45.115020000000001</v>
      </c>
      <c r="AX19" s="120">
        <f t="shared" si="1406"/>
        <v>45.115020000000001</v>
      </c>
      <c r="AY19" s="120">
        <f t="shared" si="1406"/>
        <v>45.115020000000001</v>
      </c>
      <c r="AZ19" s="120">
        <f t="shared" si="1406"/>
        <v>2.3650000000000002</v>
      </c>
      <c r="BA19" s="120">
        <f t="shared" si="1406"/>
        <v>2.3650199999999999</v>
      </c>
      <c r="BB19" s="120">
        <f t="shared" si="1406"/>
        <v>2.3650199999999999</v>
      </c>
      <c r="BC19" s="120">
        <f t="shared" si="1406"/>
        <v>2.3650199999999999</v>
      </c>
      <c r="BD19" s="104">
        <f t="shared" si="1406"/>
        <v>2.3650199999999999</v>
      </c>
      <c r="BE19" s="120">
        <f>+BE15</f>
        <v>45.115000000000002</v>
      </c>
      <c r="BF19" s="120">
        <f t="shared" ref="BF19:BN19" si="1407">+BF15</f>
        <v>45.115020000000001</v>
      </c>
      <c r="BG19" s="120">
        <f t="shared" si="1407"/>
        <v>45.115020000000001</v>
      </c>
      <c r="BH19" s="120">
        <f t="shared" si="1407"/>
        <v>45.115020000000001</v>
      </c>
      <c r="BI19" s="120">
        <f t="shared" si="1407"/>
        <v>45.115020000000001</v>
      </c>
      <c r="BJ19" s="120">
        <f t="shared" si="1407"/>
        <v>2.3650000000000002</v>
      </c>
      <c r="BK19" s="120">
        <f t="shared" si="1407"/>
        <v>2.3650199999999999</v>
      </c>
      <c r="BL19" s="120">
        <f t="shared" si="1407"/>
        <v>2.3650199999999999</v>
      </c>
      <c r="BM19" s="120">
        <f t="shared" si="1407"/>
        <v>2.3650199999999999</v>
      </c>
      <c r="BN19" s="104">
        <f t="shared" si="1407"/>
        <v>2.3650199999999999</v>
      </c>
      <c r="BO19" s="120">
        <f>+BO15</f>
        <v>45.115000000000002</v>
      </c>
      <c r="BP19" s="120">
        <f t="shared" ref="BP19:BX19" si="1408">+BP15</f>
        <v>45.115020000000001</v>
      </c>
      <c r="BQ19" s="120">
        <f t="shared" si="1408"/>
        <v>45.115020000000001</v>
      </c>
      <c r="BR19" s="120">
        <f t="shared" si="1408"/>
        <v>45.115020000000001</v>
      </c>
      <c r="BS19" s="120">
        <f t="shared" si="1408"/>
        <v>45.115020000000001</v>
      </c>
      <c r="BT19" s="120">
        <f t="shared" si="1408"/>
        <v>2.3650000000000002</v>
      </c>
      <c r="BU19" s="120">
        <f t="shared" si="1408"/>
        <v>2.3650199999999999</v>
      </c>
      <c r="BV19" s="120">
        <f t="shared" si="1408"/>
        <v>2.3650199999999999</v>
      </c>
      <c r="BW19" s="120">
        <f t="shared" si="1408"/>
        <v>2.3650199999999999</v>
      </c>
      <c r="BX19" s="104">
        <f t="shared" si="1408"/>
        <v>2.3650199999999999</v>
      </c>
      <c r="BY19" s="120">
        <f>+BY15</f>
        <v>45.115000000000002</v>
      </c>
      <c r="BZ19" s="120">
        <f t="shared" ref="BZ19:CH19" si="1409">+BZ15</f>
        <v>45.115020000000001</v>
      </c>
      <c r="CA19" s="120">
        <f t="shared" si="1409"/>
        <v>45.115020000000001</v>
      </c>
      <c r="CB19" s="120">
        <f t="shared" si="1409"/>
        <v>45.115020000000001</v>
      </c>
      <c r="CC19" s="120">
        <f t="shared" si="1409"/>
        <v>45.115020000000001</v>
      </c>
      <c r="CD19" s="120">
        <f t="shared" si="1409"/>
        <v>2.3650000000000002</v>
      </c>
      <c r="CE19" s="120">
        <f t="shared" si="1409"/>
        <v>2.3650199999999999</v>
      </c>
      <c r="CF19" s="120">
        <f t="shared" si="1409"/>
        <v>2.3650199999999999</v>
      </c>
      <c r="CG19" s="120">
        <f t="shared" si="1409"/>
        <v>2.3650199999999999</v>
      </c>
      <c r="CH19" s="104">
        <f t="shared" si="1409"/>
        <v>2.3650199999999999</v>
      </c>
      <c r="CI19" s="120">
        <f>+CI15</f>
        <v>45.115000000000002</v>
      </c>
      <c r="CJ19" s="120">
        <f t="shared" ref="CJ19:CR19" si="1410">+CJ15</f>
        <v>45.115020000000001</v>
      </c>
      <c r="CK19" s="120">
        <f t="shared" si="1410"/>
        <v>45.115020000000001</v>
      </c>
      <c r="CL19" s="120">
        <f t="shared" si="1410"/>
        <v>45.115020000000001</v>
      </c>
      <c r="CM19" s="120">
        <f t="shared" si="1410"/>
        <v>45.115020000000001</v>
      </c>
      <c r="CN19" s="120">
        <f t="shared" si="1410"/>
        <v>2.3650000000000002</v>
      </c>
      <c r="CO19" s="120">
        <f t="shared" si="1410"/>
        <v>2.3650199999999999</v>
      </c>
      <c r="CP19" s="120">
        <f t="shared" si="1410"/>
        <v>2.3650199999999999</v>
      </c>
      <c r="CQ19" s="120">
        <f t="shared" si="1410"/>
        <v>2.3650199999999999</v>
      </c>
      <c r="CR19" s="104">
        <f t="shared" si="1410"/>
        <v>2.3650199999999999</v>
      </c>
      <c r="CS19" s="120">
        <f>+CS15</f>
        <v>45.115000000000002</v>
      </c>
      <c r="CT19" s="120">
        <f t="shared" ref="CT19:DB19" si="1411">+CT15</f>
        <v>45.115020000000001</v>
      </c>
      <c r="CU19" s="120">
        <f t="shared" si="1411"/>
        <v>45.115020000000001</v>
      </c>
      <c r="CV19" s="120">
        <f t="shared" si="1411"/>
        <v>45.115020000000001</v>
      </c>
      <c r="CW19" s="120">
        <f t="shared" si="1411"/>
        <v>45.115020000000001</v>
      </c>
      <c r="CX19" s="120">
        <f t="shared" si="1411"/>
        <v>2.3650000000000002</v>
      </c>
      <c r="CY19" s="120">
        <f t="shared" si="1411"/>
        <v>2.3650199999999999</v>
      </c>
      <c r="CZ19" s="120">
        <f t="shared" si="1411"/>
        <v>2.3650199999999999</v>
      </c>
      <c r="DA19" s="120">
        <f t="shared" si="1411"/>
        <v>2.3650199999999999</v>
      </c>
      <c r="DB19" s="104">
        <f t="shared" si="1411"/>
        <v>2.3650199999999999</v>
      </c>
      <c r="DC19" s="120">
        <f>+DC15</f>
        <v>45.115000000000002</v>
      </c>
      <c r="DD19" s="120">
        <f t="shared" ref="DD19:DL19" si="1412">+DD15</f>
        <v>45.115020000000001</v>
      </c>
      <c r="DE19" s="120">
        <f t="shared" si="1412"/>
        <v>45.115020000000001</v>
      </c>
      <c r="DF19" s="120">
        <f t="shared" si="1412"/>
        <v>45.115020000000001</v>
      </c>
      <c r="DG19" s="120">
        <f t="shared" si="1412"/>
        <v>45.115020000000001</v>
      </c>
      <c r="DH19" s="120">
        <f t="shared" si="1412"/>
        <v>2.3650000000000002</v>
      </c>
      <c r="DI19" s="120">
        <f t="shared" si="1412"/>
        <v>2.3650199999999999</v>
      </c>
      <c r="DJ19" s="120">
        <f t="shared" si="1412"/>
        <v>2.3650199999999999</v>
      </c>
      <c r="DK19" s="120">
        <f t="shared" si="1412"/>
        <v>2.3650199999999999</v>
      </c>
      <c r="DL19" s="104">
        <f t="shared" si="1412"/>
        <v>2.3650199999999999</v>
      </c>
      <c r="DM19" s="120">
        <f>+DM15</f>
        <v>45.115000000000002</v>
      </c>
      <c r="DN19" s="120">
        <f t="shared" ref="DN19:DV19" si="1413">+DN15</f>
        <v>45.115020000000001</v>
      </c>
      <c r="DO19" s="120">
        <f t="shared" si="1413"/>
        <v>45.115020000000001</v>
      </c>
      <c r="DP19" s="120">
        <f t="shared" si="1413"/>
        <v>45.115020000000001</v>
      </c>
      <c r="DQ19" s="120">
        <f t="shared" si="1413"/>
        <v>45.115020000000001</v>
      </c>
      <c r="DR19" s="120">
        <f t="shared" si="1413"/>
        <v>2.3650000000000002</v>
      </c>
      <c r="DS19" s="120">
        <f t="shared" si="1413"/>
        <v>2.3650199999999999</v>
      </c>
      <c r="DT19" s="120">
        <f t="shared" si="1413"/>
        <v>2.3650199999999999</v>
      </c>
      <c r="DU19" s="120">
        <f t="shared" si="1413"/>
        <v>2.3650199999999999</v>
      </c>
      <c r="DV19" s="104">
        <f t="shared" si="1413"/>
        <v>2.3650199999999999</v>
      </c>
      <c r="DW19" s="120">
        <f>+DW15</f>
        <v>22.500287531456433</v>
      </c>
      <c r="DX19" s="120">
        <f t="shared" ref="DX19:EF19" si="1414">+DX15</f>
        <v>22.500287531456433</v>
      </c>
      <c r="DY19" s="120">
        <f t="shared" si="1414"/>
        <v>22.500287531456433</v>
      </c>
      <c r="DZ19" s="120">
        <f t="shared" si="1414"/>
        <v>22.500287531456433</v>
      </c>
      <c r="EA19" s="120">
        <f t="shared" si="1414"/>
        <v>2.2502875314564328</v>
      </c>
      <c r="EB19" s="120">
        <f t="shared" si="1414"/>
        <v>2.2502875314564328</v>
      </c>
      <c r="EC19" s="120">
        <f t="shared" si="1414"/>
        <v>2.2502875314564328</v>
      </c>
      <c r="ED19" s="120">
        <f t="shared" si="1414"/>
        <v>2.2502875314564328</v>
      </c>
      <c r="EE19" s="120">
        <f t="shared" si="1414"/>
        <v>45.115000000000002</v>
      </c>
      <c r="EF19" s="104">
        <f t="shared" si="1414"/>
        <v>45.115000000000002</v>
      </c>
      <c r="EG19" s="120">
        <f>+EG15</f>
        <v>45.115000000000002</v>
      </c>
      <c r="EH19" s="120">
        <f t="shared" ref="EH19:EP19" si="1415">+EH15</f>
        <v>45.115020000000001</v>
      </c>
      <c r="EI19" s="120">
        <f t="shared" si="1415"/>
        <v>45.115020000000001</v>
      </c>
      <c r="EJ19" s="120">
        <f t="shared" si="1415"/>
        <v>45.115020000000001</v>
      </c>
      <c r="EK19" s="120">
        <f t="shared" si="1415"/>
        <v>45.115020000000001</v>
      </c>
      <c r="EL19" s="120">
        <f t="shared" si="1415"/>
        <v>2.2502875314564328</v>
      </c>
      <c r="EM19" s="120">
        <f t="shared" si="1415"/>
        <v>2.2502875314564328</v>
      </c>
      <c r="EN19" s="120">
        <f t="shared" si="1415"/>
        <v>2.2502875314564328</v>
      </c>
      <c r="EO19" s="120">
        <f t="shared" si="1415"/>
        <v>2.2502875314564328</v>
      </c>
      <c r="EP19" s="104">
        <f t="shared" si="1415"/>
        <v>2.2502875314564328</v>
      </c>
      <c r="EQ19" s="120">
        <f>+EQ15</f>
        <v>45.115000000000002</v>
      </c>
      <c r="ER19" s="120">
        <f t="shared" ref="ER19:EZ19" si="1416">+ER15</f>
        <v>45.115020000000001</v>
      </c>
      <c r="ES19" s="120">
        <f t="shared" si="1416"/>
        <v>45.115020000000001</v>
      </c>
      <c r="ET19" s="120">
        <f t="shared" si="1416"/>
        <v>45.115020000000001</v>
      </c>
      <c r="EU19" s="120">
        <f t="shared" si="1416"/>
        <v>45.115020000000001</v>
      </c>
      <c r="EV19" s="120">
        <f t="shared" si="1416"/>
        <v>2.3650000000000002</v>
      </c>
      <c r="EW19" s="120">
        <f t="shared" si="1416"/>
        <v>2.3650199999999999</v>
      </c>
      <c r="EX19" s="120">
        <f t="shared" si="1416"/>
        <v>2.3650199999999999</v>
      </c>
      <c r="EY19" s="120">
        <f t="shared" si="1416"/>
        <v>2.3650199999999999</v>
      </c>
      <c r="EZ19" s="104">
        <f t="shared" si="1416"/>
        <v>2.3650199999999999</v>
      </c>
      <c r="FA19" s="120">
        <f>+FA15</f>
        <v>45.115000000000002</v>
      </c>
      <c r="FB19" s="120">
        <f t="shared" ref="FB19:FJ19" si="1417">+FB15</f>
        <v>45.115020000000001</v>
      </c>
      <c r="FC19" s="120">
        <f t="shared" si="1417"/>
        <v>45.115020000000001</v>
      </c>
      <c r="FD19" s="120">
        <f t="shared" si="1417"/>
        <v>45.115020000000001</v>
      </c>
      <c r="FE19" s="120">
        <f t="shared" si="1417"/>
        <v>45.115020000000001</v>
      </c>
      <c r="FF19" s="120">
        <f t="shared" si="1417"/>
        <v>2.3650000000000002</v>
      </c>
      <c r="FG19" s="120">
        <f t="shared" si="1417"/>
        <v>2.3650199999999999</v>
      </c>
      <c r="FH19" s="120">
        <f t="shared" si="1417"/>
        <v>2.3650199999999999</v>
      </c>
      <c r="FI19" s="120">
        <f t="shared" si="1417"/>
        <v>2.3650199999999999</v>
      </c>
      <c r="FJ19" s="104">
        <f t="shared" si="1417"/>
        <v>2.3650199999999999</v>
      </c>
      <c r="FK19" s="120">
        <f>+FK15</f>
        <v>45.115000000000002</v>
      </c>
      <c r="FL19" s="120">
        <f t="shared" ref="FL19:FT19" si="1418">+FL15</f>
        <v>45.115020000000001</v>
      </c>
      <c r="FM19" s="120">
        <f t="shared" si="1418"/>
        <v>2.3650199999999999</v>
      </c>
      <c r="FN19" s="120">
        <f t="shared" si="1418"/>
        <v>2.3650199999999999</v>
      </c>
      <c r="FO19" s="120">
        <f t="shared" si="1418"/>
        <v>45.115020000000001</v>
      </c>
      <c r="FP19" s="120">
        <f t="shared" si="1418"/>
        <v>2.3650000000000002</v>
      </c>
      <c r="FQ19" s="120">
        <f t="shared" si="1418"/>
        <v>2.3650199999999999</v>
      </c>
      <c r="FR19" s="120">
        <f t="shared" si="1418"/>
        <v>2.3650199999999999</v>
      </c>
      <c r="FS19" s="120">
        <f t="shared" si="1418"/>
        <v>2.3650199999999999</v>
      </c>
      <c r="FT19" s="104">
        <f t="shared" si="1418"/>
        <v>2.3650199999999999</v>
      </c>
      <c r="FU19" s="120">
        <f>+FU15</f>
        <v>45.115000000000002</v>
      </c>
      <c r="FV19" s="120">
        <f t="shared" ref="FV19:GD19" si="1419">+FV15</f>
        <v>45.115020000000001</v>
      </c>
      <c r="FW19" s="120">
        <f t="shared" si="1419"/>
        <v>45.115020000000001</v>
      </c>
      <c r="FX19" s="120">
        <f t="shared" si="1419"/>
        <v>45.115020000000001</v>
      </c>
      <c r="FY19" s="120">
        <f t="shared" si="1419"/>
        <v>45.115020000000001</v>
      </c>
      <c r="FZ19" s="120">
        <f t="shared" si="1419"/>
        <v>2.3650000000000002</v>
      </c>
      <c r="GA19" s="120">
        <f t="shared" si="1419"/>
        <v>2.3650199999999999</v>
      </c>
      <c r="GB19" s="120">
        <f t="shared" si="1419"/>
        <v>2.3650199999999999</v>
      </c>
      <c r="GC19" s="120">
        <f t="shared" si="1419"/>
        <v>2.3650199999999999</v>
      </c>
      <c r="GD19" s="104">
        <f t="shared" si="1419"/>
        <v>2.3650199999999999</v>
      </c>
      <c r="GE19" s="120">
        <f>+GE15</f>
        <v>45.115000000000002</v>
      </c>
      <c r="GF19" s="120">
        <f t="shared" ref="GF19:GN19" si="1420">+GF15</f>
        <v>45.115020000000001</v>
      </c>
      <c r="GG19" s="120">
        <f t="shared" si="1420"/>
        <v>45.115020000000001</v>
      </c>
      <c r="GH19" s="120">
        <f t="shared" si="1420"/>
        <v>45.115020000000001</v>
      </c>
      <c r="GI19" s="120">
        <f t="shared" si="1420"/>
        <v>45.115020000000001</v>
      </c>
      <c r="GJ19" s="120">
        <f t="shared" si="1420"/>
        <v>2.3650000000000002</v>
      </c>
      <c r="GK19" s="120">
        <f t="shared" si="1420"/>
        <v>2.3650199999999999</v>
      </c>
      <c r="GL19" s="120">
        <f t="shared" si="1420"/>
        <v>2.3650199999999999</v>
      </c>
      <c r="GM19" s="120">
        <f t="shared" si="1420"/>
        <v>2.3650199999999999</v>
      </c>
      <c r="GN19" s="104">
        <f t="shared" si="1420"/>
        <v>2.3650199999999999</v>
      </c>
      <c r="GO19" s="120">
        <f>+GO15</f>
        <v>45.115000000000002</v>
      </c>
      <c r="GP19" s="120">
        <f t="shared" ref="GP19:GX19" si="1421">+GP15</f>
        <v>45.115020000000001</v>
      </c>
      <c r="GQ19" s="120">
        <f t="shared" si="1421"/>
        <v>45.115020000000001</v>
      </c>
      <c r="GR19" s="120">
        <f t="shared" si="1421"/>
        <v>45.115020000000001</v>
      </c>
      <c r="GS19" s="120">
        <f t="shared" si="1421"/>
        <v>45.115020000000001</v>
      </c>
      <c r="GT19" s="120">
        <f t="shared" si="1421"/>
        <v>2.3650000000000002</v>
      </c>
      <c r="GU19" s="120">
        <f t="shared" si="1421"/>
        <v>2.3650199999999999</v>
      </c>
      <c r="GV19" s="120">
        <f t="shared" si="1421"/>
        <v>2.3650199999999999</v>
      </c>
      <c r="GW19" s="120">
        <f t="shared" si="1421"/>
        <v>2.3650199999999999</v>
      </c>
      <c r="GX19" s="104">
        <f t="shared" si="1421"/>
        <v>2.3650199999999999</v>
      </c>
      <c r="GY19" s="120">
        <f>+GY15</f>
        <v>45.115020000000001</v>
      </c>
      <c r="GZ19" s="120">
        <f t="shared" ref="GZ19:HH19" si="1422">+GZ15</f>
        <v>45.115020000000001</v>
      </c>
      <c r="HA19" s="120">
        <f t="shared" si="1422"/>
        <v>45.115020000000001</v>
      </c>
      <c r="HB19" s="120">
        <f t="shared" si="1422"/>
        <v>45.115020000000001</v>
      </c>
      <c r="HC19" s="120">
        <f t="shared" si="1422"/>
        <v>45.115020000000001</v>
      </c>
      <c r="HD19" s="120">
        <f t="shared" si="1422"/>
        <v>2.3650000000000002</v>
      </c>
      <c r="HE19" s="120">
        <f t="shared" si="1422"/>
        <v>2.3650199999999999</v>
      </c>
      <c r="HF19" s="120">
        <f t="shared" si="1422"/>
        <v>2.3650199999999999</v>
      </c>
      <c r="HG19" s="120">
        <f t="shared" si="1422"/>
        <v>2.3650199999999999</v>
      </c>
      <c r="HH19" s="104">
        <f t="shared" si="1422"/>
        <v>2.3650199999999999</v>
      </c>
      <c r="HI19" s="120">
        <f>+HI15</f>
        <v>45.115020000000001</v>
      </c>
      <c r="HJ19" s="120">
        <f t="shared" ref="HJ19:HR19" si="1423">+HJ15</f>
        <v>45.115020000000001</v>
      </c>
      <c r="HK19" s="120">
        <f t="shared" si="1423"/>
        <v>45.115020000000001</v>
      </c>
      <c r="HL19" s="120">
        <f t="shared" si="1423"/>
        <v>45.115020000000001</v>
      </c>
      <c r="HM19" s="120">
        <f t="shared" si="1423"/>
        <v>45.115020000000001</v>
      </c>
      <c r="HN19" s="120">
        <f t="shared" si="1423"/>
        <v>2.3650000000000002</v>
      </c>
      <c r="HO19" s="120">
        <f t="shared" si="1423"/>
        <v>2.3650199999999999</v>
      </c>
      <c r="HP19" s="120">
        <f t="shared" si="1423"/>
        <v>2.3650199999999999</v>
      </c>
      <c r="HQ19" s="120">
        <f t="shared" si="1423"/>
        <v>2.3650199999999999</v>
      </c>
      <c r="HR19" s="104">
        <f t="shared" si="1423"/>
        <v>2.3650199999999999</v>
      </c>
      <c r="HS19" s="120">
        <f>+HS15</f>
        <v>45.115020000000001</v>
      </c>
      <c r="HT19" s="120">
        <f t="shared" ref="HT19:IB19" si="1424">+HT15</f>
        <v>45.115020000000001</v>
      </c>
      <c r="HU19" s="120">
        <f t="shared" si="1424"/>
        <v>45.115020000000001</v>
      </c>
      <c r="HV19" s="120">
        <f t="shared" si="1424"/>
        <v>45.115020000000001</v>
      </c>
      <c r="HW19" s="120">
        <f t="shared" si="1424"/>
        <v>45.115020000000001</v>
      </c>
      <c r="HX19" s="120">
        <f t="shared" si="1424"/>
        <v>2.3650000000000002</v>
      </c>
      <c r="HY19" s="120">
        <f t="shared" si="1424"/>
        <v>2.3650199999999999</v>
      </c>
      <c r="HZ19" s="120">
        <f t="shared" si="1424"/>
        <v>2.3650199999999999</v>
      </c>
      <c r="IA19" s="120">
        <f t="shared" si="1424"/>
        <v>2.3650199999999999</v>
      </c>
      <c r="IB19" s="104">
        <f t="shared" si="1424"/>
        <v>2.3650199999999999</v>
      </c>
      <c r="IC19" s="120">
        <f>+IC15</f>
        <v>45.115020000000001</v>
      </c>
      <c r="ID19" s="120">
        <f t="shared" ref="ID19:IL19" si="1425">+ID15</f>
        <v>45.115020000000001</v>
      </c>
      <c r="IE19" s="120">
        <f t="shared" si="1425"/>
        <v>45.115020000000001</v>
      </c>
      <c r="IF19" s="120">
        <f t="shared" si="1425"/>
        <v>45.115020000000001</v>
      </c>
      <c r="IG19" s="120">
        <f t="shared" si="1425"/>
        <v>45.115020000000001</v>
      </c>
      <c r="IH19" s="120">
        <f t="shared" si="1425"/>
        <v>2.3650000000000002</v>
      </c>
      <c r="II19" s="120">
        <f t="shared" si="1425"/>
        <v>2.3650199999999999</v>
      </c>
      <c r="IJ19" s="120">
        <f t="shared" si="1425"/>
        <v>2.3650199999999999</v>
      </c>
      <c r="IK19" s="120">
        <f t="shared" si="1425"/>
        <v>2.3650199999999999</v>
      </c>
      <c r="IL19" s="104">
        <f t="shared" si="1425"/>
        <v>2.3650199999999999</v>
      </c>
      <c r="IM19" s="120">
        <f>+IM15</f>
        <v>45.115020000000001</v>
      </c>
      <c r="IN19" s="120">
        <f t="shared" ref="IN19:IV19" si="1426">+IN15</f>
        <v>45.115020000000001</v>
      </c>
      <c r="IO19" s="120">
        <f t="shared" si="1426"/>
        <v>45.115020000000001</v>
      </c>
      <c r="IP19" s="120">
        <f t="shared" si="1426"/>
        <v>45.115020000000001</v>
      </c>
      <c r="IQ19" s="120">
        <f t="shared" si="1426"/>
        <v>45.115020000000001</v>
      </c>
      <c r="IR19" s="120">
        <f t="shared" si="1426"/>
        <v>2.3650000000000002</v>
      </c>
      <c r="IS19" s="120">
        <f t="shared" si="1426"/>
        <v>2.3650199999999999</v>
      </c>
      <c r="IT19" s="120">
        <f t="shared" si="1426"/>
        <v>2.3650199999999999</v>
      </c>
      <c r="IU19" s="120">
        <f t="shared" si="1426"/>
        <v>2.3650199999999999</v>
      </c>
      <c r="IV19" s="104">
        <f t="shared" si="1426"/>
        <v>2.3650199999999999</v>
      </c>
      <c r="IW19" s="120">
        <f>+IW15</f>
        <v>45.115020000000001</v>
      </c>
      <c r="IX19" s="120">
        <f t="shared" ref="IX19:JF19" si="1427">+IX15</f>
        <v>45.115020000000001</v>
      </c>
      <c r="IY19" s="120">
        <f t="shared" si="1427"/>
        <v>45.115020000000001</v>
      </c>
      <c r="IZ19" s="120">
        <f t="shared" si="1427"/>
        <v>45.115020000000001</v>
      </c>
      <c r="JA19" s="120">
        <f t="shared" si="1427"/>
        <v>45.115020000000001</v>
      </c>
      <c r="JB19" s="120">
        <f t="shared" si="1427"/>
        <v>2.3650000000000002</v>
      </c>
      <c r="JC19" s="120">
        <f t="shared" si="1427"/>
        <v>2.3650199999999999</v>
      </c>
      <c r="JD19" s="120">
        <f t="shared" si="1427"/>
        <v>2.3650199999999999</v>
      </c>
      <c r="JE19" s="120">
        <f t="shared" si="1427"/>
        <v>2.3650199999999999</v>
      </c>
      <c r="JF19" s="104">
        <f t="shared" si="1427"/>
        <v>2.3650199999999999</v>
      </c>
      <c r="JG19" s="120">
        <f>+JG15</f>
        <v>45.115020000000001</v>
      </c>
      <c r="JH19" s="120">
        <f t="shared" ref="JH19:JP19" si="1428">+JH15</f>
        <v>45.115020000000001</v>
      </c>
      <c r="JI19" s="120">
        <f t="shared" si="1428"/>
        <v>45.115020000000001</v>
      </c>
      <c r="JJ19" s="120">
        <f t="shared" si="1428"/>
        <v>45.115020000000001</v>
      </c>
      <c r="JK19" s="120">
        <f t="shared" si="1428"/>
        <v>45.115020000000001</v>
      </c>
      <c r="JL19" s="120">
        <f t="shared" si="1428"/>
        <v>2.3650000000000002</v>
      </c>
      <c r="JM19" s="120">
        <f t="shared" si="1428"/>
        <v>2.3650199999999999</v>
      </c>
      <c r="JN19" s="120">
        <f t="shared" si="1428"/>
        <v>2.3650199999999999</v>
      </c>
      <c r="JO19" s="120">
        <f t="shared" si="1428"/>
        <v>2.3650199999999999</v>
      </c>
      <c r="JP19" s="104">
        <f t="shared" si="1428"/>
        <v>2.3650199999999999</v>
      </c>
      <c r="JQ19" s="120">
        <f>+JQ15</f>
        <v>45.115020000000001</v>
      </c>
      <c r="JR19" s="120">
        <f t="shared" ref="JR19:JZ19" si="1429">+JR15</f>
        <v>45.115020000000001</v>
      </c>
      <c r="JS19" s="120">
        <f t="shared" si="1429"/>
        <v>45.115020000000001</v>
      </c>
      <c r="JT19" s="120">
        <f t="shared" si="1429"/>
        <v>45.115020000000001</v>
      </c>
      <c r="JU19" s="120">
        <f t="shared" si="1429"/>
        <v>45.115020000000001</v>
      </c>
      <c r="JV19" s="120">
        <f t="shared" si="1429"/>
        <v>2.3650000000000002</v>
      </c>
      <c r="JW19" s="120">
        <f t="shared" si="1429"/>
        <v>2.3650199999999999</v>
      </c>
      <c r="JX19" s="120">
        <f t="shared" si="1429"/>
        <v>2.3650199999999999</v>
      </c>
      <c r="JY19" s="120">
        <f t="shared" si="1429"/>
        <v>2.3650199999999999</v>
      </c>
      <c r="JZ19" s="104">
        <f t="shared" si="1429"/>
        <v>2.3650199999999999</v>
      </c>
      <c r="KA19" s="120">
        <f>+KA15</f>
        <v>45.115020000000001</v>
      </c>
      <c r="KB19" s="120">
        <f t="shared" ref="KB19:KJ19" si="1430">+KB15</f>
        <v>45.115020000000001</v>
      </c>
      <c r="KC19" s="120">
        <f t="shared" si="1430"/>
        <v>45.115020000000001</v>
      </c>
      <c r="KD19" s="120">
        <f t="shared" si="1430"/>
        <v>45.115020000000001</v>
      </c>
      <c r="KE19" s="120">
        <f t="shared" si="1430"/>
        <v>45.115020000000001</v>
      </c>
      <c r="KF19" s="120">
        <f t="shared" si="1430"/>
        <v>2.3650000000000002</v>
      </c>
      <c r="KG19" s="120">
        <f t="shared" si="1430"/>
        <v>2.3650199999999999</v>
      </c>
      <c r="KH19" s="120">
        <f t="shared" si="1430"/>
        <v>2.3650199999999999</v>
      </c>
      <c r="KI19" s="120">
        <f t="shared" si="1430"/>
        <v>2.3650199999999999</v>
      </c>
      <c r="KJ19" s="104">
        <f t="shared" si="1430"/>
        <v>2.3650199999999999</v>
      </c>
      <c r="KK19" s="120">
        <f>+KK15</f>
        <v>45.115020000000001</v>
      </c>
      <c r="KL19" s="120">
        <f t="shared" ref="KL19:KT19" si="1431">+KL15</f>
        <v>45.115020000000001</v>
      </c>
      <c r="KM19" s="120">
        <f t="shared" si="1431"/>
        <v>45.115020000000001</v>
      </c>
      <c r="KN19" s="120">
        <f t="shared" si="1431"/>
        <v>45.115020000000001</v>
      </c>
      <c r="KO19" s="120">
        <f t="shared" si="1431"/>
        <v>45.115020000000001</v>
      </c>
      <c r="KP19" s="120">
        <f t="shared" si="1431"/>
        <v>2.3650000000000002</v>
      </c>
      <c r="KQ19" s="120">
        <f t="shared" si="1431"/>
        <v>2.3650199999999999</v>
      </c>
      <c r="KR19" s="120">
        <f t="shared" si="1431"/>
        <v>2.3650199999999999</v>
      </c>
      <c r="KS19" s="120">
        <f t="shared" si="1431"/>
        <v>2.3650199999999999</v>
      </c>
      <c r="KT19" s="104">
        <f t="shared" si="1431"/>
        <v>2.3650199999999999</v>
      </c>
      <c r="KU19" s="120">
        <f>+KU15</f>
        <v>45.115020000000001</v>
      </c>
      <c r="KV19" s="120">
        <f t="shared" ref="KV19:LD19" si="1432">+KV15</f>
        <v>45.115020000000001</v>
      </c>
      <c r="KW19" s="120">
        <f t="shared" si="1432"/>
        <v>45.115020000000001</v>
      </c>
      <c r="KX19" s="120">
        <f t="shared" si="1432"/>
        <v>45.115020000000001</v>
      </c>
      <c r="KY19" s="120">
        <f t="shared" si="1432"/>
        <v>45.115020000000001</v>
      </c>
      <c r="KZ19" s="120">
        <f t="shared" si="1432"/>
        <v>2.3650000000000002</v>
      </c>
      <c r="LA19" s="120">
        <f t="shared" si="1432"/>
        <v>2.3650199999999999</v>
      </c>
      <c r="LB19" s="120">
        <f t="shared" si="1432"/>
        <v>2.3650199999999999</v>
      </c>
      <c r="LC19" s="120">
        <f t="shared" si="1432"/>
        <v>2.3650199999999999</v>
      </c>
      <c r="LD19" s="173">
        <f t="shared" si="1432"/>
        <v>2.3650199999999999</v>
      </c>
      <c r="LE19" s="120">
        <f>+LE15</f>
        <v>45.115000000000002</v>
      </c>
      <c r="LF19" s="120">
        <f t="shared" ref="LF19:LG20" si="1433">+LF15</f>
        <v>45.115020000000001</v>
      </c>
      <c r="LG19" s="174">
        <f t="shared" si="1433"/>
        <v>45.115020000000001</v>
      </c>
      <c r="LH19" s="120">
        <f t="shared" ref="LH19:LR19" si="1434">+LH15</f>
        <v>45.115000000000002</v>
      </c>
      <c r="LI19" s="120">
        <f t="shared" si="1434"/>
        <v>45.115000000000002</v>
      </c>
      <c r="LJ19" s="120">
        <f t="shared" si="1434"/>
        <v>45.115000000000002</v>
      </c>
      <c r="LK19" s="120">
        <f t="shared" si="1434"/>
        <v>45.115000000000002</v>
      </c>
      <c r="LL19" s="120">
        <f t="shared" si="1434"/>
        <v>45.115000000000002</v>
      </c>
      <c r="LM19" s="120">
        <f t="shared" si="1434"/>
        <v>45.115000000000002</v>
      </c>
      <c r="LN19" s="120">
        <f t="shared" si="1434"/>
        <v>45.115000000000002</v>
      </c>
      <c r="LO19" s="120">
        <f t="shared" si="1434"/>
        <v>45.115000000000002</v>
      </c>
      <c r="LP19" s="120">
        <f t="shared" si="1434"/>
        <v>45.115000000000002</v>
      </c>
      <c r="LQ19" s="120">
        <f t="shared" si="1434"/>
        <v>45.115000000000002</v>
      </c>
      <c r="LR19" s="120">
        <f t="shared" si="1434"/>
        <v>45.115000000000002</v>
      </c>
      <c r="LS19" s="120">
        <f t="shared" ref="LS19:MC19" si="1435">+LS15</f>
        <v>45.115000000000002</v>
      </c>
      <c r="LT19" s="120">
        <f t="shared" si="1435"/>
        <v>45.115000000000002</v>
      </c>
      <c r="LU19" s="120">
        <f t="shared" si="1435"/>
        <v>45.115000000000002</v>
      </c>
      <c r="LV19" s="120">
        <f t="shared" si="1435"/>
        <v>45.115000000000002</v>
      </c>
      <c r="LW19" s="120">
        <f t="shared" si="1435"/>
        <v>45.115000000000002</v>
      </c>
      <c r="LX19" s="120">
        <f t="shared" si="1435"/>
        <v>45.115000000000002</v>
      </c>
      <c r="LY19" s="247">
        <f t="shared" si="1435"/>
        <v>45.115000000000002</v>
      </c>
      <c r="LZ19" s="120">
        <f t="shared" si="1435"/>
        <v>45.115000000000002</v>
      </c>
      <c r="MA19" s="247">
        <f t="shared" si="1435"/>
        <v>45.115000000000002</v>
      </c>
      <c r="MB19" s="120">
        <f t="shared" si="1435"/>
        <v>45.115000000000002</v>
      </c>
      <c r="MC19" s="120">
        <f t="shared" si="1435"/>
        <v>45.115000000000002</v>
      </c>
      <c r="MD19" s="120">
        <f t="shared" ref="MD19:ME19" si="1436">+MD15</f>
        <v>45.115000000000002</v>
      </c>
      <c r="ME19" s="120">
        <f t="shared" si="1436"/>
        <v>45.115000000000002</v>
      </c>
    </row>
    <row r="20" spans="1:343" x14ac:dyDescent="0.25">
      <c r="A20" s="89"/>
      <c r="B20" s="86"/>
      <c r="C20" s="86"/>
      <c r="D20" s="86"/>
      <c r="E20" s="86"/>
      <c r="F20" s="52" t="s">
        <v>334</v>
      </c>
      <c r="G20" s="103">
        <f>+G16</f>
        <v>-1</v>
      </c>
      <c r="H20" s="103">
        <f t="shared" ref="H20:P20" si="1437">+H16</f>
        <v>13.100505</v>
      </c>
      <c r="I20" s="103">
        <f t="shared" si="1437"/>
        <v>-14.25</v>
      </c>
      <c r="J20" s="103">
        <f t="shared" si="1437"/>
        <v>18.174495</v>
      </c>
      <c r="K20" s="103">
        <f t="shared" si="1437"/>
        <v>-18.525000000000002</v>
      </c>
      <c r="L20" s="103">
        <f t="shared" si="1437"/>
        <v>-5.7384987417426849</v>
      </c>
      <c r="M20" s="103">
        <f t="shared" si="1437"/>
        <v>8.5115012582573133</v>
      </c>
      <c r="N20" s="103">
        <f t="shared" si="1437"/>
        <v>-18.488498741742688</v>
      </c>
      <c r="O20" s="103">
        <f t="shared" si="1437"/>
        <v>12.786501258257315</v>
      </c>
      <c r="P20" s="104">
        <f t="shared" si="1437"/>
        <v>-22.763498741742687</v>
      </c>
      <c r="Q20" s="103">
        <f>+Q16</f>
        <v>-1</v>
      </c>
      <c r="R20" s="103">
        <f t="shared" ref="R20:Z20" si="1438">+R16</f>
        <v>13.100505</v>
      </c>
      <c r="S20" s="103">
        <f t="shared" si="1438"/>
        <v>-14.25</v>
      </c>
      <c r="T20" s="103">
        <f t="shared" si="1438"/>
        <v>18.174495</v>
      </c>
      <c r="U20" s="103">
        <f t="shared" si="1438"/>
        <v>-18.525000000000002</v>
      </c>
      <c r="V20" s="103">
        <f t="shared" si="1438"/>
        <v>-5.7384987417426849</v>
      </c>
      <c r="W20" s="103">
        <f t="shared" si="1438"/>
        <v>8.5115012582573133</v>
      </c>
      <c r="X20" s="103">
        <f t="shared" si="1438"/>
        <v>-18.488498741742688</v>
      </c>
      <c r="Y20" s="103">
        <f t="shared" si="1438"/>
        <v>12.786501258257315</v>
      </c>
      <c r="Z20" s="104">
        <f t="shared" si="1438"/>
        <v>-22.763498741742687</v>
      </c>
      <c r="AA20" s="103">
        <f>+AA16</f>
        <v>-1</v>
      </c>
      <c r="AB20" s="103">
        <f t="shared" ref="AB20:AJ20" si="1439">+AB16</f>
        <v>13.100505</v>
      </c>
      <c r="AC20" s="103">
        <f t="shared" si="1439"/>
        <v>-14.25</v>
      </c>
      <c r="AD20" s="103">
        <f t="shared" si="1439"/>
        <v>18.174495</v>
      </c>
      <c r="AE20" s="103">
        <f t="shared" si="1439"/>
        <v>-18.525000000000002</v>
      </c>
      <c r="AF20" s="103">
        <f t="shared" si="1439"/>
        <v>-5.7384987417426849</v>
      </c>
      <c r="AG20" s="103">
        <f t="shared" si="1439"/>
        <v>8.5115012582573133</v>
      </c>
      <c r="AH20" s="103">
        <f t="shared" si="1439"/>
        <v>-18.488498741742688</v>
      </c>
      <c r="AI20" s="103">
        <f t="shared" si="1439"/>
        <v>12.786501258257315</v>
      </c>
      <c r="AJ20" s="104">
        <f t="shared" si="1439"/>
        <v>-22.763498741742687</v>
      </c>
      <c r="AK20" s="103">
        <f>+AK16</f>
        <v>-1</v>
      </c>
      <c r="AL20" s="103">
        <f t="shared" ref="AL20:AT20" si="1440">+AL16</f>
        <v>13.100505</v>
      </c>
      <c r="AM20" s="103">
        <f t="shared" si="1440"/>
        <v>-14.25</v>
      </c>
      <c r="AN20" s="103">
        <f t="shared" si="1440"/>
        <v>18.174495</v>
      </c>
      <c r="AO20" s="103">
        <f t="shared" si="1440"/>
        <v>-18.525000000000002</v>
      </c>
      <c r="AP20" s="103">
        <f t="shared" si="1440"/>
        <v>-5.7384987417426849</v>
      </c>
      <c r="AQ20" s="103">
        <f t="shared" si="1440"/>
        <v>8.5115012582573133</v>
      </c>
      <c r="AR20" s="103">
        <f t="shared" si="1440"/>
        <v>-18.488498741742688</v>
      </c>
      <c r="AS20" s="103">
        <f t="shared" si="1440"/>
        <v>12.786501258257315</v>
      </c>
      <c r="AT20" s="104">
        <f t="shared" si="1440"/>
        <v>-22.763498741742687</v>
      </c>
      <c r="AU20" s="103">
        <f>+AU16</f>
        <v>-1</v>
      </c>
      <c r="AV20" s="103">
        <f t="shared" ref="AV20:BD20" si="1441">+AV16</f>
        <v>13.100505</v>
      </c>
      <c r="AW20" s="103">
        <f t="shared" si="1441"/>
        <v>-14.25</v>
      </c>
      <c r="AX20" s="103">
        <f t="shared" si="1441"/>
        <v>18.174495</v>
      </c>
      <c r="AY20" s="103">
        <f t="shared" si="1441"/>
        <v>-18.525000000000002</v>
      </c>
      <c r="AZ20" s="103">
        <f t="shared" si="1441"/>
        <v>-5.7384987417426849</v>
      </c>
      <c r="BA20" s="103">
        <f t="shared" si="1441"/>
        <v>8.5115012582573133</v>
      </c>
      <c r="BB20" s="103">
        <f t="shared" si="1441"/>
        <v>-18.488498741742688</v>
      </c>
      <c r="BC20" s="103">
        <f t="shared" si="1441"/>
        <v>12.786501258257315</v>
      </c>
      <c r="BD20" s="104">
        <f t="shared" si="1441"/>
        <v>-22.763498741742687</v>
      </c>
      <c r="BE20" s="103">
        <f>+BE16</f>
        <v>-1</v>
      </c>
      <c r="BF20" s="103">
        <f t="shared" ref="BF20:BN20" si="1442">+BF16</f>
        <v>13.100505</v>
      </c>
      <c r="BG20" s="103">
        <f t="shared" si="1442"/>
        <v>-14.25</v>
      </c>
      <c r="BH20" s="103">
        <f t="shared" si="1442"/>
        <v>18.174495</v>
      </c>
      <c r="BI20" s="103">
        <f t="shared" si="1442"/>
        <v>-18.525000000000002</v>
      </c>
      <c r="BJ20" s="103">
        <f t="shared" si="1442"/>
        <v>-5.7384987417426849</v>
      </c>
      <c r="BK20" s="103">
        <f t="shared" si="1442"/>
        <v>8.5115012582573133</v>
      </c>
      <c r="BL20" s="103">
        <f t="shared" si="1442"/>
        <v>-18.488498741742688</v>
      </c>
      <c r="BM20" s="103">
        <f t="shared" si="1442"/>
        <v>12.786501258257315</v>
      </c>
      <c r="BN20" s="104">
        <f t="shared" si="1442"/>
        <v>-22.763498741742687</v>
      </c>
      <c r="BO20" s="103">
        <f>+BO16</f>
        <v>-1</v>
      </c>
      <c r="BP20" s="103">
        <f t="shared" ref="BP20:BX20" si="1443">+BP16</f>
        <v>13.100505</v>
      </c>
      <c r="BQ20" s="103">
        <f t="shared" si="1443"/>
        <v>-14.25</v>
      </c>
      <c r="BR20" s="103">
        <f t="shared" si="1443"/>
        <v>18.174495</v>
      </c>
      <c r="BS20" s="103">
        <f t="shared" si="1443"/>
        <v>-18.525000000000002</v>
      </c>
      <c r="BT20" s="103">
        <f t="shared" si="1443"/>
        <v>-5.7384987417426849</v>
      </c>
      <c r="BU20" s="103">
        <f t="shared" si="1443"/>
        <v>8.5115012582573133</v>
      </c>
      <c r="BV20" s="103">
        <f t="shared" si="1443"/>
        <v>-18.488498741742688</v>
      </c>
      <c r="BW20" s="103">
        <f t="shared" si="1443"/>
        <v>12.786501258257315</v>
      </c>
      <c r="BX20" s="104">
        <f t="shared" si="1443"/>
        <v>-22.763498741742687</v>
      </c>
      <c r="BY20" s="103">
        <f>+BY16</f>
        <v>-1</v>
      </c>
      <c r="BZ20" s="103">
        <f t="shared" ref="BZ20:CH20" si="1444">+BZ16</f>
        <v>13.100505</v>
      </c>
      <c r="CA20" s="103">
        <f t="shared" si="1444"/>
        <v>-14.25</v>
      </c>
      <c r="CB20" s="103">
        <f t="shared" si="1444"/>
        <v>18.174495</v>
      </c>
      <c r="CC20" s="103">
        <f t="shared" si="1444"/>
        <v>-18.525000000000002</v>
      </c>
      <c r="CD20" s="103">
        <f t="shared" si="1444"/>
        <v>-5.7384987417426849</v>
      </c>
      <c r="CE20" s="103">
        <f t="shared" si="1444"/>
        <v>8.5115012582573133</v>
      </c>
      <c r="CF20" s="103">
        <f t="shared" si="1444"/>
        <v>-18.488498741742688</v>
      </c>
      <c r="CG20" s="103">
        <f t="shared" si="1444"/>
        <v>12.786501258257315</v>
      </c>
      <c r="CH20" s="104">
        <f t="shared" si="1444"/>
        <v>-22.763498741742687</v>
      </c>
      <c r="CI20" s="103">
        <f>+CI16</f>
        <v>-1</v>
      </c>
      <c r="CJ20" s="103">
        <f t="shared" ref="CJ20:CR20" si="1445">+CJ16</f>
        <v>13.100505</v>
      </c>
      <c r="CK20" s="103">
        <f t="shared" si="1445"/>
        <v>-14.25</v>
      </c>
      <c r="CL20" s="103">
        <f t="shared" si="1445"/>
        <v>18.174495</v>
      </c>
      <c r="CM20" s="103">
        <f t="shared" si="1445"/>
        <v>-18.525000000000002</v>
      </c>
      <c r="CN20" s="103">
        <f t="shared" si="1445"/>
        <v>-5.7384987417426849</v>
      </c>
      <c r="CO20" s="103">
        <f t="shared" si="1445"/>
        <v>8.5115012582573133</v>
      </c>
      <c r="CP20" s="103">
        <f t="shared" si="1445"/>
        <v>-18.488498741742688</v>
      </c>
      <c r="CQ20" s="103">
        <f t="shared" si="1445"/>
        <v>12.786501258257315</v>
      </c>
      <c r="CR20" s="104">
        <f t="shared" si="1445"/>
        <v>-22.763498741742687</v>
      </c>
      <c r="CS20" s="103">
        <f>+CS16</f>
        <v>-1</v>
      </c>
      <c r="CT20" s="103">
        <f t="shared" ref="CT20:DB20" si="1446">+CT16</f>
        <v>13.100505</v>
      </c>
      <c r="CU20" s="103">
        <f t="shared" si="1446"/>
        <v>-14.25</v>
      </c>
      <c r="CV20" s="103">
        <f t="shared" si="1446"/>
        <v>18.174495</v>
      </c>
      <c r="CW20" s="103">
        <f t="shared" si="1446"/>
        <v>-18.525000000000002</v>
      </c>
      <c r="CX20" s="103">
        <f t="shared" si="1446"/>
        <v>-5.7384987417426849</v>
      </c>
      <c r="CY20" s="103">
        <f t="shared" si="1446"/>
        <v>8.5115012582573133</v>
      </c>
      <c r="CZ20" s="103">
        <f t="shared" si="1446"/>
        <v>-18.488498741742688</v>
      </c>
      <c r="DA20" s="103">
        <f t="shared" si="1446"/>
        <v>12.786501258257315</v>
      </c>
      <c r="DB20" s="104">
        <f t="shared" si="1446"/>
        <v>-22.763498741742687</v>
      </c>
      <c r="DC20" s="103">
        <f>+DC16</f>
        <v>-1</v>
      </c>
      <c r="DD20" s="103">
        <f t="shared" ref="DD20:DL20" si="1447">+DD16</f>
        <v>13.100505</v>
      </c>
      <c r="DE20" s="103">
        <f t="shared" si="1447"/>
        <v>-14.25</v>
      </c>
      <c r="DF20" s="103">
        <f t="shared" si="1447"/>
        <v>18.174495</v>
      </c>
      <c r="DG20" s="103">
        <f t="shared" si="1447"/>
        <v>-18.525000000000002</v>
      </c>
      <c r="DH20" s="103">
        <f t="shared" si="1447"/>
        <v>-5.7384987417426849</v>
      </c>
      <c r="DI20" s="103">
        <f t="shared" si="1447"/>
        <v>8.5115012582573133</v>
      </c>
      <c r="DJ20" s="103">
        <f t="shared" si="1447"/>
        <v>-18.488498741742688</v>
      </c>
      <c r="DK20" s="103">
        <f t="shared" si="1447"/>
        <v>12.786501258257315</v>
      </c>
      <c r="DL20" s="104">
        <f t="shared" si="1447"/>
        <v>-22.763498741742687</v>
      </c>
      <c r="DM20" s="103">
        <f>+DM16</f>
        <v>-1</v>
      </c>
      <c r="DN20" s="103">
        <f t="shared" ref="DN20:DV20" si="1448">+DN16</f>
        <v>13.100505</v>
      </c>
      <c r="DO20" s="103">
        <f t="shared" si="1448"/>
        <v>-14.25</v>
      </c>
      <c r="DP20" s="103">
        <f t="shared" si="1448"/>
        <v>18.174495</v>
      </c>
      <c r="DQ20" s="103">
        <f t="shared" si="1448"/>
        <v>-18.525000000000002</v>
      </c>
      <c r="DR20" s="103">
        <f t="shared" si="1448"/>
        <v>-5.7384987417426849</v>
      </c>
      <c r="DS20" s="103">
        <f t="shared" si="1448"/>
        <v>8.5115012582573133</v>
      </c>
      <c r="DT20" s="103">
        <f t="shared" si="1448"/>
        <v>-18.488498741742688</v>
      </c>
      <c r="DU20" s="103">
        <f t="shared" si="1448"/>
        <v>12.786501258257315</v>
      </c>
      <c r="DV20" s="104">
        <f t="shared" si="1448"/>
        <v>-22.763498741742687</v>
      </c>
      <c r="DW20" s="103">
        <f>+DW16</f>
        <v>-4.5834999999999999</v>
      </c>
      <c r="DX20" s="103">
        <f t="shared" ref="DX20:EF20" si="1449">+DX16</f>
        <v>-4.5834999999999999</v>
      </c>
      <c r="DY20" s="103">
        <f t="shared" si="1449"/>
        <v>-4.5834999999999999</v>
      </c>
      <c r="DZ20" s="103">
        <f t="shared" si="1449"/>
        <v>-4.5834999999999999</v>
      </c>
      <c r="EA20" s="103">
        <f t="shared" si="1449"/>
        <v>-5.7384987417426849</v>
      </c>
      <c r="EB20" s="103">
        <f t="shared" si="1449"/>
        <v>-5.7384987417426849</v>
      </c>
      <c r="EC20" s="103">
        <f t="shared" si="1449"/>
        <v>-5.7384987417426849</v>
      </c>
      <c r="ED20" s="103">
        <f t="shared" si="1449"/>
        <v>-5.7384987417426849</v>
      </c>
      <c r="EE20" s="103">
        <f t="shared" si="1449"/>
        <v>-4.5834999999999999</v>
      </c>
      <c r="EF20" s="104">
        <f t="shared" si="1449"/>
        <v>-4.5834999999999999</v>
      </c>
      <c r="EG20" s="103">
        <f>+EG16</f>
        <v>-1</v>
      </c>
      <c r="EH20" s="103">
        <f t="shared" ref="EH20:EP20" si="1450">+EH16</f>
        <v>13.100505</v>
      </c>
      <c r="EI20" s="103">
        <f t="shared" si="1450"/>
        <v>-14.25</v>
      </c>
      <c r="EJ20" s="103">
        <f t="shared" si="1450"/>
        <v>18.174495</v>
      </c>
      <c r="EK20" s="103">
        <f t="shared" si="1450"/>
        <v>-18.525000000000002</v>
      </c>
      <c r="EL20" s="103">
        <f t="shared" si="1450"/>
        <v>-5.7384987417426849</v>
      </c>
      <c r="EM20" s="103">
        <f t="shared" si="1450"/>
        <v>8.5115012582573133</v>
      </c>
      <c r="EN20" s="103">
        <f t="shared" si="1450"/>
        <v>-18.488498741742688</v>
      </c>
      <c r="EO20" s="103">
        <f t="shared" si="1450"/>
        <v>12.786501258257315</v>
      </c>
      <c r="EP20" s="104">
        <f t="shared" si="1450"/>
        <v>-22.763498741742687</v>
      </c>
      <c r="EQ20" s="103">
        <f>+EQ16</f>
        <v>-1</v>
      </c>
      <c r="ER20" s="103">
        <f t="shared" ref="ER20:EZ20" si="1451">+ER16</f>
        <v>13.100505</v>
      </c>
      <c r="ES20" s="103">
        <f t="shared" si="1451"/>
        <v>-14.25</v>
      </c>
      <c r="ET20" s="103">
        <f t="shared" si="1451"/>
        <v>18.174495</v>
      </c>
      <c r="EU20" s="103">
        <f t="shared" si="1451"/>
        <v>-18.525000000000002</v>
      </c>
      <c r="EV20" s="103">
        <f t="shared" si="1451"/>
        <v>-5.7384987417426849</v>
      </c>
      <c r="EW20" s="103">
        <f t="shared" si="1451"/>
        <v>8.5115012582573133</v>
      </c>
      <c r="EX20" s="103">
        <f t="shared" si="1451"/>
        <v>-18.488498741742688</v>
      </c>
      <c r="EY20" s="103">
        <f t="shared" si="1451"/>
        <v>12.786501258257315</v>
      </c>
      <c r="EZ20" s="104">
        <f t="shared" si="1451"/>
        <v>-22.763498741742687</v>
      </c>
      <c r="FA20" s="103">
        <f>+FA16</f>
        <v>-1</v>
      </c>
      <c r="FB20" s="103">
        <f t="shared" ref="FB20:FJ20" si="1452">+FB16</f>
        <v>13.100505</v>
      </c>
      <c r="FC20" s="103">
        <f t="shared" si="1452"/>
        <v>-14.25</v>
      </c>
      <c r="FD20" s="103">
        <f t="shared" si="1452"/>
        <v>18.174495</v>
      </c>
      <c r="FE20" s="103">
        <f t="shared" si="1452"/>
        <v>-18.525000000000002</v>
      </c>
      <c r="FF20" s="103">
        <f t="shared" si="1452"/>
        <v>-5.7384987417426849</v>
      </c>
      <c r="FG20" s="103">
        <f t="shared" si="1452"/>
        <v>8.5115012582573133</v>
      </c>
      <c r="FH20" s="103">
        <f t="shared" si="1452"/>
        <v>-18.488498741742688</v>
      </c>
      <c r="FI20" s="103">
        <f t="shared" si="1452"/>
        <v>12.786501258257315</v>
      </c>
      <c r="FJ20" s="104">
        <f t="shared" si="1452"/>
        <v>-22.763498741742687</v>
      </c>
      <c r="FK20" s="103">
        <f>+FK16</f>
        <v>-4.5834999999999999</v>
      </c>
      <c r="FL20" s="103">
        <f t="shared" ref="FL20:FT20" si="1453">+FL16</f>
        <v>-4.5834999999999999</v>
      </c>
      <c r="FM20" s="103">
        <f t="shared" si="1453"/>
        <v>-4.5834999999999999</v>
      </c>
      <c r="FN20" s="103">
        <f t="shared" si="1453"/>
        <v>-4.5834999999999999</v>
      </c>
      <c r="FO20" s="103">
        <f t="shared" si="1453"/>
        <v>-5.7384987417426849</v>
      </c>
      <c r="FP20" s="103">
        <f t="shared" si="1453"/>
        <v>-5.7384987417426849</v>
      </c>
      <c r="FQ20" s="103">
        <f t="shared" si="1453"/>
        <v>-5.7384987417426849</v>
      </c>
      <c r="FR20" s="103">
        <f t="shared" si="1453"/>
        <v>-5.7384987417426849</v>
      </c>
      <c r="FS20" s="103">
        <f t="shared" si="1453"/>
        <v>-4.5834999999999999</v>
      </c>
      <c r="FT20" s="104">
        <f t="shared" si="1453"/>
        <v>-4.5834999999999999</v>
      </c>
      <c r="FU20" s="103">
        <f>+FU16</f>
        <v>-1</v>
      </c>
      <c r="FV20" s="103">
        <f t="shared" ref="FV20:GD20" si="1454">+FV16</f>
        <v>13.100505</v>
      </c>
      <c r="FW20" s="103">
        <f t="shared" si="1454"/>
        <v>-14.25</v>
      </c>
      <c r="FX20" s="103">
        <f t="shared" si="1454"/>
        <v>18.174495</v>
      </c>
      <c r="FY20" s="103">
        <f t="shared" si="1454"/>
        <v>-18.525000000000002</v>
      </c>
      <c r="FZ20" s="103">
        <f t="shared" si="1454"/>
        <v>-5.7384987417426849</v>
      </c>
      <c r="GA20" s="103">
        <f t="shared" si="1454"/>
        <v>8.5115012582573133</v>
      </c>
      <c r="GB20" s="103">
        <f t="shared" si="1454"/>
        <v>-18.488498741742688</v>
      </c>
      <c r="GC20" s="103">
        <f t="shared" si="1454"/>
        <v>12.786501258257315</v>
      </c>
      <c r="GD20" s="104">
        <f t="shared" si="1454"/>
        <v>-22.763498741742687</v>
      </c>
      <c r="GE20" s="103">
        <f>+GE16</f>
        <v>-1</v>
      </c>
      <c r="GF20" s="103">
        <f t="shared" ref="GF20:GN20" si="1455">+GF16</f>
        <v>13.100505</v>
      </c>
      <c r="GG20" s="103">
        <f t="shared" si="1455"/>
        <v>-14.25</v>
      </c>
      <c r="GH20" s="103">
        <f t="shared" si="1455"/>
        <v>18.174495</v>
      </c>
      <c r="GI20" s="103">
        <f t="shared" si="1455"/>
        <v>-18.525000000000002</v>
      </c>
      <c r="GJ20" s="103">
        <f t="shared" si="1455"/>
        <v>-5.7384987417426849</v>
      </c>
      <c r="GK20" s="103">
        <f t="shared" si="1455"/>
        <v>8.5115012582573133</v>
      </c>
      <c r="GL20" s="103">
        <f t="shared" si="1455"/>
        <v>-18.488498741742688</v>
      </c>
      <c r="GM20" s="103">
        <f t="shared" si="1455"/>
        <v>12.786501258257315</v>
      </c>
      <c r="GN20" s="104">
        <f t="shared" si="1455"/>
        <v>-22.763498741742687</v>
      </c>
      <c r="GO20" s="103">
        <f>+GO16</f>
        <v>-1</v>
      </c>
      <c r="GP20" s="103">
        <f t="shared" ref="GP20:GX20" si="1456">+GP16</f>
        <v>13.100505</v>
      </c>
      <c r="GQ20" s="103">
        <f t="shared" si="1456"/>
        <v>-14.25</v>
      </c>
      <c r="GR20" s="103">
        <f t="shared" si="1456"/>
        <v>18.174495</v>
      </c>
      <c r="GS20" s="103">
        <f t="shared" si="1456"/>
        <v>-18.525000000000002</v>
      </c>
      <c r="GT20" s="103">
        <f t="shared" si="1456"/>
        <v>-5.7384987417426849</v>
      </c>
      <c r="GU20" s="103">
        <f t="shared" si="1456"/>
        <v>8.5115012582573133</v>
      </c>
      <c r="GV20" s="103">
        <f t="shared" si="1456"/>
        <v>-18.488498741742688</v>
      </c>
      <c r="GW20" s="103">
        <f t="shared" si="1456"/>
        <v>12.786501258257315</v>
      </c>
      <c r="GX20" s="104">
        <f t="shared" si="1456"/>
        <v>-22.763498741742687</v>
      </c>
      <c r="GY20" s="103">
        <f>+GY16</f>
        <v>-1</v>
      </c>
      <c r="GZ20" s="103">
        <f t="shared" ref="GZ20:HH20" si="1457">+GZ16</f>
        <v>13.100505</v>
      </c>
      <c r="HA20" s="103">
        <f t="shared" si="1457"/>
        <v>-14.25</v>
      </c>
      <c r="HB20" s="103">
        <f t="shared" si="1457"/>
        <v>18.174495</v>
      </c>
      <c r="HC20" s="103">
        <f t="shared" si="1457"/>
        <v>-18.525000000000002</v>
      </c>
      <c r="HD20" s="103">
        <f t="shared" si="1457"/>
        <v>-5.7384987417426849</v>
      </c>
      <c r="HE20" s="103">
        <f t="shared" si="1457"/>
        <v>8.5115012582573133</v>
      </c>
      <c r="HF20" s="103">
        <f t="shared" si="1457"/>
        <v>-18.488498741742688</v>
      </c>
      <c r="HG20" s="103">
        <f t="shared" si="1457"/>
        <v>12.786501258257315</v>
      </c>
      <c r="HH20" s="104">
        <f t="shared" si="1457"/>
        <v>-22.763498741742687</v>
      </c>
      <c r="HI20" s="103">
        <f>+HI16</f>
        <v>-1</v>
      </c>
      <c r="HJ20" s="103">
        <f t="shared" ref="HJ20:HR20" si="1458">+HJ16</f>
        <v>13.100505</v>
      </c>
      <c r="HK20" s="103">
        <f t="shared" si="1458"/>
        <v>-14.25</v>
      </c>
      <c r="HL20" s="103">
        <f t="shared" si="1458"/>
        <v>18.174495</v>
      </c>
      <c r="HM20" s="103">
        <f t="shared" si="1458"/>
        <v>-18.525000000000002</v>
      </c>
      <c r="HN20" s="103">
        <f t="shared" si="1458"/>
        <v>-5.7384987417426849</v>
      </c>
      <c r="HO20" s="103">
        <f t="shared" si="1458"/>
        <v>8.5115012582573133</v>
      </c>
      <c r="HP20" s="103">
        <f t="shared" si="1458"/>
        <v>-18.488498741742688</v>
      </c>
      <c r="HQ20" s="103">
        <f t="shared" si="1458"/>
        <v>12.786501258257315</v>
      </c>
      <c r="HR20" s="104">
        <f t="shared" si="1458"/>
        <v>-22.763498741742687</v>
      </c>
      <c r="HS20" s="103">
        <f>+HS16</f>
        <v>-1</v>
      </c>
      <c r="HT20" s="103">
        <f t="shared" ref="HT20:IB20" si="1459">+HT16</f>
        <v>13.100505</v>
      </c>
      <c r="HU20" s="103">
        <f t="shared" si="1459"/>
        <v>-14.25</v>
      </c>
      <c r="HV20" s="103">
        <f t="shared" si="1459"/>
        <v>18.174495</v>
      </c>
      <c r="HW20" s="103">
        <f t="shared" si="1459"/>
        <v>-18.525000000000002</v>
      </c>
      <c r="HX20" s="103">
        <f t="shared" si="1459"/>
        <v>-5.7384987417426849</v>
      </c>
      <c r="HY20" s="103">
        <f t="shared" si="1459"/>
        <v>8.5115012582573133</v>
      </c>
      <c r="HZ20" s="103">
        <f t="shared" si="1459"/>
        <v>-18.488498741742688</v>
      </c>
      <c r="IA20" s="103">
        <f t="shared" si="1459"/>
        <v>12.786501258257315</v>
      </c>
      <c r="IB20" s="104">
        <f t="shared" si="1459"/>
        <v>-22.763498741742687</v>
      </c>
      <c r="IC20" s="103">
        <f>+IC16</f>
        <v>-1</v>
      </c>
      <c r="ID20" s="103">
        <f t="shared" ref="ID20:IL20" si="1460">+ID16</f>
        <v>13.100505</v>
      </c>
      <c r="IE20" s="103">
        <f t="shared" si="1460"/>
        <v>-14.25</v>
      </c>
      <c r="IF20" s="103">
        <f t="shared" si="1460"/>
        <v>18.174495</v>
      </c>
      <c r="IG20" s="103">
        <f t="shared" si="1460"/>
        <v>-18.525000000000002</v>
      </c>
      <c r="IH20" s="103">
        <f t="shared" si="1460"/>
        <v>-5.7384987417426849</v>
      </c>
      <c r="II20" s="103">
        <f t="shared" si="1460"/>
        <v>8.5115012582573133</v>
      </c>
      <c r="IJ20" s="103">
        <f t="shared" si="1460"/>
        <v>-18.488498741742688</v>
      </c>
      <c r="IK20" s="103">
        <f t="shared" si="1460"/>
        <v>12.786501258257315</v>
      </c>
      <c r="IL20" s="104">
        <f t="shared" si="1460"/>
        <v>-22.763498741742687</v>
      </c>
      <c r="IM20" s="103">
        <f>+IM16</f>
        <v>-1</v>
      </c>
      <c r="IN20" s="103">
        <f t="shared" ref="IN20:IV20" si="1461">+IN16</f>
        <v>13.100505</v>
      </c>
      <c r="IO20" s="103">
        <f t="shared" si="1461"/>
        <v>-14.25</v>
      </c>
      <c r="IP20" s="103">
        <f t="shared" si="1461"/>
        <v>18.174495</v>
      </c>
      <c r="IQ20" s="103">
        <f t="shared" si="1461"/>
        <v>-18.525000000000002</v>
      </c>
      <c r="IR20" s="103">
        <f t="shared" si="1461"/>
        <v>-5.7384987417426849</v>
      </c>
      <c r="IS20" s="103">
        <f t="shared" si="1461"/>
        <v>8.5115012582573133</v>
      </c>
      <c r="IT20" s="103">
        <f t="shared" si="1461"/>
        <v>-18.488498741742688</v>
      </c>
      <c r="IU20" s="103">
        <f t="shared" si="1461"/>
        <v>12.786501258257315</v>
      </c>
      <c r="IV20" s="104">
        <f t="shared" si="1461"/>
        <v>-22.763498741742687</v>
      </c>
      <c r="IW20" s="103">
        <f>+IW16</f>
        <v>-1</v>
      </c>
      <c r="IX20" s="103">
        <f t="shared" ref="IX20:JF20" si="1462">+IX16</f>
        <v>13.100505</v>
      </c>
      <c r="IY20" s="103">
        <f t="shared" si="1462"/>
        <v>-14.25</v>
      </c>
      <c r="IZ20" s="103">
        <f t="shared" si="1462"/>
        <v>18.174495</v>
      </c>
      <c r="JA20" s="103">
        <f t="shared" si="1462"/>
        <v>-18.525000000000002</v>
      </c>
      <c r="JB20" s="103">
        <f t="shared" si="1462"/>
        <v>-5.7384987417426849</v>
      </c>
      <c r="JC20" s="103">
        <f t="shared" si="1462"/>
        <v>8.5115012582573133</v>
      </c>
      <c r="JD20" s="103">
        <f t="shared" si="1462"/>
        <v>-18.488498741742688</v>
      </c>
      <c r="JE20" s="103">
        <f t="shared" si="1462"/>
        <v>12.786501258257315</v>
      </c>
      <c r="JF20" s="104">
        <f t="shared" si="1462"/>
        <v>-22.763498741742687</v>
      </c>
      <c r="JG20" s="103">
        <f>+JG16</f>
        <v>-1</v>
      </c>
      <c r="JH20" s="103">
        <f t="shared" ref="JH20:JP20" si="1463">+JH16</f>
        <v>13.100505</v>
      </c>
      <c r="JI20" s="103">
        <f t="shared" si="1463"/>
        <v>-14.25</v>
      </c>
      <c r="JJ20" s="103">
        <f t="shared" si="1463"/>
        <v>18.174495</v>
      </c>
      <c r="JK20" s="103">
        <f t="shared" si="1463"/>
        <v>-18.525000000000002</v>
      </c>
      <c r="JL20" s="103">
        <f t="shared" si="1463"/>
        <v>-5.7384987417426849</v>
      </c>
      <c r="JM20" s="103">
        <f t="shared" si="1463"/>
        <v>8.5115012582573133</v>
      </c>
      <c r="JN20" s="103">
        <f t="shared" si="1463"/>
        <v>-18.488498741742688</v>
      </c>
      <c r="JO20" s="103">
        <f t="shared" si="1463"/>
        <v>12.786501258257315</v>
      </c>
      <c r="JP20" s="104">
        <f t="shared" si="1463"/>
        <v>-22.763498741742687</v>
      </c>
      <c r="JQ20" s="103">
        <f>+JQ16</f>
        <v>-1</v>
      </c>
      <c r="JR20" s="103">
        <f t="shared" ref="JR20:JZ20" si="1464">+JR16</f>
        <v>13.100505</v>
      </c>
      <c r="JS20" s="103">
        <f t="shared" si="1464"/>
        <v>-14.25</v>
      </c>
      <c r="JT20" s="103">
        <f t="shared" si="1464"/>
        <v>18.174495</v>
      </c>
      <c r="JU20" s="103">
        <f t="shared" si="1464"/>
        <v>-18.525000000000002</v>
      </c>
      <c r="JV20" s="103">
        <f t="shared" si="1464"/>
        <v>-5.7384987417426849</v>
      </c>
      <c r="JW20" s="103">
        <f t="shared" si="1464"/>
        <v>8.5115012582573133</v>
      </c>
      <c r="JX20" s="103">
        <f t="shared" si="1464"/>
        <v>-18.488498741742688</v>
      </c>
      <c r="JY20" s="103">
        <f t="shared" si="1464"/>
        <v>12.786501258257315</v>
      </c>
      <c r="JZ20" s="104">
        <f t="shared" si="1464"/>
        <v>-22.763498741742687</v>
      </c>
      <c r="KA20" s="103">
        <f>+KA16</f>
        <v>-1</v>
      </c>
      <c r="KB20" s="103">
        <f t="shared" ref="KB20:KJ20" si="1465">+KB16</f>
        <v>13.100505</v>
      </c>
      <c r="KC20" s="103">
        <f t="shared" si="1465"/>
        <v>-14.25</v>
      </c>
      <c r="KD20" s="103">
        <f t="shared" si="1465"/>
        <v>18.174495</v>
      </c>
      <c r="KE20" s="103">
        <f t="shared" si="1465"/>
        <v>-18.525000000000002</v>
      </c>
      <c r="KF20" s="103">
        <f t="shared" si="1465"/>
        <v>-5.7384987417426849</v>
      </c>
      <c r="KG20" s="103">
        <f t="shared" si="1465"/>
        <v>8.5115012582573133</v>
      </c>
      <c r="KH20" s="103">
        <f t="shared" si="1465"/>
        <v>-18.488498741742688</v>
      </c>
      <c r="KI20" s="103">
        <f t="shared" si="1465"/>
        <v>12.786501258257315</v>
      </c>
      <c r="KJ20" s="104">
        <f t="shared" si="1465"/>
        <v>-22.763498741742687</v>
      </c>
      <c r="KK20" s="103">
        <f>+KK16</f>
        <v>-1</v>
      </c>
      <c r="KL20" s="103">
        <f t="shared" ref="KL20:KT20" si="1466">+KL16</f>
        <v>13.100505</v>
      </c>
      <c r="KM20" s="103">
        <f t="shared" si="1466"/>
        <v>-14.25</v>
      </c>
      <c r="KN20" s="103">
        <f t="shared" si="1466"/>
        <v>18.174495</v>
      </c>
      <c r="KO20" s="103">
        <f t="shared" si="1466"/>
        <v>-18.525000000000002</v>
      </c>
      <c r="KP20" s="103">
        <f t="shared" si="1466"/>
        <v>-5.7384987417426849</v>
      </c>
      <c r="KQ20" s="103">
        <f t="shared" si="1466"/>
        <v>8.5115012582573133</v>
      </c>
      <c r="KR20" s="103">
        <f t="shared" si="1466"/>
        <v>-18.488498741742688</v>
      </c>
      <c r="KS20" s="103">
        <f t="shared" si="1466"/>
        <v>12.786501258257315</v>
      </c>
      <c r="KT20" s="104">
        <f t="shared" si="1466"/>
        <v>-22.763498741742687</v>
      </c>
      <c r="KU20" s="103">
        <f>+KU16</f>
        <v>-1</v>
      </c>
      <c r="KV20" s="103">
        <f t="shared" ref="KV20:LD20" si="1467">+KV16</f>
        <v>13.100505</v>
      </c>
      <c r="KW20" s="103">
        <f t="shared" si="1467"/>
        <v>-14.25</v>
      </c>
      <c r="KX20" s="103">
        <f t="shared" si="1467"/>
        <v>18.174495</v>
      </c>
      <c r="KY20" s="103">
        <f t="shared" si="1467"/>
        <v>-18.525000000000002</v>
      </c>
      <c r="KZ20" s="103">
        <f t="shared" si="1467"/>
        <v>-5.7384987417426849</v>
      </c>
      <c r="LA20" s="103">
        <f t="shared" si="1467"/>
        <v>8.5115012582573133</v>
      </c>
      <c r="LB20" s="103">
        <f t="shared" si="1467"/>
        <v>-18.488498741742688</v>
      </c>
      <c r="LC20" s="103">
        <f t="shared" si="1467"/>
        <v>12.786501258257315</v>
      </c>
      <c r="LD20" s="173">
        <f t="shared" si="1467"/>
        <v>-22.763498741742687</v>
      </c>
      <c r="LE20" s="103">
        <f>+LE16</f>
        <v>-1</v>
      </c>
      <c r="LF20" s="103">
        <f t="shared" si="1433"/>
        <v>-1</v>
      </c>
      <c r="LG20" s="173">
        <f t="shared" si="1433"/>
        <v>-1</v>
      </c>
      <c r="LH20" s="103">
        <f t="shared" ref="LH20:LR20" si="1468">+LH16</f>
        <v>-1</v>
      </c>
      <c r="LI20" s="103">
        <f t="shared" si="1468"/>
        <v>-1</v>
      </c>
      <c r="LJ20" s="103">
        <f t="shared" si="1468"/>
        <v>-1</v>
      </c>
      <c r="LK20" s="103">
        <f t="shared" si="1468"/>
        <v>-1</v>
      </c>
      <c r="LL20" s="103">
        <f t="shared" si="1468"/>
        <v>-1</v>
      </c>
      <c r="LM20" s="103">
        <f t="shared" si="1468"/>
        <v>-1</v>
      </c>
      <c r="LN20" s="103">
        <f t="shared" si="1468"/>
        <v>-1</v>
      </c>
      <c r="LO20" s="103">
        <f t="shared" si="1468"/>
        <v>-1</v>
      </c>
      <c r="LP20" s="103">
        <f t="shared" si="1468"/>
        <v>-1</v>
      </c>
      <c r="LQ20" s="103">
        <f t="shared" si="1468"/>
        <v>-1</v>
      </c>
      <c r="LR20" s="103">
        <f t="shared" si="1468"/>
        <v>-1</v>
      </c>
      <c r="LS20" s="103">
        <f t="shared" ref="LS20:MC20" si="1469">+LS16</f>
        <v>-1</v>
      </c>
      <c r="LT20" s="103">
        <f t="shared" si="1469"/>
        <v>-1</v>
      </c>
      <c r="LU20" s="103">
        <f t="shared" si="1469"/>
        <v>-1</v>
      </c>
      <c r="LV20" s="103">
        <f t="shared" si="1469"/>
        <v>-1</v>
      </c>
      <c r="LW20" s="103">
        <f t="shared" si="1469"/>
        <v>-1</v>
      </c>
      <c r="LX20" s="103">
        <f t="shared" si="1469"/>
        <v>-1</v>
      </c>
      <c r="LY20" s="245">
        <f t="shared" si="1469"/>
        <v>-1</v>
      </c>
      <c r="LZ20" s="103">
        <f t="shared" si="1469"/>
        <v>-1</v>
      </c>
      <c r="MA20" s="245">
        <f t="shared" si="1469"/>
        <v>-1</v>
      </c>
      <c r="MB20" s="103">
        <f t="shared" si="1469"/>
        <v>-1</v>
      </c>
      <c r="MC20" s="103">
        <f t="shared" si="1469"/>
        <v>-1</v>
      </c>
      <c r="MD20" s="103">
        <f t="shared" ref="MD20:ME20" si="1470">+MD16</f>
        <v>-1</v>
      </c>
      <c r="ME20" s="103">
        <f t="shared" si="1470"/>
        <v>-1</v>
      </c>
    </row>
    <row r="21" spans="1:343" x14ac:dyDescent="0.25">
      <c r="A21" s="2" t="s">
        <v>696</v>
      </c>
      <c r="B21" s="2" t="s">
        <v>694</v>
      </c>
      <c r="C21" s="2" t="s">
        <v>707</v>
      </c>
      <c r="D21" s="2" t="s">
        <v>708</v>
      </c>
      <c r="E21" s="86"/>
      <c r="F21" s="52" t="s">
        <v>335</v>
      </c>
      <c r="G21" t="s">
        <v>337</v>
      </c>
      <c r="H21" s="112" t="str">
        <f t="shared" ref="H21:H22" si="1471">G21</f>
        <v>MV2</v>
      </c>
      <c r="I21" s="112" t="str">
        <f t="shared" ref="I21:I22" si="1472">H21</f>
        <v>MV2</v>
      </c>
      <c r="J21" s="112" t="str">
        <f t="shared" ref="J21:J22" si="1473">I21</f>
        <v>MV2</v>
      </c>
      <c r="K21" s="112" t="str">
        <f t="shared" ref="K21:K22" si="1474">J21</f>
        <v>MV2</v>
      </c>
      <c r="L21" s="112" t="str">
        <f t="shared" ref="L21:L22" si="1475">K21</f>
        <v>MV2</v>
      </c>
      <c r="M21" s="112" t="str">
        <f t="shared" ref="M21:M22" si="1476">L21</f>
        <v>MV2</v>
      </c>
      <c r="N21" s="112" t="str">
        <f t="shared" ref="N21:N22" si="1477">M21</f>
        <v>MV2</v>
      </c>
      <c r="O21" s="112" t="str">
        <f t="shared" ref="O21:O22" si="1478">N21</f>
        <v>MV2</v>
      </c>
      <c r="P21" s="113" t="str">
        <f t="shared" ref="P21:P22" si="1479">O21</f>
        <v>MV2</v>
      </c>
      <c r="Q21" s="103" t="str">
        <f>+G21</f>
        <v>MV2</v>
      </c>
      <c r="R21" s="112" t="str">
        <f t="shared" ref="R21:R22" si="1480">Q21</f>
        <v>MV2</v>
      </c>
      <c r="S21" s="112" t="str">
        <f t="shared" ref="S21:S22" si="1481">R21</f>
        <v>MV2</v>
      </c>
      <c r="T21" s="112" t="str">
        <f t="shared" ref="T21:T22" si="1482">S21</f>
        <v>MV2</v>
      </c>
      <c r="U21" s="112" t="str">
        <f t="shared" ref="U21:U22" si="1483">T21</f>
        <v>MV2</v>
      </c>
      <c r="V21" s="112" t="str">
        <f t="shared" ref="V21:V22" si="1484">U21</f>
        <v>MV2</v>
      </c>
      <c r="W21" s="112" t="str">
        <f t="shared" ref="W21:W22" si="1485">V21</f>
        <v>MV2</v>
      </c>
      <c r="X21" s="112" t="str">
        <f t="shared" ref="X21:X22" si="1486">W21</f>
        <v>MV2</v>
      </c>
      <c r="Y21" s="112" t="str">
        <f t="shared" ref="Y21:Y22" si="1487">X21</f>
        <v>MV2</v>
      </c>
      <c r="Z21" s="113" t="str">
        <f t="shared" ref="Z21:Z22" si="1488">Y21</f>
        <v>MV2</v>
      </c>
      <c r="AA21" s="103" t="str">
        <f>+Q21</f>
        <v>MV2</v>
      </c>
      <c r="AB21" s="112" t="str">
        <f t="shared" ref="AB21:AB22" si="1489">AA21</f>
        <v>MV2</v>
      </c>
      <c r="AC21" s="112" t="str">
        <f t="shared" ref="AC21:AC22" si="1490">AB21</f>
        <v>MV2</v>
      </c>
      <c r="AD21" s="112" t="str">
        <f t="shared" ref="AD21:AD22" si="1491">AC21</f>
        <v>MV2</v>
      </c>
      <c r="AE21" s="112" t="str">
        <f t="shared" ref="AE21:AE22" si="1492">AD21</f>
        <v>MV2</v>
      </c>
      <c r="AF21" s="112" t="str">
        <f t="shared" ref="AF21:AF22" si="1493">AE21</f>
        <v>MV2</v>
      </c>
      <c r="AG21" s="112" t="str">
        <f t="shared" ref="AG21:AG22" si="1494">AF21</f>
        <v>MV2</v>
      </c>
      <c r="AH21" s="112" t="str">
        <f t="shared" ref="AH21:AH22" si="1495">AG21</f>
        <v>MV2</v>
      </c>
      <c r="AI21" s="112" t="str">
        <f t="shared" ref="AI21:AI22" si="1496">AH21</f>
        <v>MV2</v>
      </c>
      <c r="AJ21" s="113" t="str">
        <f t="shared" ref="AJ21:AJ22" si="1497">AI21</f>
        <v>MV2</v>
      </c>
      <c r="AK21" s="103" t="str">
        <f>+AA21</f>
        <v>MV2</v>
      </c>
      <c r="AL21" s="112" t="str">
        <f t="shared" ref="AL21:AL22" si="1498">AK21</f>
        <v>MV2</v>
      </c>
      <c r="AM21" s="112" t="str">
        <f t="shared" ref="AM21:AM22" si="1499">AL21</f>
        <v>MV2</v>
      </c>
      <c r="AN21" s="112" t="str">
        <f t="shared" ref="AN21:AN22" si="1500">AM21</f>
        <v>MV2</v>
      </c>
      <c r="AO21" s="112" t="str">
        <f t="shared" ref="AO21:AO22" si="1501">AN21</f>
        <v>MV2</v>
      </c>
      <c r="AP21" s="112" t="str">
        <f t="shared" ref="AP21:AP22" si="1502">AO21</f>
        <v>MV2</v>
      </c>
      <c r="AQ21" s="112" t="str">
        <f t="shared" ref="AQ21:AQ22" si="1503">AP21</f>
        <v>MV2</v>
      </c>
      <c r="AR21" s="112" t="str">
        <f t="shared" ref="AR21:AR22" si="1504">AQ21</f>
        <v>MV2</v>
      </c>
      <c r="AS21" s="112" t="str">
        <f t="shared" ref="AS21:AS22" si="1505">AR21</f>
        <v>MV2</v>
      </c>
      <c r="AT21" s="113" t="str">
        <f t="shared" ref="AT21:AT22" si="1506">AS21</f>
        <v>MV2</v>
      </c>
      <c r="AU21" s="103" t="str">
        <f>+AK21</f>
        <v>MV2</v>
      </c>
      <c r="AV21" s="112" t="str">
        <f t="shared" ref="AV21:AV22" si="1507">AU21</f>
        <v>MV2</v>
      </c>
      <c r="AW21" s="112" t="str">
        <f t="shared" ref="AW21:AW22" si="1508">AV21</f>
        <v>MV2</v>
      </c>
      <c r="AX21" s="112" t="str">
        <f t="shared" ref="AX21:AX22" si="1509">AW21</f>
        <v>MV2</v>
      </c>
      <c r="AY21" s="112" t="str">
        <f t="shared" ref="AY21:AY22" si="1510">AX21</f>
        <v>MV2</v>
      </c>
      <c r="AZ21" s="112" t="str">
        <f t="shared" ref="AZ21:AZ22" si="1511">AY21</f>
        <v>MV2</v>
      </c>
      <c r="BA21" s="112" t="str">
        <f t="shared" ref="BA21:BA22" si="1512">AZ21</f>
        <v>MV2</v>
      </c>
      <c r="BB21" s="112" t="str">
        <f t="shared" ref="BB21:BB22" si="1513">BA21</f>
        <v>MV2</v>
      </c>
      <c r="BC21" s="112" t="str">
        <f t="shared" ref="BC21:BC22" si="1514">BB21</f>
        <v>MV2</v>
      </c>
      <c r="BD21" s="113" t="str">
        <f t="shared" ref="BD21:BD22" si="1515">BC21</f>
        <v>MV2</v>
      </c>
      <c r="BE21" s="103" t="str">
        <f>+AU21</f>
        <v>MV2</v>
      </c>
      <c r="BF21" s="112" t="str">
        <f t="shared" ref="BF21:BF22" si="1516">BE21</f>
        <v>MV2</v>
      </c>
      <c r="BG21" s="112" t="str">
        <f t="shared" ref="BG21:BG22" si="1517">BF21</f>
        <v>MV2</v>
      </c>
      <c r="BH21" s="112" t="str">
        <f t="shared" ref="BH21:BH22" si="1518">BG21</f>
        <v>MV2</v>
      </c>
      <c r="BI21" s="112" t="str">
        <f t="shared" ref="BI21:BI22" si="1519">BH21</f>
        <v>MV2</v>
      </c>
      <c r="BJ21" s="112" t="str">
        <f t="shared" ref="BJ21:BJ22" si="1520">BI21</f>
        <v>MV2</v>
      </c>
      <c r="BK21" s="112" t="str">
        <f t="shared" ref="BK21:BK22" si="1521">BJ21</f>
        <v>MV2</v>
      </c>
      <c r="BL21" s="112" t="str">
        <f t="shared" ref="BL21:BL22" si="1522">BK21</f>
        <v>MV2</v>
      </c>
      <c r="BM21" s="112" t="str">
        <f t="shared" ref="BM21:BM22" si="1523">BL21</f>
        <v>MV2</v>
      </c>
      <c r="BN21" s="113" t="str">
        <f t="shared" ref="BN21:BN22" si="1524">BM21</f>
        <v>MV2</v>
      </c>
      <c r="BO21" s="103" t="str">
        <f>+BE21</f>
        <v>MV2</v>
      </c>
      <c r="BP21" s="112" t="str">
        <f t="shared" ref="BP21:BP22" si="1525">BO21</f>
        <v>MV2</v>
      </c>
      <c r="BQ21" s="112" t="str">
        <f t="shared" ref="BQ21:BQ22" si="1526">BP21</f>
        <v>MV2</v>
      </c>
      <c r="BR21" s="112" t="str">
        <f t="shared" ref="BR21:BR22" si="1527">BQ21</f>
        <v>MV2</v>
      </c>
      <c r="BS21" s="112" t="str">
        <f t="shared" ref="BS21:BS22" si="1528">BR21</f>
        <v>MV2</v>
      </c>
      <c r="BT21" s="112" t="str">
        <f t="shared" ref="BT21:BT22" si="1529">BS21</f>
        <v>MV2</v>
      </c>
      <c r="BU21" s="112" t="str">
        <f t="shared" ref="BU21:BU22" si="1530">BT21</f>
        <v>MV2</v>
      </c>
      <c r="BV21" s="112" t="str">
        <f t="shared" ref="BV21:BV22" si="1531">BU21</f>
        <v>MV2</v>
      </c>
      <c r="BW21" s="112" t="str">
        <f t="shared" ref="BW21:BW22" si="1532">BV21</f>
        <v>MV2</v>
      </c>
      <c r="BX21" s="113" t="str">
        <f t="shared" ref="BX21:BX22" si="1533">BW21</f>
        <v>MV2</v>
      </c>
      <c r="BY21" s="103" t="str">
        <f>+BO21</f>
        <v>MV2</v>
      </c>
      <c r="BZ21" s="112" t="str">
        <f t="shared" ref="BZ21:BZ22" si="1534">BY21</f>
        <v>MV2</v>
      </c>
      <c r="CA21" s="112" t="str">
        <f t="shared" ref="CA21:CA22" si="1535">BZ21</f>
        <v>MV2</v>
      </c>
      <c r="CB21" s="112" t="str">
        <f t="shared" ref="CB21:CB22" si="1536">CA21</f>
        <v>MV2</v>
      </c>
      <c r="CC21" s="112" t="str">
        <f t="shared" ref="CC21:CC22" si="1537">CB21</f>
        <v>MV2</v>
      </c>
      <c r="CD21" s="112" t="str">
        <f t="shared" ref="CD21:CD22" si="1538">CC21</f>
        <v>MV2</v>
      </c>
      <c r="CE21" s="112" t="str">
        <f t="shared" ref="CE21:CE22" si="1539">CD21</f>
        <v>MV2</v>
      </c>
      <c r="CF21" s="112" t="str">
        <f t="shared" ref="CF21:CF22" si="1540">CE21</f>
        <v>MV2</v>
      </c>
      <c r="CG21" s="112" t="str">
        <f t="shared" ref="CG21:CG22" si="1541">CF21</f>
        <v>MV2</v>
      </c>
      <c r="CH21" s="113" t="str">
        <f t="shared" ref="CH21:CH22" si="1542">CG21</f>
        <v>MV2</v>
      </c>
      <c r="CI21" s="103" t="str">
        <f>+BY21</f>
        <v>MV2</v>
      </c>
      <c r="CJ21" s="112" t="str">
        <f t="shared" ref="CJ21:CJ22" si="1543">CI21</f>
        <v>MV2</v>
      </c>
      <c r="CK21" s="112" t="str">
        <f t="shared" ref="CK21:CK22" si="1544">CJ21</f>
        <v>MV2</v>
      </c>
      <c r="CL21" s="112" t="str">
        <f t="shared" ref="CL21:CL22" si="1545">CK21</f>
        <v>MV2</v>
      </c>
      <c r="CM21" s="112" t="str">
        <f t="shared" ref="CM21:CM22" si="1546">CL21</f>
        <v>MV2</v>
      </c>
      <c r="CN21" s="112" t="str">
        <f t="shared" ref="CN21:CN22" si="1547">CM21</f>
        <v>MV2</v>
      </c>
      <c r="CO21" s="112" t="str">
        <f t="shared" ref="CO21:CO22" si="1548">CN21</f>
        <v>MV2</v>
      </c>
      <c r="CP21" s="112" t="str">
        <f t="shared" ref="CP21:CP22" si="1549">CO21</f>
        <v>MV2</v>
      </c>
      <c r="CQ21" s="112" t="str">
        <f t="shared" ref="CQ21:CQ22" si="1550">CP21</f>
        <v>MV2</v>
      </c>
      <c r="CR21" s="113" t="str">
        <f t="shared" ref="CR21:CR22" si="1551">CQ21</f>
        <v>MV2</v>
      </c>
      <c r="CS21" s="103" t="str">
        <f>+CI21</f>
        <v>MV2</v>
      </c>
      <c r="CT21" s="112" t="str">
        <f t="shared" ref="CT21:CT22" si="1552">CS21</f>
        <v>MV2</v>
      </c>
      <c r="CU21" s="112" t="str">
        <f t="shared" ref="CU21:CU22" si="1553">CT21</f>
        <v>MV2</v>
      </c>
      <c r="CV21" s="112" t="str">
        <f t="shared" ref="CV21:CV22" si="1554">CU21</f>
        <v>MV2</v>
      </c>
      <c r="CW21" s="112" t="str">
        <f t="shared" ref="CW21:CW22" si="1555">CV21</f>
        <v>MV2</v>
      </c>
      <c r="CX21" s="112" t="str">
        <f t="shared" ref="CX21:CX22" si="1556">CW21</f>
        <v>MV2</v>
      </c>
      <c r="CY21" s="112" t="str">
        <f t="shared" ref="CY21:CY22" si="1557">CX21</f>
        <v>MV2</v>
      </c>
      <c r="CZ21" s="112" t="str">
        <f t="shared" ref="CZ21:CZ22" si="1558">CY21</f>
        <v>MV2</v>
      </c>
      <c r="DA21" s="112" t="str">
        <f t="shared" ref="DA21:DA22" si="1559">CZ21</f>
        <v>MV2</v>
      </c>
      <c r="DB21" s="113" t="str">
        <f t="shared" ref="DB21:DB22" si="1560">DA21</f>
        <v>MV2</v>
      </c>
      <c r="DC21" s="103" t="str">
        <f>+CS21</f>
        <v>MV2</v>
      </c>
      <c r="DD21" s="112" t="str">
        <f t="shared" ref="DD21:DD22" si="1561">DC21</f>
        <v>MV2</v>
      </c>
      <c r="DE21" s="112" t="str">
        <f t="shared" ref="DE21:DE22" si="1562">DD21</f>
        <v>MV2</v>
      </c>
      <c r="DF21" s="112" t="str">
        <f t="shared" ref="DF21:DF22" si="1563">DE21</f>
        <v>MV2</v>
      </c>
      <c r="DG21" s="112" t="str">
        <f t="shared" ref="DG21:DG22" si="1564">DF21</f>
        <v>MV2</v>
      </c>
      <c r="DH21" s="112" t="str">
        <f t="shared" ref="DH21:DH22" si="1565">DG21</f>
        <v>MV2</v>
      </c>
      <c r="DI21" s="112" t="str">
        <f t="shared" ref="DI21:DI22" si="1566">DH21</f>
        <v>MV2</v>
      </c>
      <c r="DJ21" s="112" t="str">
        <f t="shared" ref="DJ21:DJ22" si="1567">DI21</f>
        <v>MV2</v>
      </c>
      <c r="DK21" s="112" t="str">
        <f t="shared" ref="DK21:DK22" si="1568">DJ21</f>
        <v>MV2</v>
      </c>
      <c r="DL21" s="113" t="str">
        <f t="shared" ref="DL21:DL22" si="1569">DK21</f>
        <v>MV2</v>
      </c>
      <c r="DM21" s="103" t="str">
        <f>+DC21</f>
        <v>MV2</v>
      </c>
      <c r="DN21" s="112" t="str">
        <f t="shared" ref="DN21:DN22" si="1570">DM21</f>
        <v>MV2</v>
      </c>
      <c r="DO21" s="112" t="str">
        <f t="shared" ref="DO21:DO22" si="1571">DN21</f>
        <v>MV2</v>
      </c>
      <c r="DP21" s="112" t="str">
        <f t="shared" ref="DP21:DP22" si="1572">DO21</f>
        <v>MV2</v>
      </c>
      <c r="DQ21" s="112" t="str">
        <f t="shared" ref="DQ21:DQ22" si="1573">DP21</f>
        <v>MV2</v>
      </c>
      <c r="DR21" s="112" t="str">
        <f t="shared" ref="DR21:DR22" si="1574">DQ21</f>
        <v>MV2</v>
      </c>
      <c r="DS21" s="112" t="str">
        <f t="shared" ref="DS21:DS22" si="1575">DR21</f>
        <v>MV2</v>
      </c>
      <c r="DT21" s="112" t="str">
        <f t="shared" ref="DT21:DT22" si="1576">DS21</f>
        <v>MV2</v>
      </c>
      <c r="DU21" s="112" t="str">
        <f t="shared" ref="DU21:DU22" si="1577">DT21</f>
        <v>MV2</v>
      </c>
      <c r="DV21" s="113" t="str">
        <f t="shared" ref="DV21:DV22" si="1578">DU21</f>
        <v>MV2</v>
      </c>
      <c r="DW21" s="103" t="str">
        <f t="shared" ref="DW21:EF22" si="1579">+DM21</f>
        <v>MV2</v>
      </c>
      <c r="DX21" s="103" t="str">
        <f t="shared" si="1579"/>
        <v>MV2</v>
      </c>
      <c r="DY21" s="103" t="str">
        <f t="shared" si="1579"/>
        <v>MV2</v>
      </c>
      <c r="DZ21" s="103" t="str">
        <f t="shared" si="1579"/>
        <v>MV2</v>
      </c>
      <c r="EA21" s="103" t="str">
        <f t="shared" si="1579"/>
        <v>MV2</v>
      </c>
      <c r="EB21" s="103" t="str">
        <f t="shared" si="1579"/>
        <v>MV2</v>
      </c>
      <c r="EC21" s="103" t="str">
        <f t="shared" si="1579"/>
        <v>MV2</v>
      </c>
      <c r="ED21" s="103" t="str">
        <f t="shared" si="1579"/>
        <v>MV2</v>
      </c>
      <c r="EE21" s="103" t="str">
        <f t="shared" si="1579"/>
        <v>MV2</v>
      </c>
      <c r="EF21" s="173" t="str">
        <f t="shared" si="1579"/>
        <v>MV2</v>
      </c>
      <c r="EG21" t="s">
        <v>337</v>
      </c>
      <c r="EH21" s="112" t="str">
        <f t="shared" ref="EH21:EH22" si="1580">EG21</f>
        <v>MV2</v>
      </c>
      <c r="EI21" s="112" t="str">
        <f t="shared" ref="EI21:EI22" si="1581">EH21</f>
        <v>MV2</v>
      </c>
      <c r="EJ21" s="112" t="str">
        <f t="shared" ref="EJ21:EJ22" si="1582">EI21</f>
        <v>MV2</v>
      </c>
      <c r="EK21" s="112" t="str">
        <f t="shared" ref="EK21:EK22" si="1583">EJ21</f>
        <v>MV2</v>
      </c>
      <c r="EL21" s="112" t="str">
        <f t="shared" ref="EL21:EL22" si="1584">EK21</f>
        <v>MV2</v>
      </c>
      <c r="EM21" s="112" t="str">
        <f t="shared" ref="EM21:EM22" si="1585">EL21</f>
        <v>MV2</v>
      </c>
      <c r="EN21" s="112" t="str">
        <f t="shared" ref="EN21:EN22" si="1586">EM21</f>
        <v>MV2</v>
      </c>
      <c r="EO21" s="112" t="str">
        <f t="shared" ref="EO21:EO22" si="1587">EN21</f>
        <v>MV2</v>
      </c>
      <c r="EP21" s="113" t="str">
        <f t="shared" ref="EP21:EP22" si="1588">EO21</f>
        <v>MV2</v>
      </c>
      <c r="EQ21" s="103" t="str">
        <f>+EG21</f>
        <v>MV2</v>
      </c>
      <c r="ER21" s="112" t="str">
        <f t="shared" ref="ER21:ER22" si="1589">EQ21</f>
        <v>MV2</v>
      </c>
      <c r="ES21" s="112" t="str">
        <f t="shared" ref="ES21:ES22" si="1590">ER21</f>
        <v>MV2</v>
      </c>
      <c r="ET21" s="112" t="str">
        <f t="shared" ref="ET21:ET22" si="1591">ES21</f>
        <v>MV2</v>
      </c>
      <c r="EU21" s="112" t="str">
        <f t="shared" ref="EU21:EU22" si="1592">ET21</f>
        <v>MV2</v>
      </c>
      <c r="EV21" s="112" t="str">
        <f t="shared" ref="EV21:EV22" si="1593">EU21</f>
        <v>MV2</v>
      </c>
      <c r="EW21" s="112" t="str">
        <f t="shared" ref="EW21:EW22" si="1594">EV21</f>
        <v>MV2</v>
      </c>
      <c r="EX21" s="112" t="str">
        <f t="shared" ref="EX21:EX22" si="1595">EW21</f>
        <v>MV2</v>
      </c>
      <c r="EY21" s="112" t="str">
        <f t="shared" ref="EY21:EY22" si="1596">EX21</f>
        <v>MV2</v>
      </c>
      <c r="EZ21" s="113" t="str">
        <f t="shared" ref="EZ21:EZ22" si="1597">EY21</f>
        <v>MV2</v>
      </c>
      <c r="FA21" s="103" t="str">
        <f>+EQ21</f>
        <v>MV2</v>
      </c>
      <c r="FB21" s="112" t="str">
        <f t="shared" ref="FB21:FB22" si="1598">FA21</f>
        <v>MV2</v>
      </c>
      <c r="FC21" s="112" t="str">
        <f t="shared" ref="FC21:FC22" si="1599">FB21</f>
        <v>MV2</v>
      </c>
      <c r="FD21" s="112" t="str">
        <f t="shared" ref="FD21:FD22" si="1600">FC21</f>
        <v>MV2</v>
      </c>
      <c r="FE21" s="112" t="str">
        <f t="shared" ref="FE21:FE22" si="1601">FD21</f>
        <v>MV2</v>
      </c>
      <c r="FF21" s="112" t="str">
        <f t="shared" ref="FF21:FF22" si="1602">FE21</f>
        <v>MV2</v>
      </c>
      <c r="FG21" s="112" t="str">
        <f t="shared" ref="FG21:FG22" si="1603">FF21</f>
        <v>MV2</v>
      </c>
      <c r="FH21" s="112" t="str">
        <f t="shared" ref="FH21:FH22" si="1604">FG21</f>
        <v>MV2</v>
      </c>
      <c r="FI21" s="112" t="str">
        <f t="shared" ref="FI21:FI22" si="1605">FH21</f>
        <v>MV2</v>
      </c>
      <c r="FJ21" s="113" t="str">
        <f t="shared" ref="FJ21:FJ22" si="1606">FI21</f>
        <v>MV2</v>
      </c>
      <c r="FK21" s="103" t="str">
        <f t="shared" ref="FK21:FP22" si="1607">+FA21</f>
        <v>MV2</v>
      </c>
      <c r="FL21" s="103" t="str">
        <f t="shared" si="1607"/>
        <v>MV2</v>
      </c>
      <c r="FM21" s="103" t="str">
        <f t="shared" si="1607"/>
        <v>MV2</v>
      </c>
      <c r="FN21" s="103" t="str">
        <f t="shared" si="1607"/>
        <v>MV2</v>
      </c>
      <c r="FO21" s="103" t="str">
        <f t="shared" si="1607"/>
        <v>MV2</v>
      </c>
      <c r="FP21" s="103" t="str">
        <f t="shared" si="1607"/>
        <v>MV2</v>
      </c>
      <c r="FQ21" s="103" t="str">
        <f t="shared" ref="FQ21:FQ22" si="1608">+FG21</f>
        <v>MV2</v>
      </c>
      <c r="FR21" s="103" t="str">
        <f t="shared" ref="FR21:FR22" si="1609">+FH21</f>
        <v>MV2</v>
      </c>
      <c r="FS21" s="103" t="str">
        <f>+FG21</f>
        <v>MV2</v>
      </c>
      <c r="FT21" s="173" t="str">
        <f>+FH21</f>
        <v>MV2</v>
      </c>
      <c r="FU21" t="s">
        <v>337</v>
      </c>
      <c r="FV21" s="112" t="str">
        <f t="shared" ref="FV21:FV22" si="1610">FU21</f>
        <v>MV2</v>
      </c>
      <c r="FW21" s="112" t="str">
        <f t="shared" ref="FW21:FW22" si="1611">FV21</f>
        <v>MV2</v>
      </c>
      <c r="FX21" s="112" t="str">
        <f t="shared" ref="FX21:FX22" si="1612">FW21</f>
        <v>MV2</v>
      </c>
      <c r="FY21" s="112" t="str">
        <f t="shared" ref="FY21:FY22" si="1613">FX21</f>
        <v>MV2</v>
      </c>
      <c r="FZ21" s="112" t="str">
        <f t="shared" ref="FZ21:FZ22" si="1614">FY21</f>
        <v>MV2</v>
      </c>
      <c r="GA21" s="112" t="str">
        <f t="shared" ref="GA21:GA22" si="1615">FZ21</f>
        <v>MV2</v>
      </c>
      <c r="GB21" s="112" t="str">
        <f t="shared" ref="GB21:GB22" si="1616">GA21</f>
        <v>MV2</v>
      </c>
      <c r="GC21" s="112" t="str">
        <f t="shared" ref="GC21:GC22" si="1617">GB21</f>
        <v>MV2</v>
      </c>
      <c r="GD21" s="113" t="str">
        <f t="shared" ref="GD21:GD22" si="1618">GC21</f>
        <v>MV2</v>
      </c>
      <c r="GE21" s="103" t="str">
        <f>+FU21</f>
        <v>MV2</v>
      </c>
      <c r="GF21" s="112" t="str">
        <f t="shared" ref="GF21:GF22" si="1619">GE21</f>
        <v>MV2</v>
      </c>
      <c r="GG21" s="112" t="str">
        <f t="shared" ref="GG21:GG22" si="1620">GF21</f>
        <v>MV2</v>
      </c>
      <c r="GH21" s="112" t="str">
        <f t="shared" ref="GH21:GH22" si="1621">GG21</f>
        <v>MV2</v>
      </c>
      <c r="GI21" s="112" t="str">
        <f t="shared" ref="GI21:GI22" si="1622">GH21</f>
        <v>MV2</v>
      </c>
      <c r="GJ21" s="112" t="str">
        <f t="shared" ref="GJ21:GJ22" si="1623">GI21</f>
        <v>MV2</v>
      </c>
      <c r="GK21" s="112" t="str">
        <f t="shared" ref="GK21:GK22" si="1624">GJ21</f>
        <v>MV2</v>
      </c>
      <c r="GL21" s="112" t="str">
        <f t="shared" ref="GL21:GL22" si="1625">GK21</f>
        <v>MV2</v>
      </c>
      <c r="GM21" s="112" t="str">
        <f t="shared" ref="GM21:GM22" si="1626">GL21</f>
        <v>MV2</v>
      </c>
      <c r="GN21" s="113" t="str">
        <f t="shared" ref="GN21:GN22" si="1627">GM21</f>
        <v>MV2</v>
      </c>
      <c r="GO21" s="103" t="str">
        <f>+GE21</f>
        <v>MV2</v>
      </c>
      <c r="GP21" s="112" t="str">
        <f t="shared" ref="GP21:GP22" si="1628">GO21</f>
        <v>MV2</v>
      </c>
      <c r="GQ21" s="112" t="str">
        <f t="shared" ref="GQ21:GQ22" si="1629">GP21</f>
        <v>MV2</v>
      </c>
      <c r="GR21" s="112" t="str">
        <f t="shared" ref="GR21:GR22" si="1630">GQ21</f>
        <v>MV2</v>
      </c>
      <c r="GS21" s="112" t="str">
        <f t="shared" ref="GS21:GS22" si="1631">GR21</f>
        <v>MV2</v>
      </c>
      <c r="GT21" s="112" t="str">
        <f t="shared" ref="GT21:GT22" si="1632">GS21</f>
        <v>MV2</v>
      </c>
      <c r="GU21" s="112" t="str">
        <f t="shared" ref="GU21:GU22" si="1633">GT21</f>
        <v>MV2</v>
      </c>
      <c r="GV21" s="112" t="str">
        <f t="shared" ref="GV21:GV22" si="1634">GU21</f>
        <v>MV2</v>
      </c>
      <c r="GW21" s="112" t="str">
        <f t="shared" ref="GW21:GW22" si="1635">GV21</f>
        <v>MV2</v>
      </c>
      <c r="GX21" s="113" t="str">
        <f t="shared" ref="GX21:GX22" si="1636">GW21</f>
        <v>MV2</v>
      </c>
      <c r="GY21" t="s">
        <v>337</v>
      </c>
      <c r="GZ21" s="112" t="str">
        <f t="shared" ref="GZ21:GZ22" si="1637">GY21</f>
        <v>MV2</v>
      </c>
      <c r="HA21" s="112" t="str">
        <f t="shared" ref="HA21:HA22" si="1638">GZ21</f>
        <v>MV2</v>
      </c>
      <c r="HB21" s="112" t="str">
        <f t="shared" ref="HB21:HB22" si="1639">HA21</f>
        <v>MV2</v>
      </c>
      <c r="HC21" s="112" t="str">
        <f t="shared" ref="HC21:HC22" si="1640">HB21</f>
        <v>MV2</v>
      </c>
      <c r="HD21" s="112" t="str">
        <f t="shared" ref="HD21:HD22" si="1641">HC21</f>
        <v>MV2</v>
      </c>
      <c r="HE21" s="112" t="str">
        <f t="shared" ref="HE21:HE22" si="1642">HD21</f>
        <v>MV2</v>
      </c>
      <c r="HF21" s="112" t="str">
        <f t="shared" ref="HF21:HF22" si="1643">HE21</f>
        <v>MV2</v>
      </c>
      <c r="HG21" s="112" t="str">
        <f t="shared" ref="HG21:HG22" si="1644">HF21</f>
        <v>MV2</v>
      </c>
      <c r="HH21" s="113" t="str">
        <f t="shared" ref="HH21:HH22" si="1645">HG21</f>
        <v>MV2</v>
      </c>
      <c r="HI21" s="103" t="str">
        <f>+GY21</f>
        <v>MV2</v>
      </c>
      <c r="HJ21" s="112" t="str">
        <f t="shared" ref="HJ21:HJ22" si="1646">HI21</f>
        <v>MV2</v>
      </c>
      <c r="HK21" s="112" t="str">
        <f t="shared" ref="HK21:HK22" si="1647">HJ21</f>
        <v>MV2</v>
      </c>
      <c r="HL21" s="112" t="str">
        <f t="shared" ref="HL21:HL22" si="1648">HK21</f>
        <v>MV2</v>
      </c>
      <c r="HM21" s="112" t="str">
        <f t="shared" ref="HM21:HM22" si="1649">HL21</f>
        <v>MV2</v>
      </c>
      <c r="HN21" s="112" t="str">
        <f t="shared" ref="HN21:HN22" si="1650">HM21</f>
        <v>MV2</v>
      </c>
      <c r="HO21" s="112" t="str">
        <f t="shared" ref="HO21:HO22" si="1651">HN21</f>
        <v>MV2</v>
      </c>
      <c r="HP21" s="112" t="str">
        <f t="shared" ref="HP21:HP22" si="1652">HO21</f>
        <v>MV2</v>
      </c>
      <c r="HQ21" s="112" t="str">
        <f t="shared" ref="HQ21:HQ22" si="1653">HP21</f>
        <v>MV2</v>
      </c>
      <c r="HR21" s="113" t="str">
        <f t="shared" ref="HR21:HR22" si="1654">HQ21</f>
        <v>MV2</v>
      </c>
      <c r="HS21" s="103" t="str">
        <f>+HI21</f>
        <v>MV2</v>
      </c>
      <c r="HT21" s="112" t="str">
        <f t="shared" ref="HT21:HT22" si="1655">HS21</f>
        <v>MV2</v>
      </c>
      <c r="HU21" s="112" t="str">
        <f t="shared" ref="HU21:HU22" si="1656">HT21</f>
        <v>MV2</v>
      </c>
      <c r="HV21" s="112" t="str">
        <f t="shared" ref="HV21:HV22" si="1657">HU21</f>
        <v>MV2</v>
      </c>
      <c r="HW21" s="112" t="str">
        <f t="shared" ref="HW21:HW22" si="1658">HV21</f>
        <v>MV2</v>
      </c>
      <c r="HX21" s="112" t="str">
        <f t="shared" ref="HX21:HX22" si="1659">HW21</f>
        <v>MV2</v>
      </c>
      <c r="HY21" s="112" t="str">
        <f t="shared" ref="HY21:HY22" si="1660">HX21</f>
        <v>MV2</v>
      </c>
      <c r="HZ21" s="112" t="str">
        <f t="shared" ref="HZ21:HZ22" si="1661">HY21</f>
        <v>MV2</v>
      </c>
      <c r="IA21" s="112" t="str">
        <f t="shared" ref="IA21:IA22" si="1662">HZ21</f>
        <v>MV2</v>
      </c>
      <c r="IB21" s="113" t="str">
        <f t="shared" ref="IB21:IB22" si="1663">IA21</f>
        <v>MV2</v>
      </c>
      <c r="IC21" t="s">
        <v>337</v>
      </c>
      <c r="ID21" s="112" t="str">
        <f t="shared" ref="ID21:ID22" si="1664">IC21</f>
        <v>MV2</v>
      </c>
      <c r="IE21" s="112" t="str">
        <f t="shared" ref="IE21:IE22" si="1665">ID21</f>
        <v>MV2</v>
      </c>
      <c r="IF21" s="112" t="str">
        <f t="shared" ref="IF21:IF22" si="1666">IE21</f>
        <v>MV2</v>
      </c>
      <c r="IG21" s="112" t="str">
        <f t="shared" ref="IG21:IG22" si="1667">IF21</f>
        <v>MV2</v>
      </c>
      <c r="IH21" s="112" t="str">
        <f t="shared" ref="IH21:IH22" si="1668">IG21</f>
        <v>MV2</v>
      </c>
      <c r="II21" s="112" t="str">
        <f t="shared" ref="II21:II22" si="1669">IH21</f>
        <v>MV2</v>
      </c>
      <c r="IJ21" s="112" t="str">
        <f t="shared" ref="IJ21:IJ22" si="1670">II21</f>
        <v>MV2</v>
      </c>
      <c r="IK21" s="112" t="str">
        <f t="shared" ref="IK21:IK22" si="1671">IJ21</f>
        <v>MV2</v>
      </c>
      <c r="IL21" s="113" t="str">
        <f t="shared" ref="IL21:IL22" si="1672">IK21</f>
        <v>MV2</v>
      </c>
      <c r="IM21" s="103" t="str">
        <f>+IC21</f>
        <v>MV2</v>
      </c>
      <c r="IN21" s="112" t="str">
        <f t="shared" ref="IN21:IN22" si="1673">IM21</f>
        <v>MV2</v>
      </c>
      <c r="IO21" s="112" t="str">
        <f t="shared" ref="IO21:IO22" si="1674">IN21</f>
        <v>MV2</v>
      </c>
      <c r="IP21" s="112" t="str">
        <f t="shared" ref="IP21:IP22" si="1675">IO21</f>
        <v>MV2</v>
      </c>
      <c r="IQ21" s="112" t="str">
        <f t="shared" ref="IQ21:IQ22" si="1676">IP21</f>
        <v>MV2</v>
      </c>
      <c r="IR21" s="112" t="str">
        <f t="shared" ref="IR21:IR22" si="1677">IQ21</f>
        <v>MV2</v>
      </c>
      <c r="IS21" s="112" t="str">
        <f t="shared" ref="IS21:IS22" si="1678">IR21</f>
        <v>MV2</v>
      </c>
      <c r="IT21" s="112" t="str">
        <f t="shared" ref="IT21:IT22" si="1679">IS21</f>
        <v>MV2</v>
      </c>
      <c r="IU21" s="112" t="str">
        <f t="shared" ref="IU21:IU22" si="1680">IT21</f>
        <v>MV2</v>
      </c>
      <c r="IV21" s="113" t="str">
        <f t="shared" ref="IV21:IV22" si="1681">IU21</f>
        <v>MV2</v>
      </c>
      <c r="IW21" s="103" t="str">
        <f>+IM21</f>
        <v>MV2</v>
      </c>
      <c r="IX21" s="112" t="str">
        <f t="shared" ref="IX21:IX22" si="1682">IW21</f>
        <v>MV2</v>
      </c>
      <c r="IY21" s="112" t="str">
        <f t="shared" ref="IY21:IY22" si="1683">IX21</f>
        <v>MV2</v>
      </c>
      <c r="IZ21" s="112" t="str">
        <f t="shared" ref="IZ21:IZ22" si="1684">IY21</f>
        <v>MV2</v>
      </c>
      <c r="JA21" s="112" t="str">
        <f t="shared" ref="JA21:JA22" si="1685">IZ21</f>
        <v>MV2</v>
      </c>
      <c r="JB21" s="112" t="str">
        <f t="shared" ref="JB21:JB22" si="1686">JA21</f>
        <v>MV2</v>
      </c>
      <c r="JC21" s="112" t="str">
        <f t="shared" ref="JC21:JC22" si="1687">JB21</f>
        <v>MV2</v>
      </c>
      <c r="JD21" s="112" t="str">
        <f t="shared" ref="JD21:JD22" si="1688">JC21</f>
        <v>MV2</v>
      </c>
      <c r="JE21" s="112" t="str">
        <f t="shared" ref="JE21:JE22" si="1689">JD21</f>
        <v>MV2</v>
      </c>
      <c r="JF21" s="113" t="str">
        <f t="shared" ref="JF21:JF22" si="1690">JE21</f>
        <v>MV2</v>
      </c>
      <c r="JG21" t="s">
        <v>337</v>
      </c>
      <c r="JH21" s="112" t="str">
        <f t="shared" ref="JH21:JH22" si="1691">JG21</f>
        <v>MV2</v>
      </c>
      <c r="JI21" s="112" t="str">
        <f t="shared" ref="JI21:JI22" si="1692">JH21</f>
        <v>MV2</v>
      </c>
      <c r="JJ21" s="112" t="str">
        <f t="shared" ref="JJ21:JJ22" si="1693">JI21</f>
        <v>MV2</v>
      </c>
      <c r="JK21" s="112" t="str">
        <f t="shared" ref="JK21:JK22" si="1694">JJ21</f>
        <v>MV2</v>
      </c>
      <c r="JL21" s="112" t="str">
        <f t="shared" ref="JL21:JL22" si="1695">JK21</f>
        <v>MV2</v>
      </c>
      <c r="JM21" s="112" t="str">
        <f t="shared" ref="JM21:JM22" si="1696">JL21</f>
        <v>MV2</v>
      </c>
      <c r="JN21" s="112" t="str">
        <f t="shared" ref="JN21:JN22" si="1697">JM21</f>
        <v>MV2</v>
      </c>
      <c r="JO21" s="112" t="str">
        <f t="shared" ref="JO21:JO22" si="1698">JN21</f>
        <v>MV2</v>
      </c>
      <c r="JP21" s="113" t="str">
        <f t="shared" ref="JP21:JP22" si="1699">JO21</f>
        <v>MV2</v>
      </c>
      <c r="JQ21" s="103" t="str">
        <f>+JG21</f>
        <v>MV2</v>
      </c>
      <c r="JR21" s="112" t="str">
        <f t="shared" ref="JR21:JR22" si="1700">JQ21</f>
        <v>MV2</v>
      </c>
      <c r="JS21" s="112" t="str">
        <f t="shared" ref="JS21:JS22" si="1701">JR21</f>
        <v>MV2</v>
      </c>
      <c r="JT21" s="112" t="str">
        <f t="shared" ref="JT21:JT22" si="1702">JS21</f>
        <v>MV2</v>
      </c>
      <c r="JU21" s="112" t="str">
        <f t="shared" ref="JU21:JU22" si="1703">JT21</f>
        <v>MV2</v>
      </c>
      <c r="JV21" s="112" t="str">
        <f t="shared" ref="JV21:JV22" si="1704">JU21</f>
        <v>MV2</v>
      </c>
      <c r="JW21" s="112" t="str">
        <f t="shared" ref="JW21:JW22" si="1705">JV21</f>
        <v>MV2</v>
      </c>
      <c r="JX21" s="112" t="str">
        <f t="shared" ref="JX21:JX22" si="1706">JW21</f>
        <v>MV2</v>
      </c>
      <c r="JY21" s="112" t="str">
        <f t="shared" ref="JY21:JY22" si="1707">JX21</f>
        <v>MV2</v>
      </c>
      <c r="JZ21" s="113" t="str">
        <f t="shared" ref="JZ21:JZ22" si="1708">JY21</f>
        <v>MV2</v>
      </c>
      <c r="KA21" s="103" t="str">
        <f>+JQ21</f>
        <v>MV2</v>
      </c>
      <c r="KB21" s="112" t="str">
        <f t="shared" ref="KB21:KB22" si="1709">KA21</f>
        <v>MV2</v>
      </c>
      <c r="KC21" s="112" t="str">
        <f t="shared" ref="KC21:KC22" si="1710">KB21</f>
        <v>MV2</v>
      </c>
      <c r="KD21" s="112" t="str">
        <f t="shared" ref="KD21:KD22" si="1711">KC21</f>
        <v>MV2</v>
      </c>
      <c r="KE21" s="112" t="str">
        <f t="shared" ref="KE21:KE22" si="1712">KD21</f>
        <v>MV2</v>
      </c>
      <c r="KF21" s="112" t="str">
        <f t="shared" ref="KF21:KF22" si="1713">KE21</f>
        <v>MV2</v>
      </c>
      <c r="KG21" s="112" t="str">
        <f t="shared" ref="KG21:KG22" si="1714">KF21</f>
        <v>MV2</v>
      </c>
      <c r="KH21" s="112" t="str">
        <f t="shared" ref="KH21:KH22" si="1715">KG21</f>
        <v>MV2</v>
      </c>
      <c r="KI21" s="112" t="str">
        <f t="shared" ref="KI21:KI22" si="1716">KH21</f>
        <v>MV2</v>
      </c>
      <c r="KJ21" s="113" t="str">
        <f t="shared" ref="KJ21:KJ22" si="1717">KI21</f>
        <v>MV2</v>
      </c>
      <c r="KK21" t="s">
        <v>337</v>
      </c>
      <c r="KL21" s="112" t="str">
        <f t="shared" ref="KL21:KL22" si="1718">KK21</f>
        <v>MV2</v>
      </c>
      <c r="KM21" s="112" t="str">
        <f t="shared" ref="KM21:KM22" si="1719">KL21</f>
        <v>MV2</v>
      </c>
      <c r="KN21" s="112" t="str">
        <f t="shared" ref="KN21:KN22" si="1720">KM21</f>
        <v>MV2</v>
      </c>
      <c r="KO21" s="112" t="str">
        <f t="shared" ref="KO21:KO22" si="1721">KN21</f>
        <v>MV2</v>
      </c>
      <c r="KP21" s="112" t="str">
        <f t="shared" ref="KP21:KP22" si="1722">KO21</f>
        <v>MV2</v>
      </c>
      <c r="KQ21" s="112" t="str">
        <f t="shared" ref="KQ21:KQ22" si="1723">KP21</f>
        <v>MV2</v>
      </c>
      <c r="KR21" s="112" t="str">
        <f t="shared" ref="KR21:KR22" si="1724">KQ21</f>
        <v>MV2</v>
      </c>
      <c r="KS21" s="112" t="str">
        <f t="shared" ref="KS21:KS22" si="1725">KR21</f>
        <v>MV2</v>
      </c>
      <c r="KT21" s="113" t="str">
        <f t="shared" ref="KT21:KT22" si="1726">KS21</f>
        <v>MV2</v>
      </c>
      <c r="KU21" s="103" t="str">
        <f>+KK21</f>
        <v>MV2</v>
      </c>
      <c r="KV21" s="112" t="str">
        <f t="shared" ref="KV21:KV22" si="1727">KU21</f>
        <v>MV2</v>
      </c>
      <c r="KW21" s="112" t="str">
        <f t="shared" ref="KW21:KW22" si="1728">KV21</f>
        <v>MV2</v>
      </c>
      <c r="KX21" s="112" t="str">
        <f t="shared" ref="KX21:KX22" si="1729">KW21</f>
        <v>MV2</v>
      </c>
      <c r="KY21" s="112" t="str">
        <f t="shared" ref="KY21:KY22" si="1730">KX21</f>
        <v>MV2</v>
      </c>
      <c r="KZ21" s="112" t="str">
        <f t="shared" ref="KZ21:KZ22" si="1731">KY21</f>
        <v>MV2</v>
      </c>
      <c r="LA21" s="112" t="str">
        <f t="shared" ref="LA21:LA22" si="1732">KZ21</f>
        <v>MV2</v>
      </c>
      <c r="LB21" s="112" t="str">
        <f t="shared" ref="LB21:LB22" si="1733">LA21</f>
        <v>MV2</v>
      </c>
      <c r="LC21" s="112" t="str">
        <f t="shared" ref="LC21:LC22" si="1734">LB21</f>
        <v>MV2</v>
      </c>
      <c r="LD21" s="171" t="str">
        <f t="shared" ref="LD21:LD22" si="1735">LC21</f>
        <v>MV2</v>
      </c>
      <c r="LE21" t="s">
        <v>337</v>
      </c>
      <c r="LF21" s="103" t="str">
        <f t="shared" ref="LF21:LG22" si="1736">+KV21</f>
        <v>MV2</v>
      </c>
      <c r="LG21" s="173" t="str">
        <f t="shared" si="1736"/>
        <v>MV2</v>
      </c>
      <c r="LH21" t="s">
        <v>337</v>
      </c>
      <c r="LI21" t="s">
        <v>337</v>
      </c>
      <c r="LJ21" t="s">
        <v>337</v>
      </c>
      <c r="LK21" t="s">
        <v>337</v>
      </c>
      <c r="LL21" t="s">
        <v>337</v>
      </c>
      <c r="LM21" t="s">
        <v>337</v>
      </c>
      <c r="LN21" t="s">
        <v>337</v>
      </c>
      <c r="LO21" t="s">
        <v>337</v>
      </c>
      <c r="LP21" t="s">
        <v>337</v>
      </c>
      <c r="LQ21" t="s">
        <v>337</v>
      </c>
      <c r="LR21" t="s">
        <v>337</v>
      </c>
      <c r="LS21" t="s">
        <v>337</v>
      </c>
      <c r="LT21" t="s">
        <v>337</v>
      </c>
      <c r="LU21" t="s">
        <v>337</v>
      </c>
      <c r="LV21" t="s">
        <v>337</v>
      </c>
      <c r="LW21" t="s">
        <v>337</v>
      </c>
      <c r="LX21" t="s">
        <v>337</v>
      </c>
      <c r="LY21" s="11" t="s">
        <v>337</v>
      </c>
      <c r="LZ21" t="s">
        <v>337</v>
      </c>
      <c r="MA21" s="11" t="s">
        <v>337</v>
      </c>
      <c r="MB21" t="s">
        <v>337</v>
      </c>
      <c r="MC21" t="s">
        <v>337</v>
      </c>
      <c r="MD21" t="s">
        <v>337</v>
      </c>
      <c r="ME21" t="s">
        <v>337</v>
      </c>
    </row>
    <row r="22" spans="1:343" x14ac:dyDescent="0.25">
      <c r="A22" s="2" t="s">
        <v>692</v>
      </c>
      <c r="B22" s="2">
        <v>6.3895879207297917E-6</v>
      </c>
      <c r="C22" s="2">
        <v>6.3895879207297917E-6</v>
      </c>
      <c r="D22" s="2">
        <v>6.3895879207297917E-6</v>
      </c>
      <c r="E22" s="86"/>
      <c r="F22" s="96" t="s">
        <v>336</v>
      </c>
      <c r="G22" s="8">
        <v>9944</v>
      </c>
      <c r="H22" s="114">
        <f t="shared" si="1471"/>
        <v>9944</v>
      </c>
      <c r="I22" s="114">
        <f t="shared" si="1472"/>
        <v>9944</v>
      </c>
      <c r="J22" s="114">
        <f t="shared" si="1473"/>
        <v>9944</v>
      </c>
      <c r="K22" s="114">
        <f t="shared" si="1474"/>
        <v>9944</v>
      </c>
      <c r="L22" s="114">
        <f t="shared" si="1475"/>
        <v>9944</v>
      </c>
      <c r="M22" s="114">
        <f t="shared" si="1476"/>
        <v>9944</v>
      </c>
      <c r="N22" s="114">
        <f t="shared" si="1477"/>
        <v>9944</v>
      </c>
      <c r="O22" s="114">
        <f t="shared" si="1478"/>
        <v>9944</v>
      </c>
      <c r="P22" s="115">
        <f t="shared" si="1479"/>
        <v>9944</v>
      </c>
      <c r="Q22" s="105">
        <f>+G22</f>
        <v>9944</v>
      </c>
      <c r="R22" s="114">
        <f t="shared" si="1480"/>
        <v>9944</v>
      </c>
      <c r="S22" s="114">
        <f t="shared" si="1481"/>
        <v>9944</v>
      </c>
      <c r="T22" s="114">
        <f t="shared" si="1482"/>
        <v>9944</v>
      </c>
      <c r="U22" s="114">
        <f t="shared" si="1483"/>
        <v>9944</v>
      </c>
      <c r="V22" s="114">
        <f t="shared" si="1484"/>
        <v>9944</v>
      </c>
      <c r="W22" s="114">
        <f t="shared" si="1485"/>
        <v>9944</v>
      </c>
      <c r="X22" s="114">
        <f t="shared" si="1486"/>
        <v>9944</v>
      </c>
      <c r="Y22" s="114">
        <f t="shared" si="1487"/>
        <v>9944</v>
      </c>
      <c r="Z22" s="115">
        <f t="shared" si="1488"/>
        <v>9944</v>
      </c>
      <c r="AA22" s="105">
        <f>+Q22</f>
        <v>9944</v>
      </c>
      <c r="AB22" s="114">
        <f t="shared" si="1489"/>
        <v>9944</v>
      </c>
      <c r="AC22" s="114">
        <f t="shared" si="1490"/>
        <v>9944</v>
      </c>
      <c r="AD22" s="114">
        <f t="shared" si="1491"/>
        <v>9944</v>
      </c>
      <c r="AE22" s="114">
        <f t="shared" si="1492"/>
        <v>9944</v>
      </c>
      <c r="AF22" s="114">
        <f t="shared" si="1493"/>
        <v>9944</v>
      </c>
      <c r="AG22" s="114">
        <f t="shared" si="1494"/>
        <v>9944</v>
      </c>
      <c r="AH22" s="114">
        <f t="shared" si="1495"/>
        <v>9944</v>
      </c>
      <c r="AI22" s="114">
        <f t="shared" si="1496"/>
        <v>9944</v>
      </c>
      <c r="AJ22" s="115">
        <f t="shared" si="1497"/>
        <v>9944</v>
      </c>
      <c r="AK22" s="105">
        <f>+AA22</f>
        <v>9944</v>
      </c>
      <c r="AL22" s="114">
        <f t="shared" si="1498"/>
        <v>9944</v>
      </c>
      <c r="AM22" s="114">
        <f t="shared" si="1499"/>
        <v>9944</v>
      </c>
      <c r="AN22" s="114">
        <f t="shared" si="1500"/>
        <v>9944</v>
      </c>
      <c r="AO22" s="114">
        <f t="shared" si="1501"/>
        <v>9944</v>
      </c>
      <c r="AP22" s="114">
        <f t="shared" si="1502"/>
        <v>9944</v>
      </c>
      <c r="AQ22" s="114">
        <f t="shared" si="1503"/>
        <v>9944</v>
      </c>
      <c r="AR22" s="114">
        <f t="shared" si="1504"/>
        <v>9944</v>
      </c>
      <c r="AS22" s="114">
        <f t="shared" si="1505"/>
        <v>9944</v>
      </c>
      <c r="AT22" s="115">
        <f t="shared" si="1506"/>
        <v>9944</v>
      </c>
      <c r="AU22" s="105">
        <f>+AK22</f>
        <v>9944</v>
      </c>
      <c r="AV22" s="114">
        <f t="shared" si="1507"/>
        <v>9944</v>
      </c>
      <c r="AW22" s="114">
        <f t="shared" si="1508"/>
        <v>9944</v>
      </c>
      <c r="AX22" s="114">
        <f t="shared" si="1509"/>
        <v>9944</v>
      </c>
      <c r="AY22" s="114">
        <f t="shared" si="1510"/>
        <v>9944</v>
      </c>
      <c r="AZ22" s="114">
        <f t="shared" si="1511"/>
        <v>9944</v>
      </c>
      <c r="BA22" s="114">
        <f t="shared" si="1512"/>
        <v>9944</v>
      </c>
      <c r="BB22" s="114">
        <f t="shared" si="1513"/>
        <v>9944</v>
      </c>
      <c r="BC22" s="114">
        <f t="shared" si="1514"/>
        <v>9944</v>
      </c>
      <c r="BD22" s="115">
        <f t="shared" si="1515"/>
        <v>9944</v>
      </c>
      <c r="BE22" s="105">
        <f>+AU22</f>
        <v>9944</v>
      </c>
      <c r="BF22" s="114">
        <f t="shared" si="1516"/>
        <v>9944</v>
      </c>
      <c r="BG22" s="114">
        <f t="shared" si="1517"/>
        <v>9944</v>
      </c>
      <c r="BH22" s="114">
        <f t="shared" si="1518"/>
        <v>9944</v>
      </c>
      <c r="BI22" s="114">
        <f t="shared" si="1519"/>
        <v>9944</v>
      </c>
      <c r="BJ22" s="114">
        <f t="shared" si="1520"/>
        <v>9944</v>
      </c>
      <c r="BK22" s="114">
        <f t="shared" si="1521"/>
        <v>9944</v>
      </c>
      <c r="BL22" s="114">
        <f t="shared" si="1522"/>
        <v>9944</v>
      </c>
      <c r="BM22" s="114">
        <f t="shared" si="1523"/>
        <v>9944</v>
      </c>
      <c r="BN22" s="115">
        <f t="shared" si="1524"/>
        <v>9944</v>
      </c>
      <c r="BO22" s="105">
        <f>+BE22</f>
        <v>9944</v>
      </c>
      <c r="BP22" s="114">
        <f t="shared" si="1525"/>
        <v>9944</v>
      </c>
      <c r="BQ22" s="114">
        <f t="shared" si="1526"/>
        <v>9944</v>
      </c>
      <c r="BR22" s="114">
        <f t="shared" si="1527"/>
        <v>9944</v>
      </c>
      <c r="BS22" s="114">
        <f t="shared" si="1528"/>
        <v>9944</v>
      </c>
      <c r="BT22" s="114">
        <f t="shared" si="1529"/>
        <v>9944</v>
      </c>
      <c r="BU22" s="114">
        <f t="shared" si="1530"/>
        <v>9944</v>
      </c>
      <c r="BV22" s="114">
        <f t="shared" si="1531"/>
        <v>9944</v>
      </c>
      <c r="BW22" s="114">
        <f t="shared" si="1532"/>
        <v>9944</v>
      </c>
      <c r="BX22" s="115">
        <f t="shared" si="1533"/>
        <v>9944</v>
      </c>
      <c r="BY22" s="105">
        <f>+BO22</f>
        <v>9944</v>
      </c>
      <c r="BZ22" s="114">
        <f t="shared" si="1534"/>
        <v>9944</v>
      </c>
      <c r="CA22" s="114">
        <f t="shared" si="1535"/>
        <v>9944</v>
      </c>
      <c r="CB22" s="114">
        <f t="shared" si="1536"/>
        <v>9944</v>
      </c>
      <c r="CC22" s="114">
        <f t="shared" si="1537"/>
        <v>9944</v>
      </c>
      <c r="CD22" s="114">
        <f t="shared" si="1538"/>
        <v>9944</v>
      </c>
      <c r="CE22" s="114">
        <f t="shared" si="1539"/>
        <v>9944</v>
      </c>
      <c r="CF22" s="114">
        <f t="shared" si="1540"/>
        <v>9944</v>
      </c>
      <c r="CG22" s="114">
        <f t="shared" si="1541"/>
        <v>9944</v>
      </c>
      <c r="CH22" s="115">
        <f t="shared" si="1542"/>
        <v>9944</v>
      </c>
      <c r="CI22" s="105">
        <f>+BY22</f>
        <v>9944</v>
      </c>
      <c r="CJ22" s="114">
        <f t="shared" si="1543"/>
        <v>9944</v>
      </c>
      <c r="CK22" s="114">
        <f t="shared" si="1544"/>
        <v>9944</v>
      </c>
      <c r="CL22" s="114">
        <f t="shared" si="1545"/>
        <v>9944</v>
      </c>
      <c r="CM22" s="114">
        <f t="shared" si="1546"/>
        <v>9944</v>
      </c>
      <c r="CN22" s="114">
        <f t="shared" si="1547"/>
        <v>9944</v>
      </c>
      <c r="CO22" s="114">
        <f t="shared" si="1548"/>
        <v>9944</v>
      </c>
      <c r="CP22" s="114">
        <f t="shared" si="1549"/>
        <v>9944</v>
      </c>
      <c r="CQ22" s="114">
        <f t="shared" si="1550"/>
        <v>9944</v>
      </c>
      <c r="CR22" s="115">
        <f t="shared" si="1551"/>
        <v>9944</v>
      </c>
      <c r="CS22" s="105">
        <f>+CI22</f>
        <v>9944</v>
      </c>
      <c r="CT22" s="114">
        <f t="shared" si="1552"/>
        <v>9944</v>
      </c>
      <c r="CU22" s="114">
        <f t="shared" si="1553"/>
        <v>9944</v>
      </c>
      <c r="CV22" s="114">
        <f t="shared" si="1554"/>
        <v>9944</v>
      </c>
      <c r="CW22" s="114">
        <f t="shared" si="1555"/>
        <v>9944</v>
      </c>
      <c r="CX22" s="114">
        <f t="shared" si="1556"/>
        <v>9944</v>
      </c>
      <c r="CY22" s="114">
        <f t="shared" si="1557"/>
        <v>9944</v>
      </c>
      <c r="CZ22" s="114">
        <f t="shared" si="1558"/>
        <v>9944</v>
      </c>
      <c r="DA22" s="114">
        <f t="shared" si="1559"/>
        <v>9944</v>
      </c>
      <c r="DB22" s="115">
        <f t="shared" si="1560"/>
        <v>9944</v>
      </c>
      <c r="DC22" s="105">
        <f>+CS22</f>
        <v>9944</v>
      </c>
      <c r="DD22" s="114">
        <f t="shared" si="1561"/>
        <v>9944</v>
      </c>
      <c r="DE22" s="114">
        <f t="shared" si="1562"/>
        <v>9944</v>
      </c>
      <c r="DF22" s="114">
        <f t="shared" si="1563"/>
        <v>9944</v>
      </c>
      <c r="DG22" s="114">
        <f t="shared" si="1564"/>
        <v>9944</v>
      </c>
      <c r="DH22" s="114">
        <f t="shared" si="1565"/>
        <v>9944</v>
      </c>
      <c r="DI22" s="114">
        <f t="shared" si="1566"/>
        <v>9944</v>
      </c>
      <c r="DJ22" s="114">
        <f t="shared" si="1567"/>
        <v>9944</v>
      </c>
      <c r="DK22" s="114">
        <f t="shared" si="1568"/>
        <v>9944</v>
      </c>
      <c r="DL22" s="115">
        <f t="shared" si="1569"/>
        <v>9944</v>
      </c>
      <c r="DM22" s="105">
        <f>+DC22</f>
        <v>9944</v>
      </c>
      <c r="DN22" s="114">
        <f t="shared" si="1570"/>
        <v>9944</v>
      </c>
      <c r="DO22" s="114">
        <f t="shared" si="1571"/>
        <v>9944</v>
      </c>
      <c r="DP22" s="114">
        <f t="shared" si="1572"/>
        <v>9944</v>
      </c>
      <c r="DQ22" s="114">
        <f t="shared" si="1573"/>
        <v>9944</v>
      </c>
      <c r="DR22" s="114">
        <f t="shared" si="1574"/>
        <v>9944</v>
      </c>
      <c r="DS22" s="114">
        <f t="shared" si="1575"/>
        <v>9944</v>
      </c>
      <c r="DT22" s="114">
        <f t="shared" si="1576"/>
        <v>9944</v>
      </c>
      <c r="DU22" s="114">
        <f t="shared" si="1577"/>
        <v>9944</v>
      </c>
      <c r="DV22" s="115">
        <f t="shared" si="1578"/>
        <v>9944</v>
      </c>
      <c r="DW22" s="105">
        <f t="shared" si="1579"/>
        <v>9944</v>
      </c>
      <c r="DX22" s="105">
        <f t="shared" si="1579"/>
        <v>9944</v>
      </c>
      <c r="DY22" s="105">
        <f t="shared" si="1579"/>
        <v>9944</v>
      </c>
      <c r="DZ22" s="105">
        <f t="shared" si="1579"/>
        <v>9944</v>
      </c>
      <c r="EA22" s="105">
        <f t="shared" si="1579"/>
        <v>9944</v>
      </c>
      <c r="EB22" s="105">
        <f t="shared" si="1579"/>
        <v>9944</v>
      </c>
      <c r="EC22" s="105">
        <f t="shared" si="1579"/>
        <v>9944</v>
      </c>
      <c r="ED22" s="105">
        <f t="shared" si="1579"/>
        <v>9944</v>
      </c>
      <c r="EE22" s="105">
        <f t="shared" si="1579"/>
        <v>9944</v>
      </c>
      <c r="EF22" s="184">
        <f t="shared" si="1579"/>
        <v>9944</v>
      </c>
      <c r="EG22" s="8">
        <v>9944</v>
      </c>
      <c r="EH22" s="114">
        <f t="shared" si="1580"/>
        <v>9944</v>
      </c>
      <c r="EI22" s="114">
        <f t="shared" si="1581"/>
        <v>9944</v>
      </c>
      <c r="EJ22" s="114">
        <f t="shared" si="1582"/>
        <v>9944</v>
      </c>
      <c r="EK22" s="114">
        <f t="shared" si="1583"/>
        <v>9944</v>
      </c>
      <c r="EL22" s="114">
        <f t="shared" si="1584"/>
        <v>9944</v>
      </c>
      <c r="EM22" s="114">
        <f t="shared" si="1585"/>
        <v>9944</v>
      </c>
      <c r="EN22" s="114">
        <f t="shared" si="1586"/>
        <v>9944</v>
      </c>
      <c r="EO22" s="114">
        <f t="shared" si="1587"/>
        <v>9944</v>
      </c>
      <c r="EP22" s="115">
        <f t="shared" si="1588"/>
        <v>9944</v>
      </c>
      <c r="EQ22" s="105">
        <f>+EG22</f>
        <v>9944</v>
      </c>
      <c r="ER22" s="114">
        <f t="shared" si="1589"/>
        <v>9944</v>
      </c>
      <c r="ES22" s="114">
        <f t="shared" si="1590"/>
        <v>9944</v>
      </c>
      <c r="ET22" s="114">
        <f t="shared" si="1591"/>
        <v>9944</v>
      </c>
      <c r="EU22" s="114">
        <f t="shared" si="1592"/>
        <v>9944</v>
      </c>
      <c r="EV22" s="114">
        <f t="shared" si="1593"/>
        <v>9944</v>
      </c>
      <c r="EW22" s="114">
        <f t="shared" si="1594"/>
        <v>9944</v>
      </c>
      <c r="EX22" s="114">
        <f t="shared" si="1595"/>
        <v>9944</v>
      </c>
      <c r="EY22" s="114">
        <f t="shared" si="1596"/>
        <v>9944</v>
      </c>
      <c r="EZ22" s="115">
        <f t="shared" si="1597"/>
        <v>9944</v>
      </c>
      <c r="FA22" s="105">
        <f>+EQ22</f>
        <v>9944</v>
      </c>
      <c r="FB22" s="114">
        <f t="shared" si="1598"/>
        <v>9944</v>
      </c>
      <c r="FC22" s="114">
        <f t="shared" si="1599"/>
        <v>9944</v>
      </c>
      <c r="FD22" s="114">
        <f t="shared" si="1600"/>
        <v>9944</v>
      </c>
      <c r="FE22" s="114">
        <f t="shared" si="1601"/>
        <v>9944</v>
      </c>
      <c r="FF22" s="114">
        <f t="shared" si="1602"/>
        <v>9944</v>
      </c>
      <c r="FG22" s="114">
        <f t="shared" si="1603"/>
        <v>9944</v>
      </c>
      <c r="FH22" s="114">
        <f t="shared" si="1604"/>
        <v>9944</v>
      </c>
      <c r="FI22" s="114">
        <f t="shared" si="1605"/>
        <v>9944</v>
      </c>
      <c r="FJ22" s="115">
        <f t="shared" si="1606"/>
        <v>9944</v>
      </c>
      <c r="FK22" s="105">
        <f t="shared" si="1607"/>
        <v>9944</v>
      </c>
      <c r="FL22" s="105">
        <f t="shared" si="1607"/>
        <v>9944</v>
      </c>
      <c r="FM22" s="105">
        <f t="shared" si="1607"/>
        <v>9944</v>
      </c>
      <c r="FN22" s="105">
        <f t="shared" si="1607"/>
        <v>9944</v>
      </c>
      <c r="FO22" s="105">
        <f t="shared" si="1607"/>
        <v>9944</v>
      </c>
      <c r="FP22" s="105">
        <f t="shared" si="1607"/>
        <v>9944</v>
      </c>
      <c r="FQ22" s="105">
        <f t="shared" si="1608"/>
        <v>9944</v>
      </c>
      <c r="FR22" s="105">
        <f t="shared" si="1609"/>
        <v>9944</v>
      </c>
      <c r="FS22" s="105">
        <f>+FG22</f>
        <v>9944</v>
      </c>
      <c r="FT22" s="184">
        <f>+FH22</f>
        <v>9944</v>
      </c>
      <c r="FU22" s="8">
        <v>9944</v>
      </c>
      <c r="FV22" s="114">
        <f t="shared" si="1610"/>
        <v>9944</v>
      </c>
      <c r="FW22" s="114">
        <f t="shared" si="1611"/>
        <v>9944</v>
      </c>
      <c r="FX22" s="114">
        <f t="shared" si="1612"/>
        <v>9944</v>
      </c>
      <c r="FY22" s="114">
        <f t="shared" si="1613"/>
        <v>9944</v>
      </c>
      <c r="FZ22" s="114">
        <f t="shared" si="1614"/>
        <v>9944</v>
      </c>
      <c r="GA22" s="114">
        <f t="shared" si="1615"/>
        <v>9944</v>
      </c>
      <c r="GB22" s="114">
        <f t="shared" si="1616"/>
        <v>9944</v>
      </c>
      <c r="GC22" s="114">
        <f t="shared" si="1617"/>
        <v>9944</v>
      </c>
      <c r="GD22" s="115">
        <f t="shared" si="1618"/>
        <v>9944</v>
      </c>
      <c r="GE22" s="105">
        <f>+FU22</f>
        <v>9944</v>
      </c>
      <c r="GF22" s="114">
        <f t="shared" si="1619"/>
        <v>9944</v>
      </c>
      <c r="GG22" s="114">
        <f t="shared" si="1620"/>
        <v>9944</v>
      </c>
      <c r="GH22" s="114">
        <f t="shared" si="1621"/>
        <v>9944</v>
      </c>
      <c r="GI22" s="114">
        <f t="shared" si="1622"/>
        <v>9944</v>
      </c>
      <c r="GJ22" s="114">
        <f t="shared" si="1623"/>
        <v>9944</v>
      </c>
      <c r="GK22" s="114">
        <f t="shared" si="1624"/>
        <v>9944</v>
      </c>
      <c r="GL22" s="114">
        <f t="shared" si="1625"/>
        <v>9944</v>
      </c>
      <c r="GM22" s="114">
        <f t="shared" si="1626"/>
        <v>9944</v>
      </c>
      <c r="GN22" s="115">
        <f t="shared" si="1627"/>
        <v>9944</v>
      </c>
      <c r="GO22" s="105">
        <f>+GE22</f>
        <v>9944</v>
      </c>
      <c r="GP22" s="114">
        <f t="shared" si="1628"/>
        <v>9944</v>
      </c>
      <c r="GQ22" s="114">
        <f t="shared" si="1629"/>
        <v>9944</v>
      </c>
      <c r="GR22" s="114">
        <f t="shared" si="1630"/>
        <v>9944</v>
      </c>
      <c r="GS22" s="114">
        <f t="shared" si="1631"/>
        <v>9944</v>
      </c>
      <c r="GT22" s="114">
        <f t="shared" si="1632"/>
        <v>9944</v>
      </c>
      <c r="GU22" s="114">
        <f t="shared" si="1633"/>
        <v>9944</v>
      </c>
      <c r="GV22" s="114">
        <f t="shared" si="1634"/>
        <v>9944</v>
      </c>
      <c r="GW22" s="114">
        <f t="shared" si="1635"/>
        <v>9944</v>
      </c>
      <c r="GX22" s="115">
        <f t="shared" si="1636"/>
        <v>9944</v>
      </c>
      <c r="GY22" s="8">
        <v>9944</v>
      </c>
      <c r="GZ22" s="114">
        <f t="shared" si="1637"/>
        <v>9944</v>
      </c>
      <c r="HA22" s="114">
        <f t="shared" si="1638"/>
        <v>9944</v>
      </c>
      <c r="HB22" s="114">
        <f t="shared" si="1639"/>
        <v>9944</v>
      </c>
      <c r="HC22" s="114">
        <f t="shared" si="1640"/>
        <v>9944</v>
      </c>
      <c r="HD22" s="114">
        <f t="shared" si="1641"/>
        <v>9944</v>
      </c>
      <c r="HE22" s="114">
        <f t="shared" si="1642"/>
        <v>9944</v>
      </c>
      <c r="HF22" s="114">
        <f t="shared" si="1643"/>
        <v>9944</v>
      </c>
      <c r="HG22" s="114">
        <f t="shared" si="1644"/>
        <v>9944</v>
      </c>
      <c r="HH22" s="115">
        <f t="shared" si="1645"/>
        <v>9944</v>
      </c>
      <c r="HI22" s="105">
        <f>+GY22</f>
        <v>9944</v>
      </c>
      <c r="HJ22" s="114">
        <f t="shared" si="1646"/>
        <v>9944</v>
      </c>
      <c r="HK22" s="114">
        <f t="shared" si="1647"/>
        <v>9944</v>
      </c>
      <c r="HL22" s="114">
        <f t="shared" si="1648"/>
        <v>9944</v>
      </c>
      <c r="HM22" s="114">
        <f t="shared" si="1649"/>
        <v>9944</v>
      </c>
      <c r="HN22" s="114">
        <f t="shared" si="1650"/>
        <v>9944</v>
      </c>
      <c r="HO22" s="114">
        <f t="shared" si="1651"/>
        <v>9944</v>
      </c>
      <c r="HP22" s="114">
        <f t="shared" si="1652"/>
        <v>9944</v>
      </c>
      <c r="HQ22" s="114">
        <f t="shared" si="1653"/>
        <v>9944</v>
      </c>
      <c r="HR22" s="115">
        <f t="shared" si="1654"/>
        <v>9944</v>
      </c>
      <c r="HS22" s="105">
        <f>+HI22</f>
        <v>9944</v>
      </c>
      <c r="HT22" s="114">
        <f t="shared" si="1655"/>
        <v>9944</v>
      </c>
      <c r="HU22" s="114">
        <f t="shared" si="1656"/>
        <v>9944</v>
      </c>
      <c r="HV22" s="114">
        <f t="shared" si="1657"/>
        <v>9944</v>
      </c>
      <c r="HW22" s="114">
        <f t="shared" si="1658"/>
        <v>9944</v>
      </c>
      <c r="HX22" s="114">
        <f t="shared" si="1659"/>
        <v>9944</v>
      </c>
      <c r="HY22" s="114">
        <f t="shared" si="1660"/>
        <v>9944</v>
      </c>
      <c r="HZ22" s="114">
        <f t="shared" si="1661"/>
        <v>9944</v>
      </c>
      <c r="IA22" s="114">
        <f t="shared" si="1662"/>
        <v>9944</v>
      </c>
      <c r="IB22" s="115">
        <f t="shared" si="1663"/>
        <v>9944</v>
      </c>
      <c r="IC22" s="8">
        <v>9944</v>
      </c>
      <c r="ID22" s="114">
        <f t="shared" si="1664"/>
        <v>9944</v>
      </c>
      <c r="IE22" s="114">
        <f t="shared" si="1665"/>
        <v>9944</v>
      </c>
      <c r="IF22" s="114">
        <f t="shared" si="1666"/>
        <v>9944</v>
      </c>
      <c r="IG22" s="114">
        <f t="shared" si="1667"/>
        <v>9944</v>
      </c>
      <c r="IH22" s="114">
        <f t="shared" si="1668"/>
        <v>9944</v>
      </c>
      <c r="II22" s="114">
        <f t="shared" si="1669"/>
        <v>9944</v>
      </c>
      <c r="IJ22" s="114">
        <f t="shared" si="1670"/>
        <v>9944</v>
      </c>
      <c r="IK22" s="114">
        <f t="shared" si="1671"/>
        <v>9944</v>
      </c>
      <c r="IL22" s="115">
        <f t="shared" si="1672"/>
        <v>9944</v>
      </c>
      <c r="IM22" s="105">
        <f>+IC22</f>
        <v>9944</v>
      </c>
      <c r="IN22" s="114">
        <f t="shared" si="1673"/>
        <v>9944</v>
      </c>
      <c r="IO22" s="114">
        <f t="shared" si="1674"/>
        <v>9944</v>
      </c>
      <c r="IP22" s="114">
        <f t="shared" si="1675"/>
        <v>9944</v>
      </c>
      <c r="IQ22" s="114">
        <f t="shared" si="1676"/>
        <v>9944</v>
      </c>
      <c r="IR22" s="114">
        <f t="shared" si="1677"/>
        <v>9944</v>
      </c>
      <c r="IS22" s="114">
        <f t="shared" si="1678"/>
        <v>9944</v>
      </c>
      <c r="IT22" s="114">
        <f t="shared" si="1679"/>
        <v>9944</v>
      </c>
      <c r="IU22" s="114">
        <f t="shared" si="1680"/>
        <v>9944</v>
      </c>
      <c r="IV22" s="115">
        <f t="shared" si="1681"/>
        <v>9944</v>
      </c>
      <c r="IW22" s="105">
        <f>+IM22</f>
        <v>9944</v>
      </c>
      <c r="IX22" s="114">
        <f t="shared" si="1682"/>
        <v>9944</v>
      </c>
      <c r="IY22" s="114">
        <f t="shared" si="1683"/>
        <v>9944</v>
      </c>
      <c r="IZ22" s="114">
        <f t="shared" si="1684"/>
        <v>9944</v>
      </c>
      <c r="JA22" s="114">
        <f t="shared" si="1685"/>
        <v>9944</v>
      </c>
      <c r="JB22" s="114">
        <f t="shared" si="1686"/>
        <v>9944</v>
      </c>
      <c r="JC22" s="114">
        <f t="shared" si="1687"/>
        <v>9944</v>
      </c>
      <c r="JD22" s="114">
        <f t="shared" si="1688"/>
        <v>9944</v>
      </c>
      <c r="JE22" s="114">
        <f t="shared" si="1689"/>
        <v>9944</v>
      </c>
      <c r="JF22" s="115">
        <f t="shared" si="1690"/>
        <v>9944</v>
      </c>
      <c r="JG22" s="8">
        <v>9944</v>
      </c>
      <c r="JH22" s="114">
        <f t="shared" si="1691"/>
        <v>9944</v>
      </c>
      <c r="JI22" s="114">
        <f t="shared" si="1692"/>
        <v>9944</v>
      </c>
      <c r="JJ22" s="114">
        <f t="shared" si="1693"/>
        <v>9944</v>
      </c>
      <c r="JK22" s="114">
        <f t="shared" si="1694"/>
        <v>9944</v>
      </c>
      <c r="JL22" s="114">
        <f t="shared" si="1695"/>
        <v>9944</v>
      </c>
      <c r="JM22" s="114">
        <f t="shared" si="1696"/>
        <v>9944</v>
      </c>
      <c r="JN22" s="114">
        <f t="shared" si="1697"/>
        <v>9944</v>
      </c>
      <c r="JO22" s="114">
        <f t="shared" si="1698"/>
        <v>9944</v>
      </c>
      <c r="JP22" s="115">
        <f t="shared" si="1699"/>
        <v>9944</v>
      </c>
      <c r="JQ22" s="105">
        <f>+JG22</f>
        <v>9944</v>
      </c>
      <c r="JR22" s="114">
        <f t="shared" si="1700"/>
        <v>9944</v>
      </c>
      <c r="JS22" s="114">
        <f t="shared" si="1701"/>
        <v>9944</v>
      </c>
      <c r="JT22" s="114">
        <f t="shared" si="1702"/>
        <v>9944</v>
      </c>
      <c r="JU22" s="114">
        <f t="shared" si="1703"/>
        <v>9944</v>
      </c>
      <c r="JV22" s="114">
        <f t="shared" si="1704"/>
        <v>9944</v>
      </c>
      <c r="JW22" s="114">
        <f t="shared" si="1705"/>
        <v>9944</v>
      </c>
      <c r="JX22" s="114">
        <f t="shared" si="1706"/>
        <v>9944</v>
      </c>
      <c r="JY22" s="114">
        <f t="shared" si="1707"/>
        <v>9944</v>
      </c>
      <c r="JZ22" s="115">
        <f t="shared" si="1708"/>
        <v>9944</v>
      </c>
      <c r="KA22" s="105">
        <f>+JQ22</f>
        <v>9944</v>
      </c>
      <c r="KB22" s="114">
        <f t="shared" si="1709"/>
        <v>9944</v>
      </c>
      <c r="KC22" s="114">
        <f t="shared" si="1710"/>
        <v>9944</v>
      </c>
      <c r="KD22" s="114">
        <f t="shared" si="1711"/>
        <v>9944</v>
      </c>
      <c r="KE22" s="114">
        <f t="shared" si="1712"/>
        <v>9944</v>
      </c>
      <c r="KF22" s="114">
        <f t="shared" si="1713"/>
        <v>9944</v>
      </c>
      <c r="KG22" s="114">
        <f t="shared" si="1714"/>
        <v>9944</v>
      </c>
      <c r="KH22" s="114">
        <f t="shared" si="1715"/>
        <v>9944</v>
      </c>
      <c r="KI22" s="114">
        <f t="shared" si="1716"/>
        <v>9944</v>
      </c>
      <c r="KJ22" s="115">
        <f t="shared" si="1717"/>
        <v>9944</v>
      </c>
      <c r="KK22" s="8">
        <v>9944</v>
      </c>
      <c r="KL22" s="114">
        <f t="shared" si="1718"/>
        <v>9944</v>
      </c>
      <c r="KM22" s="114">
        <f t="shared" si="1719"/>
        <v>9944</v>
      </c>
      <c r="KN22" s="114">
        <f t="shared" si="1720"/>
        <v>9944</v>
      </c>
      <c r="KO22" s="114">
        <f t="shared" si="1721"/>
        <v>9944</v>
      </c>
      <c r="KP22" s="114">
        <f t="shared" si="1722"/>
        <v>9944</v>
      </c>
      <c r="KQ22" s="114">
        <f t="shared" si="1723"/>
        <v>9944</v>
      </c>
      <c r="KR22" s="114">
        <f t="shared" si="1724"/>
        <v>9944</v>
      </c>
      <c r="KS22" s="114">
        <f t="shared" si="1725"/>
        <v>9944</v>
      </c>
      <c r="KT22" s="115">
        <f t="shared" si="1726"/>
        <v>9944</v>
      </c>
      <c r="KU22" s="105">
        <f>+KK22</f>
        <v>9944</v>
      </c>
      <c r="KV22" s="114">
        <f t="shared" si="1727"/>
        <v>9944</v>
      </c>
      <c r="KW22" s="114">
        <f t="shared" si="1728"/>
        <v>9944</v>
      </c>
      <c r="KX22" s="114">
        <f t="shared" si="1729"/>
        <v>9944</v>
      </c>
      <c r="KY22" s="114">
        <f t="shared" si="1730"/>
        <v>9944</v>
      </c>
      <c r="KZ22" s="114">
        <f t="shared" si="1731"/>
        <v>9944</v>
      </c>
      <c r="LA22" s="114">
        <f t="shared" si="1732"/>
        <v>9944</v>
      </c>
      <c r="LB22" s="114">
        <f t="shared" si="1733"/>
        <v>9944</v>
      </c>
      <c r="LC22" s="114">
        <f t="shared" si="1734"/>
        <v>9944</v>
      </c>
      <c r="LD22" s="175">
        <f t="shared" si="1735"/>
        <v>9944</v>
      </c>
      <c r="LE22" s="8">
        <v>9944</v>
      </c>
      <c r="LF22" s="105">
        <f t="shared" si="1736"/>
        <v>9944</v>
      </c>
      <c r="LG22" s="184">
        <f t="shared" si="1736"/>
        <v>9944</v>
      </c>
      <c r="LH22" s="8">
        <v>9944</v>
      </c>
      <c r="LI22" s="8">
        <v>9944</v>
      </c>
      <c r="LJ22" s="8">
        <v>9944</v>
      </c>
      <c r="LK22" s="8">
        <v>9944</v>
      </c>
      <c r="LL22" s="8">
        <v>9944</v>
      </c>
      <c r="LM22" s="8">
        <v>9944</v>
      </c>
      <c r="LN22" s="8">
        <v>9944</v>
      </c>
      <c r="LO22" s="8">
        <v>9944</v>
      </c>
      <c r="LP22" s="8">
        <v>9944</v>
      </c>
      <c r="LQ22" s="8">
        <v>9944</v>
      </c>
      <c r="LR22" s="8">
        <v>9944</v>
      </c>
      <c r="LS22" s="8">
        <v>9944</v>
      </c>
      <c r="LT22" s="8">
        <v>9944</v>
      </c>
      <c r="LU22" s="8">
        <v>9944</v>
      </c>
      <c r="LV22" s="8">
        <v>9944</v>
      </c>
      <c r="LW22" s="8">
        <v>9944</v>
      </c>
      <c r="LX22" s="8">
        <v>9944</v>
      </c>
      <c r="LY22" s="12">
        <v>9944</v>
      </c>
      <c r="LZ22" s="8">
        <v>9944</v>
      </c>
      <c r="MA22" s="12">
        <v>9944</v>
      </c>
      <c r="MB22" s="8">
        <v>9944</v>
      </c>
      <c r="MC22" s="8">
        <v>9944</v>
      </c>
      <c r="MD22" s="8">
        <v>9944</v>
      </c>
      <c r="ME22" s="8">
        <v>9944</v>
      </c>
    </row>
    <row r="23" spans="1:343" x14ac:dyDescent="0.25">
      <c r="A23" s="2" t="s">
        <v>693</v>
      </c>
      <c r="B23" s="2">
        <f>-9.97699748348537/90-1.5/90</f>
        <v>-0.12752219426094855</v>
      </c>
      <c r="C23" s="2">
        <v>-0.11085552759428192</v>
      </c>
      <c r="D23" s="2">
        <v>-0.11085552759428192</v>
      </c>
      <c r="E23" s="86"/>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5"/>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5"/>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Y23" t="s">
        <v>676</v>
      </c>
      <c r="GZ23" s="112" t="str">
        <f>+GY23</f>
        <v>[9942]</v>
      </c>
      <c r="HA23" s="112" t="str">
        <f t="shared" ref="HA23:HG23" si="1737">+GZ23</f>
        <v>[9942]</v>
      </c>
      <c r="HB23" s="112" t="str">
        <f t="shared" si="1737"/>
        <v>[9942]</v>
      </c>
      <c r="HC23" s="112" t="str">
        <f t="shared" si="1737"/>
        <v>[9942]</v>
      </c>
      <c r="HD23" s="112" t="str">
        <f t="shared" si="1737"/>
        <v>[9942]</v>
      </c>
      <c r="HE23" s="112" t="str">
        <f t="shared" si="1737"/>
        <v>[9942]</v>
      </c>
      <c r="HF23" s="112" t="str">
        <f t="shared" si="1737"/>
        <v>[9942]</v>
      </c>
      <c r="HG23" s="112" t="str">
        <f t="shared" si="1737"/>
        <v>[9942]</v>
      </c>
      <c r="HH23" s="113" t="str">
        <f t="shared" ref="HH23:HJ24" si="1738">+HG23</f>
        <v>[9942]</v>
      </c>
      <c r="HI23" s="112" t="str">
        <f t="shared" si="1738"/>
        <v>[9942]</v>
      </c>
      <c r="HJ23" s="112" t="str">
        <f t="shared" si="1738"/>
        <v>[9942]</v>
      </c>
      <c r="HK23" s="112" t="str">
        <f t="shared" ref="HK23:HQ23" si="1739">+HJ23</f>
        <v>[9942]</v>
      </c>
      <c r="HL23" s="112" t="str">
        <f t="shared" si="1739"/>
        <v>[9942]</v>
      </c>
      <c r="HM23" s="112" t="str">
        <f t="shared" si="1739"/>
        <v>[9942]</v>
      </c>
      <c r="HN23" s="112" t="str">
        <f t="shared" si="1739"/>
        <v>[9942]</v>
      </c>
      <c r="HO23" s="112" t="str">
        <f t="shared" si="1739"/>
        <v>[9942]</v>
      </c>
      <c r="HP23" s="112" t="str">
        <f t="shared" si="1739"/>
        <v>[9942]</v>
      </c>
      <c r="HQ23" s="112" t="str">
        <f t="shared" si="1739"/>
        <v>[9942]</v>
      </c>
      <c r="HR23" s="113" t="str">
        <f t="shared" ref="HR23:HT24" si="1740">+HQ23</f>
        <v>[9942]</v>
      </c>
      <c r="HS23" s="112" t="str">
        <f t="shared" si="1740"/>
        <v>[9942]</v>
      </c>
      <c r="HT23" s="112" t="str">
        <f t="shared" si="1740"/>
        <v>[9942]</v>
      </c>
      <c r="HU23" s="112" t="str">
        <f t="shared" ref="HU23:IA23" si="1741">+HT23</f>
        <v>[9942]</v>
      </c>
      <c r="HV23" s="112" t="str">
        <f t="shared" si="1741"/>
        <v>[9942]</v>
      </c>
      <c r="HW23" s="112" t="str">
        <f t="shared" si="1741"/>
        <v>[9942]</v>
      </c>
      <c r="HX23" s="112" t="str">
        <f t="shared" si="1741"/>
        <v>[9942]</v>
      </c>
      <c r="HY23" s="112" t="str">
        <f t="shared" si="1741"/>
        <v>[9942]</v>
      </c>
      <c r="HZ23" s="112" t="str">
        <f t="shared" si="1741"/>
        <v>[9942]</v>
      </c>
      <c r="IA23" s="112" t="str">
        <f t="shared" si="1741"/>
        <v>[9942]</v>
      </c>
      <c r="IB23" s="113" t="str">
        <f t="shared" ref="IB23:IB24" si="1742">+IA23</f>
        <v>[9942]</v>
      </c>
      <c r="IC23" t="s">
        <v>676</v>
      </c>
      <c r="ID23" s="112" t="str">
        <f>+IC23</f>
        <v>[9942]</v>
      </c>
      <c r="IE23" s="112" t="str">
        <f t="shared" ref="IE23:IE24" si="1743">+ID23</f>
        <v>[9942]</v>
      </c>
      <c r="IF23" s="112" t="str">
        <f t="shared" ref="IF23:IF24" si="1744">+IE23</f>
        <v>[9942]</v>
      </c>
      <c r="IG23" s="112" t="str">
        <f t="shared" ref="IG23:IG24" si="1745">+IF23</f>
        <v>[9942]</v>
      </c>
      <c r="IH23" s="112" t="str">
        <f t="shared" ref="IH23:IH24" si="1746">+IG23</f>
        <v>[9942]</v>
      </c>
      <c r="II23" s="112" t="str">
        <f t="shared" ref="II23:II24" si="1747">+IH23</f>
        <v>[9942]</v>
      </c>
      <c r="IJ23" s="112" t="str">
        <f t="shared" ref="IJ23:IJ24" si="1748">+II23</f>
        <v>[9942]</v>
      </c>
      <c r="IK23" s="112" t="str">
        <f t="shared" ref="IK23:IK24" si="1749">+IJ23</f>
        <v>[9942]</v>
      </c>
      <c r="IL23" s="113" t="str">
        <f t="shared" ref="IL23:IL24" si="1750">+IK23</f>
        <v>[9942]</v>
      </c>
      <c r="IM23" s="112" t="str">
        <f t="shared" ref="IM23:IM24" si="1751">+IL23</f>
        <v>[9942]</v>
      </c>
      <c r="IN23" s="112" t="str">
        <f t="shared" ref="IN23:IN24" si="1752">+IM23</f>
        <v>[9942]</v>
      </c>
      <c r="IO23" s="112" t="str">
        <f t="shared" ref="IO23:IO24" si="1753">+IN23</f>
        <v>[9942]</v>
      </c>
      <c r="IP23" s="112" t="str">
        <f t="shared" ref="IP23:IP24" si="1754">+IO23</f>
        <v>[9942]</v>
      </c>
      <c r="IQ23" s="112" t="str">
        <f t="shared" ref="IQ23:IQ24" si="1755">+IP23</f>
        <v>[9942]</v>
      </c>
      <c r="IR23" s="112" t="str">
        <f t="shared" ref="IR23:IR24" si="1756">+IQ23</f>
        <v>[9942]</v>
      </c>
      <c r="IS23" s="112" t="str">
        <f t="shared" ref="IS23:IS24" si="1757">+IR23</f>
        <v>[9942]</v>
      </c>
      <c r="IT23" s="112" t="str">
        <f t="shared" ref="IT23:IT24" si="1758">+IS23</f>
        <v>[9942]</v>
      </c>
      <c r="IU23" s="112" t="str">
        <f t="shared" ref="IU23:IU24" si="1759">+IT23</f>
        <v>[9942]</v>
      </c>
      <c r="IV23" s="113" t="str">
        <f t="shared" ref="IV23:IV24" si="1760">+IU23</f>
        <v>[9942]</v>
      </c>
      <c r="IW23" s="112" t="str">
        <f t="shared" ref="IW23:IW24" si="1761">+IV23</f>
        <v>[9942]</v>
      </c>
      <c r="IX23" s="112" t="str">
        <f t="shared" ref="IX23:IX24" si="1762">+IW23</f>
        <v>[9942]</v>
      </c>
      <c r="IY23" s="112" t="str">
        <f t="shared" ref="IY23:IY24" si="1763">+IX23</f>
        <v>[9942]</v>
      </c>
      <c r="IZ23" s="112" t="str">
        <f t="shared" ref="IZ23:IZ24" si="1764">+IY23</f>
        <v>[9942]</v>
      </c>
      <c r="JA23" s="112" t="str">
        <f t="shared" ref="JA23:JA24" si="1765">+IZ23</f>
        <v>[9942]</v>
      </c>
      <c r="JB23" s="112" t="str">
        <f t="shared" ref="JB23:JB24" si="1766">+JA23</f>
        <v>[9942]</v>
      </c>
      <c r="JC23" s="112" t="str">
        <f t="shared" ref="JC23:JC24" si="1767">+JB23</f>
        <v>[9942]</v>
      </c>
      <c r="JD23" s="112" t="str">
        <f t="shared" ref="JD23:JD24" si="1768">+JC23</f>
        <v>[9942]</v>
      </c>
      <c r="JE23" s="112" t="str">
        <f t="shared" ref="JE23:JE24" si="1769">+JD23</f>
        <v>[9942]</v>
      </c>
      <c r="JF23" s="113" t="str">
        <f t="shared" ref="JF23:JF24" si="1770">+JE23</f>
        <v>[9942]</v>
      </c>
      <c r="JG23" t="s">
        <v>676</v>
      </c>
      <c r="JH23" s="112" t="str">
        <f>+JG23</f>
        <v>[9942]</v>
      </c>
      <c r="JI23" s="112" t="str">
        <f t="shared" ref="JI23:JI24" si="1771">+JH23</f>
        <v>[9942]</v>
      </c>
      <c r="JJ23" s="112" t="str">
        <f t="shared" ref="JJ23:JJ24" si="1772">+JI23</f>
        <v>[9942]</v>
      </c>
      <c r="JK23" s="112" t="str">
        <f t="shared" ref="JK23:JK24" si="1773">+JJ23</f>
        <v>[9942]</v>
      </c>
      <c r="JL23" s="112" t="str">
        <f t="shared" ref="JL23:JL24" si="1774">+JK23</f>
        <v>[9942]</v>
      </c>
      <c r="JM23" s="112" t="str">
        <f t="shared" ref="JM23:JM24" si="1775">+JL23</f>
        <v>[9942]</v>
      </c>
      <c r="JN23" s="112" t="str">
        <f t="shared" ref="JN23:JN24" si="1776">+JM23</f>
        <v>[9942]</v>
      </c>
      <c r="JO23" s="112" t="str">
        <f t="shared" ref="JO23:JO24" si="1777">+JN23</f>
        <v>[9942]</v>
      </c>
      <c r="JP23" s="113" t="str">
        <f t="shared" ref="JP23:JP24" si="1778">+JO23</f>
        <v>[9942]</v>
      </c>
      <c r="JQ23" s="112" t="str">
        <f t="shared" ref="JQ23:JQ24" si="1779">+JP23</f>
        <v>[9942]</v>
      </c>
      <c r="JR23" s="112" t="str">
        <f t="shared" ref="JR23:JR24" si="1780">+JQ23</f>
        <v>[9942]</v>
      </c>
      <c r="JS23" s="112" t="str">
        <f t="shared" ref="JS23:JS24" si="1781">+JR23</f>
        <v>[9942]</v>
      </c>
      <c r="JT23" s="112" t="str">
        <f t="shared" ref="JT23:JT24" si="1782">+JS23</f>
        <v>[9942]</v>
      </c>
      <c r="JU23" s="112" t="str">
        <f t="shared" ref="JU23:JU24" si="1783">+JT23</f>
        <v>[9942]</v>
      </c>
      <c r="JV23" s="112" t="str">
        <f t="shared" ref="JV23:JV24" si="1784">+JU23</f>
        <v>[9942]</v>
      </c>
      <c r="JW23" s="112" t="str">
        <f t="shared" ref="JW23:JW24" si="1785">+JV23</f>
        <v>[9942]</v>
      </c>
      <c r="JX23" s="112" t="str">
        <f t="shared" ref="JX23:JX24" si="1786">+JW23</f>
        <v>[9942]</v>
      </c>
      <c r="JY23" s="112" t="str">
        <f t="shared" ref="JY23:JY24" si="1787">+JX23</f>
        <v>[9942]</v>
      </c>
      <c r="JZ23" s="113" t="str">
        <f t="shared" ref="JZ23:JZ24" si="1788">+JY23</f>
        <v>[9942]</v>
      </c>
      <c r="KA23" s="112" t="str">
        <f t="shared" ref="KA23:KA24" si="1789">+JZ23</f>
        <v>[9942]</v>
      </c>
      <c r="KB23" s="112" t="str">
        <f t="shared" ref="KB23:KB24" si="1790">+KA23</f>
        <v>[9942]</v>
      </c>
      <c r="KC23" s="112" t="str">
        <f t="shared" ref="KC23:KC24" si="1791">+KB23</f>
        <v>[9942]</v>
      </c>
      <c r="KD23" s="112" t="str">
        <f t="shared" ref="KD23:KD24" si="1792">+KC23</f>
        <v>[9942]</v>
      </c>
      <c r="KE23" s="112" t="str">
        <f t="shared" ref="KE23:KE24" si="1793">+KD23</f>
        <v>[9942]</v>
      </c>
      <c r="KF23" s="112" t="str">
        <f t="shared" ref="KF23:KF24" si="1794">+KE23</f>
        <v>[9942]</v>
      </c>
      <c r="KG23" s="112" t="str">
        <f t="shared" ref="KG23:KG24" si="1795">+KF23</f>
        <v>[9942]</v>
      </c>
      <c r="KH23" s="112" t="str">
        <f t="shared" ref="KH23:KH24" si="1796">+KG23</f>
        <v>[9942]</v>
      </c>
      <c r="KI23" s="112" t="str">
        <f t="shared" ref="KI23:KI24" si="1797">+KH23</f>
        <v>[9942]</v>
      </c>
      <c r="KJ23" s="113" t="str">
        <f t="shared" ref="KJ23:KJ24" si="1798">+KI23</f>
        <v>[9942]</v>
      </c>
      <c r="KK23" s="112"/>
      <c r="KL23" s="112"/>
      <c r="KM23" s="112"/>
      <c r="KN23" s="112"/>
      <c r="KO23" s="112"/>
      <c r="KP23" s="112"/>
      <c r="KQ23" s="112"/>
      <c r="KR23" s="112"/>
      <c r="KS23" s="112"/>
      <c r="KT23" s="113"/>
      <c r="KU23" s="112"/>
      <c r="KV23" s="112"/>
      <c r="KW23" s="112"/>
      <c r="KX23" s="112"/>
      <c r="KY23" s="112"/>
      <c r="KZ23" s="112"/>
      <c r="LA23" s="112"/>
      <c r="LB23" s="112"/>
      <c r="LC23" s="112"/>
      <c r="LD23" s="171"/>
      <c r="LE23" s="11"/>
      <c r="LF23" s="11"/>
      <c r="LG23" s="185"/>
      <c r="LH23" s="11"/>
      <c r="LI23" s="11"/>
      <c r="LJ23" s="11"/>
      <c r="LK23" s="11"/>
      <c r="LL23" s="11"/>
      <c r="LM23" s="11"/>
      <c r="LN23" s="11"/>
      <c r="LO23" s="11"/>
      <c r="LP23" s="11"/>
      <c r="LQ23" s="11"/>
      <c r="LR23" s="11"/>
      <c r="LS23" s="11"/>
      <c r="LT23" s="11"/>
      <c r="LU23" s="11"/>
      <c r="LV23" s="11"/>
      <c r="LW23" s="11"/>
      <c r="LX23" s="11"/>
      <c r="LY23" s="11"/>
      <c r="LZ23" s="11"/>
      <c r="MA23" s="11"/>
      <c r="MB23" s="11"/>
      <c r="MC23" s="11"/>
      <c r="MD23" s="11"/>
      <c r="ME23" s="11"/>
    </row>
    <row r="24" spans="1:343" x14ac:dyDescent="0.25">
      <c r="A24" s="89"/>
      <c r="B24" s="86"/>
      <c r="C24" s="86"/>
      <c r="D24" s="86"/>
      <c r="E24" s="86"/>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5"/>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5"/>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Y24" t="s">
        <v>675</v>
      </c>
      <c r="GZ24" s="112" t="str">
        <f>+GY24</f>
        <v>[9942, 9941]</v>
      </c>
      <c r="HA24" s="112" t="str">
        <f t="shared" ref="HA24:HG24" si="1799">+GZ24</f>
        <v>[9942, 9941]</v>
      </c>
      <c r="HB24" s="112" t="str">
        <f t="shared" si="1799"/>
        <v>[9942, 9941]</v>
      </c>
      <c r="HC24" s="112" t="str">
        <f t="shared" si="1799"/>
        <v>[9942, 9941]</v>
      </c>
      <c r="HD24" s="112" t="str">
        <f t="shared" si="1799"/>
        <v>[9942, 9941]</v>
      </c>
      <c r="HE24" s="112" t="str">
        <f t="shared" si="1799"/>
        <v>[9942, 9941]</v>
      </c>
      <c r="HF24" s="112" t="str">
        <f t="shared" si="1799"/>
        <v>[9942, 9941]</v>
      </c>
      <c r="HG24" s="112" t="str">
        <f t="shared" si="1799"/>
        <v>[9942, 9941]</v>
      </c>
      <c r="HH24" s="113" t="str">
        <f t="shared" si="1738"/>
        <v>[9942, 9941]</v>
      </c>
      <c r="HI24" s="112" t="str">
        <f t="shared" si="1738"/>
        <v>[9942, 9941]</v>
      </c>
      <c r="HJ24" s="112" t="str">
        <f t="shared" si="1738"/>
        <v>[9942, 9941]</v>
      </c>
      <c r="HK24" s="112" t="str">
        <f t="shared" ref="HK24:HQ24" si="1800">+HJ24</f>
        <v>[9942, 9941]</v>
      </c>
      <c r="HL24" s="112" t="str">
        <f t="shared" si="1800"/>
        <v>[9942, 9941]</v>
      </c>
      <c r="HM24" s="112" t="str">
        <f t="shared" si="1800"/>
        <v>[9942, 9941]</v>
      </c>
      <c r="HN24" s="112" t="str">
        <f t="shared" si="1800"/>
        <v>[9942, 9941]</v>
      </c>
      <c r="HO24" s="112" t="str">
        <f t="shared" si="1800"/>
        <v>[9942, 9941]</v>
      </c>
      <c r="HP24" s="112" t="str">
        <f t="shared" si="1800"/>
        <v>[9942, 9941]</v>
      </c>
      <c r="HQ24" s="112" t="str">
        <f t="shared" si="1800"/>
        <v>[9942, 9941]</v>
      </c>
      <c r="HR24" s="113" t="str">
        <f t="shared" si="1740"/>
        <v>[9942, 9941]</v>
      </c>
      <c r="HS24" s="112" t="str">
        <f t="shared" si="1740"/>
        <v>[9942, 9941]</v>
      </c>
      <c r="HT24" s="112" t="str">
        <f t="shared" si="1740"/>
        <v>[9942, 9941]</v>
      </c>
      <c r="HU24" s="112" t="str">
        <f t="shared" ref="HU24:IA24" si="1801">+HT24</f>
        <v>[9942, 9941]</v>
      </c>
      <c r="HV24" s="112" t="str">
        <f t="shared" si="1801"/>
        <v>[9942, 9941]</v>
      </c>
      <c r="HW24" s="112" t="str">
        <f t="shared" si="1801"/>
        <v>[9942, 9941]</v>
      </c>
      <c r="HX24" s="112" t="str">
        <f t="shared" si="1801"/>
        <v>[9942, 9941]</v>
      </c>
      <c r="HY24" s="112" t="str">
        <f t="shared" si="1801"/>
        <v>[9942, 9941]</v>
      </c>
      <c r="HZ24" s="112" t="str">
        <f t="shared" si="1801"/>
        <v>[9942, 9941]</v>
      </c>
      <c r="IA24" s="112" t="str">
        <f t="shared" si="1801"/>
        <v>[9942, 9941]</v>
      </c>
      <c r="IB24" s="113" t="str">
        <f t="shared" si="1742"/>
        <v>[9942, 9941]</v>
      </c>
      <c r="IC24" t="s">
        <v>675</v>
      </c>
      <c r="ID24" s="112" t="str">
        <f>+IC24</f>
        <v>[9942, 9941]</v>
      </c>
      <c r="IE24" s="112" t="str">
        <f t="shared" si="1743"/>
        <v>[9942, 9941]</v>
      </c>
      <c r="IF24" s="112" t="str">
        <f t="shared" si="1744"/>
        <v>[9942, 9941]</v>
      </c>
      <c r="IG24" s="112" t="str">
        <f t="shared" si="1745"/>
        <v>[9942, 9941]</v>
      </c>
      <c r="IH24" s="112" t="str">
        <f t="shared" si="1746"/>
        <v>[9942, 9941]</v>
      </c>
      <c r="II24" s="112" t="str">
        <f t="shared" si="1747"/>
        <v>[9942, 9941]</v>
      </c>
      <c r="IJ24" s="112" t="str">
        <f t="shared" si="1748"/>
        <v>[9942, 9941]</v>
      </c>
      <c r="IK24" s="112" t="str">
        <f t="shared" si="1749"/>
        <v>[9942, 9941]</v>
      </c>
      <c r="IL24" s="113" t="str">
        <f t="shared" si="1750"/>
        <v>[9942, 9941]</v>
      </c>
      <c r="IM24" s="112" t="str">
        <f t="shared" si="1751"/>
        <v>[9942, 9941]</v>
      </c>
      <c r="IN24" s="112" t="str">
        <f t="shared" si="1752"/>
        <v>[9942, 9941]</v>
      </c>
      <c r="IO24" s="112" t="str">
        <f t="shared" si="1753"/>
        <v>[9942, 9941]</v>
      </c>
      <c r="IP24" s="112" t="str">
        <f t="shared" si="1754"/>
        <v>[9942, 9941]</v>
      </c>
      <c r="IQ24" s="112" t="str">
        <f t="shared" si="1755"/>
        <v>[9942, 9941]</v>
      </c>
      <c r="IR24" s="112" t="str">
        <f t="shared" si="1756"/>
        <v>[9942, 9941]</v>
      </c>
      <c r="IS24" s="112" t="str">
        <f t="shared" si="1757"/>
        <v>[9942, 9941]</v>
      </c>
      <c r="IT24" s="112" t="str">
        <f t="shared" si="1758"/>
        <v>[9942, 9941]</v>
      </c>
      <c r="IU24" s="112" t="str">
        <f t="shared" si="1759"/>
        <v>[9942, 9941]</v>
      </c>
      <c r="IV24" s="113" t="str">
        <f t="shared" si="1760"/>
        <v>[9942, 9941]</v>
      </c>
      <c r="IW24" s="112" t="str">
        <f t="shared" si="1761"/>
        <v>[9942, 9941]</v>
      </c>
      <c r="IX24" s="112" t="str">
        <f t="shared" si="1762"/>
        <v>[9942, 9941]</v>
      </c>
      <c r="IY24" s="112" t="str">
        <f t="shared" si="1763"/>
        <v>[9942, 9941]</v>
      </c>
      <c r="IZ24" s="112" t="str">
        <f t="shared" si="1764"/>
        <v>[9942, 9941]</v>
      </c>
      <c r="JA24" s="112" t="str">
        <f t="shared" si="1765"/>
        <v>[9942, 9941]</v>
      </c>
      <c r="JB24" s="112" t="str">
        <f t="shared" si="1766"/>
        <v>[9942, 9941]</v>
      </c>
      <c r="JC24" s="112" t="str">
        <f t="shared" si="1767"/>
        <v>[9942, 9941]</v>
      </c>
      <c r="JD24" s="112" t="str">
        <f t="shared" si="1768"/>
        <v>[9942, 9941]</v>
      </c>
      <c r="JE24" s="112" t="str">
        <f t="shared" si="1769"/>
        <v>[9942, 9941]</v>
      </c>
      <c r="JF24" s="113" t="str">
        <f t="shared" si="1770"/>
        <v>[9942, 9941]</v>
      </c>
      <c r="JG24" t="s">
        <v>675</v>
      </c>
      <c r="JH24" s="112" t="str">
        <f>+JG24</f>
        <v>[9942, 9941]</v>
      </c>
      <c r="JI24" s="112" t="str">
        <f t="shared" si="1771"/>
        <v>[9942, 9941]</v>
      </c>
      <c r="JJ24" s="112" t="str">
        <f t="shared" si="1772"/>
        <v>[9942, 9941]</v>
      </c>
      <c r="JK24" s="112" t="str">
        <f t="shared" si="1773"/>
        <v>[9942, 9941]</v>
      </c>
      <c r="JL24" s="112" t="str">
        <f t="shared" si="1774"/>
        <v>[9942, 9941]</v>
      </c>
      <c r="JM24" s="112" t="str">
        <f t="shared" si="1775"/>
        <v>[9942, 9941]</v>
      </c>
      <c r="JN24" s="112" t="str">
        <f t="shared" si="1776"/>
        <v>[9942, 9941]</v>
      </c>
      <c r="JO24" s="112" t="str">
        <f t="shared" si="1777"/>
        <v>[9942, 9941]</v>
      </c>
      <c r="JP24" s="113" t="str">
        <f t="shared" si="1778"/>
        <v>[9942, 9941]</v>
      </c>
      <c r="JQ24" s="112" t="str">
        <f t="shared" si="1779"/>
        <v>[9942, 9941]</v>
      </c>
      <c r="JR24" s="112" t="str">
        <f t="shared" si="1780"/>
        <v>[9942, 9941]</v>
      </c>
      <c r="JS24" s="112" t="str">
        <f t="shared" si="1781"/>
        <v>[9942, 9941]</v>
      </c>
      <c r="JT24" s="112" t="str">
        <f t="shared" si="1782"/>
        <v>[9942, 9941]</v>
      </c>
      <c r="JU24" s="112" t="str">
        <f t="shared" si="1783"/>
        <v>[9942, 9941]</v>
      </c>
      <c r="JV24" s="112" t="str">
        <f t="shared" si="1784"/>
        <v>[9942, 9941]</v>
      </c>
      <c r="JW24" s="112" t="str">
        <f t="shared" si="1785"/>
        <v>[9942, 9941]</v>
      </c>
      <c r="JX24" s="112" t="str">
        <f t="shared" si="1786"/>
        <v>[9942, 9941]</v>
      </c>
      <c r="JY24" s="112" t="str">
        <f t="shared" si="1787"/>
        <v>[9942, 9941]</v>
      </c>
      <c r="JZ24" s="113" t="str">
        <f t="shared" si="1788"/>
        <v>[9942, 9941]</v>
      </c>
      <c r="KA24" s="112" t="str">
        <f t="shared" si="1789"/>
        <v>[9942, 9941]</v>
      </c>
      <c r="KB24" s="112" t="str">
        <f t="shared" si="1790"/>
        <v>[9942, 9941]</v>
      </c>
      <c r="KC24" s="112" t="str">
        <f t="shared" si="1791"/>
        <v>[9942, 9941]</v>
      </c>
      <c r="KD24" s="112" t="str">
        <f t="shared" si="1792"/>
        <v>[9942, 9941]</v>
      </c>
      <c r="KE24" s="112" t="str">
        <f t="shared" si="1793"/>
        <v>[9942, 9941]</v>
      </c>
      <c r="KF24" s="112" t="str">
        <f t="shared" si="1794"/>
        <v>[9942, 9941]</v>
      </c>
      <c r="KG24" s="112" t="str">
        <f t="shared" si="1795"/>
        <v>[9942, 9941]</v>
      </c>
      <c r="KH24" s="112" t="str">
        <f t="shared" si="1796"/>
        <v>[9942, 9941]</v>
      </c>
      <c r="KI24" s="112" t="str">
        <f t="shared" si="1797"/>
        <v>[9942, 9941]</v>
      </c>
      <c r="KJ24" s="113" t="str">
        <f t="shared" si="1798"/>
        <v>[9942, 9941]</v>
      </c>
      <c r="KK24" s="112"/>
      <c r="KL24" s="112"/>
      <c r="KM24" s="112"/>
      <c r="KN24" s="112"/>
      <c r="KO24" s="112"/>
      <c r="KP24" s="112"/>
      <c r="KQ24" s="112"/>
      <c r="KR24" s="112"/>
      <c r="KS24" s="112"/>
      <c r="KT24" s="113"/>
      <c r="KU24" s="112"/>
      <c r="KV24" s="112"/>
      <c r="KW24" s="112"/>
      <c r="KX24" s="112"/>
      <c r="KY24" s="112"/>
      <c r="KZ24" s="112"/>
      <c r="LA24" s="112"/>
      <c r="LB24" s="112"/>
      <c r="LC24" s="112"/>
      <c r="LD24" s="171"/>
      <c r="LE24" s="11"/>
      <c r="LF24" s="11"/>
      <c r="LG24" s="185"/>
      <c r="LH24" s="11"/>
      <c r="LI24" s="11"/>
      <c r="LJ24" s="11"/>
      <c r="LK24" s="11"/>
      <c r="LL24" s="11"/>
      <c r="LM24" s="11"/>
      <c r="LN24" s="11"/>
      <c r="LO24" s="11"/>
      <c r="LP24" s="11"/>
      <c r="LQ24" s="11"/>
      <c r="LR24" s="11"/>
      <c r="LS24" s="11"/>
      <c r="LT24" s="11"/>
      <c r="LU24" s="11"/>
      <c r="LV24" s="11"/>
      <c r="LW24" s="11"/>
      <c r="LX24" s="11"/>
      <c r="LY24" s="11"/>
      <c r="LZ24" s="11"/>
      <c r="MA24" s="11"/>
      <c r="MB24" s="11"/>
      <c r="MC24" s="11"/>
      <c r="MD24" s="11"/>
      <c r="ME24" s="11"/>
    </row>
    <row r="25" spans="1:343" x14ac:dyDescent="0.25">
      <c r="A25" s="2" t="s">
        <v>697</v>
      </c>
      <c r="B25" s="2" t="s">
        <v>694</v>
      </c>
      <c r="C25" s="2" t="s">
        <v>707</v>
      </c>
      <c r="D25" s="2" t="s">
        <v>708</v>
      </c>
      <c r="E25" s="86"/>
      <c r="F25" s="11" t="s">
        <v>185</v>
      </c>
      <c r="G25">
        <v>9930</v>
      </c>
      <c r="H25">
        <v>9930</v>
      </c>
      <c r="I25">
        <v>9930</v>
      </c>
      <c r="J25">
        <v>9930</v>
      </c>
      <c r="K25">
        <v>9930</v>
      </c>
      <c r="L25">
        <v>9930</v>
      </c>
      <c r="M25">
        <v>9930</v>
      </c>
      <c r="N25">
        <v>9930</v>
      </c>
      <c r="O25">
        <v>9930</v>
      </c>
      <c r="P25" s="7">
        <v>9930</v>
      </c>
      <c r="Q25">
        <v>9930</v>
      </c>
      <c r="R25">
        <v>9930</v>
      </c>
      <c r="S25">
        <v>9930</v>
      </c>
      <c r="T25">
        <v>9930</v>
      </c>
      <c r="U25">
        <v>9930</v>
      </c>
      <c r="V25">
        <v>9930</v>
      </c>
      <c r="W25">
        <v>9930</v>
      </c>
      <c r="X25">
        <v>9930</v>
      </c>
      <c r="Y25">
        <v>9930</v>
      </c>
      <c r="Z25" s="7">
        <v>9930</v>
      </c>
      <c r="AA25">
        <v>9930</v>
      </c>
      <c r="AB25">
        <v>9930</v>
      </c>
      <c r="AC25">
        <v>9930</v>
      </c>
      <c r="AD25">
        <v>9930</v>
      </c>
      <c r="AE25">
        <v>9930</v>
      </c>
      <c r="AF25">
        <v>9930</v>
      </c>
      <c r="AG25">
        <v>9930</v>
      </c>
      <c r="AH25">
        <v>9930</v>
      </c>
      <c r="AI25">
        <v>9930</v>
      </c>
      <c r="AJ25" s="7">
        <v>9930</v>
      </c>
      <c r="AK25">
        <v>9930</v>
      </c>
      <c r="AL25">
        <v>9930</v>
      </c>
      <c r="AM25">
        <v>9930</v>
      </c>
      <c r="AN25">
        <v>9930</v>
      </c>
      <c r="AO25">
        <v>9930</v>
      </c>
      <c r="AP25">
        <v>9930</v>
      </c>
      <c r="AQ25">
        <v>9930</v>
      </c>
      <c r="AR25">
        <v>9930</v>
      </c>
      <c r="AS25">
        <v>9930</v>
      </c>
      <c r="AT25" s="7">
        <v>9930</v>
      </c>
      <c r="AU25">
        <v>9930</v>
      </c>
      <c r="AV25">
        <v>9930</v>
      </c>
      <c r="AW25">
        <v>9930</v>
      </c>
      <c r="AX25">
        <v>9930</v>
      </c>
      <c r="AY25">
        <v>9930</v>
      </c>
      <c r="AZ25">
        <v>9930</v>
      </c>
      <c r="BA25">
        <v>9930</v>
      </c>
      <c r="BB25">
        <v>9930</v>
      </c>
      <c r="BC25">
        <v>9930</v>
      </c>
      <c r="BD25" s="7">
        <v>9930</v>
      </c>
      <c r="BE25">
        <v>9930</v>
      </c>
      <c r="BF25">
        <v>9930</v>
      </c>
      <c r="BG25">
        <v>9930</v>
      </c>
      <c r="BH25">
        <v>9930</v>
      </c>
      <c r="BI25">
        <v>9930</v>
      </c>
      <c r="BJ25">
        <v>9930</v>
      </c>
      <c r="BK25">
        <v>9930</v>
      </c>
      <c r="BL25">
        <v>9930</v>
      </c>
      <c r="BM25">
        <v>9930</v>
      </c>
      <c r="BN25" s="7">
        <v>9930</v>
      </c>
      <c r="BO25">
        <v>9930</v>
      </c>
      <c r="BP25">
        <v>9930</v>
      </c>
      <c r="BQ25">
        <v>9930</v>
      </c>
      <c r="BR25">
        <v>9930</v>
      </c>
      <c r="BS25">
        <v>9930</v>
      </c>
      <c r="BT25">
        <v>9930</v>
      </c>
      <c r="BU25">
        <v>9930</v>
      </c>
      <c r="BV25">
        <v>9930</v>
      </c>
      <c r="BW25">
        <v>9930</v>
      </c>
      <c r="BX25" s="7">
        <v>9930</v>
      </c>
      <c r="BY25">
        <v>9930</v>
      </c>
      <c r="BZ25">
        <v>9930</v>
      </c>
      <c r="CA25">
        <v>9930</v>
      </c>
      <c r="CB25">
        <v>9930</v>
      </c>
      <c r="CC25">
        <v>9930</v>
      </c>
      <c r="CD25">
        <v>9930</v>
      </c>
      <c r="CE25">
        <v>9930</v>
      </c>
      <c r="CF25">
        <v>9930</v>
      </c>
      <c r="CG25">
        <v>9930</v>
      </c>
      <c r="CH25" s="7">
        <v>9930</v>
      </c>
      <c r="CI25">
        <v>9930</v>
      </c>
      <c r="CJ25">
        <v>9930</v>
      </c>
      <c r="CK25">
        <v>9930</v>
      </c>
      <c r="CL25">
        <v>9930</v>
      </c>
      <c r="CM25">
        <v>9930</v>
      </c>
      <c r="CN25">
        <v>9930</v>
      </c>
      <c r="CO25">
        <v>9930</v>
      </c>
      <c r="CP25">
        <v>9930</v>
      </c>
      <c r="CQ25">
        <v>9930</v>
      </c>
      <c r="CR25" s="7">
        <v>9930</v>
      </c>
      <c r="CS25">
        <v>9930</v>
      </c>
      <c r="CT25">
        <v>9930</v>
      </c>
      <c r="CU25">
        <v>9930</v>
      </c>
      <c r="CV25">
        <v>9930</v>
      </c>
      <c r="CW25">
        <v>9930</v>
      </c>
      <c r="CX25">
        <v>9930</v>
      </c>
      <c r="CY25">
        <v>9930</v>
      </c>
      <c r="CZ25">
        <v>9930</v>
      </c>
      <c r="DA25">
        <v>9930</v>
      </c>
      <c r="DB25" s="7">
        <v>9930</v>
      </c>
      <c r="DC25">
        <v>9930</v>
      </c>
      <c r="DD25">
        <v>9930</v>
      </c>
      <c r="DE25">
        <v>9930</v>
      </c>
      <c r="DF25">
        <v>9930</v>
      </c>
      <c r="DG25">
        <v>9930</v>
      </c>
      <c r="DH25">
        <v>9930</v>
      </c>
      <c r="DI25">
        <v>9930</v>
      </c>
      <c r="DJ25">
        <v>9930</v>
      </c>
      <c r="DK25">
        <v>9930</v>
      </c>
      <c r="DL25" s="7">
        <v>9930</v>
      </c>
      <c r="DM25">
        <v>9930</v>
      </c>
      <c r="DN25">
        <v>9930</v>
      </c>
      <c r="DO25">
        <v>9930</v>
      </c>
      <c r="DP25">
        <v>9930</v>
      </c>
      <c r="DQ25">
        <v>9930</v>
      </c>
      <c r="DR25">
        <v>9930</v>
      </c>
      <c r="DS25">
        <v>9930</v>
      </c>
      <c r="DT25">
        <v>9930</v>
      </c>
      <c r="DU25">
        <v>9930</v>
      </c>
      <c r="DV25" s="7">
        <v>9930</v>
      </c>
      <c r="DW25">
        <v>9930</v>
      </c>
      <c r="DX25">
        <v>9930</v>
      </c>
      <c r="DY25">
        <v>9930</v>
      </c>
      <c r="DZ25">
        <v>9930</v>
      </c>
      <c r="EA25">
        <v>9930</v>
      </c>
      <c r="EB25">
        <v>9930</v>
      </c>
      <c r="EC25">
        <v>9930</v>
      </c>
      <c r="ED25">
        <v>9930</v>
      </c>
      <c r="EE25">
        <v>9930</v>
      </c>
      <c r="EF25" s="7">
        <v>9930</v>
      </c>
      <c r="EG25">
        <v>9930</v>
      </c>
      <c r="EH25">
        <v>9930</v>
      </c>
      <c r="EI25">
        <v>9930</v>
      </c>
      <c r="EJ25">
        <v>9930</v>
      </c>
      <c r="EK25">
        <v>9930</v>
      </c>
      <c r="EL25">
        <v>9930</v>
      </c>
      <c r="EM25">
        <v>9930</v>
      </c>
      <c r="EN25">
        <v>9930</v>
      </c>
      <c r="EO25">
        <v>9930</v>
      </c>
      <c r="EP25" s="7">
        <v>9930</v>
      </c>
      <c r="EQ25">
        <v>9930</v>
      </c>
      <c r="ER25">
        <v>9930</v>
      </c>
      <c r="ES25">
        <v>9930</v>
      </c>
      <c r="ET25">
        <v>9930</v>
      </c>
      <c r="EU25">
        <v>9930</v>
      </c>
      <c r="EV25">
        <v>9930</v>
      </c>
      <c r="EW25">
        <v>9930</v>
      </c>
      <c r="EX25">
        <v>9930</v>
      </c>
      <c r="EY25">
        <v>9930</v>
      </c>
      <c r="EZ25" s="7">
        <v>9930</v>
      </c>
      <c r="FA25">
        <v>9930</v>
      </c>
      <c r="FB25">
        <v>9930</v>
      </c>
      <c r="FC25">
        <v>9930</v>
      </c>
      <c r="FD25">
        <v>9930</v>
      </c>
      <c r="FE25">
        <v>9930</v>
      </c>
      <c r="FF25">
        <v>9930</v>
      </c>
      <c r="FG25">
        <v>9930</v>
      </c>
      <c r="FH25">
        <v>9930</v>
      </c>
      <c r="FI25">
        <v>9930</v>
      </c>
      <c r="FJ25" s="7">
        <v>9930</v>
      </c>
      <c r="FK25">
        <v>9930</v>
      </c>
      <c r="FL25">
        <v>9930</v>
      </c>
      <c r="FM25">
        <v>9930</v>
      </c>
      <c r="FN25">
        <v>9930</v>
      </c>
      <c r="FO25">
        <v>9930</v>
      </c>
      <c r="FP25">
        <v>9930</v>
      </c>
      <c r="FQ25">
        <v>9930</v>
      </c>
      <c r="FR25">
        <v>9930</v>
      </c>
      <c r="FS25">
        <v>9930</v>
      </c>
      <c r="FT25" s="7">
        <v>9930</v>
      </c>
      <c r="FU25">
        <v>9930</v>
      </c>
      <c r="FV25">
        <v>9930</v>
      </c>
      <c r="FW25">
        <v>9930</v>
      </c>
      <c r="FX25">
        <v>9930</v>
      </c>
      <c r="FY25">
        <v>9930</v>
      </c>
      <c r="FZ25">
        <v>9930</v>
      </c>
      <c r="GA25">
        <v>9930</v>
      </c>
      <c r="GB25">
        <v>9930</v>
      </c>
      <c r="GC25">
        <v>9930</v>
      </c>
      <c r="GD25" s="7">
        <v>9930</v>
      </c>
      <c r="GE25">
        <v>9930</v>
      </c>
      <c r="GF25">
        <v>9930</v>
      </c>
      <c r="GG25">
        <v>9930</v>
      </c>
      <c r="GH25">
        <v>9930</v>
      </c>
      <c r="GI25">
        <v>9930</v>
      </c>
      <c r="GJ25">
        <v>9930</v>
      </c>
      <c r="GK25">
        <v>9930</v>
      </c>
      <c r="GL25">
        <v>9930</v>
      </c>
      <c r="GM25">
        <v>9930</v>
      </c>
      <c r="GN25" s="7">
        <v>9930</v>
      </c>
      <c r="GO25">
        <v>9930</v>
      </c>
      <c r="GP25">
        <v>9930</v>
      </c>
      <c r="GQ25">
        <v>9930</v>
      </c>
      <c r="GR25">
        <v>9930</v>
      </c>
      <c r="GS25">
        <v>9930</v>
      </c>
      <c r="GT25">
        <v>9930</v>
      </c>
      <c r="GU25">
        <v>9930</v>
      </c>
      <c r="GV25">
        <v>9930</v>
      </c>
      <c r="GW25">
        <v>9930</v>
      </c>
      <c r="GX25" s="7">
        <v>9930</v>
      </c>
      <c r="GY25">
        <v>9930</v>
      </c>
      <c r="GZ25">
        <v>9930</v>
      </c>
      <c r="HA25">
        <v>9930</v>
      </c>
      <c r="HB25">
        <v>9930</v>
      </c>
      <c r="HC25">
        <v>9930</v>
      </c>
      <c r="HD25">
        <v>9930</v>
      </c>
      <c r="HE25">
        <v>9930</v>
      </c>
      <c r="HF25">
        <v>9930</v>
      </c>
      <c r="HG25">
        <v>9930</v>
      </c>
      <c r="HH25" s="7">
        <v>9930</v>
      </c>
      <c r="HI25">
        <v>9930</v>
      </c>
      <c r="HJ25">
        <v>9930</v>
      </c>
      <c r="HK25">
        <v>9930</v>
      </c>
      <c r="HL25">
        <v>9930</v>
      </c>
      <c r="HM25">
        <v>9930</v>
      </c>
      <c r="HN25">
        <v>9930</v>
      </c>
      <c r="HO25">
        <v>9930</v>
      </c>
      <c r="HP25">
        <v>9930</v>
      </c>
      <c r="HQ25">
        <v>9930</v>
      </c>
      <c r="HR25" s="7">
        <v>9930</v>
      </c>
      <c r="HS25">
        <v>9930</v>
      </c>
      <c r="HT25">
        <v>9930</v>
      </c>
      <c r="HU25">
        <v>9930</v>
      </c>
      <c r="HV25">
        <v>9930</v>
      </c>
      <c r="HW25">
        <v>9930</v>
      </c>
      <c r="HX25">
        <v>9930</v>
      </c>
      <c r="HY25">
        <v>9930</v>
      </c>
      <c r="HZ25">
        <v>9930</v>
      </c>
      <c r="IA25">
        <v>9930</v>
      </c>
      <c r="IB25" s="7">
        <v>9930</v>
      </c>
      <c r="IC25">
        <v>9930</v>
      </c>
      <c r="ID25">
        <v>9930</v>
      </c>
      <c r="IE25">
        <v>9930</v>
      </c>
      <c r="IF25">
        <v>9930</v>
      </c>
      <c r="IG25">
        <v>9930</v>
      </c>
      <c r="IH25">
        <v>9930</v>
      </c>
      <c r="II25">
        <v>9930</v>
      </c>
      <c r="IJ25">
        <v>9930</v>
      </c>
      <c r="IK25">
        <v>9930</v>
      </c>
      <c r="IL25" s="7">
        <v>9930</v>
      </c>
      <c r="IM25">
        <v>9930</v>
      </c>
      <c r="IN25">
        <v>9930</v>
      </c>
      <c r="IO25">
        <v>9930</v>
      </c>
      <c r="IP25">
        <v>9930</v>
      </c>
      <c r="IQ25">
        <v>9930</v>
      </c>
      <c r="IR25">
        <v>9930</v>
      </c>
      <c r="IS25">
        <v>9930</v>
      </c>
      <c r="IT25">
        <v>9930</v>
      </c>
      <c r="IU25">
        <v>9930</v>
      </c>
      <c r="IV25" s="7">
        <v>9930</v>
      </c>
      <c r="IW25">
        <v>9930</v>
      </c>
      <c r="IX25">
        <v>9930</v>
      </c>
      <c r="IY25">
        <v>9930</v>
      </c>
      <c r="IZ25">
        <v>9930</v>
      </c>
      <c r="JA25">
        <v>9930</v>
      </c>
      <c r="JB25">
        <v>9930</v>
      </c>
      <c r="JC25">
        <v>9930</v>
      </c>
      <c r="JD25">
        <v>9930</v>
      </c>
      <c r="JE25">
        <v>9930</v>
      </c>
      <c r="JF25" s="7">
        <v>9930</v>
      </c>
      <c r="JG25">
        <v>9930</v>
      </c>
      <c r="JH25">
        <v>9930</v>
      </c>
      <c r="JI25">
        <v>9930</v>
      </c>
      <c r="JJ25">
        <v>9930</v>
      </c>
      <c r="JK25">
        <v>9930</v>
      </c>
      <c r="JL25">
        <v>9930</v>
      </c>
      <c r="JM25">
        <v>9930</v>
      </c>
      <c r="JN25">
        <v>9930</v>
      </c>
      <c r="JO25">
        <v>9930</v>
      </c>
      <c r="JP25" s="7">
        <v>9930</v>
      </c>
      <c r="JQ25">
        <v>9930</v>
      </c>
      <c r="JR25">
        <v>9930</v>
      </c>
      <c r="JS25">
        <v>9930</v>
      </c>
      <c r="JT25">
        <v>9930</v>
      </c>
      <c r="JU25">
        <v>9930</v>
      </c>
      <c r="JV25">
        <v>9930</v>
      </c>
      <c r="JW25">
        <v>9930</v>
      </c>
      <c r="JX25">
        <v>9930</v>
      </c>
      <c r="JY25">
        <v>9930</v>
      </c>
      <c r="JZ25" s="7">
        <v>9930</v>
      </c>
      <c r="KA25">
        <v>9930</v>
      </c>
      <c r="KB25">
        <v>9930</v>
      </c>
      <c r="KC25">
        <v>9930</v>
      </c>
      <c r="KD25">
        <v>9930</v>
      </c>
      <c r="KE25">
        <v>9930</v>
      </c>
      <c r="KF25">
        <v>9930</v>
      </c>
      <c r="KG25">
        <v>9930</v>
      </c>
      <c r="KH25">
        <v>9930</v>
      </c>
      <c r="KI25">
        <v>9930</v>
      </c>
      <c r="KJ25" s="7">
        <v>9930</v>
      </c>
      <c r="KK25">
        <v>9930</v>
      </c>
      <c r="KL25">
        <v>9930</v>
      </c>
      <c r="KM25">
        <v>9930</v>
      </c>
      <c r="KN25">
        <v>9930</v>
      </c>
      <c r="KO25">
        <v>9930</v>
      </c>
      <c r="KP25">
        <v>9930</v>
      </c>
      <c r="KQ25">
        <v>9930</v>
      </c>
      <c r="KR25">
        <v>9930</v>
      </c>
      <c r="KS25">
        <v>9930</v>
      </c>
      <c r="KT25" s="7">
        <v>9930</v>
      </c>
      <c r="KU25">
        <v>9930</v>
      </c>
      <c r="KV25">
        <v>9930</v>
      </c>
      <c r="KW25">
        <v>9930</v>
      </c>
      <c r="KX25">
        <v>9930</v>
      </c>
      <c r="KY25">
        <v>9930</v>
      </c>
      <c r="KZ25">
        <v>9930</v>
      </c>
      <c r="LA25">
        <v>9930</v>
      </c>
      <c r="LB25">
        <v>9930</v>
      </c>
      <c r="LC25">
        <v>9930</v>
      </c>
      <c r="LD25" s="172">
        <v>9930</v>
      </c>
      <c r="LE25">
        <v>9930</v>
      </c>
      <c r="LF25">
        <v>9930</v>
      </c>
      <c r="LG25" s="172">
        <v>9930</v>
      </c>
      <c r="LH25">
        <v>9930</v>
      </c>
      <c r="LI25">
        <v>9930</v>
      </c>
      <c r="LJ25">
        <v>9930</v>
      </c>
      <c r="LK25">
        <v>9930</v>
      </c>
      <c r="LL25">
        <v>9930</v>
      </c>
      <c r="LM25">
        <v>9930</v>
      </c>
      <c r="LN25">
        <v>9930</v>
      </c>
      <c r="LO25">
        <v>9930</v>
      </c>
      <c r="LP25">
        <v>9930</v>
      </c>
      <c r="LQ25">
        <v>9930</v>
      </c>
      <c r="LR25">
        <v>9930</v>
      </c>
      <c r="LS25">
        <v>9930</v>
      </c>
      <c r="LT25">
        <v>9930</v>
      </c>
      <c r="LU25">
        <v>9930</v>
      </c>
      <c r="LV25">
        <v>9930</v>
      </c>
      <c r="LW25">
        <v>9930</v>
      </c>
      <c r="LX25">
        <v>9930</v>
      </c>
      <c r="LY25" s="11">
        <v>9930</v>
      </c>
      <c r="LZ25">
        <v>9930</v>
      </c>
      <c r="MA25" s="11">
        <v>9930</v>
      </c>
      <c r="MB25">
        <v>9930</v>
      </c>
      <c r="MC25">
        <v>9930</v>
      </c>
      <c r="MD25">
        <v>9930</v>
      </c>
      <c r="ME25">
        <v>9930</v>
      </c>
    </row>
    <row r="26" spans="1:343" x14ac:dyDescent="0.25">
      <c r="A26" s="2" t="s">
        <v>692</v>
      </c>
      <c r="B26" s="2">
        <v>6.3895879207297917E-6</v>
      </c>
      <c r="C26" s="2">
        <v>6.3895879207297917E-6</v>
      </c>
      <c r="D26" s="2">
        <v>6.3895879207297917E-6</v>
      </c>
      <c r="E26" s="86"/>
      <c r="F26" s="11" t="s">
        <v>186</v>
      </c>
      <c r="G26">
        <v>9940</v>
      </c>
      <c r="H26">
        <v>9940</v>
      </c>
      <c r="I26">
        <v>9940</v>
      </c>
      <c r="J26">
        <v>9940</v>
      </c>
      <c r="K26">
        <v>9940</v>
      </c>
      <c r="L26">
        <v>9940</v>
      </c>
      <c r="M26">
        <v>9940</v>
      </c>
      <c r="N26">
        <v>9940</v>
      </c>
      <c r="O26">
        <v>9940</v>
      </c>
      <c r="P26" s="7">
        <v>9940</v>
      </c>
      <c r="Q26">
        <v>9940</v>
      </c>
      <c r="R26">
        <v>9940</v>
      </c>
      <c r="S26">
        <v>9940</v>
      </c>
      <c r="T26">
        <v>9940</v>
      </c>
      <c r="U26">
        <v>9940</v>
      </c>
      <c r="V26">
        <v>9940</v>
      </c>
      <c r="W26">
        <v>9940</v>
      </c>
      <c r="X26">
        <v>9940</v>
      </c>
      <c r="Y26">
        <v>9940</v>
      </c>
      <c r="Z26" s="7">
        <v>9940</v>
      </c>
      <c r="AA26">
        <v>9940</v>
      </c>
      <c r="AB26">
        <v>9940</v>
      </c>
      <c r="AC26">
        <v>9940</v>
      </c>
      <c r="AD26">
        <v>9940</v>
      </c>
      <c r="AE26">
        <v>9940</v>
      </c>
      <c r="AF26">
        <v>9940</v>
      </c>
      <c r="AG26">
        <v>9940</v>
      </c>
      <c r="AH26">
        <v>9940</v>
      </c>
      <c r="AI26">
        <v>9940</v>
      </c>
      <c r="AJ26" s="7">
        <v>9940</v>
      </c>
      <c r="AK26">
        <v>9940</v>
      </c>
      <c r="AL26">
        <v>9940</v>
      </c>
      <c r="AM26">
        <v>9940</v>
      </c>
      <c r="AN26">
        <v>9940</v>
      </c>
      <c r="AO26">
        <v>9940</v>
      </c>
      <c r="AP26">
        <v>9940</v>
      </c>
      <c r="AQ26">
        <v>9940</v>
      </c>
      <c r="AR26">
        <v>9940</v>
      </c>
      <c r="AS26">
        <v>9940</v>
      </c>
      <c r="AT26" s="7">
        <v>9940</v>
      </c>
      <c r="AU26">
        <v>9940</v>
      </c>
      <c r="AV26">
        <v>9940</v>
      </c>
      <c r="AW26">
        <v>9940</v>
      </c>
      <c r="AX26">
        <v>9940</v>
      </c>
      <c r="AY26">
        <v>9940</v>
      </c>
      <c r="AZ26">
        <v>9940</v>
      </c>
      <c r="BA26">
        <v>9940</v>
      </c>
      <c r="BB26">
        <v>9940</v>
      </c>
      <c r="BC26">
        <v>9940</v>
      </c>
      <c r="BD26" s="7">
        <v>9940</v>
      </c>
      <c r="BE26">
        <v>9940</v>
      </c>
      <c r="BF26">
        <v>9940</v>
      </c>
      <c r="BG26">
        <v>9940</v>
      </c>
      <c r="BH26">
        <v>9940</v>
      </c>
      <c r="BI26">
        <v>9940</v>
      </c>
      <c r="BJ26">
        <v>9940</v>
      </c>
      <c r="BK26">
        <v>9940</v>
      </c>
      <c r="BL26">
        <v>9940</v>
      </c>
      <c r="BM26">
        <v>9940</v>
      </c>
      <c r="BN26" s="7">
        <v>9940</v>
      </c>
      <c r="BO26">
        <v>9940</v>
      </c>
      <c r="BP26">
        <v>9940</v>
      </c>
      <c r="BQ26">
        <v>9940</v>
      </c>
      <c r="BR26">
        <v>9940</v>
      </c>
      <c r="BS26">
        <v>9940</v>
      </c>
      <c r="BT26">
        <v>9940</v>
      </c>
      <c r="BU26">
        <v>9940</v>
      </c>
      <c r="BV26">
        <v>9940</v>
      </c>
      <c r="BW26">
        <v>9940</v>
      </c>
      <c r="BX26" s="7">
        <v>9940</v>
      </c>
      <c r="BY26">
        <v>9940</v>
      </c>
      <c r="BZ26">
        <v>9940</v>
      </c>
      <c r="CA26">
        <v>9940</v>
      </c>
      <c r="CB26">
        <v>9940</v>
      </c>
      <c r="CC26">
        <v>9940</v>
      </c>
      <c r="CD26">
        <v>9940</v>
      </c>
      <c r="CE26">
        <v>9940</v>
      </c>
      <c r="CF26">
        <v>9940</v>
      </c>
      <c r="CG26">
        <v>9940</v>
      </c>
      <c r="CH26" s="7">
        <v>9940</v>
      </c>
      <c r="CI26">
        <v>9940</v>
      </c>
      <c r="CJ26">
        <v>9940</v>
      </c>
      <c r="CK26">
        <v>9940</v>
      </c>
      <c r="CL26">
        <v>9940</v>
      </c>
      <c r="CM26">
        <v>9940</v>
      </c>
      <c r="CN26">
        <v>9940</v>
      </c>
      <c r="CO26">
        <v>9940</v>
      </c>
      <c r="CP26">
        <v>9940</v>
      </c>
      <c r="CQ26">
        <v>9940</v>
      </c>
      <c r="CR26" s="7">
        <v>9940</v>
      </c>
      <c r="CS26">
        <v>9940</v>
      </c>
      <c r="CT26">
        <v>9940</v>
      </c>
      <c r="CU26">
        <v>9940</v>
      </c>
      <c r="CV26">
        <v>9940</v>
      </c>
      <c r="CW26">
        <v>9940</v>
      </c>
      <c r="CX26">
        <v>9940</v>
      </c>
      <c r="CY26">
        <v>9940</v>
      </c>
      <c r="CZ26">
        <v>9940</v>
      </c>
      <c r="DA26">
        <v>9940</v>
      </c>
      <c r="DB26" s="7">
        <v>9940</v>
      </c>
      <c r="DC26">
        <v>9940</v>
      </c>
      <c r="DD26">
        <v>9940</v>
      </c>
      <c r="DE26">
        <v>9940</v>
      </c>
      <c r="DF26">
        <v>9940</v>
      </c>
      <c r="DG26">
        <v>9940</v>
      </c>
      <c r="DH26">
        <v>9940</v>
      </c>
      <c r="DI26">
        <v>9940</v>
      </c>
      <c r="DJ26">
        <v>9940</v>
      </c>
      <c r="DK26">
        <v>9940</v>
      </c>
      <c r="DL26" s="7">
        <v>9940</v>
      </c>
      <c r="DM26">
        <v>9940</v>
      </c>
      <c r="DN26">
        <v>9940</v>
      </c>
      <c r="DO26">
        <v>9940</v>
      </c>
      <c r="DP26">
        <v>9940</v>
      </c>
      <c r="DQ26">
        <v>9940</v>
      </c>
      <c r="DR26">
        <v>9940</v>
      </c>
      <c r="DS26">
        <v>9940</v>
      </c>
      <c r="DT26">
        <v>9940</v>
      </c>
      <c r="DU26">
        <v>9940</v>
      </c>
      <c r="DV26" s="7">
        <v>9940</v>
      </c>
      <c r="DW26">
        <v>9940</v>
      </c>
      <c r="DX26">
        <v>9940</v>
      </c>
      <c r="DY26">
        <v>9940</v>
      </c>
      <c r="DZ26">
        <v>9940</v>
      </c>
      <c r="EA26">
        <v>9940</v>
      </c>
      <c r="EB26">
        <v>9940</v>
      </c>
      <c r="EC26">
        <v>9940</v>
      </c>
      <c r="ED26">
        <v>9940</v>
      </c>
      <c r="EE26">
        <v>9940</v>
      </c>
      <c r="EF26" s="7">
        <v>9940</v>
      </c>
      <c r="EG26">
        <v>9940</v>
      </c>
      <c r="EH26">
        <v>9940</v>
      </c>
      <c r="EI26">
        <v>9940</v>
      </c>
      <c r="EJ26">
        <v>9940</v>
      </c>
      <c r="EK26">
        <v>9940</v>
      </c>
      <c r="EL26">
        <v>9940</v>
      </c>
      <c r="EM26">
        <v>9940</v>
      </c>
      <c r="EN26">
        <v>9940</v>
      </c>
      <c r="EO26">
        <v>9940</v>
      </c>
      <c r="EP26" s="7">
        <v>9940</v>
      </c>
      <c r="EQ26">
        <v>9940</v>
      </c>
      <c r="ER26">
        <v>9940</v>
      </c>
      <c r="ES26">
        <v>9940</v>
      </c>
      <c r="ET26">
        <v>9940</v>
      </c>
      <c r="EU26">
        <v>9940</v>
      </c>
      <c r="EV26">
        <v>9940</v>
      </c>
      <c r="EW26">
        <v>9940</v>
      </c>
      <c r="EX26">
        <v>9940</v>
      </c>
      <c r="EY26">
        <v>9940</v>
      </c>
      <c r="EZ26" s="7">
        <v>9940</v>
      </c>
      <c r="FA26">
        <v>9940</v>
      </c>
      <c r="FB26">
        <v>9940</v>
      </c>
      <c r="FC26">
        <v>9940</v>
      </c>
      <c r="FD26">
        <v>9940</v>
      </c>
      <c r="FE26">
        <v>9940</v>
      </c>
      <c r="FF26">
        <v>9940</v>
      </c>
      <c r="FG26">
        <v>9940</v>
      </c>
      <c r="FH26">
        <v>9940</v>
      </c>
      <c r="FI26">
        <v>9940</v>
      </c>
      <c r="FJ26" s="7">
        <v>9940</v>
      </c>
      <c r="FK26">
        <v>9940</v>
      </c>
      <c r="FL26">
        <v>9940</v>
      </c>
      <c r="FM26">
        <v>9940</v>
      </c>
      <c r="FN26">
        <v>9940</v>
      </c>
      <c r="FO26">
        <v>9940</v>
      </c>
      <c r="FP26">
        <v>9940</v>
      </c>
      <c r="FQ26">
        <v>9940</v>
      </c>
      <c r="FR26">
        <v>9940</v>
      </c>
      <c r="FS26">
        <v>9940</v>
      </c>
      <c r="FT26" s="7">
        <v>9940</v>
      </c>
      <c r="FU26">
        <v>9940</v>
      </c>
      <c r="FV26">
        <v>9940</v>
      </c>
      <c r="FW26">
        <v>9940</v>
      </c>
      <c r="FX26">
        <v>9940</v>
      </c>
      <c r="FY26">
        <v>9940</v>
      </c>
      <c r="FZ26">
        <v>9940</v>
      </c>
      <c r="GA26">
        <v>9940</v>
      </c>
      <c r="GB26">
        <v>9940</v>
      </c>
      <c r="GC26">
        <v>9940</v>
      </c>
      <c r="GD26" s="7">
        <v>9940</v>
      </c>
      <c r="GE26">
        <v>9940</v>
      </c>
      <c r="GF26">
        <v>9940</v>
      </c>
      <c r="GG26">
        <v>9940</v>
      </c>
      <c r="GH26">
        <v>9940</v>
      </c>
      <c r="GI26">
        <v>9940</v>
      </c>
      <c r="GJ26">
        <v>9940</v>
      </c>
      <c r="GK26">
        <v>9940</v>
      </c>
      <c r="GL26">
        <v>9940</v>
      </c>
      <c r="GM26">
        <v>9940</v>
      </c>
      <c r="GN26" s="7">
        <v>9940</v>
      </c>
      <c r="GO26">
        <v>9940</v>
      </c>
      <c r="GP26">
        <v>9940</v>
      </c>
      <c r="GQ26">
        <v>9940</v>
      </c>
      <c r="GR26">
        <v>9940</v>
      </c>
      <c r="GS26">
        <v>9940</v>
      </c>
      <c r="GT26">
        <v>9940</v>
      </c>
      <c r="GU26">
        <v>9940</v>
      </c>
      <c r="GV26">
        <v>9940</v>
      </c>
      <c r="GW26">
        <v>9940</v>
      </c>
      <c r="GX26" s="7">
        <v>9940</v>
      </c>
      <c r="GY26">
        <v>9940</v>
      </c>
      <c r="GZ26">
        <v>9940</v>
      </c>
      <c r="HA26">
        <v>9940</v>
      </c>
      <c r="HB26">
        <v>9940</v>
      </c>
      <c r="HC26">
        <v>9940</v>
      </c>
      <c r="HD26">
        <v>9940</v>
      </c>
      <c r="HE26">
        <v>9940</v>
      </c>
      <c r="HF26">
        <v>9940</v>
      </c>
      <c r="HG26">
        <v>9940</v>
      </c>
      <c r="HH26" s="7">
        <v>9940</v>
      </c>
      <c r="HI26">
        <v>9940</v>
      </c>
      <c r="HJ26">
        <v>9940</v>
      </c>
      <c r="HK26">
        <v>9940</v>
      </c>
      <c r="HL26">
        <v>9940</v>
      </c>
      <c r="HM26">
        <v>9940</v>
      </c>
      <c r="HN26">
        <v>9940</v>
      </c>
      <c r="HO26">
        <v>9940</v>
      </c>
      <c r="HP26">
        <v>9940</v>
      </c>
      <c r="HQ26">
        <v>9940</v>
      </c>
      <c r="HR26" s="7">
        <v>9940</v>
      </c>
      <c r="HS26">
        <v>9940</v>
      </c>
      <c r="HT26">
        <v>9940</v>
      </c>
      <c r="HU26">
        <v>9940</v>
      </c>
      <c r="HV26">
        <v>9940</v>
      </c>
      <c r="HW26">
        <v>9940</v>
      </c>
      <c r="HX26">
        <v>9940</v>
      </c>
      <c r="HY26">
        <v>9940</v>
      </c>
      <c r="HZ26">
        <v>9940</v>
      </c>
      <c r="IA26">
        <v>9940</v>
      </c>
      <c r="IB26" s="7">
        <v>9940</v>
      </c>
      <c r="IC26">
        <v>9940</v>
      </c>
      <c r="ID26">
        <v>9940</v>
      </c>
      <c r="IE26">
        <v>9940</v>
      </c>
      <c r="IF26">
        <v>9940</v>
      </c>
      <c r="IG26">
        <v>9940</v>
      </c>
      <c r="IH26">
        <v>9940</v>
      </c>
      <c r="II26">
        <v>9940</v>
      </c>
      <c r="IJ26">
        <v>9940</v>
      </c>
      <c r="IK26">
        <v>9940</v>
      </c>
      <c r="IL26" s="7">
        <v>9940</v>
      </c>
      <c r="IM26">
        <v>9940</v>
      </c>
      <c r="IN26">
        <v>9940</v>
      </c>
      <c r="IO26">
        <v>9940</v>
      </c>
      <c r="IP26">
        <v>9940</v>
      </c>
      <c r="IQ26">
        <v>9940</v>
      </c>
      <c r="IR26">
        <v>9940</v>
      </c>
      <c r="IS26">
        <v>9940</v>
      </c>
      <c r="IT26">
        <v>9940</v>
      </c>
      <c r="IU26">
        <v>9940</v>
      </c>
      <c r="IV26" s="7">
        <v>9940</v>
      </c>
      <c r="IW26">
        <v>9940</v>
      </c>
      <c r="IX26">
        <v>9940</v>
      </c>
      <c r="IY26">
        <v>9940</v>
      </c>
      <c r="IZ26">
        <v>9940</v>
      </c>
      <c r="JA26">
        <v>9940</v>
      </c>
      <c r="JB26">
        <v>9940</v>
      </c>
      <c r="JC26">
        <v>9940</v>
      </c>
      <c r="JD26">
        <v>9940</v>
      </c>
      <c r="JE26">
        <v>9940</v>
      </c>
      <c r="JF26" s="7">
        <v>9940</v>
      </c>
      <c r="JG26">
        <v>9940</v>
      </c>
      <c r="JH26">
        <v>9940</v>
      </c>
      <c r="JI26">
        <v>9940</v>
      </c>
      <c r="JJ26">
        <v>9940</v>
      </c>
      <c r="JK26">
        <v>9940</v>
      </c>
      <c r="JL26">
        <v>9940</v>
      </c>
      <c r="JM26">
        <v>9940</v>
      </c>
      <c r="JN26">
        <v>9940</v>
      </c>
      <c r="JO26">
        <v>9940</v>
      </c>
      <c r="JP26" s="7">
        <v>9940</v>
      </c>
      <c r="JQ26">
        <v>9940</v>
      </c>
      <c r="JR26">
        <v>9940</v>
      </c>
      <c r="JS26">
        <v>9940</v>
      </c>
      <c r="JT26">
        <v>9940</v>
      </c>
      <c r="JU26">
        <v>9940</v>
      </c>
      <c r="JV26">
        <v>9940</v>
      </c>
      <c r="JW26">
        <v>9940</v>
      </c>
      <c r="JX26">
        <v>9940</v>
      </c>
      <c r="JY26">
        <v>9940</v>
      </c>
      <c r="JZ26" s="7">
        <v>9940</v>
      </c>
      <c r="KA26">
        <v>9940</v>
      </c>
      <c r="KB26">
        <v>9940</v>
      </c>
      <c r="KC26">
        <v>9940</v>
      </c>
      <c r="KD26">
        <v>9940</v>
      </c>
      <c r="KE26">
        <v>9940</v>
      </c>
      <c r="KF26">
        <v>9940</v>
      </c>
      <c r="KG26">
        <v>9940</v>
      </c>
      <c r="KH26">
        <v>9940</v>
      </c>
      <c r="KI26">
        <v>9940</v>
      </c>
      <c r="KJ26" s="7">
        <v>9940</v>
      </c>
      <c r="KK26">
        <v>9940</v>
      </c>
      <c r="KL26">
        <v>9940</v>
      </c>
      <c r="KM26">
        <v>9940</v>
      </c>
      <c r="KN26">
        <v>9940</v>
      </c>
      <c r="KO26">
        <v>9940</v>
      </c>
      <c r="KP26">
        <v>9940</v>
      </c>
      <c r="KQ26">
        <v>9940</v>
      </c>
      <c r="KR26">
        <v>9940</v>
      </c>
      <c r="KS26">
        <v>9940</v>
      </c>
      <c r="KT26" s="7">
        <v>9940</v>
      </c>
      <c r="KU26">
        <v>9940</v>
      </c>
      <c r="KV26">
        <v>9940</v>
      </c>
      <c r="KW26">
        <v>9940</v>
      </c>
      <c r="KX26">
        <v>9940</v>
      </c>
      <c r="KY26">
        <v>9940</v>
      </c>
      <c r="KZ26">
        <v>9940</v>
      </c>
      <c r="LA26">
        <v>9940</v>
      </c>
      <c r="LB26">
        <v>9940</v>
      </c>
      <c r="LC26">
        <v>9940</v>
      </c>
      <c r="LD26" s="172">
        <v>9940</v>
      </c>
      <c r="LE26">
        <v>9940</v>
      </c>
      <c r="LF26">
        <v>9940</v>
      </c>
      <c r="LG26" s="172">
        <v>9940</v>
      </c>
      <c r="LH26">
        <v>9940</v>
      </c>
      <c r="LI26">
        <v>9940</v>
      </c>
      <c r="LJ26">
        <v>9940</v>
      </c>
      <c r="LK26">
        <v>9940</v>
      </c>
      <c r="LL26">
        <v>9940</v>
      </c>
      <c r="LM26">
        <v>9940</v>
      </c>
      <c r="LN26">
        <v>9940</v>
      </c>
      <c r="LO26">
        <v>9940</v>
      </c>
      <c r="LP26">
        <v>9940</v>
      </c>
      <c r="LQ26">
        <v>9940</v>
      </c>
      <c r="LR26">
        <v>9940</v>
      </c>
      <c r="LS26">
        <v>9940</v>
      </c>
      <c r="LT26">
        <v>9940</v>
      </c>
      <c r="LU26">
        <v>9940</v>
      </c>
      <c r="LV26">
        <v>9940</v>
      </c>
      <c r="LW26">
        <v>9940</v>
      </c>
      <c r="LX26">
        <v>9940</v>
      </c>
      <c r="LY26" s="11">
        <v>9940</v>
      </c>
      <c r="LZ26">
        <v>9940</v>
      </c>
      <c r="MA26" s="11">
        <v>9940</v>
      </c>
      <c r="MB26">
        <v>9940</v>
      </c>
      <c r="MC26">
        <v>9940</v>
      </c>
      <c r="MD26">
        <v>9940</v>
      </c>
      <c r="ME26">
        <v>9940</v>
      </c>
    </row>
    <row r="27" spans="1:343" x14ac:dyDescent="0.25">
      <c r="A27" s="2" t="s">
        <v>693</v>
      </c>
      <c r="B27" s="2">
        <f>-8.667/90-0.5/90</f>
        <v>-0.10185555555555555</v>
      </c>
      <c r="C27" s="2">
        <v>-0.11085552759428192</v>
      </c>
      <c r="D27" s="2">
        <v>-0.11085552759428192</v>
      </c>
      <c r="E27" s="86"/>
      <c r="F27" s="11" t="s">
        <v>187</v>
      </c>
      <c r="G27">
        <f t="shared" ref="G27:BR27" si="1802">(G42-9)*0.0125+1</f>
        <v>1.0249999999999999</v>
      </c>
      <c r="H27">
        <f t="shared" si="1802"/>
        <v>1.0625</v>
      </c>
      <c r="I27">
        <f t="shared" si="1802"/>
        <v>0.98750000000000004</v>
      </c>
      <c r="J27">
        <f t="shared" si="1802"/>
        <v>1.075</v>
      </c>
      <c r="K27">
        <f t="shared" si="1802"/>
        <v>0.98750000000000004</v>
      </c>
      <c r="L27">
        <f t="shared" si="1802"/>
        <v>1.0249999999999999</v>
      </c>
      <c r="M27">
        <f t="shared" si="1802"/>
        <v>1.0625</v>
      </c>
      <c r="N27">
        <f t="shared" si="1802"/>
        <v>0.98750000000000004</v>
      </c>
      <c r="O27">
        <f t="shared" si="1802"/>
        <v>1.075</v>
      </c>
      <c r="P27" s="7">
        <f t="shared" si="1802"/>
        <v>0.98750000000000004</v>
      </c>
      <c r="Q27">
        <f t="shared" si="1802"/>
        <v>1.0249999999999999</v>
      </c>
      <c r="R27">
        <f t="shared" si="1802"/>
        <v>1.0625</v>
      </c>
      <c r="S27">
        <f t="shared" si="1802"/>
        <v>0.98750000000000004</v>
      </c>
      <c r="T27">
        <f t="shared" si="1802"/>
        <v>1.075</v>
      </c>
      <c r="U27">
        <f t="shared" si="1802"/>
        <v>0.98750000000000004</v>
      </c>
      <c r="V27">
        <f t="shared" si="1802"/>
        <v>1.0249999999999999</v>
      </c>
      <c r="W27">
        <f t="shared" si="1802"/>
        <v>1.0625</v>
      </c>
      <c r="X27">
        <f t="shared" si="1802"/>
        <v>0.98750000000000004</v>
      </c>
      <c r="Y27">
        <f t="shared" si="1802"/>
        <v>1.075</v>
      </c>
      <c r="Z27" s="7">
        <f t="shared" si="1802"/>
        <v>0.98750000000000004</v>
      </c>
      <c r="AA27">
        <f t="shared" si="1802"/>
        <v>1.0249999999999999</v>
      </c>
      <c r="AB27">
        <f t="shared" si="1802"/>
        <v>1.0625</v>
      </c>
      <c r="AC27">
        <f t="shared" si="1802"/>
        <v>0.98750000000000004</v>
      </c>
      <c r="AD27">
        <f t="shared" si="1802"/>
        <v>1.075</v>
      </c>
      <c r="AE27">
        <f t="shared" si="1802"/>
        <v>0.98750000000000004</v>
      </c>
      <c r="AF27">
        <f t="shared" si="1802"/>
        <v>1.0249999999999999</v>
      </c>
      <c r="AG27">
        <f t="shared" si="1802"/>
        <v>1.0625</v>
      </c>
      <c r="AH27">
        <f t="shared" si="1802"/>
        <v>0.98750000000000004</v>
      </c>
      <c r="AI27">
        <f t="shared" si="1802"/>
        <v>1.075</v>
      </c>
      <c r="AJ27" s="7">
        <f t="shared" si="1802"/>
        <v>0.98750000000000004</v>
      </c>
      <c r="AK27">
        <f t="shared" si="1802"/>
        <v>1.0249999999999999</v>
      </c>
      <c r="AL27">
        <f t="shared" si="1802"/>
        <v>1.0625</v>
      </c>
      <c r="AM27">
        <f t="shared" si="1802"/>
        <v>0.98750000000000004</v>
      </c>
      <c r="AN27">
        <f t="shared" si="1802"/>
        <v>1.075</v>
      </c>
      <c r="AO27">
        <f t="shared" si="1802"/>
        <v>0.98750000000000004</v>
      </c>
      <c r="AP27">
        <f t="shared" si="1802"/>
        <v>1.0249999999999999</v>
      </c>
      <c r="AQ27">
        <f t="shared" si="1802"/>
        <v>1.0625</v>
      </c>
      <c r="AR27">
        <f t="shared" si="1802"/>
        <v>0.98750000000000004</v>
      </c>
      <c r="AS27">
        <f t="shared" si="1802"/>
        <v>1.075</v>
      </c>
      <c r="AT27" s="7">
        <f t="shared" si="1802"/>
        <v>0.98750000000000004</v>
      </c>
      <c r="AU27">
        <f t="shared" si="1802"/>
        <v>1.0249999999999999</v>
      </c>
      <c r="AV27">
        <f t="shared" si="1802"/>
        <v>1.0625</v>
      </c>
      <c r="AW27">
        <f t="shared" si="1802"/>
        <v>0.98750000000000004</v>
      </c>
      <c r="AX27">
        <f t="shared" si="1802"/>
        <v>1.075</v>
      </c>
      <c r="AY27">
        <f t="shared" si="1802"/>
        <v>0.98750000000000004</v>
      </c>
      <c r="AZ27">
        <f t="shared" si="1802"/>
        <v>1.0249999999999999</v>
      </c>
      <c r="BA27">
        <f t="shared" si="1802"/>
        <v>1.0625</v>
      </c>
      <c r="BB27">
        <f t="shared" si="1802"/>
        <v>0.98750000000000004</v>
      </c>
      <c r="BC27">
        <f t="shared" si="1802"/>
        <v>1.075</v>
      </c>
      <c r="BD27" s="7">
        <f t="shared" si="1802"/>
        <v>0.98750000000000004</v>
      </c>
      <c r="BE27">
        <f t="shared" si="1802"/>
        <v>1.0249999999999999</v>
      </c>
      <c r="BF27">
        <f t="shared" si="1802"/>
        <v>1.0625</v>
      </c>
      <c r="BG27">
        <f t="shared" si="1802"/>
        <v>0.98750000000000004</v>
      </c>
      <c r="BH27">
        <f t="shared" si="1802"/>
        <v>1.075</v>
      </c>
      <c r="BI27">
        <f t="shared" si="1802"/>
        <v>0.98750000000000004</v>
      </c>
      <c r="BJ27">
        <f t="shared" si="1802"/>
        <v>1.0249999999999999</v>
      </c>
      <c r="BK27">
        <f t="shared" si="1802"/>
        <v>1.0625</v>
      </c>
      <c r="BL27">
        <f t="shared" si="1802"/>
        <v>0.98750000000000004</v>
      </c>
      <c r="BM27">
        <f t="shared" si="1802"/>
        <v>1.075</v>
      </c>
      <c r="BN27" s="7">
        <f t="shared" si="1802"/>
        <v>0.98750000000000004</v>
      </c>
      <c r="BO27">
        <f t="shared" si="1802"/>
        <v>1.0249999999999999</v>
      </c>
      <c r="BP27">
        <f t="shared" si="1802"/>
        <v>1.0625</v>
      </c>
      <c r="BQ27">
        <f t="shared" si="1802"/>
        <v>0.98750000000000004</v>
      </c>
      <c r="BR27">
        <f t="shared" si="1802"/>
        <v>1.075</v>
      </c>
      <c r="BS27">
        <f t="shared" ref="BS27:ED27" si="1803">(BS42-9)*0.0125+1</f>
        <v>0.98750000000000004</v>
      </c>
      <c r="BT27">
        <f t="shared" si="1803"/>
        <v>1.0249999999999999</v>
      </c>
      <c r="BU27">
        <f t="shared" si="1803"/>
        <v>1.0625</v>
      </c>
      <c r="BV27">
        <f t="shared" si="1803"/>
        <v>0.98750000000000004</v>
      </c>
      <c r="BW27">
        <f t="shared" si="1803"/>
        <v>1.075</v>
      </c>
      <c r="BX27" s="7">
        <f t="shared" si="1803"/>
        <v>0.98750000000000004</v>
      </c>
      <c r="BY27">
        <f t="shared" si="1803"/>
        <v>1.0249999999999999</v>
      </c>
      <c r="BZ27">
        <f t="shared" si="1803"/>
        <v>1.0625</v>
      </c>
      <c r="CA27">
        <f t="shared" si="1803"/>
        <v>0.98750000000000004</v>
      </c>
      <c r="CB27">
        <f t="shared" si="1803"/>
        <v>1.075</v>
      </c>
      <c r="CC27">
        <f t="shared" si="1803"/>
        <v>0.98750000000000004</v>
      </c>
      <c r="CD27">
        <f t="shared" si="1803"/>
        <v>1.0249999999999999</v>
      </c>
      <c r="CE27">
        <f t="shared" si="1803"/>
        <v>1.0625</v>
      </c>
      <c r="CF27">
        <f t="shared" si="1803"/>
        <v>0.98750000000000004</v>
      </c>
      <c r="CG27">
        <f t="shared" si="1803"/>
        <v>1.075</v>
      </c>
      <c r="CH27" s="7">
        <f t="shared" si="1803"/>
        <v>0.98750000000000004</v>
      </c>
      <c r="CI27">
        <f t="shared" si="1803"/>
        <v>1.0249999999999999</v>
      </c>
      <c r="CJ27">
        <f t="shared" si="1803"/>
        <v>1.0625</v>
      </c>
      <c r="CK27">
        <f t="shared" si="1803"/>
        <v>0.98750000000000004</v>
      </c>
      <c r="CL27">
        <f t="shared" si="1803"/>
        <v>1.075</v>
      </c>
      <c r="CM27">
        <f t="shared" si="1803"/>
        <v>0.98750000000000004</v>
      </c>
      <c r="CN27">
        <f t="shared" si="1803"/>
        <v>1.0249999999999999</v>
      </c>
      <c r="CO27">
        <f t="shared" si="1803"/>
        <v>1.0625</v>
      </c>
      <c r="CP27">
        <f t="shared" si="1803"/>
        <v>0.98750000000000004</v>
      </c>
      <c r="CQ27">
        <f t="shared" si="1803"/>
        <v>1.075</v>
      </c>
      <c r="CR27" s="7">
        <f t="shared" si="1803"/>
        <v>0.98750000000000004</v>
      </c>
      <c r="CS27">
        <f t="shared" si="1803"/>
        <v>1.0249999999999999</v>
      </c>
      <c r="CT27">
        <f t="shared" si="1803"/>
        <v>1.0625</v>
      </c>
      <c r="CU27">
        <f t="shared" si="1803"/>
        <v>0.98750000000000004</v>
      </c>
      <c r="CV27">
        <f t="shared" si="1803"/>
        <v>1.075</v>
      </c>
      <c r="CW27">
        <f t="shared" si="1803"/>
        <v>0.98750000000000004</v>
      </c>
      <c r="CX27">
        <f t="shared" si="1803"/>
        <v>1.0249999999999999</v>
      </c>
      <c r="CY27">
        <f t="shared" si="1803"/>
        <v>1.0625</v>
      </c>
      <c r="CZ27">
        <f t="shared" si="1803"/>
        <v>0.98750000000000004</v>
      </c>
      <c r="DA27">
        <f t="shared" si="1803"/>
        <v>1.075</v>
      </c>
      <c r="DB27" s="7">
        <f t="shared" si="1803"/>
        <v>0.98750000000000004</v>
      </c>
      <c r="DC27">
        <f t="shared" si="1803"/>
        <v>1.0249999999999999</v>
      </c>
      <c r="DD27">
        <f t="shared" si="1803"/>
        <v>1.0625</v>
      </c>
      <c r="DE27">
        <f t="shared" si="1803"/>
        <v>0.98750000000000004</v>
      </c>
      <c r="DF27">
        <f t="shared" si="1803"/>
        <v>1.075</v>
      </c>
      <c r="DG27">
        <f t="shared" si="1803"/>
        <v>0.98750000000000004</v>
      </c>
      <c r="DH27">
        <f t="shared" si="1803"/>
        <v>1.0249999999999999</v>
      </c>
      <c r="DI27">
        <f t="shared" si="1803"/>
        <v>1.0625</v>
      </c>
      <c r="DJ27">
        <f t="shared" si="1803"/>
        <v>0.98750000000000004</v>
      </c>
      <c r="DK27">
        <f t="shared" si="1803"/>
        <v>1.075</v>
      </c>
      <c r="DL27" s="7">
        <f t="shared" si="1803"/>
        <v>0.98750000000000004</v>
      </c>
      <c r="DM27">
        <f t="shared" si="1803"/>
        <v>1.0249999999999999</v>
      </c>
      <c r="DN27">
        <f t="shared" si="1803"/>
        <v>1.0625</v>
      </c>
      <c r="DO27">
        <f t="shared" si="1803"/>
        <v>0.98750000000000004</v>
      </c>
      <c r="DP27">
        <f t="shared" si="1803"/>
        <v>1.075</v>
      </c>
      <c r="DQ27">
        <f t="shared" si="1803"/>
        <v>0.98750000000000004</v>
      </c>
      <c r="DR27">
        <f t="shared" si="1803"/>
        <v>1.0249999999999999</v>
      </c>
      <c r="DS27">
        <f t="shared" si="1803"/>
        <v>1.0625</v>
      </c>
      <c r="DT27">
        <f t="shared" si="1803"/>
        <v>0.98750000000000004</v>
      </c>
      <c r="DU27">
        <f t="shared" si="1803"/>
        <v>1.075</v>
      </c>
      <c r="DV27" s="7">
        <f t="shared" si="1803"/>
        <v>0.98750000000000004</v>
      </c>
      <c r="DW27">
        <f t="shared" si="1803"/>
        <v>1.0249999999999999</v>
      </c>
      <c r="DX27">
        <f t="shared" si="1803"/>
        <v>1.0249999999999999</v>
      </c>
      <c r="DY27">
        <f t="shared" si="1803"/>
        <v>1.0249999999999999</v>
      </c>
      <c r="DZ27">
        <f t="shared" si="1803"/>
        <v>1.0249999999999999</v>
      </c>
      <c r="EA27">
        <f t="shared" si="1803"/>
        <v>1.0249999999999999</v>
      </c>
      <c r="EB27">
        <f t="shared" si="1803"/>
        <v>1.0249999999999999</v>
      </c>
      <c r="EC27">
        <f t="shared" si="1803"/>
        <v>1.0249999999999999</v>
      </c>
      <c r="ED27">
        <f t="shared" si="1803"/>
        <v>1.0249999999999999</v>
      </c>
      <c r="EE27">
        <f t="shared" ref="EE27:GP27" si="1804">(EE42-9)*0.0125+1</f>
        <v>1.0249999999999999</v>
      </c>
      <c r="EF27" s="7">
        <f t="shared" si="1804"/>
        <v>1.0249999999999999</v>
      </c>
      <c r="EG27">
        <f t="shared" si="1804"/>
        <v>1.0249999999999999</v>
      </c>
      <c r="EH27">
        <f t="shared" si="1804"/>
        <v>1.0625</v>
      </c>
      <c r="EI27">
        <f t="shared" si="1804"/>
        <v>0.98750000000000004</v>
      </c>
      <c r="EJ27">
        <f t="shared" si="1804"/>
        <v>1.075</v>
      </c>
      <c r="EK27">
        <f t="shared" si="1804"/>
        <v>0.98750000000000004</v>
      </c>
      <c r="EL27">
        <f t="shared" si="1804"/>
        <v>1.0249999999999999</v>
      </c>
      <c r="EM27">
        <f t="shared" si="1804"/>
        <v>1.0625</v>
      </c>
      <c r="EN27">
        <f t="shared" si="1804"/>
        <v>0.98750000000000004</v>
      </c>
      <c r="EO27">
        <f t="shared" si="1804"/>
        <v>1.075</v>
      </c>
      <c r="EP27" s="7">
        <f t="shared" si="1804"/>
        <v>0.98750000000000004</v>
      </c>
      <c r="EQ27">
        <f t="shared" si="1804"/>
        <v>1.0249999999999999</v>
      </c>
      <c r="ER27">
        <f t="shared" si="1804"/>
        <v>1.0625</v>
      </c>
      <c r="ES27">
        <f t="shared" si="1804"/>
        <v>0.98750000000000004</v>
      </c>
      <c r="ET27">
        <f t="shared" si="1804"/>
        <v>1.075</v>
      </c>
      <c r="EU27">
        <f t="shared" si="1804"/>
        <v>0.98750000000000004</v>
      </c>
      <c r="EV27">
        <f t="shared" si="1804"/>
        <v>1.0249999999999999</v>
      </c>
      <c r="EW27">
        <f t="shared" si="1804"/>
        <v>1.0625</v>
      </c>
      <c r="EX27">
        <f t="shared" si="1804"/>
        <v>0.98750000000000004</v>
      </c>
      <c r="EY27">
        <f t="shared" si="1804"/>
        <v>1.075</v>
      </c>
      <c r="EZ27" s="7">
        <f t="shared" si="1804"/>
        <v>0.98750000000000004</v>
      </c>
      <c r="FA27">
        <f t="shared" si="1804"/>
        <v>1.0249999999999999</v>
      </c>
      <c r="FB27">
        <f t="shared" si="1804"/>
        <v>1.0625</v>
      </c>
      <c r="FC27">
        <f t="shared" si="1804"/>
        <v>0.98750000000000004</v>
      </c>
      <c r="FD27">
        <f t="shared" si="1804"/>
        <v>1.075</v>
      </c>
      <c r="FE27">
        <f t="shared" si="1804"/>
        <v>0.98750000000000004</v>
      </c>
      <c r="FF27">
        <f t="shared" si="1804"/>
        <v>1.0249999999999999</v>
      </c>
      <c r="FG27">
        <f t="shared" si="1804"/>
        <v>1.0625</v>
      </c>
      <c r="FH27">
        <f t="shared" si="1804"/>
        <v>0.98750000000000004</v>
      </c>
      <c r="FI27">
        <f t="shared" si="1804"/>
        <v>1.075</v>
      </c>
      <c r="FJ27" s="7">
        <f t="shared" si="1804"/>
        <v>0.98750000000000004</v>
      </c>
      <c r="FK27">
        <f t="shared" si="1804"/>
        <v>1.0249999999999999</v>
      </c>
      <c r="FL27">
        <f t="shared" si="1804"/>
        <v>1.0249999999999999</v>
      </c>
      <c r="FM27">
        <f t="shared" si="1804"/>
        <v>1.0249999999999999</v>
      </c>
      <c r="FN27">
        <f t="shared" si="1804"/>
        <v>1.0249999999999999</v>
      </c>
      <c r="FO27">
        <f t="shared" si="1804"/>
        <v>1.0249999999999999</v>
      </c>
      <c r="FP27">
        <f t="shared" si="1804"/>
        <v>1.0249999999999999</v>
      </c>
      <c r="FQ27">
        <f t="shared" si="1804"/>
        <v>1.0249999999999999</v>
      </c>
      <c r="FR27">
        <f t="shared" si="1804"/>
        <v>1.0249999999999999</v>
      </c>
      <c r="FS27">
        <f t="shared" si="1804"/>
        <v>1.0249999999999999</v>
      </c>
      <c r="FT27" s="7">
        <f t="shared" si="1804"/>
        <v>1.0249999999999999</v>
      </c>
      <c r="FU27">
        <f t="shared" si="1804"/>
        <v>1.0249999999999999</v>
      </c>
      <c r="FV27">
        <f t="shared" si="1804"/>
        <v>1.0625</v>
      </c>
      <c r="FW27">
        <f t="shared" si="1804"/>
        <v>0.98750000000000004</v>
      </c>
      <c r="FX27">
        <f t="shared" si="1804"/>
        <v>1.075</v>
      </c>
      <c r="FY27">
        <f t="shared" si="1804"/>
        <v>0.98750000000000004</v>
      </c>
      <c r="FZ27">
        <f t="shared" si="1804"/>
        <v>1.0249999999999999</v>
      </c>
      <c r="GA27">
        <f t="shared" si="1804"/>
        <v>1.0625</v>
      </c>
      <c r="GB27">
        <f t="shared" si="1804"/>
        <v>0.98750000000000004</v>
      </c>
      <c r="GC27">
        <f t="shared" si="1804"/>
        <v>1.075</v>
      </c>
      <c r="GD27" s="7">
        <f t="shared" si="1804"/>
        <v>0.98750000000000004</v>
      </c>
      <c r="GE27">
        <f t="shared" si="1804"/>
        <v>1.0249999999999999</v>
      </c>
      <c r="GF27">
        <f t="shared" si="1804"/>
        <v>1.0625</v>
      </c>
      <c r="GG27">
        <f t="shared" si="1804"/>
        <v>0.98750000000000004</v>
      </c>
      <c r="GH27">
        <f t="shared" si="1804"/>
        <v>1.075</v>
      </c>
      <c r="GI27">
        <f t="shared" si="1804"/>
        <v>0.98750000000000004</v>
      </c>
      <c r="GJ27">
        <f t="shared" si="1804"/>
        <v>1.0249999999999999</v>
      </c>
      <c r="GK27">
        <f t="shared" si="1804"/>
        <v>1.0625</v>
      </c>
      <c r="GL27">
        <f t="shared" si="1804"/>
        <v>0.98750000000000004</v>
      </c>
      <c r="GM27">
        <f t="shared" si="1804"/>
        <v>1.075</v>
      </c>
      <c r="GN27" s="7">
        <f t="shared" si="1804"/>
        <v>0.98750000000000004</v>
      </c>
      <c r="GO27">
        <f t="shared" si="1804"/>
        <v>1.0249999999999999</v>
      </c>
      <c r="GP27">
        <f t="shared" si="1804"/>
        <v>1.0625</v>
      </c>
      <c r="GQ27">
        <f t="shared" ref="GQ27:IB27" si="1805">(GQ42-9)*0.0125+1</f>
        <v>0.98750000000000004</v>
      </c>
      <c r="GR27">
        <f t="shared" si="1805"/>
        <v>1.075</v>
      </c>
      <c r="GS27">
        <f t="shared" si="1805"/>
        <v>0.98750000000000004</v>
      </c>
      <c r="GT27">
        <f t="shared" si="1805"/>
        <v>1.0249999999999999</v>
      </c>
      <c r="GU27">
        <f t="shared" si="1805"/>
        <v>1.0625</v>
      </c>
      <c r="GV27">
        <f t="shared" si="1805"/>
        <v>0.98750000000000004</v>
      </c>
      <c r="GW27">
        <f t="shared" si="1805"/>
        <v>1.075</v>
      </c>
      <c r="GX27" s="7">
        <f t="shared" si="1805"/>
        <v>0.98750000000000004</v>
      </c>
      <c r="GY27">
        <f t="shared" si="1805"/>
        <v>1.0249999999999999</v>
      </c>
      <c r="GZ27">
        <f t="shared" si="1805"/>
        <v>1.0625</v>
      </c>
      <c r="HA27">
        <f t="shared" si="1805"/>
        <v>0.98750000000000004</v>
      </c>
      <c r="HB27">
        <f t="shared" si="1805"/>
        <v>1.075</v>
      </c>
      <c r="HC27">
        <f t="shared" si="1805"/>
        <v>0.98750000000000004</v>
      </c>
      <c r="HD27">
        <f t="shared" si="1805"/>
        <v>1.0249999999999999</v>
      </c>
      <c r="HE27">
        <f t="shared" si="1805"/>
        <v>1.0625</v>
      </c>
      <c r="HF27">
        <f t="shared" si="1805"/>
        <v>0.98750000000000004</v>
      </c>
      <c r="HG27">
        <f t="shared" si="1805"/>
        <v>1.075</v>
      </c>
      <c r="HH27" s="7">
        <f t="shared" si="1805"/>
        <v>0.98750000000000004</v>
      </c>
      <c r="HI27">
        <f t="shared" si="1805"/>
        <v>1.0249999999999999</v>
      </c>
      <c r="HJ27">
        <f t="shared" si="1805"/>
        <v>1.0625</v>
      </c>
      <c r="HK27">
        <f t="shared" si="1805"/>
        <v>0.98750000000000004</v>
      </c>
      <c r="HL27">
        <f t="shared" si="1805"/>
        <v>1.075</v>
      </c>
      <c r="HM27">
        <f t="shared" si="1805"/>
        <v>0.98750000000000004</v>
      </c>
      <c r="HN27">
        <f t="shared" si="1805"/>
        <v>1.0249999999999999</v>
      </c>
      <c r="HO27">
        <f t="shared" si="1805"/>
        <v>1.0625</v>
      </c>
      <c r="HP27">
        <f t="shared" si="1805"/>
        <v>0.98750000000000004</v>
      </c>
      <c r="HQ27">
        <f t="shared" si="1805"/>
        <v>1.075</v>
      </c>
      <c r="HR27" s="7">
        <f t="shared" si="1805"/>
        <v>0.98750000000000004</v>
      </c>
      <c r="HS27">
        <f t="shared" si="1805"/>
        <v>1.0249999999999999</v>
      </c>
      <c r="HT27">
        <f t="shared" si="1805"/>
        <v>1.0625</v>
      </c>
      <c r="HU27">
        <f t="shared" si="1805"/>
        <v>0.98750000000000004</v>
      </c>
      <c r="HV27">
        <f t="shared" si="1805"/>
        <v>1.075</v>
      </c>
      <c r="HW27">
        <f t="shared" si="1805"/>
        <v>0.98750000000000004</v>
      </c>
      <c r="HX27">
        <f t="shared" si="1805"/>
        <v>1.0249999999999999</v>
      </c>
      <c r="HY27">
        <f t="shared" si="1805"/>
        <v>1.0625</v>
      </c>
      <c r="HZ27">
        <f t="shared" si="1805"/>
        <v>0.98750000000000004</v>
      </c>
      <c r="IA27">
        <f t="shared" si="1805"/>
        <v>1.075</v>
      </c>
      <c r="IB27" s="7">
        <f t="shared" si="1805"/>
        <v>0.98750000000000004</v>
      </c>
      <c r="IC27">
        <f t="shared" ref="IC27:JF27" si="1806">(IC42-9)*0.0125+1</f>
        <v>1.0249999999999999</v>
      </c>
      <c r="ID27">
        <f t="shared" si="1806"/>
        <v>1.0625</v>
      </c>
      <c r="IE27">
        <f t="shared" si="1806"/>
        <v>0.98750000000000004</v>
      </c>
      <c r="IF27">
        <f t="shared" si="1806"/>
        <v>1.075</v>
      </c>
      <c r="IG27">
        <f t="shared" si="1806"/>
        <v>0.98750000000000004</v>
      </c>
      <c r="IH27">
        <f t="shared" si="1806"/>
        <v>1.0249999999999999</v>
      </c>
      <c r="II27">
        <f t="shared" si="1806"/>
        <v>1.0625</v>
      </c>
      <c r="IJ27">
        <f t="shared" si="1806"/>
        <v>0.98750000000000004</v>
      </c>
      <c r="IK27">
        <f t="shared" si="1806"/>
        <v>1.075</v>
      </c>
      <c r="IL27" s="7">
        <f t="shared" si="1806"/>
        <v>0.98750000000000004</v>
      </c>
      <c r="IM27">
        <f t="shared" si="1806"/>
        <v>1.0249999999999999</v>
      </c>
      <c r="IN27">
        <f t="shared" si="1806"/>
        <v>1.0625</v>
      </c>
      <c r="IO27">
        <f t="shared" si="1806"/>
        <v>0.98750000000000004</v>
      </c>
      <c r="IP27">
        <f t="shared" si="1806"/>
        <v>1.075</v>
      </c>
      <c r="IQ27">
        <f t="shared" si="1806"/>
        <v>0.98750000000000004</v>
      </c>
      <c r="IR27">
        <f t="shared" si="1806"/>
        <v>1.0249999999999999</v>
      </c>
      <c r="IS27">
        <f t="shared" si="1806"/>
        <v>1.0625</v>
      </c>
      <c r="IT27">
        <f t="shared" si="1806"/>
        <v>0.98750000000000004</v>
      </c>
      <c r="IU27">
        <f t="shared" si="1806"/>
        <v>1.075</v>
      </c>
      <c r="IV27" s="7">
        <f t="shared" si="1806"/>
        <v>0.98750000000000004</v>
      </c>
      <c r="IW27">
        <f t="shared" si="1806"/>
        <v>1.0249999999999999</v>
      </c>
      <c r="IX27">
        <f t="shared" si="1806"/>
        <v>1.0625</v>
      </c>
      <c r="IY27">
        <f t="shared" si="1806"/>
        <v>0.98750000000000004</v>
      </c>
      <c r="IZ27">
        <f t="shared" si="1806"/>
        <v>1.075</v>
      </c>
      <c r="JA27">
        <f t="shared" si="1806"/>
        <v>0.98750000000000004</v>
      </c>
      <c r="JB27">
        <f t="shared" si="1806"/>
        <v>1.0249999999999999</v>
      </c>
      <c r="JC27">
        <f t="shared" si="1806"/>
        <v>1.0625</v>
      </c>
      <c r="JD27">
        <f t="shared" si="1806"/>
        <v>0.98750000000000004</v>
      </c>
      <c r="JE27">
        <f t="shared" si="1806"/>
        <v>1.075</v>
      </c>
      <c r="JF27" s="7">
        <f t="shared" si="1806"/>
        <v>0.98750000000000004</v>
      </c>
      <c r="JG27">
        <f t="shared" ref="JG27:KL27" si="1807">(JG42-9)*0.0125+1</f>
        <v>1.0249999999999999</v>
      </c>
      <c r="JH27">
        <f t="shared" si="1807"/>
        <v>1.0625</v>
      </c>
      <c r="JI27">
        <f t="shared" si="1807"/>
        <v>0.98750000000000004</v>
      </c>
      <c r="JJ27">
        <f t="shared" si="1807"/>
        <v>1.075</v>
      </c>
      <c r="JK27">
        <f t="shared" si="1807"/>
        <v>0.98750000000000004</v>
      </c>
      <c r="JL27">
        <f t="shared" si="1807"/>
        <v>1.0249999999999999</v>
      </c>
      <c r="JM27">
        <f t="shared" si="1807"/>
        <v>1.0625</v>
      </c>
      <c r="JN27">
        <f t="shared" si="1807"/>
        <v>0.98750000000000004</v>
      </c>
      <c r="JO27">
        <f t="shared" si="1807"/>
        <v>1.075</v>
      </c>
      <c r="JP27" s="7">
        <f t="shared" si="1807"/>
        <v>0.98750000000000004</v>
      </c>
      <c r="JQ27">
        <f t="shared" si="1807"/>
        <v>1.0249999999999999</v>
      </c>
      <c r="JR27">
        <f t="shared" si="1807"/>
        <v>1.0625</v>
      </c>
      <c r="JS27">
        <f t="shared" si="1807"/>
        <v>0.98750000000000004</v>
      </c>
      <c r="JT27">
        <f t="shared" si="1807"/>
        <v>1.075</v>
      </c>
      <c r="JU27">
        <f t="shared" si="1807"/>
        <v>0.98750000000000004</v>
      </c>
      <c r="JV27">
        <f t="shared" si="1807"/>
        <v>1.0249999999999999</v>
      </c>
      <c r="JW27">
        <f t="shared" si="1807"/>
        <v>1.0625</v>
      </c>
      <c r="JX27">
        <f t="shared" si="1807"/>
        <v>0.98750000000000004</v>
      </c>
      <c r="JY27">
        <f t="shared" si="1807"/>
        <v>1.075</v>
      </c>
      <c r="JZ27" s="7">
        <f t="shared" si="1807"/>
        <v>0.98750000000000004</v>
      </c>
      <c r="KA27">
        <f t="shared" si="1807"/>
        <v>1.0249999999999999</v>
      </c>
      <c r="KB27">
        <f t="shared" si="1807"/>
        <v>1.0625</v>
      </c>
      <c r="KC27">
        <f t="shared" si="1807"/>
        <v>0.98750000000000004</v>
      </c>
      <c r="KD27">
        <f t="shared" si="1807"/>
        <v>1.075</v>
      </c>
      <c r="KE27">
        <f t="shared" si="1807"/>
        <v>0.98750000000000004</v>
      </c>
      <c r="KF27">
        <f t="shared" si="1807"/>
        <v>1.0249999999999999</v>
      </c>
      <c r="KG27">
        <f t="shared" si="1807"/>
        <v>1.0625</v>
      </c>
      <c r="KH27">
        <f t="shared" si="1807"/>
        <v>0.98750000000000004</v>
      </c>
      <c r="KI27">
        <f t="shared" si="1807"/>
        <v>1.075</v>
      </c>
      <c r="KJ27" s="7">
        <f t="shared" si="1807"/>
        <v>0.98750000000000004</v>
      </c>
      <c r="KK27">
        <f t="shared" si="1807"/>
        <v>1.0249999999999999</v>
      </c>
      <c r="KL27">
        <f t="shared" si="1807"/>
        <v>1.0625</v>
      </c>
      <c r="KM27">
        <f t="shared" ref="KM27:LE27" si="1808">(KM42-9)*0.0125+1</f>
        <v>0.98750000000000004</v>
      </c>
      <c r="KN27">
        <f t="shared" si="1808"/>
        <v>1.075</v>
      </c>
      <c r="KO27">
        <f t="shared" si="1808"/>
        <v>0.98750000000000004</v>
      </c>
      <c r="KP27">
        <f t="shared" si="1808"/>
        <v>1.0249999999999999</v>
      </c>
      <c r="KQ27">
        <f t="shared" si="1808"/>
        <v>1.0625</v>
      </c>
      <c r="KR27">
        <f t="shared" si="1808"/>
        <v>0.98750000000000004</v>
      </c>
      <c r="KS27">
        <f t="shared" si="1808"/>
        <v>1.075</v>
      </c>
      <c r="KT27" s="7">
        <f t="shared" si="1808"/>
        <v>0.98750000000000004</v>
      </c>
      <c r="KU27">
        <f t="shared" si="1808"/>
        <v>1.0249999999999999</v>
      </c>
      <c r="KV27">
        <f t="shared" si="1808"/>
        <v>1.0625</v>
      </c>
      <c r="KW27">
        <f t="shared" si="1808"/>
        <v>0.98750000000000004</v>
      </c>
      <c r="KX27">
        <f t="shared" si="1808"/>
        <v>1.075</v>
      </c>
      <c r="KY27">
        <f t="shared" si="1808"/>
        <v>0.98750000000000004</v>
      </c>
      <c r="KZ27">
        <f t="shared" si="1808"/>
        <v>1.0249999999999999</v>
      </c>
      <c r="LA27">
        <f t="shared" si="1808"/>
        <v>1.0625</v>
      </c>
      <c r="LB27">
        <f t="shared" si="1808"/>
        <v>0.98750000000000004</v>
      </c>
      <c r="LC27">
        <f t="shared" si="1808"/>
        <v>1.075</v>
      </c>
      <c r="LD27" s="172">
        <f t="shared" si="1808"/>
        <v>0.98750000000000004</v>
      </c>
      <c r="LE27">
        <f t="shared" si="1808"/>
        <v>1.0249999999999999</v>
      </c>
      <c r="LF27">
        <f t="shared" ref="LF27:LH27" si="1809">(LF42-9)*0.0125+1</f>
        <v>1.0249999999999999</v>
      </c>
      <c r="LG27" s="172">
        <f t="shared" si="1809"/>
        <v>1.0249999999999999</v>
      </c>
      <c r="LH27">
        <f t="shared" si="1809"/>
        <v>1.0249999999999999</v>
      </c>
      <c r="LI27">
        <f t="shared" ref="LI27:LR27" si="1810">(LI42-9)*0.0125+1</f>
        <v>1.0249999999999999</v>
      </c>
      <c r="LJ27">
        <f t="shared" si="1810"/>
        <v>1.0249999999999999</v>
      </c>
      <c r="LK27">
        <f t="shared" si="1810"/>
        <v>1.0249999999999999</v>
      </c>
      <c r="LL27">
        <f t="shared" si="1810"/>
        <v>1.0249999999999999</v>
      </c>
      <c r="LM27">
        <f t="shared" si="1810"/>
        <v>1.0249999999999999</v>
      </c>
      <c r="LN27">
        <f t="shared" si="1810"/>
        <v>1.0249999999999999</v>
      </c>
      <c r="LO27">
        <f t="shared" si="1810"/>
        <v>1.0249999999999999</v>
      </c>
      <c r="LP27">
        <f t="shared" si="1810"/>
        <v>1.0249999999999999</v>
      </c>
      <c r="LQ27">
        <f t="shared" si="1810"/>
        <v>1.0249999999999999</v>
      </c>
      <c r="LR27">
        <f t="shared" si="1810"/>
        <v>1.0249999999999999</v>
      </c>
      <c r="LS27">
        <f t="shared" ref="LS27:MC27" si="1811">(LS42-9)*0.0125+1</f>
        <v>1.0249999999999999</v>
      </c>
      <c r="LT27">
        <f t="shared" si="1811"/>
        <v>1.0249999999999999</v>
      </c>
      <c r="LU27">
        <f t="shared" si="1811"/>
        <v>1.0249999999999999</v>
      </c>
      <c r="LV27">
        <f t="shared" si="1811"/>
        <v>1.0249999999999999</v>
      </c>
      <c r="LW27">
        <f t="shared" si="1811"/>
        <v>1.0249999999999999</v>
      </c>
      <c r="LX27">
        <f t="shared" si="1811"/>
        <v>1.0249999999999999</v>
      </c>
      <c r="LY27" s="11">
        <f t="shared" si="1811"/>
        <v>1.0249999999999999</v>
      </c>
      <c r="LZ27">
        <f t="shared" si="1811"/>
        <v>1.0249999999999999</v>
      </c>
      <c r="MA27" s="11">
        <f t="shared" si="1811"/>
        <v>1.0249999999999999</v>
      </c>
      <c r="MB27">
        <f t="shared" si="1811"/>
        <v>1.0249999999999999</v>
      </c>
      <c r="MC27">
        <f t="shared" si="1811"/>
        <v>1.0249999999999999</v>
      </c>
      <c r="MD27">
        <f t="shared" ref="MD27:ME27" si="1812">(MD42-9)*0.0125+1</f>
        <v>1.0249999999999999</v>
      </c>
      <c r="ME27">
        <f t="shared" si="1812"/>
        <v>1.0249999999999999</v>
      </c>
    </row>
    <row r="28" spans="1:343" x14ac:dyDescent="0.25">
      <c r="A28" s="90"/>
      <c r="B28" s="87"/>
      <c r="C28" s="87"/>
      <c r="D28" s="87"/>
      <c r="E28" s="87"/>
      <c r="F28" s="12" t="s">
        <v>298</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8"/>
      <c r="EG28" s="8" t="s">
        <v>633</v>
      </c>
      <c r="EH28" s="114" t="str">
        <f t="shared" ref="EH28" si="1813">EG28</f>
        <v>SUMSF_SMIB_V0_Qctrl.dyr</v>
      </c>
      <c r="EI28" s="114" t="str">
        <f t="shared" ref="EI28" si="1814">EH28</f>
        <v>SUMSF_SMIB_V0_Qctrl.dyr</v>
      </c>
      <c r="EJ28" s="114" t="str">
        <f t="shared" ref="EJ28" si="1815">EI28</f>
        <v>SUMSF_SMIB_V0_Qctrl.dyr</v>
      </c>
      <c r="EK28" s="114" t="str">
        <f t="shared" ref="EK28" si="1816">EJ28</f>
        <v>SUMSF_SMIB_V0_Qctrl.dyr</v>
      </c>
      <c r="EL28" s="114" t="str">
        <f t="shared" ref="EL28" si="1817">EK28</f>
        <v>SUMSF_SMIB_V0_Qctrl.dyr</v>
      </c>
      <c r="EM28" s="114" t="str">
        <f t="shared" ref="EM28" si="1818">EL28</f>
        <v>SUMSF_SMIB_V0_Qctrl.dyr</v>
      </c>
      <c r="EN28" s="114" t="str">
        <f t="shared" ref="EN28" si="1819">EM28</f>
        <v>SUMSF_SMIB_V0_Qctrl.dyr</v>
      </c>
      <c r="EO28" s="114" t="str">
        <f t="shared" ref="EO28" si="1820">EN28</f>
        <v>SUMSF_SMIB_V0_Qctrl.dyr</v>
      </c>
      <c r="EP28" s="115" t="str">
        <f t="shared" ref="EP28" si="1821">EO28</f>
        <v>SUMSF_SMIB_V0_Qctrl.dyr</v>
      </c>
      <c r="EQ28" s="105" t="str">
        <f>+EG28</f>
        <v>SUMSF_SMIB_V0_Qctrl.dyr</v>
      </c>
      <c r="ER28" s="114" t="str">
        <f t="shared" ref="ER28" si="1822">EQ28</f>
        <v>SUMSF_SMIB_V0_Qctrl.dyr</v>
      </c>
      <c r="ES28" s="114" t="str">
        <f t="shared" ref="ES28" si="1823">ER28</f>
        <v>SUMSF_SMIB_V0_Qctrl.dyr</v>
      </c>
      <c r="ET28" s="114" t="str">
        <f t="shared" ref="ET28" si="1824">ES28</f>
        <v>SUMSF_SMIB_V0_Qctrl.dyr</v>
      </c>
      <c r="EU28" s="114" t="str">
        <f t="shared" ref="EU28" si="1825">ET28</f>
        <v>SUMSF_SMIB_V0_Qctrl.dyr</v>
      </c>
      <c r="EV28" s="114" t="str">
        <f t="shared" ref="EV28" si="1826">EU28</f>
        <v>SUMSF_SMIB_V0_Qctrl.dyr</v>
      </c>
      <c r="EW28" s="114" t="str">
        <f t="shared" ref="EW28" si="1827">EV28</f>
        <v>SUMSF_SMIB_V0_Qctrl.dyr</v>
      </c>
      <c r="EX28" s="114" t="str">
        <f t="shared" ref="EX28" si="1828">EW28</f>
        <v>SUMSF_SMIB_V0_Qctrl.dyr</v>
      </c>
      <c r="EY28" s="114" t="str">
        <f t="shared" ref="EY28" si="1829">EX28</f>
        <v>SUMSF_SMIB_V0_Qctrl.dyr</v>
      </c>
      <c r="EZ28" s="115" t="str">
        <f t="shared" ref="EZ28" si="1830">EY28</f>
        <v>SUMSF_SMIB_V0_Qctrl.dyr</v>
      </c>
      <c r="FA28" s="105" t="str">
        <f t="shared" ref="FA28" si="1831">EZ28</f>
        <v>SUMSF_SMIB_V0_Qctrl.dyr</v>
      </c>
      <c r="FB28" s="114" t="str">
        <f t="shared" ref="FB28" si="1832">FA28</f>
        <v>SUMSF_SMIB_V0_Qctrl.dyr</v>
      </c>
      <c r="FC28" s="114" t="str">
        <f t="shared" ref="FC28" si="1833">FB28</f>
        <v>SUMSF_SMIB_V0_Qctrl.dyr</v>
      </c>
      <c r="FD28" s="114" t="str">
        <f t="shared" ref="FD28" si="1834">FC28</f>
        <v>SUMSF_SMIB_V0_Qctrl.dyr</v>
      </c>
      <c r="FE28" s="114" t="str">
        <f t="shared" ref="FE28" si="1835">FD28</f>
        <v>SUMSF_SMIB_V0_Qctrl.dyr</v>
      </c>
      <c r="FF28" s="114" t="str">
        <f t="shared" ref="FF28" si="1836">FE28</f>
        <v>SUMSF_SMIB_V0_Qctrl.dyr</v>
      </c>
      <c r="FG28" s="114" t="str">
        <f t="shared" ref="FG28" si="1837">FF28</f>
        <v>SUMSF_SMIB_V0_Qctrl.dyr</v>
      </c>
      <c r="FH28" s="114" t="str">
        <f t="shared" ref="FH28" si="1838">FG28</f>
        <v>SUMSF_SMIB_V0_Qctrl.dyr</v>
      </c>
      <c r="FI28" s="114" t="str">
        <f t="shared" ref="FI28" si="1839">FH28</f>
        <v>SUMSF_SMIB_V0_Qctrl.dyr</v>
      </c>
      <c r="FJ28" s="115" t="str">
        <f t="shared" ref="FJ28" si="1840">FI28</f>
        <v>SUMSF_SMIB_V0_Qctrl.dyr</v>
      </c>
      <c r="FK28" s="105" t="str">
        <f t="shared" ref="FK28" si="1841">FJ28</f>
        <v>SUMSF_SMIB_V0_Qctrl.dyr</v>
      </c>
      <c r="FL28" s="114" t="str">
        <f t="shared" ref="FL28" si="1842">FK28</f>
        <v>SUMSF_SMIB_V0_Qctrl.dyr</v>
      </c>
      <c r="FM28" s="114" t="str">
        <f t="shared" ref="FM28" si="1843">FL28</f>
        <v>SUMSF_SMIB_V0_Qctrl.dyr</v>
      </c>
      <c r="FN28" s="114" t="str">
        <f t="shared" ref="FN28" si="1844">FM28</f>
        <v>SUMSF_SMIB_V0_Qctrl.dyr</v>
      </c>
      <c r="FO28" s="114" t="str">
        <f t="shared" ref="FO28" si="1845">FN28</f>
        <v>SUMSF_SMIB_V0_Qctrl.dyr</v>
      </c>
      <c r="FP28" s="114" t="str">
        <f t="shared" ref="FP28" si="1846">FO28</f>
        <v>SUMSF_SMIB_V0_Qctrl.dyr</v>
      </c>
      <c r="FQ28" s="114" t="str">
        <f t="shared" ref="FQ28" si="1847">FP28</f>
        <v>SUMSF_SMIB_V0_Qctrl.dyr</v>
      </c>
      <c r="FR28" s="114" t="str">
        <f t="shared" ref="FR28" si="1848">FQ28</f>
        <v>SUMSF_SMIB_V0_Qctrl.dyr</v>
      </c>
      <c r="FS28" s="114" t="str">
        <f t="shared" ref="FS28" si="1849">FP28</f>
        <v>SUMSF_SMIB_V0_Qctrl.dyr</v>
      </c>
      <c r="FT28" s="175" t="str">
        <f t="shared" ref="FT28" si="1850">FS28</f>
        <v>SUMSF_SMIB_V0_Qctrl.dyr</v>
      </c>
      <c r="FU28" s="8" t="s">
        <v>655</v>
      </c>
      <c r="FV28" s="114" t="str">
        <f t="shared" ref="FV28" si="1851">FU28</f>
        <v>SUMSF_SMIB_V0_PFctrl.dyr</v>
      </c>
      <c r="FW28" s="114" t="str">
        <f t="shared" ref="FW28" si="1852">FV28</f>
        <v>SUMSF_SMIB_V0_PFctrl.dyr</v>
      </c>
      <c r="FX28" s="114" t="str">
        <f t="shared" ref="FX28" si="1853">FW28</f>
        <v>SUMSF_SMIB_V0_PFctrl.dyr</v>
      </c>
      <c r="FY28" s="114" t="str">
        <f t="shared" ref="FY28" si="1854">FX28</f>
        <v>SUMSF_SMIB_V0_PFctrl.dyr</v>
      </c>
      <c r="FZ28" s="114" t="str">
        <f t="shared" ref="FZ28" si="1855">FY28</f>
        <v>SUMSF_SMIB_V0_PFctrl.dyr</v>
      </c>
      <c r="GA28" s="114" t="str">
        <f t="shared" ref="GA28" si="1856">FZ28</f>
        <v>SUMSF_SMIB_V0_PFctrl.dyr</v>
      </c>
      <c r="GB28" s="114" t="str">
        <f t="shared" ref="GB28" si="1857">GA28</f>
        <v>SUMSF_SMIB_V0_PFctrl.dyr</v>
      </c>
      <c r="GC28" s="114" t="str">
        <f t="shared" ref="GC28" si="1858">GB28</f>
        <v>SUMSF_SMIB_V0_PFctrl.dyr</v>
      </c>
      <c r="GD28" s="115" t="str">
        <f t="shared" ref="GD28" si="1859">GC28</f>
        <v>SUMSF_SMIB_V0_PFctrl.dyr</v>
      </c>
      <c r="GE28" s="105" t="str">
        <f>+FU28</f>
        <v>SUMSF_SMIB_V0_PFctrl.dyr</v>
      </c>
      <c r="GF28" s="114" t="str">
        <f t="shared" ref="GF28" si="1860">GE28</f>
        <v>SUMSF_SMIB_V0_PFctrl.dyr</v>
      </c>
      <c r="GG28" s="114" t="str">
        <f t="shared" ref="GG28" si="1861">GF28</f>
        <v>SUMSF_SMIB_V0_PFctrl.dyr</v>
      </c>
      <c r="GH28" s="114" t="str">
        <f t="shared" ref="GH28" si="1862">GG28</f>
        <v>SUMSF_SMIB_V0_PFctrl.dyr</v>
      </c>
      <c r="GI28" s="114" t="str">
        <f t="shared" ref="GI28" si="1863">GH28</f>
        <v>SUMSF_SMIB_V0_PFctrl.dyr</v>
      </c>
      <c r="GJ28" s="114" t="str">
        <f t="shared" ref="GJ28" si="1864">GI28</f>
        <v>SUMSF_SMIB_V0_PFctrl.dyr</v>
      </c>
      <c r="GK28" s="114" t="str">
        <f t="shared" ref="GK28" si="1865">GJ28</f>
        <v>SUMSF_SMIB_V0_PFctrl.dyr</v>
      </c>
      <c r="GL28" s="114" t="str">
        <f t="shared" ref="GL28" si="1866">GK28</f>
        <v>SUMSF_SMIB_V0_PFctrl.dyr</v>
      </c>
      <c r="GM28" s="114" t="str">
        <f t="shared" ref="GM28" si="1867">GL28</f>
        <v>SUMSF_SMIB_V0_PFctrl.dyr</v>
      </c>
      <c r="GN28" s="115" t="str">
        <f t="shared" ref="GN28" si="1868">GM28</f>
        <v>SUMSF_SMIB_V0_PFctrl.dyr</v>
      </c>
      <c r="GO28" s="105" t="str">
        <f t="shared" ref="GO28" si="1869">GN28</f>
        <v>SUMSF_SMIB_V0_PFctrl.dyr</v>
      </c>
      <c r="GP28" s="114" t="str">
        <f t="shared" ref="GP28" si="1870">GO28</f>
        <v>SUMSF_SMIB_V0_PFctrl.dyr</v>
      </c>
      <c r="GQ28" s="114" t="str">
        <f t="shared" ref="GQ28" si="1871">GP28</f>
        <v>SUMSF_SMIB_V0_PFctrl.dyr</v>
      </c>
      <c r="GR28" s="114" t="str">
        <f t="shared" ref="GR28" si="1872">GQ28</f>
        <v>SUMSF_SMIB_V0_PFctrl.dyr</v>
      </c>
      <c r="GS28" s="114" t="str">
        <f t="shared" ref="GS28" si="1873">GR28</f>
        <v>SUMSF_SMIB_V0_PFctrl.dyr</v>
      </c>
      <c r="GT28" s="114" t="str">
        <f t="shared" ref="GT28" si="1874">GS28</f>
        <v>SUMSF_SMIB_V0_PFctrl.dyr</v>
      </c>
      <c r="GU28" s="114" t="str">
        <f t="shared" ref="GU28" si="1875">GT28</f>
        <v>SUMSF_SMIB_V0_PFctrl.dyr</v>
      </c>
      <c r="GV28" s="114" t="str">
        <f t="shared" ref="GV28" si="1876">GU28</f>
        <v>SUMSF_SMIB_V0_PFctrl.dyr</v>
      </c>
      <c r="GW28" s="114" t="str">
        <f t="shared" ref="GW28" si="1877">GV28</f>
        <v>SUMSF_SMIB_V0_PFctrl.dyr</v>
      </c>
      <c r="GX28" s="115" t="str">
        <f t="shared" ref="GX28" si="1878">GW28</f>
        <v>SUMSF_SMIB_V0_PFctrl.dyr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t="s">
        <v>633</v>
      </c>
      <c r="ID28" s="114" t="str">
        <f t="shared" ref="ID28" si="1879">IC28</f>
        <v>SUMSF_SMIB_V0_Qctrl.dyr</v>
      </c>
      <c r="IE28" s="114" t="str">
        <f t="shared" ref="IE28" si="1880">ID28</f>
        <v>SUMSF_SMIB_V0_Qctrl.dyr</v>
      </c>
      <c r="IF28" s="114" t="str">
        <f t="shared" ref="IF28" si="1881">IE28</f>
        <v>SUMSF_SMIB_V0_Qctrl.dyr</v>
      </c>
      <c r="IG28" s="114" t="str">
        <f t="shared" ref="IG28" si="1882">IF28</f>
        <v>SUMSF_SMIB_V0_Qctrl.dyr</v>
      </c>
      <c r="IH28" s="114" t="str">
        <f t="shared" ref="IH28" si="1883">IG28</f>
        <v>SUMSF_SMIB_V0_Qctrl.dyr</v>
      </c>
      <c r="II28" s="114" t="str">
        <f t="shared" ref="II28" si="1884">IH28</f>
        <v>SUMSF_SMIB_V0_Qctrl.dyr</v>
      </c>
      <c r="IJ28" s="114" t="str">
        <f t="shared" ref="IJ28" si="1885">II28</f>
        <v>SUMSF_SMIB_V0_Qctrl.dyr</v>
      </c>
      <c r="IK28" s="114" t="str">
        <f t="shared" ref="IK28" si="1886">IJ28</f>
        <v>SUMSF_SMIB_V0_Qctrl.dyr</v>
      </c>
      <c r="IL28" s="114" t="str">
        <f t="shared" ref="IL28" si="1887">IK28</f>
        <v>SUMSF_SMIB_V0_Qctrl.dyr</v>
      </c>
      <c r="IM28" s="114" t="str">
        <f t="shared" ref="IM28" si="1888">IL28</f>
        <v>SUMSF_SMIB_V0_Qctrl.dyr</v>
      </c>
      <c r="IN28" s="114" t="str">
        <f t="shared" ref="IN28" si="1889">IM28</f>
        <v>SUMSF_SMIB_V0_Qctrl.dyr</v>
      </c>
      <c r="IO28" s="114" t="str">
        <f t="shared" ref="IO28" si="1890">IN28</f>
        <v>SUMSF_SMIB_V0_Qctrl.dyr</v>
      </c>
      <c r="IP28" s="114" t="str">
        <f t="shared" ref="IP28" si="1891">IO28</f>
        <v>SUMSF_SMIB_V0_Qctrl.dyr</v>
      </c>
      <c r="IQ28" s="114" t="str">
        <f t="shared" ref="IQ28" si="1892">IP28</f>
        <v>SUMSF_SMIB_V0_Qctrl.dyr</v>
      </c>
      <c r="IR28" s="114" t="str">
        <f t="shared" ref="IR28" si="1893">IQ28</f>
        <v>SUMSF_SMIB_V0_Qctrl.dyr</v>
      </c>
      <c r="IS28" s="114" t="str">
        <f t="shared" ref="IS28" si="1894">IR28</f>
        <v>SUMSF_SMIB_V0_Qctrl.dyr</v>
      </c>
      <c r="IT28" s="114" t="str">
        <f t="shared" ref="IT28" si="1895">IS28</f>
        <v>SUMSF_SMIB_V0_Qctrl.dyr</v>
      </c>
      <c r="IU28" s="114" t="str">
        <f t="shared" ref="IU28" si="1896">IT28</f>
        <v>SUMSF_SMIB_V0_Qctrl.dyr</v>
      </c>
      <c r="IV28" s="114" t="str">
        <f t="shared" ref="IV28" si="1897">IU28</f>
        <v>SUMSF_SMIB_V0_Qctrl.dyr</v>
      </c>
      <c r="IW28" s="114" t="str">
        <f t="shared" ref="IW28" si="1898">IV28</f>
        <v>SUMSF_SMIB_V0_Qctrl.dyr</v>
      </c>
      <c r="IX28" s="114" t="str">
        <f t="shared" ref="IX28" si="1899">IW28</f>
        <v>SUMSF_SMIB_V0_Qctrl.dyr</v>
      </c>
      <c r="IY28" s="114" t="str">
        <f t="shared" ref="IY28" si="1900">IX28</f>
        <v>SUMSF_SMIB_V0_Qctrl.dyr</v>
      </c>
      <c r="IZ28" s="114" t="str">
        <f t="shared" ref="IZ28" si="1901">IY28</f>
        <v>SUMSF_SMIB_V0_Qctrl.dyr</v>
      </c>
      <c r="JA28" s="114" t="str">
        <f t="shared" ref="JA28" si="1902">IZ28</f>
        <v>SUMSF_SMIB_V0_Qctrl.dyr</v>
      </c>
      <c r="JB28" s="114" t="str">
        <f t="shared" ref="JB28" si="1903">JA28</f>
        <v>SUMSF_SMIB_V0_Qctrl.dyr</v>
      </c>
      <c r="JC28" s="114" t="str">
        <f t="shared" ref="JC28" si="1904">JB28</f>
        <v>SUMSF_SMIB_V0_Qctrl.dyr</v>
      </c>
      <c r="JD28" s="114" t="str">
        <f t="shared" ref="JD28" si="1905">JC28</f>
        <v>SUMSF_SMIB_V0_Qctrl.dyr</v>
      </c>
      <c r="JE28" s="114" t="str">
        <f t="shared" ref="JE28" si="1906">JD28</f>
        <v>SUMSF_SMIB_V0_Qctrl.dyr</v>
      </c>
      <c r="JF28" s="114" t="str">
        <f t="shared" ref="JF28" si="1907">JE28</f>
        <v>SUMSF_SMIB_V0_Qctrl.dyr</v>
      </c>
      <c r="JG28" s="8" t="s">
        <v>655</v>
      </c>
      <c r="JH28" s="114" t="s">
        <v>633</v>
      </c>
      <c r="JI28" s="114" t="s">
        <v>633</v>
      </c>
      <c r="JJ28" s="114" t="s">
        <v>633</v>
      </c>
      <c r="JK28" s="114" t="s">
        <v>633</v>
      </c>
      <c r="JL28" s="114" t="s">
        <v>633</v>
      </c>
      <c r="JM28" s="114" t="s">
        <v>633</v>
      </c>
      <c r="JN28" s="114" t="s">
        <v>633</v>
      </c>
      <c r="JO28" s="114" t="s">
        <v>633</v>
      </c>
      <c r="JP28" s="114" t="s">
        <v>633</v>
      </c>
      <c r="JQ28" s="114" t="s">
        <v>633</v>
      </c>
      <c r="JR28" s="114" t="s">
        <v>633</v>
      </c>
      <c r="JS28" s="114" t="s">
        <v>633</v>
      </c>
      <c r="JT28" s="114" t="s">
        <v>633</v>
      </c>
      <c r="JU28" s="114" t="s">
        <v>633</v>
      </c>
      <c r="JV28" s="114" t="s">
        <v>633</v>
      </c>
      <c r="JW28" s="114" t="s">
        <v>633</v>
      </c>
      <c r="JX28" s="114" t="s">
        <v>633</v>
      </c>
      <c r="JY28" s="114" t="s">
        <v>633</v>
      </c>
      <c r="JZ28" s="114" t="s">
        <v>633</v>
      </c>
      <c r="KA28" s="114" t="s">
        <v>633</v>
      </c>
      <c r="KB28" s="114" t="s">
        <v>633</v>
      </c>
      <c r="KC28" s="114" t="s">
        <v>633</v>
      </c>
      <c r="KD28" s="114" t="s">
        <v>633</v>
      </c>
      <c r="KE28" s="114" t="s">
        <v>633</v>
      </c>
      <c r="KF28" s="114" t="s">
        <v>633</v>
      </c>
      <c r="KG28" s="114" t="s">
        <v>633</v>
      </c>
      <c r="KH28" s="114" t="s">
        <v>633</v>
      </c>
      <c r="KI28" s="114" t="s">
        <v>633</v>
      </c>
      <c r="KJ28" s="114" t="s">
        <v>633</v>
      </c>
      <c r="KK28" s="8" t="s">
        <v>679</v>
      </c>
      <c r="KL28" s="8" t="s">
        <v>679</v>
      </c>
      <c r="KM28" s="8" t="s">
        <v>679</v>
      </c>
      <c r="KN28" s="8" t="s">
        <v>679</v>
      </c>
      <c r="KO28" s="8" t="s">
        <v>679</v>
      </c>
      <c r="KP28" s="8" t="s">
        <v>679</v>
      </c>
      <c r="KQ28" s="8" t="s">
        <v>679</v>
      </c>
      <c r="KR28" s="8" t="s">
        <v>679</v>
      </c>
      <c r="KS28" s="8" t="s">
        <v>679</v>
      </c>
      <c r="KT28" s="8" t="s">
        <v>679</v>
      </c>
      <c r="KU28" s="8" t="s">
        <v>679</v>
      </c>
      <c r="KV28" s="8" t="s">
        <v>679</v>
      </c>
      <c r="KW28" s="8" t="s">
        <v>679</v>
      </c>
      <c r="KX28" s="8" t="s">
        <v>679</v>
      </c>
      <c r="KY28" s="8" t="s">
        <v>679</v>
      </c>
      <c r="KZ28" s="8" t="s">
        <v>679</v>
      </c>
      <c r="LA28" s="8" t="s">
        <v>679</v>
      </c>
      <c r="LB28" s="8" t="s">
        <v>679</v>
      </c>
      <c r="LC28" s="8" t="s">
        <v>679</v>
      </c>
      <c r="LD28" s="227" t="s">
        <v>679</v>
      </c>
      <c r="LE28" s="12"/>
      <c r="LF28" s="12"/>
      <c r="LG28" s="188"/>
      <c r="LH28" s="12"/>
      <c r="LI28" s="12"/>
      <c r="LJ28" s="12"/>
      <c r="LK28" s="12"/>
      <c r="LL28" s="12"/>
      <c r="LM28" s="12"/>
      <c r="LN28" s="12"/>
      <c r="LO28" s="12"/>
      <c r="LP28" s="12"/>
      <c r="LQ28" s="12"/>
      <c r="LR28" s="12"/>
      <c r="LS28" s="12"/>
      <c r="LT28" s="12"/>
      <c r="LU28" s="12"/>
      <c r="LV28" s="12"/>
      <c r="LW28" s="12"/>
      <c r="LX28" s="12"/>
      <c r="LY28" s="12"/>
      <c r="LZ28" s="12"/>
      <c r="MA28" s="12"/>
      <c r="MB28" s="12"/>
      <c r="MC28" s="12"/>
      <c r="MD28" s="12"/>
      <c r="ME28" s="12"/>
    </row>
    <row r="29" spans="1:343" ht="16.149999999999999" customHeight="1" x14ac:dyDescent="0.25">
      <c r="A29" s="264" t="s">
        <v>375</v>
      </c>
      <c r="B29" s="179" t="s">
        <v>1</v>
      </c>
      <c r="C29" s="180" t="s">
        <v>119</v>
      </c>
      <c r="D29" s="180" t="s">
        <v>66</v>
      </c>
      <c r="E29" s="180" t="s">
        <v>72</v>
      </c>
      <c r="F29" s="180" t="s">
        <v>67</v>
      </c>
      <c r="G29" s="105"/>
      <c r="H29" s="105"/>
      <c r="I29" s="105"/>
      <c r="J29" s="105"/>
      <c r="K29" s="105"/>
      <c r="L29" s="105"/>
      <c r="M29" s="105"/>
      <c r="N29" s="105"/>
      <c r="O29" s="105"/>
      <c r="P29" s="106"/>
      <c r="Q29" s="105"/>
      <c r="R29" s="105"/>
      <c r="S29" s="105"/>
      <c r="T29" s="105"/>
      <c r="U29" s="105"/>
      <c r="V29" s="105"/>
      <c r="W29" s="105"/>
      <c r="X29" s="105"/>
      <c r="Y29" s="105"/>
      <c r="Z29" s="106"/>
      <c r="AA29" s="105"/>
      <c r="AB29" s="105"/>
      <c r="AC29" s="105"/>
      <c r="AD29" s="105"/>
      <c r="AE29" s="105"/>
      <c r="AF29" s="105"/>
      <c r="AG29" s="105"/>
      <c r="AH29" s="105"/>
      <c r="AI29" s="105"/>
      <c r="AJ29" s="106"/>
      <c r="AK29" s="105"/>
      <c r="AL29" s="105"/>
      <c r="AM29" s="105"/>
      <c r="AN29" s="105"/>
      <c r="AO29" s="105"/>
      <c r="AP29" s="105"/>
      <c r="AQ29" s="105"/>
      <c r="AR29" s="105"/>
      <c r="AS29" s="105"/>
      <c r="AT29" s="106"/>
      <c r="AU29" s="105"/>
      <c r="AV29" s="105"/>
      <c r="AW29" s="105"/>
      <c r="AX29" s="105"/>
      <c r="AY29" s="105"/>
      <c r="AZ29" s="105"/>
      <c r="BA29" s="105"/>
      <c r="BB29" s="105"/>
      <c r="BC29" s="105"/>
      <c r="BD29" s="106"/>
      <c r="BE29" s="105"/>
      <c r="BF29" s="105"/>
      <c r="BG29" s="105"/>
      <c r="BH29" s="105"/>
      <c r="BI29" s="105"/>
      <c r="BJ29" s="105"/>
      <c r="BK29" s="105"/>
      <c r="BL29" s="105"/>
      <c r="BM29" s="105"/>
      <c r="BN29" s="106"/>
      <c r="BO29" s="105"/>
      <c r="BP29" s="105"/>
      <c r="BQ29" s="105"/>
      <c r="BR29" s="105"/>
      <c r="BS29" s="105"/>
      <c r="BT29" s="105"/>
      <c r="BU29" s="105"/>
      <c r="BV29" s="105"/>
      <c r="BW29" s="105"/>
      <c r="BX29" s="106"/>
      <c r="BY29" s="105"/>
      <c r="BZ29" s="105"/>
      <c r="CA29" s="105"/>
      <c r="CB29" s="105"/>
      <c r="CC29" s="105"/>
      <c r="CD29" s="105"/>
      <c r="CE29" s="105"/>
      <c r="CF29" s="105"/>
      <c r="CG29" s="105"/>
      <c r="CH29" s="106"/>
      <c r="CI29" s="105"/>
      <c r="CJ29" s="105"/>
      <c r="CK29" s="105"/>
      <c r="CL29" s="105"/>
      <c r="CM29" s="105"/>
      <c r="CN29" s="105"/>
      <c r="CO29" s="105"/>
      <c r="CP29" s="105"/>
      <c r="CQ29" s="105"/>
      <c r="CR29" s="106"/>
      <c r="CS29" s="105"/>
      <c r="CT29" s="105"/>
      <c r="CU29" s="105"/>
      <c r="CV29" s="105"/>
      <c r="CW29" s="105"/>
      <c r="CX29" s="105"/>
      <c r="CY29" s="105"/>
      <c r="CZ29" s="105"/>
      <c r="DA29" s="105"/>
      <c r="DB29" s="106"/>
      <c r="DC29" s="105"/>
      <c r="DD29" s="105"/>
      <c r="DE29" s="105"/>
      <c r="DF29" s="105"/>
      <c r="DG29" s="105"/>
      <c r="DH29" s="105"/>
      <c r="DI29" s="105"/>
      <c r="DJ29" s="105"/>
      <c r="DK29" s="105"/>
      <c r="DL29" s="106"/>
      <c r="DM29" s="105"/>
      <c r="DN29" s="105"/>
      <c r="DO29" s="105"/>
      <c r="DP29" s="105"/>
      <c r="DQ29" s="105"/>
      <c r="DR29" s="105"/>
      <c r="DS29" s="105"/>
      <c r="DT29" s="105"/>
      <c r="DU29" s="105"/>
      <c r="DV29" s="106"/>
      <c r="DW29" s="105"/>
      <c r="DX29" s="105"/>
      <c r="DY29" s="105"/>
      <c r="DZ29" s="105"/>
      <c r="EA29" s="105"/>
      <c r="EB29" s="105"/>
      <c r="EC29" s="105"/>
      <c r="ED29" s="105"/>
      <c r="EE29" s="105"/>
      <c r="EF29" s="184"/>
      <c r="EG29" s="105"/>
      <c r="EH29" s="105"/>
      <c r="EI29" s="105"/>
      <c r="EJ29" s="105"/>
      <c r="EK29" s="105"/>
      <c r="EL29" s="105"/>
      <c r="EM29" s="105"/>
      <c r="EN29" s="105"/>
      <c r="EO29" s="105"/>
      <c r="EP29" s="106"/>
      <c r="EQ29" s="105"/>
      <c r="ER29" s="105"/>
      <c r="ES29" s="105"/>
      <c r="ET29" s="105"/>
      <c r="EU29" s="105"/>
      <c r="EV29" s="105"/>
      <c r="EW29" s="105"/>
      <c r="EX29" s="105"/>
      <c r="EY29" s="105"/>
      <c r="EZ29" s="106"/>
      <c r="FA29" s="105"/>
      <c r="FB29" s="105"/>
      <c r="FC29" s="105"/>
      <c r="FD29" s="105"/>
      <c r="FE29" s="105"/>
      <c r="FF29" s="105"/>
      <c r="FG29" s="105"/>
      <c r="FH29" s="105"/>
      <c r="FI29" s="105"/>
      <c r="FJ29" s="106"/>
      <c r="FK29" s="105"/>
      <c r="FL29" s="105"/>
      <c r="FM29" s="105"/>
      <c r="FN29" s="105"/>
      <c r="FO29" s="105"/>
      <c r="FP29" s="105"/>
      <c r="FQ29" s="105"/>
      <c r="FR29" s="105"/>
      <c r="FS29" s="105"/>
      <c r="FT29" s="184"/>
      <c r="FU29" s="105"/>
      <c r="FV29" s="105"/>
      <c r="FW29" s="105"/>
      <c r="FX29" s="105"/>
      <c r="FY29" s="105"/>
      <c r="FZ29" s="105"/>
      <c r="GA29" s="105"/>
      <c r="GB29" s="105"/>
      <c r="GC29" s="105"/>
      <c r="GD29" s="106"/>
      <c r="GE29" s="105"/>
      <c r="GF29" s="105"/>
      <c r="GG29" s="105"/>
      <c r="GH29" s="105"/>
      <c r="GI29" s="105"/>
      <c r="GJ29" s="105"/>
      <c r="GK29" s="105"/>
      <c r="GL29" s="105"/>
      <c r="GM29" s="105"/>
      <c r="GN29" s="106"/>
      <c r="GO29" s="105"/>
      <c r="GP29" s="105"/>
      <c r="GQ29" s="105"/>
      <c r="GR29" s="105"/>
      <c r="GS29" s="105"/>
      <c r="GT29" s="105"/>
      <c r="GU29" s="105"/>
      <c r="GV29" s="105"/>
      <c r="GW29" s="105"/>
      <c r="GX29" s="106"/>
      <c r="GY29" s="105"/>
      <c r="GZ29" s="105"/>
      <c r="HA29" s="105"/>
      <c r="HB29" s="105"/>
      <c r="HC29" s="105"/>
      <c r="HD29" s="105"/>
      <c r="HE29" s="105"/>
      <c r="HF29" s="105"/>
      <c r="HG29" s="105"/>
      <c r="HH29" s="106"/>
      <c r="HI29" s="105"/>
      <c r="HJ29" s="105"/>
      <c r="HK29" s="105"/>
      <c r="HL29" s="105"/>
      <c r="HM29" s="105"/>
      <c r="HN29" s="105"/>
      <c r="HO29" s="105"/>
      <c r="HP29" s="105"/>
      <c r="HQ29" s="105"/>
      <c r="HR29" s="106"/>
      <c r="HS29" s="105"/>
      <c r="HT29" s="105"/>
      <c r="HU29" s="105"/>
      <c r="HV29" s="105"/>
      <c r="HW29" s="105"/>
      <c r="HX29" s="105"/>
      <c r="HY29" s="105"/>
      <c r="HZ29" s="105"/>
      <c r="IA29" s="105"/>
      <c r="IB29" s="106"/>
      <c r="IC29" s="105"/>
      <c r="ID29" s="105"/>
      <c r="IE29" s="105"/>
      <c r="IF29" s="105"/>
      <c r="IG29" s="105"/>
      <c r="IH29" s="105"/>
      <c r="II29" s="105"/>
      <c r="IJ29" s="105"/>
      <c r="IK29" s="105"/>
      <c r="IL29" s="106"/>
      <c r="IM29" s="105"/>
      <c r="IN29" s="105"/>
      <c r="IO29" s="105"/>
      <c r="IP29" s="105"/>
      <c r="IQ29" s="105"/>
      <c r="IR29" s="105"/>
      <c r="IS29" s="105"/>
      <c r="IT29" s="105"/>
      <c r="IU29" s="105"/>
      <c r="IV29" s="106"/>
      <c r="IW29" s="105"/>
      <c r="IX29" s="105"/>
      <c r="IY29" s="105"/>
      <c r="IZ29" s="105"/>
      <c r="JA29" s="105"/>
      <c r="JB29" s="105"/>
      <c r="JC29" s="105"/>
      <c r="JD29" s="105"/>
      <c r="JE29" s="105"/>
      <c r="JF29" s="106"/>
      <c r="JG29" s="105"/>
      <c r="JH29" s="105"/>
      <c r="JI29" s="105"/>
      <c r="JJ29" s="105"/>
      <c r="JK29" s="105"/>
      <c r="JL29" s="105"/>
      <c r="JM29" s="105"/>
      <c r="JN29" s="105"/>
      <c r="JO29" s="105"/>
      <c r="JP29" s="106"/>
      <c r="JQ29" s="105"/>
      <c r="JR29" s="105"/>
      <c r="JS29" s="105"/>
      <c r="JT29" s="105"/>
      <c r="JU29" s="105"/>
      <c r="JV29" s="105"/>
      <c r="JW29" s="105"/>
      <c r="JX29" s="105"/>
      <c r="JY29" s="105"/>
      <c r="JZ29" s="106"/>
      <c r="KA29" s="105"/>
      <c r="KB29" s="105"/>
      <c r="KC29" s="105"/>
      <c r="KD29" s="105"/>
      <c r="KE29" s="105"/>
      <c r="KF29" s="105"/>
      <c r="KG29" s="105"/>
      <c r="KH29" s="105"/>
      <c r="KI29" s="105"/>
      <c r="KJ29" s="106"/>
      <c r="KK29" s="105"/>
      <c r="KL29" s="105"/>
      <c r="KM29" s="105"/>
      <c r="KN29" s="105"/>
      <c r="KO29" s="105"/>
      <c r="KP29" s="105"/>
      <c r="KQ29" s="105"/>
      <c r="KR29" s="105"/>
      <c r="KS29" s="105"/>
      <c r="KT29" s="106"/>
      <c r="KU29" s="105"/>
      <c r="KV29" s="105"/>
      <c r="KW29" s="105"/>
      <c r="KX29" s="105"/>
      <c r="KY29" s="105"/>
      <c r="KZ29" s="105"/>
      <c r="LA29" s="105"/>
      <c r="LB29" s="105"/>
      <c r="LC29" s="105"/>
      <c r="LD29" s="184"/>
      <c r="LE29" s="105"/>
      <c r="LF29" s="105"/>
      <c r="LG29" s="184"/>
      <c r="LH29" s="105"/>
      <c r="LI29" s="105"/>
      <c r="LJ29" s="105"/>
      <c r="LK29" s="105"/>
      <c r="LL29" s="105"/>
      <c r="LM29" s="105"/>
      <c r="LN29" s="105"/>
      <c r="LO29" s="105"/>
      <c r="LP29" s="105"/>
      <c r="LQ29" s="105"/>
      <c r="LR29" s="105"/>
      <c r="LS29" s="105"/>
      <c r="LT29" s="105"/>
      <c r="LU29" s="105"/>
      <c r="LV29" s="105"/>
      <c r="LW29" s="105"/>
      <c r="LX29" s="105"/>
      <c r="LY29" s="246"/>
      <c r="LZ29" s="105"/>
      <c r="MA29" s="246"/>
      <c r="MB29" s="105"/>
      <c r="MC29" s="105"/>
      <c r="MD29" s="105"/>
      <c r="ME29" s="105"/>
    </row>
    <row r="30" spans="1:343" x14ac:dyDescent="0.25">
      <c r="A30" s="264"/>
      <c r="B30" s="17" t="s">
        <v>104</v>
      </c>
      <c r="C30" t="s">
        <v>45</v>
      </c>
      <c r="D30" t="s">
        <v>71</v>
      </c>
      <c r="E30">
        <f>+ModelDetailsPSCAD!B21</f>
        <v>1927070795</v>
      </c>
      <c r="F30" t="s">
        <v>120</v>
      </c>
      <c r="G30" s="112">
        <f t="shared" ref="G30:AL30" si="1908">G4</f>
        <v>251.5</v>
      </c>
      <c r="H30" s="112">
        <f t="shared" si="1908"/>
        <v>251.5</v>
      </c>
      <c r="I30" s="112">
        <f t="shared" si="1908"/>
        <v>251.5</v>
      </c>
      <c r="J30" s="112">
        <f t="shared" si="1908"/>
        <v>251.5</v>
      </c>
      <c r="K30" s="112">
        <f t="shared" si="1908"/>
        <v>251.5</v>
      </c>
      <c r="L30" s="112">
        <f t="shared" si="1908"/>
        <v>251.5</v>
      </c>
      <c r="M30" s="112">
        <f t="shared" si="1908"/>
        <v>251.5</v>
      </c>
      <c r="N30" s="112">
        <f t="shared" si="1908"/>
        <v>251.5</v>
      </c>
      <c r="O30" s="112">
        <f t="shared" si="1908"/>
        <v>251.5</v>
      </c>
      <c r="P30" s="113">
        <f t="shared" si="1908"/>
        <v>251.5</v>
      </c>
      <c r="Q30" s="112">
        <f t="shared" si="1908"/>
        <v>839.1</v>
      </c>
      <c r="R30" s="112">
        <f t="shared" si="1908"/>
        <v>839.1</v>
      </c>
      <c r="S30" s="112">
        <f t="shared" si="1908"/>
        <v>839.1</v>
      </c>
      <c r="T30" s="112">
        <f t="shared" si="1908"/>
        <v>839.1</v>
      </c>
      <c r="U30" s="112">
        <f t="shared" si="1908"/>
        <v>839.1</v>
      </c>
      <c r="V30" s="112">
        <f t="shared" si="1908"/>
        <v>839.1</v>
      </c>
      <c r="W30" s="112">
        <f t="shared" si="1908"/>
        <v>839.1</v>
      </c>
      <c r="X30" s="112">
        <f t="shared" si="1908"/>
        <v>839.1</v>
      </c>
      <c r="Y30" s="112">
        <f t="shared" si="1908"/>
        <v>839.1</v>
      </c>
      <c r="Z30" s="113">
        <f t="shared" si="1908"/>
        <v>839.1</v>
      </c>
      <c r="AA30" s="112">
        <f t="shared" si="1908"/>
        <v>99998.999999999985</v>
      </c>
      <c r="AB30" s="112">
        <f t="shared" si="1908"/>
        <v>99998.999999999985</v>
      </c>
      <c r="AC30" s="112">
        <f t="shared" si="1908"/>
        <v>99998.999999999985</v>
      </c>
      <c r="AD30" s="112">
        <f t="shared" si="1908"/>
        <v>99998.999999999985</v>
      </c>
      <c r="AE30" s="112">
        <f t="shared" si="1908"/>
        <v>99998.999999999985</v>
      </c>
      <c r="AF30" s="112">
        <f t="shared" si="1908"/>
        <v>99998.999999999985</v>
      </c>
      <c r="AG30" s="112">
        <f t="shared" si="1908"/>
        <v>99998.999999999985</v>
      </c>
      <c r="AH30" s="112">
        <f t="shared" si="1908"/>
        <v>99998.999999999985</v>
      </c>
      <c r="AI30" s="112">
        <f t="shared" si="1908"/>
        <v>99998.999999999985</v>
      </c>
      <c r="AJ30" s="113">
        <f t="shared" si="1908"/>
        <v>99998.999999999985</v>
      </c>
      <c r="AK30" s="112">
        <f t="shared" si="1908"/>
        <v>270</v>
      </c>
      <c r="AL30" s="112">
        <f t="shared" si="1908"/>
        <v>270</v>
      </c>
      <c r="AM30" s="112">
        <f t="shared" ref="AM30:BR30" si="1909">AM4</f>
        <v>270</v>
      </c>
      <c r="AN30" s="112">
        <f t="shared" si="1909"/>
        <v>270</v>
      </c>
      <c r="AO30" s="112">
        <f t="shared" si="1909"/>
        <v>270</v>
      </c>
      <c r="AP30" s="112">
        <f t="shared" si="1909"/>
        <v>270</v>
      </c>
      <c r="AQ30" s="112">
        <f t="shared" si="1909"/>
        <v>270</v>
      </c>
      <c r="AR30" s="112">
        <f t="shared" si="1909"/>
        <v>270</v>
      </c>
      <c r="AS30" s="112">
        <f t="shared" si="1909"/>
        <v>270</v>
      </c>
      <c r="AT30" s="113">
        <f t="shared" si="1909"/>
        <v>270</v>
      </c>
      <c r="AU30" s="112">
        <f t="shared" si="1909"/>
        <v>270</v>
      </c>
      <c r="AV30" s="112">
        <f t="shared" si="1909"/>
        <v>270</v>
      </c>
      <c r="AW30" s="112">
        <f t="shared" si="1909"/>
        <v>270</v>
      </c>
      <c r="AX30" s="112">
        <f t="shared" si="1909"/>
        <v>270</v>
      </c>
      <c r="AY30" s="112">
        <f t="shared" si="1909"/>
        <v>270</v>
      </c>
      <c r="AZ30" s="112">
        <f t="shared" si="1909"/>
        <v>270</v>
      </c>
      <c r="BA30" s="112">
        <f t="shared" si="1909"/>
        <v>270</v>
      </c>
      <c r="BB30" s="112">
        <f t="shared" si="1909"/>
        <v>270</v>
      </c>
      <c r="BC30" s="112">
        <f t="shared" si="1909"/>
        <v>270</v>
      </c>
      <c r="BD30" s="113">
        <f t="shared" si="1909"/>
        <v>270</v>
      </c>
      <c r="BE30" s="112">
        <f t="shared" si="1909"/>
        <v>900</v>
      </c>
      <c r="BF30" s="112">
        <f t="shared" si="1909"/>
        <v>900</v>
      </c>
      <c r="BG30" s="112">
        <f t="shared" si="1909"/>
        <v>900</v>
      </c>
      <c r="BH30" s="112">
        <f t="shared" si="1909"/>
        <v>900</v>
      </c>
      <c r="BI30" s="112">
        <f t="shared" si="1909"/>
        <v>900</v>
      </c>
      <c r="BJ30" s="112">
        <f t="shared" si="1909"/>
        <v>900</v>
      </c>
      <c r="BK30" s="112">
        <f t="shared" si="1909"/>
        <v>900</v>
      </c>
      <c r="BL30" s="112">
        <f t="shared" si="1909"/>
        <v>900</v>
      </c>
      <c r="BM30" s="112">
        <f t="shared" si="1909"/>
        <v>900</v>
      </c>
      <c r="BN30" s="113">
        <f t="shared" si="1909"/>
        <v>900</v>
      </c>
      <c r="BO30" s="112">
        <f t="shared" si="1909"/>
        <v>900</v>
      </c>
      <c r="BP30" s="112">
        <f t="shared" si="1909"/>
        <v>900</v>
      </c>
      <c r="BQ30" s="112">
        <f t="shared" si="1909"/>
        <v>900</v>
      </c>
      <c r="BR30" s="112">
        <f t="shared" si="1909"/>
        <v>900</v>
      </c>
      <c r="BS30" s="112">
        <f t="shared" ref="BS30:CX30" si="1910">BS4</f>
        <v>900</v>
      </c>
      <c r="BT30" s="112">
        <f t="shared" si="1910"/>
        <v>900</v>
      </c>
      <c r="BU30" s="112">
        <f t="shared" si="1910"/>
        <v>900</v>
      </c>
      <c r="BV30" s="112">
        <f t="shared" si="1910"/>
        <v>900</v>
      </c>
      <c r="BW30" s="112">
        <f t="shared" si="1910"/>
        <v>900</v>
      </c>
      <c r="BX30" s="113">
        <f t="shared" si="1910"/>
        <v>900</v>
      </c>
      <c r="BY30" s="112">
        <f t="shared" si="1910"/>
        <v>270</v>
      </c>
      <c r="BZ30" s="112">
        <f t="shared" si="1910"/>
        <v>270</v>
      </c>
      <c r="CA30" s="112">
        <f t="shared" si="1910"/>
        <v>270</v>
      </c>
      <c r="CB30" s="112">
        <f t="shared" si="1910"/>
        <v>270</v>
      </c>
      <c r="CC30" s="112">
        <f t="shared" si="1910"/>
        <v>270</v>
      </c>
      <c r="CD30" s="112">
        <f t="shared" si="1910"/>
        <v>270</v>
      </c>
      <c r="CE30" s="112">
        <f t="shared" si="1910"/>
        <v>270</v>
      </c>
      <c r="CF30" s="112">
        <f t="shared" si="1910"/>
        <v>270</v>
      </c>
      <c r="CG30" s="112">
        <f t="shared" si="1910"/>
        <v>270</v>
      </c>
      <c r="CH30" s="113">
        <f t="shared" si="1910"/>
        <v>270</v>
      </c>
      <c r="CI30" s="112">
        <f t="shared" si="1910"/>
        <v>450</v>
      </c>
      <c r="CJ30" s="112">
        <f t="shared" si="1910"/>
        <v>450</v>
      </c>
      <c r="CK30" s="112">
        <f t="shared" si="1910"/>
        <v>450</v>
      </c>
      <c r="CL30" s="112">
        <f t="shared" si="1910"/>
        <v>450</v>
      </c>
      <c r="CM30" s="112">
        <f t="shared" si="1910"/>
        <v>450</v>
      </c>
      <c r="CN30" s="112">
        <f t="shared" si="1910"/>
        <v>450</v>
      </c>
      <c r="CO30" s="112">
        <f t="shared" si="1910"/>
        <v>450</v>
      </c>
      <c r="CP30" s="112">
        <f t="shared" si="1910"/>
        <v>450</v>
      </c>
      <c r="CQ30" s="112">
        <f t="shared" si="1910"/>
        <v>450</v>
      </c>
      <c r="CR30" s="113">
        <f t="shared" si="1910"/>
        <v>450</v>
      </c>
      <c r="CS30" s="112">
        <f t="shared" si="1910"/>
        <v>900</v>
      </c>
      <c r="CT30" s="112">
        <f t="shared" si="1910"/>
        <v>900</v>
      </c>
      <c r="CU30" s="112">
        <f t="shared" si="1910"/>
        <v>900</v>
      </c>
      <c r="CV30" s="112">
        <f t="shared" si="1910"/>
        <v>900</v>
      </c>
      <c r="CW30" s="112">
        <f t="shared" si="1910"/>
        <v>900</v>
      </c>
      <c r="CX30" s="112">
        <f t="shared" si="1910"/>
        <v>900</v>
      </c>
      <c r="CY30" s="112">
        <f t="shared" ref="CY30:ED30" si="1911">CY4</f>
        <v>900</v>
      </c>
      <c r="CZ30" s="112">
        <f t="shared" si="1911"/>
        <v>900</v>
      </c>
      <c r="DA30" s="112">
        <f t="shared" si="1911"/>
        <v>900</v>
      </c>
      <c r="DB30" s="113">
        <f t="shared" si="1911"/>
        <v>900</v>
      </c>
      <c r="DC30" s="112">
        <f t="shared" si="1911"/>
        <v>90</v>
      </c>
      <c r="DD30" s="112">
        <f t="shared" si="1911"/>
        <v>90</v>
      </c>
      <c r="DE30" s="112">
        <f t="shared" si="1911"/>
        <v>90</v>
      </c>
      <c r="DF30" s="112">
        <f t="shared" si="1911"/>
        <v>90</v>
      </c>
      <c r="DG30" s="112">
        <f t="shared" si="1911"/>
        <v>90</v>
      </c>
      <c r="DH30" s="112">
        <f t="shared" si="1911"/>
        <v>90</v>
      </c>
      <c r="DI30" s="112">
        <f t="shared" si="1911"/>
        <v>90</v>
      </c>
      <c r="DJ30" s="112">
        <f t="shared" si="1911"/>
        <v>90</v>
      </c>
      <c r="DK30" s="112">
        <f t="shared" si="1911"/>
        <v>90</v>
      </c>
      <c r="DL30" s="113">
        <f t="shared" si="1911"/>
        <v>90</v>
      </c>
      <c r="DM30" s="112">
        <f t="shared" si="1911"/>
        <v>90</v>
      </c>
      <c r="DN30" s="112">
        <f t="shared" si="1911"/>
        <v>90</v>
      </c>
      <c r="DO30" s="112">
        <f t="shared" si="1911"/>
        <v>90</v>
      </c>
      <c r="DP30" s="112">
        <f t="shared" si="1911"/>
        <v>90</v>
      </c>
      <c r="DQ30" s="112">
        <f t="shared" si="1911"/>
        <v>90</v>
      </c>
      <c r="DR30" s="112">
        <f t="shared" si="1911"/>
        <v>90</v>
      </c>
      <c r="DS30" s="112">
        <f t="shared" si="1911"/>
        <v>90</v>
      </c>
      <c r="DT30" s="112">
        <f t="shared" si="1911"/>
        <v>90</v>
      </c>
      <c r="DU30" s="112">
        <f t="shared" si="1911"/>
        <v>90</v>
      </c>
      <c r="DV30" s="113">
        <f t="shared" si="1911"/>
        <v>90</v>
      </c>
      <c r="DW30" s="112">
        <f t="shared" si="1911"/>
        <v>251.5</v>
      </c>
      <c r="DX30" s="112">
        <f t="shared" si="1911"/>
        <v>839.1</v>
      </c>
      <c r="DY30" s="112">
        <f t="shared" si="1911"/>
        <v>251.5</v>
      </c>
      <c r="DZ30" s="112">
        <f t="shared" si="1911"/>
        <v>839.1</v>
      </c>
      <c r="EA30" s="112">
        <f t="shared" si="1911"/>
        <v>251.5</v>
      </c>
      <c r="EB30" s="112">
        <f t="shared" si="1911"/>
        <v>839.1</v>
      </c>
      <c r="EC30" s="112">
        <f t="shared" si="1911"/>
        <v>251.5</v>
      </c>
      <c r="ED30" s="112">
        <f t="shared" si="1911"/>
        <v>839.1</v>
      </c>
      <c r="EE30" s="112">
        <f t="shared" ref="EE30:EF30" si="1912">EE4</f>
        <v>270</v>
      </c>
      <c r="EF30" s="171">
        <f t="shared" si="1912"/>
        <v>270</v>
      </c>
      <c r="EG30" s="112">
        <f t="shared" ref="EG30:FJ30" si="1913">EG4</f>
        <v>251.5</v>
      </c>
      <c r="EH30" s="112">
        <f t="shared" si="1913"/>
        <v>251.5</v>
      </c>
      <c r="EI30" s="112">
        <f t="shared" si="1913"/>
        <v>251.5</v>
      </c>
      <c r="EJ30" s="112">
        <f t="shared" si="1913"/>
        <v>251.5</v>
      </c>
      <c r="EK30" s="112">
        <f t="shared" si="1913"/>
        <v>251.5</v>
      </c>
      <c r="EL30" s="112">
        <f t="shared" si="1913"/>
        <v>251.5</v>
      </c>
      <c r="EM30" s="112">
        <f t="shared" si="1913"/>
        <v>251.5</v>
      </c>
      <c r="EN30" s="112">
        <f t="shared" si="1913"/>
        <v>251.5</v>
      </c>
      <c r="EO30" s="112">
        <f t="shared" si="1913"/>
        <v>251.5</v>
      </c>
      <c r="EP30" s="113">
        <f t="shared" si="1913"/>
        <v>251.5</v>
      </c>
      <c r="EQ30" s="112">
        <f t="shared" si="1913"/>
        <v>839.1</v>
      </c>
      <c r="ER30" s="112">
        <f t="shared" si="1913"/>
        <v>839.1</v>
      </c>
      <c r="ES30" s="112">
        <f t="shared" si="1913"/>
        <v>839.1</v>
      </c>
      <c r="ET30" s="112">
        <f t="shared" si="1913"/>
        <v>839.1</v>
      </c>
      <c r="EU30" s="112">
        <f t="shared" si="1913"/>
        <v>839.1</v>
      </c>
      <c r="EV30" s="112">
        <f t="shared" si="1913"/>
        <v>839.1</v>
      </c>
      <c r="EW30" s="112">
        <f t="shared" si="1913"/>
        <v>839.1</v>
      </c>
      <c r="EX30" s="112">
        <f t="shared" si="1913"/>
        <v>839.1</v>
      </c>
      <c r="EY30" s="112">
        <f t="shared" si="1913"/>
        <v>839.1</v>
      </c>
      <c r="EZ30" s="113">
        <f t="shared" si="1913"/>
        <v>839.1</v>
      </c>
      <c r="FA30" s="112">
        <f t="shared" si="1913"/>
        <v>99998.999999999985</v>
      </c>
      <c r="FB30" s="112">
        <f t="shared" si="1913"/>
        <v>99998.999999999985</v>
      </c>
      <c r="FC30" s="112">
        <f t="shared" si="1913"/>
        <v>99998.999999999985</v>
      </c>
      <c r="FD30" s="112">
        <f t="shared" si="1913"/>
        <v>99998.999999999985</v>
      </c>
      <c r="FE30" s="112">
        <f t="shared" si="1913"/>
        <v>99998.999999999985</v>
      </c>
      <c r="FF30" s="112">
        <f t="shared" si="1913"/>
        <v>99998.999999999985</v>
      </c>
      <c r="FG30" s="112">
        <f t="shared" si="1913"/>
        <v>99998.999999999985</v>
      </c>
      <c r="FH30" s="112">
        <f t="shared" si="1913"/>
        <v>99998.999999999985</v>
      </c>
      <c r="FI30" s="112">
        <f t="shared" si="1913"/>
        <v>99998.999999999985</v>
      </c>
      <c r="FJ30" s="113">
        <f t="shared" si="1913"/>
        <v>99998.999999999985</v>
      </c>
      <c r="FK30" s="112">
        <f t="shared" ref="FK30:GR30" si="1914">FK4</f>
        <v>270</v>
      </c>
      <c r="FL30" s="112">
        <f t="shared" si="1914"/>
        <v>900</v>
      </c>
      <c r="FM30" s="112">
        <f t="shared" si="1914"/>
        <v>270</v>
      </c>
      <c r="FN30" s="112">
        <f t="shared" si="1914"/>
        <v>900</v>
      </c>
      <c r="FO30" s="112">
        <f t="shared" si="1914"/>
        <v>270</v>
      </c>
      <c r="FP30" s="112">
        <f t="shared" si="1914"/>
        <v>900</v>
      </c>
      <c r="FQ30" s="112">
        <f t="shared" ref="FQ30:FR30" si="1915">FQ4</f>
        <v>270</v>
      </c>
      <c r="FR30" s="112">
        <f t="shared" si="1915"/>
        <v>900</v>
      </c>
      <c r="FS30" s="112">
        <f t="shared" si="1914"/>
        <v>899910</v>
      </c>
      <c r="FT30" s="171">
        <f t="shared" si="1914"/>
        <v>899910</v>
      </c>
      <c r="FU30" s="112">
        <f t="shared" si="1914"/>
        <v>251.5</v>
      </c>
      <c r="FV30" s="112">
        <f t="shared" si="1914"/>
        <v>251.5</v>
      </c>
      <c r="FW30" s="112">
        <f t="shared" si="1914"/>
        <v>251.5</v>
      </c>
      <c r="FX30" s="112">
        <f t="shared" si="1914"/>
        <v>251.5</v>
      </c>
      <c r="FY30" s="112">
        <f t="shared" si="1914"/>
        <v>251.5</v>
      </c>
      <c r="FZ30" s="112">
        <f t="shared" si="1914"/>
        <v>251.5</v>
      </c>
      <c r="GA30" s="112">
        <f t="shared" si="1914"/>
        <v>251.5</v>
      </c>
      <c r="GB30" s="112">
        <f t="shared" si="1914"/>
        <v>251.5</v>
      </c>
      <c r="GC30" s="112">
        <f t="shared" si="1914"/>
        <v>251.5</v>
      </c>
      <c r="GD30" s="113">
        <f t="shared" si="1914"/>
        <v>251.5</v>
      </c>
      <c r="GE30" s="112">
        <f t="shared" si="1914"/>
        <v>839.1</v>
      </c>
      <c r="GF30" s="112">
        <f t="shared" si="1914"/>
        <v>839.1</v>
      </c>
      <c r="GG30" s="112">
        <f t="shared" si="1914"/>
        <v>839.1</v>
      </c>
      <c r="GH30" s="112">
        <f t="shared" si="1914"/>
        <v>839.1</v>
      </c>
      <c r="GI30" s="112">
        <f t="shared" si="1914"/>
        <v>839.1</v>
      </c>
      <c r="GJ30" s="112">
        <f t="shared" si="1914"/>
        <v>839.1</v>
      </c>
      <c r="GK30" s="112">
        <f t="shared" si="1914"/>
        <v>839.1</v>
      </c>
      <c r="GL30" s="112">
        <f t="shared" si="1914"/>
        <v>839.1</v>
      </c>
      <c r="GM30" s="112">
        <f t="shared" si="1914"/>
        <v>839.1</v>
      </c>
      <c r="GN30" s="113">
        <f t="shared" si="1914"/>
        <v>839.1</v>
      </c>
      <c r="GO30" s="112">
        <f t="shared" si="1914"/>
        <v>99998.999999999985</v>
      </c>
      <c r="GP30" s="112">
        <f t="shared" si="1914"/>
        <v>99998.999999999985</v>
      </c>
      <c r="GQ30" s="112">
        <f t="shared" si="1914"/>
        <v>99998.999999999985</v>
      </c>
      <c r="GR30" s="112">
        <f t="shared" si="1914"/>
        <v>99998.999999999985</v>
      </c>
      <c r="GS30" s="112">
        <f t="shared" ref="GS30:IB30" si="1916">GS4</f>
        <v>99998.999999999985</v>
      </c>
      <c r="GT30" s="112">
        <f t="shared" si="1916"/>
        <v>99998.999999999985</v>
      </c>
      <c r="GU30" s="112">
        <f t="shared" si="1916"/>
        <v>99998.999999999985</v>
      </c>
      <c r="GV30" s="112">
        <f t="shared" si="1916"/>
        <v>99998.999999999985</v>
      </c>
      <c r="GW30" s="112">
        <f t="shared" si="1916"/>
        <v>99998.999999999985</v>
      </c>
      <c r="GX30" s="113">
        <f t="shared" si="1916"/>
        <v>99998.999999999985</v>
      </c>
      <c r="GY30" s="112">
        <f t="shared" si="1916"/>
        <v>251.5</v>
      </c>
      <c r="GZ30" s="112">
        <f t="shared" si="1916"/>
        <v>251.5</v>
      </c>
      <c r="HA30" s="112">
        <f t="shared" si="1916"/>
        <v>251.5</v>
      </c>
      <c r="HB30" s="112">
        <f t="shared" si="1916"/>
        <v>251.5</v>
      </c>
      <c r="HC30" s="112">
        <f t="shared" si="1916"/>
        <v>251.5</v>
      </c>
      <c r="HD30" s="112">
        <f t="shared" si="1916"/>
        <v>251.5</v>
      </c>
      <c r="HE30" s="112">
        <f t="shared" si="1916"/>
        <v>251.5</v>
      </c>
      <c r="HF30" s="112">
        <f t="shared" si="1916"/>
        <v>251.5</v>
      </c>
      <c r="HG30" s="112">
        <f t="shared" si="1916"/>
        <v>251.5</v>
      </c>
      <c r="HH30" s="113">
        <f t="shared" si="1916"/>
        <v>251.5</v>
      </c>
      <c r="HI30" s="112">
        <f t="shared" si="1916"/>
        <v>839.1</v>
      </c>
      <c r="HJ30" s="112">
        <f t="shared" si="1916"/>
        <v>839.1</v>
      </c>
      <c r="HK30" s="112">
        <f t="shared" si="1916"/>
        <v>839.1</v>
      </c>
      <c r="HL30" s="112">
        <f t="shared" si="1916"/>
        <v>839.1</v>
      </c>
      <c r="HM30" s="112">
        <f t="shared" si="1916"/>
        <v>839.1</v>
      </c>
      <c r="HN30" s="112">
        <f t="shared" si="1916"/>
        <v>839.1</v>
      </c>
      <c r="HO30" s="112">
        <f t="shared" si="1916"/>
        <v>839.1</v>
      </c>
      <c r="HP30" s="112">
        <f t="shared" si="1916"/>
        <v>839.1</v>
      </c>
      <c r="HQ30" s="112">
        <f t="shared" si="1916"/>
        <v>839.1</v>
      </c>
      <c r="HR30" s="113">
        <f t="shared" si="1916"/>
        <v>839.1</v>
      </c>
      <c r="HS30" s="112">
        <f t="shared" si="1916"/>
        <v>99998.999999999985</v>
      </c>
      <c r="HT30" s="112">
        <f t="shared" si="1916"/>
        <v>99998.999999999985</v>
      </c>
      <c r="HU30" s="112">
        <f t="shared" si="1916"/>
        <v>99998.999999999985</v>
      </c>
      <c r="HV30" s="112">
        <f t="shared" si="1916"/>
        <v>99998.999999999985</v>
      </c>
      <c r="HW30" s="112">
        <f t="shared" si="1916"/>
        <v>99998.999999999985</v>
      </c>
      <c r="HX30" s="112">
        <f t="shared" si="1916"/>
        <v>99998.999999999985</v>
      </c>
      <c r="HY30" s="112">
        <f t="shared" si="1916"/>
        <v>99998.999999999985</v>
      </c>
      <c r="HZ30" s="112">
        <f t="shared" si="1916"/>
        <v>99998.999999999985</v>
      </c>
      <c r="IA30" s="112">
        <f t="shared" si="1916"/>
        <v>99998.999999999985</v>
      </c>
      <c r="IB30" s="113">
        <f t="shared" si="1916"/>
        <v>99998.999999999985</v>
      </c>
      <c r="IC30" s="112">
        <f t="shared" ref="IC30:JF30" si="1917">IC4</f>
        <v>251.5</v>
      </c>
      <c r="ID30" s="112">
        <f t="shared" si="1917"/>
        <v>251.5</v>
      </c>
      <c r="IE30" s="112">
        <f t="shared" si="1917"/>
        <v>251.5</v>
      </c>
      <c r="IF30" s="112">
        <f t="shared" si="1917"/>
        <v>251.5</v>
      </c>
      <c r="IG30" s="112">
        <f t="shared" si="1917"/>
        <v>251.5</v>
      </c>
      <c r="IH30" s="112">
        <f t="shared" si="1917"/>
        <v>251.5</v>
      </c>
      <c r="II30" s="112">
        <f t="shared" si="1917"/>
        <v>251.5</v>
      </c>
      <c r="IJ30" s="112">
        <f t="shared" si="1917"/>
        <v>251.5</v>
      </c>
      <c r="IK30" s="112">
        <f t="shared" si="1917"/>
        <v>251.5</v>
      </c>
      <c r="IL30" s="113">
        <f t="shared" si="1917"/>
        <v>251.5</v>
      </c>
      <c r="IM30" s="112">
        <f t="shared" si="1917"/>
        <v>839.1</v>
      </c>
      <c r="IN30" s="112">
        <f t="shared" si="1917"/>
        <v>839.1</v>
      </c>
      <c r="IO30" s="112">
        <f t="shared" si="1917"/>
        <v>839.1</v>
      </c>
      <c r="IP30" s="112">
        <f t="shared" si="1917"/>
        <v>839.1</v>
      </c>
      <c r="IQ30" s="112">
        <f t="shared" si="1917"/>
        <v>839.1</v>
      </c>
      <c r="IR30" s="112">
        <f t="shared" si="1917"/>
        <v>839.1</v>
      </c>
      <c r="IS30" s="112">
        <f t="shared" si="1917"/>
        <v>839.1</v>
      </c>
      <c r="IT30" s="112">
        <f t="shared" si="1917"/>
        <v>839.1</v>
      </c>
      <c r="IU30" s="112">
        <f t="shared" si="1917"/>
        <v>839.1</v>
      </c>
      <c r="IV30" s="113">
        <f t="shared" si="1917"/>
        <v>839.1</v>
      </c>
      <c r="IW30" s="112">
        <f t="shared" si="1917"/>
        <v>99998.999999999985</v>
      </c>
      <c r="IX30" s="112">
        <f t="shared" si="1917"/>
        <v>99998.999999999985</v>
      </c>
      <c r="IY30" s="112">
        <f t="shared" si="1917"/>
        <v>99998.999999999985</v>
      </c>
      <c r="IZ30" s="112">
        <f t="shared" si="1917"/>
        <v>99998.999999999985</v>
      </c>
      <c r="JA30" s="112">
        <f t="shared" si="1917"/>
        <v>99998.999999999985</v>
      </c>
      <c r="JB30" s="112">
        <f t="shared" si="1917"/>
        <v>99998.999999999985</v>
      </c>
      <c r="JC30" s="112">
        <f t="shared" si="1917"/>
        <v>99998.999999999985</v>
      </c>
      <c r="JD30" s="112">
        <f t="shared" si="1917"/>
        <v>99998.999999999985</v>
      </c>
      <c r="JE30" s="112">
        <f t="shared" si="1917"/>
        <v>99998.999999999985</v>
      </c>
      <c r="JF30" s="113">
        <f t="shared" si="1917"/>
        <v>99998.999999999985</v>
      </c>
      <c r="JG30" s="112">
        <f t="shared" ref="JG30:LF30" si="1918">JG4</f>
        <v>251.5</v>
      </c>
      <c r="JH30" s="112">
        <f t="shared" si="1918"/>
        <v>251.5</v>
      </c>
      <c r="JI30" s="112">
        <f t="shared" si="1918"/>
        <v>251.5</v>
      </c>
      <c r="JJ30" s="112">
        <f t="shared" si="1918"/>
        <v>251.5</v>
      </c>
      <c r="JK30" s="112">
        <f t="shared" si="1918"/>
        <v>251.5</v>
      </c>
      <c r="JL30" s="112">
        <f t="shared" si="1918"/>
        <v>251.5</v>
      </c>
      <c r="JM30" s="112">
        <f t="shared" si="1918"/>
        <v>251.5</v>
      </c>
      <c r="JN30" s="112">
        <f t="shared" si="1918"/>
        <v>251.5</v>
      </c>
      <c r="JO30" s="112">
        <f t="shared" si="1918"/>
        <v>251.5</v>
      </c>
      <c r="JP30" s="113">
        <f t="shared" si="1918"/>
        <v>251.5</v>
      </c>
      <c r="JQ30" s="112">
        <f t="shared" si="1918"/>
        <v>251.5</v>
      </c>
      <c r="JR30" s="112">
        <f t="shared" si="1918"/>
        <v>251.5</v>
      </c>
      <c r="JS30" s="112">
        <f t="shared" si="1918"/>
        <v>251.5</v>
      </c>
      <c r="JT30" s="112">
        <f t="shared" si="1918"/>
        <v>251.5</v>
      </c>
      <c r="JU30" s="112">
        <f t="shared" si="1918"/>
        <v>251.5</v>
      </c>
      <c r="JV30" s="112">
        <f t="shared" si="1918"/>
        <v>251.5</v>
      </c>
      <c r="JW30" s="112">
        <f t="shared" si="1918"/>
        <v>251.5</v>
      </c>
      <c r="JX30" s="112">
        <f t="shared" si="1918"/>
        <v>251.5</v>
      </c>
      <c r="JY30" s="112">
        <f t="shared" si="1918"/>
        <v>251.5</v>
      </c>
      <c r="JZ30" s="113">
        <f t="shared" si="1918"/>
        <v>251.5</v>
      </c>
      <c r="KA30" s="112">
        <f t="shared" si="1918"/>
        <v>99998.999999999985</v>
      </c>
      <c r="KB30" s="112">
        <f t="shared" si="1918"/>
        <v>99998.999999999985</v>
      </c>
      <c r="KC30" s="112">
        <f t="shared" si="1918"/>
        <v>99998.999999999985</v>
      </c>
      <c r="KD30" s="112">
        <f t="shared" si="1918"/>
        <v>99998.999999999985</v>
      </c>
      <c r="KE30" s="112">
        <f t="shared" si="1918"/>
        <v>99998.999999999985</v>
      </c>
      <c r="KF30" s="112">
        <f t="shared" si="1918"/>
        <v>99998.999999999985</v>
      </c>
      <c r="KG30" s="112">
        <f t="shared" si="1918"/>
        <v>99998.999999999985</v>
      </c>
      <c r="KH30" s="112">
        <f t="shared" si="1918"/>
        <v>99998.999999999985</v>
      </c>
      <c r="KI30" s="112">
        <f t="shared" si="1918"/>
        <v>99998.999999999985</v>
      </c>
      <c r="KJ30" s="113">
        <f t="shared" si="1918"/>
        <v>99998.999999999985</v>
      </c>
      <c r="KK30" s="112">
        <f t="shared" si="1918"/>
        <v>251.5</v>
      </c>
      <c r="KL30" s="112">
        <f t="shared" si="1918"/>
        <v>251.5</v>
      </c>
      <c r="KM30" s="112">
        <f t="shared" si="1918"/>
        <v>251.5</v>
      </c>
      <c r="KN30" s="112">
        <f t="shared" si="1918"/>
        <v>251.5</v>
      </c>
      <c r="KO30" s="112">
        <f t="shared" si="1918"/>
        <v>251.5</v>
      </c>
      <c r="KP30" s="112">
        <f t="shared" si="1918"/>
        <v>251.5</v>
      </c>
      <c r="KQ30" s="112">
        <f t="shared" si="1918"/>
        <v>251.5</v>
      </c>
      <c r="KR30" s="112">
        <f t="shared" si="1918"/>
        <v>251.5</v>
      </c>
      <c r="KS30" s="112">
        <f t="shared" si="1918"/>
        <v>251.5</v>
      </c>
      <c r="KT30" s="113">
        <f t="shared" si="1918"/>
        <v>251.5</v>
      </c>
      <c r="KU30" s="112">
        <f t="shared" si="1918"/>
        <v>839.1</v>
      </c>
      <c r="KV30" s="112">
        <f t="shared" si="1918"/>
        <v>839.1</v>
      </c>
      <c r="KW30" s="112">
        <f t="shared" si="1918"/>
        <v>839.1</v>
      </c>
      <c r="KX30" s="112">
        <f t="shared" si="1918"/>
        <v>839.1</v>
      </c>
      <c r="KY30" s="112">
        <f t="shared" si="1918"/>
        <v>839.1</v>
      </c>
      <c r="KZ30" s="112">
        <f t="shared" si="1918"/>
        <v>839.1</v>
      </c>
      <c r="LA30" s="112">
        <f t="shared" si="1918"/>
        <v>839.1</v>
      </c>
      <c r="LB30" s="112">
        <f t="shared" si="1918"/>
        <v>839.1</v>
      </c>
      <c r="LC30" s="112">
        <f t="shared" si="1918"/>
        <v>839.1</v>
      </c>
      <c r="LD30" s="171">
        <f t="shared" si="1918"/>
        <v>839.1</v>
      </c>
      <c r="LE30" s="112">
        <f t="shared" si="1918"/>
        <v>108</v>
      </c>
      <c r="LF30" s="228">
        <f t="shared" si="1918"/>
        <v>900</v>
      </c>
      <c r="LG30" s="236">
        <f t="shared" ref="LG30:LH30" si="1919">LG4</f>
        <v>108</v>
      </c>
      <c r="LH30" s="112">
        <f t="shared" si="1919"/>
        <v>180</v>
      </c>
      <c r="LI30" s="112">
        <f t="shared" ref="LI30:LR30" si="1920">LI4</f>
        <v>171</v>
      </c>
      <c r="LJ30" s="112">
        <f t="shared" si="1920"/>
        <v>162</v>
      </c>
      <c r="LK30" s="112">
        <f t="shared" si="1920"/>
        <v>153</v>
      </c>
      <c r="LL30" s="112">
        <f t="shared" si="1920"/>
        <v>144</v>
      </c>
      <c r="LM30" s="112">
        <f t="shared" si="1920"/>
        <v>135</v>
      </c>
      <c r="LN30" s="112">
        <f t="shared" si="1920"/>
        <v>125.99999999999999</v>
      </c>
      <c r="LO30" s="112">
        <f t="shared" si="1920"/>
        <v>117</v>
      </c>
      <c r="LP30" s="112">
        <f t="shared" si="1920"/>
        <v>108</v>
      </c>
      <c r="LQ30" s="112">
        <f t="shared" si="1920"/>
        <v>99.000000000000014</v>
      </c>
      <c r="LR30" s="112">
        <f t="shared" si="1920"/>
        <v>90</v>
      </c>
      <c r="LS30" s="112">
        <f t="shared" ref="LS30:MC30" si="1921">LS4</f>
        <v>108</v>
      </c>
      <c r="LT30" s="112">
        <f t="shared" si="1921"/>
        <v>108</v>
      </c>
      <c r="LU30" s="112">
        <f t="shared" si="1921"/>
        <v>108</v>
      </c>
      <c r="LV30" s="112">
        <f t="shared" si="1921"/>
        <v>108</v>
      </c>
      <c r="LW30" s="112">
        <f t="shared" si="1921"/>
        <v>108</v>
      </c>
      <c r="LX30" s="112">
        <f t="shared" si="1921"/>
        <v>108</v>
      </c>
      <c r="LY30" s="244">
        <f t="shared" si="1921"/>
        <v>108</v>
      </c>
      <c r="LZ30" s="112">
        <f t="shared" si="1921"/>
        <v>108</v>
      </c>
      <c r="MA30" s="244">
        <f t="shared" si="1921"/>
        <v>108</v>
      </c>
      <c r="MB30" s="112">
        <f t="shared" si="1921"/>
        <v>108</v>
      </c>
      <c r="MC30" s="112">
        <f t="shared" si="1921"/>
        <v>108</v>
      </c>
      <c r="MD30" s="112">
        <f t="shared" ref="MD30:ME30" si="1922">MD4</f>
        <v>108</v>
      </c>
      <c r="ME30" s="112">
        <f t="shared" si="1922"/>
        <v>108</v>
      </c>
    </row>
    <row r="31" spans="1:343" x14ac:dyDescent="0.25">
      <c r="A31" s="264"/>
      <c r="B31" s="17" t="s">
        <v>104</v>
      </c>
      <c r="C31" t="s">
        <v>45</v>
      </c>
      <c r="D31" t="s">
        <v>71</v>
      </c>
      <c r="E31">
        <f>E30</f>
        <v>1927070795</v>
      </c>
      <c r="F31" t="s">
        <v>93</v>
      </c>
      <c r="G31" s="112">
        <f t="shared" ref="G31:AL31" si="1923">G6</f>
        <v>3</v>
      </c>
      <c r="H31" s="112">
        <f t="shared" si="1923"/>
        <v>3</v>
      </c>
      <c r="I31" s="112">
        <f t="shared" si="1923"/>
        <v>3</v>
      </c>
      <c r="J31" s="112">
        <f t="shared" si="1923"/>
        <v>3</v>
      </c>
      <c r="K31" s="112">
        <f t="shared" si="1923"/>
        <v>3</v>
      </c>
      <c r="L31" s="112">
        <f t="shared" si="1923"/>
        <v>3</v>
      </c>
      <c r="M31" s="112">
        <f t="shared" si="1923"/>
        <v>3</v>
      </c>
      <c r="N31" s="112">
        <f t="shared" si="1923"/>
        <v>3</v>
      </c>
      <c r="O31" s="112">
        <f t="shared" si="1923"/>
        <v>3</v>
      </c>
      <c r="P31" s="113">
        <f t="shared" si="1923"/>
        <v>3</v>
      </c>
      <c r="Q31" s="112">
        <f t="shared" si="1923"/>
        <v>3.77</v>
      </c>
      <c r="R31" s="112">
        <f t="shared" si="1923"/>
        <v>3.77</v>
      </c>
      <c r="S31" s="112">
        <f t="shared" si="1923"/>
        <v>3.77</v>
      </c>
      <c r="T31" s="112">
        <f t="shared" si="1923"/>
        <v>3.77</v>
      </c>
      <c r="U31" s="112">
        <f t="shared" si="1923"/>
        <v>3.77</v>
      </c>
      <c r="V31" s="112">
        <f t="shared" si="1923"/>
        <v>3.77</v>
      </c>
      <c r="W31" s="112">
        <f t="shared" si="1923"/>
        <v>3.77</v>
      </c>
      <c r="X31" s="112">
        <f t="shared" si="1923"/>
        <v>3.77</v>
      </c>
      <c r="Y31" s="112">
        <f t="shared" si="1923"/>
        <v>3.77</v>
      </c>
      <c r="Z31" s="113">
        <f t="shared" si="1923"/>
        <v>3.77</v>
      </c>
      <c r="AA31" s="112">
        <f t="shared" si="1923"/>
        <v>3</v>
      </c>
      <c r="AB31" s="112">
        <f t="shared" si="1923"/>
        <v>3</v>
      </c>
      <c r="AC31" s="112">
        <f t="shared" si="1923"/>
        <v>3</v>
      </c>
      <c r="AD31" s="112">
        <f t="shared" si="1923"/>
        <v>3</v>
      </c>
      <c r="AE31" s="112">
        <f t="shared" si="1923"/>
        <v>3</v>
      </c>
      <c r="AF31" s="112">
        <f t="shared" si="1923"/>
        <v>3</v>
      </c>
      <c r="AG31" s="112">
        <f t="shared" si="1923"/>
        <v>3</v>
      </c>
      <c r="AH31" s="112">
        <f t="shared" si="1923"/>
        <v>3</v>
      </c>
      <c r="AI31" s="112">
        <f t="shared" si="1923"/>
        <v>3</v>
      </c>
      <c r="AJ31" s="113">
        <f t="shared" si="1923"/>
        <v>3</v>
      </c>
      <c r="AK31" s="112">
        <f t="shared" si="1923"/>
        <v>14</v>
      </c>
      <c r="AL31" s="112">
        <f t="shared" si="1923"/>
        <v>14</v>
      </c>
      <c r="AM31" s="112">
        <f t="shared" ref="AM31:BR31" si="1924">AM6</f>
        <v>14</v>
      </c>
      <c r="AN31" s="112">
        <f t="shared" si="1924"/>
        <v>14</v>
      </c>
      <c r="AO31" s="112">
        <f t="shared" si="1924"/>
        <v>14</v>
      </c>
      <c r="AP31" s="112">
        <f t="shared" si="1924"/>
        <v>14</v>
      </c>
      <c r="AQ31" s="112">
        <f t="shared" si="1924"/>
        <v>14</v>
      </c>
      <c r="AR31" s="112">
        <f t="shared" si="1924"/>
        <v>14</v>
      </c>
      <c r="AS31" s="112">
        <f t="shared" si="1924"/>
        <v>14</v>
      </c>
      <c r="AT31" s="113">
        <f t="shared" si="1924"/>
        <v>14</v>
      </c>
      <c r="AU31" s="112">
        <f t="shared" si="1924"/>
        <v>3</v>
      </c>
      <c r="AV31" s="112">
        <f t="shared" si="1924"/>
        <v>3</v>
      </c>
      <c r="AW31" s="112">
        <f t="shared" si="1924"/>
        <v>3</v>
      </c>
      <c r="AX31" s="112">
        <f t="shared" si="1924"/>
        <v>3</v>
      </c>
      <c r="AY31" s="112">
        <f t="shared" si="1924"/>
        <v>3</v>
      </c>
      <c r="AZ31" s="112">
        <f t="shared" si="1924"/>
        <v>3</v>
      </c>
      <c r="BA31" s="112">
        <f t="shared" si="1924"/>
        <v>3</v>
      </c>
      <c r="BB31" s="112">
        <f t="shared" si="1924"/>
        <v>3</v>
      </c>
      <c r="BC31" s="112">
        <f t="shared" si="1924"/>
        <v>3</v>
      </c>
      <c r="BD31" s="113">
        <f t="shared" si="1924"/>
        <v>3</v>
      </c>
      <c r="BE31" s="112">
        <f t="shared" si="1924"/>
        <v>14</v>
      </c>
      <c r="BF31" s="112">
        <f t="shared" si="1924"/>
        <v>14</v>
      </c>
      <c r="BG31" s="112">
        <f t="shared" si="1924"/>
        <v>14</v>
      </c>
      <c r="BH31" s="112">
        <f t="shared" si="1924"/>
        <v>14</v>
      </c>
      <c r="BI31" s="112">
        <f t="shared" si="1924"/>
        <v>14</v>
      </c>
      <c r="BJ31" s="112">
        <f t="shared" si="1924"/>
        <v>14</v>
      </c>
      <c r="BK31" s="112">
        <f t="shared" si="1924"/>
        <v>14</v>
      </c>
      <c r="BL31" s="112">
        <f t="shared" si="1924"/>
        <v>14</v>
      </c>
      <c r="BM31" s="112">
        <f t="shared" si="1924"/>
        <v>14</v>
      </c>
      <c r="BN31" s="113">
        <f t="shared" si="1924"/>
        <v>14</v>
      </c>
      <c r="BO31" s="112">
        <f t="shared" si="1924"/>
        <v>3</v>
      </c>
      <c r="BP31" s="112">
        <f t="shared" si="1924"/>
        <v>3</v>
      </c>
      <c r="BQ31" s="112">
        <f t="shared" si="1924"/>
        <v>3</v>
      </c>
      <c r="BR31" s="112">
        <f t="shared" si="1924"/>
        <v>3</v>
      </c>
      <c r="BS31" s="112">
        <f t="shared" ref="BS31:CX31" si="1925">BS6</f>
        <v>3</v>
      </c>
      <c r="BT31" s="112">
        <f t="shared" si="1925"/>
        <v>3</v>
      </c>
      <c r="BU31" s="112">
        <f t="shared" si="1925"/>
        <v>3</v>
      </c>
      <c r="BV31" s="112">
        <f t="shared" si="1925"/>
        <v>3</v>
      </c>
      <c r="BW31" s="112">
        <f t="shared" si="1925"/>
        <v>3</v>
      </c>
      <c r="BX31" s="113">
        <f t="shared" si="1925"/>
        <v>3</v>
      </c>
      <c r="BY31" s="112">
        <f t="shared" si="1925"/>
        <v>6</v>
      </c>
      <c r="BZ31" s="112">
        <f t="shared" si="1925"/>
        <v>6</v>
      </c>
      <c r="CA31" s="112">
        <f t="shared" si="1925"/>
        <v>6</v>
      </c>
      <c r="CB31" s="112">
        <f t="shared" si="1925"/>
        <v>6</v>
      </c>
      <c r="CC31" s="112">
        <f t="shared" si="1925"/>
        <v>6</v>
      </c>
      <c r="CD31" s="112">
        <f t="shared" si="1925"/>
        <v>6</v>
      </c>
      <c r="CE31" s="112">
        <f t="shared" si="1925"/>
        <v>6</v>
      </c>
      <c r="CF31" s="112">
        <f t="shared" si="1925"/>
        <v>6</v>
      </c>
      <c r="CG31" s="112">
        <f t="shared" si="1925"/>
        <v>6</v>
      </c>
      <c r="CH31" s="113">
        <f t="shared" si="1925"/>
        <v>6</v>
      </c>
      <c r="CI31" s="112">
        <f t="shared" si="1925"/>
        <v>6</v>
      </c>
      <c r="CJ31" s="112">
        <f t="shared" si="1925"/>
        <v>6</v>
      </c>
      <c r="CK31" s="112">
        <f t="shared" si="1925"/>
        <v>6</v>
      </c>
      <c r="CL31" s="112">
        <f t="shared" si="1925"/>
        <v>6</v>
      </c>
      <c r="CM31" s="112">
        <f t="shared" si="1925"/>
        <v>6</v>
      </c>
      <c r="CN31" s="112">
        <f t="shared" si="1925"/>
        <v>6</v>
      </c>
      <c r="CO31" s="112">
        <f t="shared" si="1925"/>
        <v>6</v>
      </c>
      <c r="CP31" s="112">
        <f t="shared" si="1925"/>
        <v>6</v>
      </c>
      <c r="CQ31" s="112">
        <f t="shared" si="1925"/>
        <v>6</v>
      </c>
      <c r="CR31" s="113">
        <f t="shared" si="1925"/>
        <v>6</v>
      </c>
      <c r="CS31" s="112">
        <f t="shared" si="1925"/>
        <v>6</v>
      </c>
      <c r="CT31" s="112">
        <f t="shared" si="1925"/>
        <v>6</v>
      </c>
      <c r="CU31" s="112">
        <f t="shared" si="1925"/>
        <v>6</v>
      </c>
      <c r="CV31" s="112">
        <f t="shared" si="1925"/>
        <v>6</v>
      </c>
      <c r="CW31" s="112">
        <f t="shared" si="1925"/>
        <v>6</v>
      </c>
      <c r="CX31" s="112">
        <f t="shared" si="1925"/>
        <v>6</v>
      </c>
      <c r="CY31" s="112">
        <f t="shared" ref="CY31:ED31" si="1926">CY6</f>
        <v>6</v>
      </c>
      <c r="CZ31" s="112">
        <f t="shared" si="1926"/>
        <v>6</v>
      </c>
      <c r="DA31" s="112">
        <f t="shared" si="1926"/>
        <v>6</v>
      </c>
      <c r="DB31" s="113">
        <f t="shared" si="1926"/>
        <v>6</v>
      </c>
      <c r="DC31" s="112">
        <f t="shared" si="1926"/>
        <v>14</v>
      </c>
      <c r="DD31" s="112">
        <f t="shared" si="1926"/>
        <v>14</v>
      </c>
      <c r="DE31" s="112">
        <f t="shared" si="1926"/>
        <v>14</v>
      </c>
      <c r="DF31" s="112">
        <f t="shared" si="1926"/>
        <v>14</v>
      </c>
      <c r="DG31" s="112">
        <f t="shared" si="1926"/>
        <v>14</v>
      </c>
      <c r="DH31" s="112">
        <f t="shared" si="1926"/>
        <v>14</v>
      </c>
      <c r="DI31" s="112">
        <f t="shared" si="1926"/>
        <v>14</v>
      </c>
      <c r="DJ31" s="112">
        <f t="shared" si="1926"/>
        <v>14</v>
      </c>
      <c r="DK31" s="112">
        <f t="shared" si="1926"/>
        <v>14</v>
      </c>
      <c r="DL31" s="113">
        <f t="shared" si="1926"/>
        <v>14</v>
      </c>
      <c r="DM31" s="112">
        <f t="shared" si="1926"/>
        <v>3</v>
      </c>
      <c r="DN31" s="112">
        <f t="shared" si="1926"/>
        <v>3</v>
      </c>
      <c r="DO31" s="112">
        <f t="shared" si="1926"/>
        <v>3</v>
      </c>
      <c r="DP31" s="112">
        <f t="shared" si="1926"/>
        <v>3</v>
      </c>
      <c r="DQ31" s="112">
        <f t="shared" si="1926"/>
        <v>3</v>
      </c>
      <c r="DR31" s="112">
        <f t="shared" si="1926"/>
        <v>3</v>
      </c>
      <c r="DS31" s="112">
        <f t="shared" si="1926"/>
        <v>3</v>
      </c>
      <c r="DT31" s="112">
        <f t="shared" si="1926"/>
        <v>3</v>
      </c>
      <c r="DU31" s="112">
        <f t="shared" si="1926"/>
        <v>3</v>
      </c>
      <c r="DV31" s="113">
        <f t="shared" si="1926"/>
        <v>3</v>
      </c>
      <c r="DW31" s="112">
        <f t="shared" si="1926"/>
        <v>3</v>
      </c>
      <c r="DX31" s="112">
        <f t="shared" si="1926"/>
        <v>3.77</v>
      </c>
      <c r="DY31" s="112">
        <f t="shared" si="1926"/>
        <v>3</v>
      </c>
      <c r="DZ31" s="112">
        <f t="shared" si="1926"/>
        <v>3.77</v>
      </c>
      <c r="EA31" s="112">
        <f t="shared" si="1926"/>
        <v>3</v>
      </c>
      <c r="EB31" s="112">
        <f t="shared" si="1926"/>
        <v>3.77</v>
      </c>
      <c r="EC31" s="112">
        <f t="shared" si="1926"/>
        <v>3</v>
      </c>
      <c r="ED31" s="112">
        <f t="shared" si="1926"/>
        <v>3.77</v>
      </c>
      <c r="EE31" s="112">
        <f t="shared" ref="EE31:EF31" si="1927">EE6</f>
        <v>14</v>
      </c>
      <c r="EF31" s="171">
        <f t="shared" si="1927"/>
        <v>3</v>
      </c>
      <c r="EG31" s="112">
        <f t="shared" ref="EG31:FJ31" si="1928">EG6</f>
        <v>3</v>
      </c>
      <c r="EH31" s="112">
        <f t="shared" si="1928"/>
        <v>3</v>
      </c>
      <c r="EI31" s="112">
        <f t="shared" si="1928"/>
        <v>3</v>
      </c>
      <c r="EJ31" s="112">
        <f t="shared" si="1928"/>
        <v>3</v>
      </c>
      <c r="EK31" s="112">
        <f t="shared" si="1928"/>
        <v>3</v>
      </c>
      <c r="EL31" s="112">
        <f t="shared" si="1928"/>
        <v>3</v>
      </c>
      <c r="EM31" s="112">
        <f t="shared" si="1928"/>
        <v>3</v>
      </c>
      <c r="EN31" s="112">
        <f t="shared" si="1928"/>
        <v>3</v>
      </c>
      <c r="EO31" s="112">
        <f t="shared" si="1928"/>
        <v>3</v>
      </c>
      <c r="EP31" s="113">
        <f t="shared" si="1928"/>
        <v>3</v>
      </c>
      <c r="EQ31" s="112">
        <f t="shared" si="1928"/>
        <v>3.77</v>
      </c>
      <c r="ER31" s="112">
        <f t="shared" si="1928"/>
        <v>3.77</v>
      </c>
      <c r="ES31" s="112">
        <f t="shared" si="1928"/>
        <v>3.77</v>
      </c>
      <c r="ET31" s="112">
        <f t="shared" si="1928"/>
        <v>3.77</v>
      </c>
      <c r="EU31" s="112">
        <f t="shared" si="1928"/>
        <v>3.77</v>
      </c>
      <c r="EV31" s="112">
        <f t="shared" si="1928"/>
        <v>3.77</v>
      </c>
      <c r="EW31" s="112">
        <f t="shared" si="1928"/>
        <v>3.77</v>
      </c>
      <c r="EX31" s="112">
        <f t="shared" si="1928"/>
        <v>3.77</v>
      </c>
      <c r="EY31" s="112">
        <f t="shared" si="1928"/>
        <v>3.77</v>
      </c>
      <c r="EZ31" s="113">
        <f t="shared" si="1928"/>
        <v>3.77</v>
      </c>
      <c r="FA31" s="112">
        <f t="shared" si="1928"/>
        <v>3</v>
      </c>
      <c r="FB31" s="112">
        <f t="shared" si="1928"/>
        <v>3</v>
      </c>
      <c r="FC31" s="112">
        <f t="shared" si="1928"/>
        <v>3</v>
      </c>
      <c r="FD31" s="112">
        <f t="shared" si="1928"/>
        <v>3</v>
      </c>
      <c r="FE31" s="112">
        <f t="shared" si="1928"/>
        <v>3</v>
      </c>
      <c r="FF31" s="112">
        <f t="shared" si="1928"/>
        <v>3</v>
      </c>
      <c r="FG31" s="112">
        <f t="shared" si="1928"/>
        <v>3</v>
      </c>
      <c r="FH31" s="112">
        <f t="shared" si="1928"/>
        <v>3</v>
      </c>
      <c r="FI31" s="112">
        <f t="shared" si="1928"/>
        <v>3</v>
      </c>
      <c r="FJ31" s="113">
        <f t="shared" si="1928"/>
        <v>3</v>
      </c>
      <c r="FK31" s="112">
        <f t="shared" ref="FK31:GR31" si="1929">FK6</f>
        <v>14</v>
      </c>
      <c r="FL31" s="112">
        <f t="shared" si="1929"/>
        <v>14</v>
      </c>
      <c r="FM31" s="112">
        <f t="shared" si="1929"/>
        <v>14</v>
      </c>
      <c r="FN31" s="112">
        <f t="shared" si="1929"/>
        <v>14</v>
      </c>
      <c r="FO31" s="112">
        <f t="shared" si="1929"/>
        <v>3</v>
      </c>
      <c r="FP31" s="112">
        <f t="shared" si="1929"/>
        <v>3</v>
      </c>
      <c r="FQ31" s="112">
        <f t="shared" ref="FQ31:FR31" si="1930">FQ6</f>
        <v>3</v>
      </c>
      <c r="FR31" s="112">
        <f t="shared" si="1930"/>
        <v>3</v>
      </c>
      <c r="FS31" s="112">
        <f t="shared" si="1929"/>
        <v>3</v>
      </c>
      <c r="FT31" s="171">
        <f t="shared" si="1929"/>
        <v>14</v>
      </c>
      <c r="FU31" s="112">
        <f t="shared" si="1929"/>
        <v>3</v>
      </c>
      <c r="FV31" s="112">
        <f t="shared" si="1929"/>
        <v>3</v>
      </c>
      <c r="FW31" s="112">
        <f t="shared" si="1929"/>
        <v>3</v>
      </c>
      <c r="FX31" s="112">
        <f t="shared" si="1929"/>
        <v>3</v>
      </c>
      <c r="FY31" s="112">
        <f t="shared" si="1929"/>
        <v>3</v>
      </c>
      <c r="FZ31" s="112">
        <f t="shared" si="1929"/>
        <v>3</v>
      </c>
      <c r="GA31" s="112">
        <f t="shared" si="1929"/>
        <v>3</v>
      </c>
      <c r="GB31" s="112">
        <f t="shared" si="1929"/>
        <v>3</v>
      </c>
      <c r="GC31" s="112">
        <f t="shared" si="1929"/>
        <v>3</v>
      </c>
      <c r="GD31" s="113">
        <f t="shared" si="1929"/>
        <v>3</v>
      </c>
      <c r="GE31" s="112">
        <f t="shared" si="1929"/>
        <v>3.77</v>
      </c>
      <c r="GF31" s="112">
        <f t="shared" si="1929"/>
        <v>3.77</v>
      </c>
      <c r="GG31" s="112">
        <f t="shared" si="1929"/>
        <v>3.77</v>
      </c>
      <c r="GH31" s="112">
        <f t="shared" si="1929"/>
        <v>3.77</v>
      </c>
      <c r="GI31" s="112">
        <f t="shared" si="1929"/>
        <v>3.77</v>
      </c>
      <c r="GJ31" s="112">
        <f t="shared" si="1929"/>
        <v>3.77</v>
      </c>
      <c r="GK31" s="112">
        <f t="shared" si="1929"/>
        <v>3.77</v>
      </c>
      <c r="GL31" s="112">
        <f t="shared" si="1929"/>
        <v>3.77</v>
      </c>
      <c r="GM31" s="112">
        <f t="shared" si="1929"/>
        <v>3.77</v>
      </c>
      <c r="GN31" s="113">
        <f t="shared" si="1929"/>
        <v>3.77</v>
      </c>
      <c r="GO31" s="112">
        <f t="shared" si="1929"/>
        <v>3</v>
      </c>
      <c r="GP31" s="112">
        <f t="shared" si="1929"/>
        <v>3</v>
      </c>
      <c r="GQ31" s="112">
        <f t="shared" si="1929"/>
        <v>3</v>
      </c>
      <c r="GR31" s="112">
        <f t="shared" si="1929"/>
        <v>3</v>
      </c>
      <c r="GS31" s="112">
        <f t="shared" ref="GS31:IB31" si="1931">GS6</f>
        <v>3</v>
      </c>
      <c r="GT31" s="112">
        <f t="shared" si="1931"/>
        <v>3</v>
      </c>
      <c r="GU31" s="112">
        <f t="shared" si="1931"/>
        <v>3</v>
      </c>
      <c r="GV31" s="112">
        <f t="shared" si="1931"/>
        <v>3</v>
      </c>
      <c r="GW31" s="112">
        <f t="shared" si="1931"/>
        <v>3</v>
      </c>
      <c r="GX31" s="113">
        <f t="shared" si="1931"/>
        <v>3</v>
      </c>
      <c r="GY31" s="112">
        <f t="shared" si="1931"/>
        <v>3</v>
      </c>
      <c r="GZ31" s="112">
        <f t="shared" si="1931"/>
        <v>3</v>
      </c>
      <c r="HA31" s="112">
        <f t="shared" si="1931"/>
        <v>3</v>
      </c>
      <c r="HB31" s="112">
        <f t="shared" si="1931"/>
        <v>3</v>
      </c>
      <c r="HC31" s="112">
        <f t="shared" si="1931"/>
        <v>3</v>
      </c>
      <c r="HD31" s="112">
        <f t="shared" si="1931"/>
        <v>3</v>
      </c>
      <c r="HE31" s="112">
        <f t="shared" si="1931"/>
        <v>3</v>
      </c>
      <c r="HF31" s="112">
        <f t="shared" si="1931"/>
        <v>3</v>
      </c>
      <c r="HG31" s="112">
        <f t="shared" si="1931"/>
        <v>3</v>
      </c>
      <c r="HH31" s="113">
        <f t="shared" si="1931"/>
        <v>3</v>
      </c>
      <c r="HI31" s="112">
        <f t="shared" si="1931"/>
        <v>3.77</v>
      </c>
      <c r="HJ31" s="112">
        <f t="shared" si="1931"/>
        <v>3.77</v>
      </c>
      <c r="HK31" s="112">
        <f t="shared" si="1931"/>
        <v>3.77</v>
      </c>
      <c r="HL31" s="112">
        <f t="shared" si="1931"/>
        <v>3.77</v>
      </c>
      <c r="HM31" s="112">
        <f t="shared" si="1931"/>
        <v>3.77</v>
      </c>
      <c r="HN31" s="112">
        <f t="shared" si="1931"/>
        <v>3.77</v>
      </c>
      <c r="HO31" s="112">
        <f t="shared" si="1931"/>
        <v>3.77</v>
      </c>
      <c r="HP31" s="112">
        <f t="shared" si="1931"/>
        <v>3.77</v>
      </c>
      <c r="HQ31" s="112">
        <f t="shared" si="1931"/>
        <v>3.77</v>
      </c>
      <c r="HR31" s="113">
        <f t="shared" si="1931"/>
        <v>3.77</v>
      </c>
      <c r="HS31" s="112">
        <f t="shared" si="1931"/>
        <v>3</v>
      </c>
      <c r="HT31" s="112">
        <f t="shared" si="1931"/>
        <v>3</v>
      </c>
      <c r="HU31" s="112">
        <f t="shared" si="1931"/>
        <v>3</v>
      </c>
      <c r="HV31" s="112">
        <f t="shared" si="1931"/>
        <v>3</v>
      </c>
      <c r="HW31" s="112">
        <f t="shared" si="1931"/>
        <v>3</v>
      </c>
      <c r="HX31" s="112">
        <f t="shared" si="1931"/>
        <v>3</v>
      </c>
      <c r="HY31" s="112">
        <f t="shared" si="1931"/>
        <v>3</v>
      </c>
      <c r="HZ31" s="112">
        <f t="shared" si="1931"/>
        <v>3</v>
      </c>
      <c r="IA31" s="112">
        <f t="shared" si="1931"/>
        <v>3</v>
      </c>
      <c r="IB31" s="113">
        <f t="shared" si="1931"/>
        <v>3</v>
      </c>
      <c r="IC31" s="112">
        <f t="shared" ref="IC31:JF31" si="1932">IC6</f>
        <v>3</v>
      </c>
      <c r="ID31" s="112">
        <f t="shared" si="1932"/>
        <v>3</v>
      </c>
      <c r="IE31" s="112">
        <f t="shared" si="1932"/>
        <v>3</v>
      </c>
      <c r="IF31" s="112">
        <f t="shared" si="1932"/>
        <v>3</v>
      </c>
      <c r="IG31" s="112">
        <f t="shared" si="1932"/>
        <v>3</v>
      </c>
      <c r="IH31" s="112">
        <f t="shared" si="1932"/>
        <v>3</v>
      </c>
      <c r="II31" s="112">
        <f t="shared" si="1932"/>
        <v>3</v>
      </c>
      <c r="IJ31" s="112">
        <f t="shared" si="1932"/>
        <v>3</v>
      </c>
      <c r="IK31" s="112">
        <f t="shared" si="1932"/>
        <v>3</v>
      </c>
      <c r="IL31" s="113">
        <f t="shared" si="1932"/>
        <v>3</v>
      </c>
      <c r="IM31" s="112">
        <f t="shared" si="1932"/>
        <v>3.77</v>
      </c>
      <c r="IN31" s="112">
        <f t="shared" si="1932"/>
        <v>3.77</v>
      </c>
      <c r="IO31" s="112">
        <f t="shared" si="1932"/>
        <v>3.77</v>
      </c>
      <c r="IP31" s="112">
        <f t="shared" si="1932"/>
        <v>3.77</v>
      </c>
      <c r="IQ31" s="112">
        <f t="shared" si="1932"/>
        <v>3.77</v>
      </c>
      <c r="IR31" s="112">
        <f t="shared" si="1932"/>
        <v>3.77</v>
      </c>
      <c r="IS31" s="112">
        <f t="shared" si="1932"/>
        <v>3.77</v>
      </c>
      <c r="IT31" s="112">
        <f t="shared" si="1932"/>
        <v>3.77</v>
      </c>
      <c r="IU31" s="112">
        <f t="shared" si="1932"/>
        <v>3.77</v>
      </c>
      <c r="IV31" s="113">
        <f t="shared" si="1932"/>
        <v>3.77</v>
      </c>
      <c r="IW31" s="112">
        <f t="shared" si="1932"/>
        <v>3</v>
      </c>
      <c r="IX31" s="112">
        <f t="shared" si="1932"/>
        <v>3</v>
      </c>
      <c r="IY31" s="112">
        <f t="shared" si="1932"/>
        <v>3</v>
      </c>
      <c r="IZ31" s="112">
        <f t="shared" si="1932"/>
        <v>3</v>
      </c>
      <c r="JA31" s="112">
        <f t="shared" si="1932"/>
        <v>3</v>
      </c>
      <c r="JB31" s="112">
        <f t="shared" si="1932"/>
        <v>3</v>
      </c>
      <c r="JC31" s="112">
        <f t="shared" si="1932"/>
        <v>3</v>
      </c>
      <c r="JD31" s="112">
        <f t="shared" si="1932"/>
        <v>3</v>
      </c>
      <c r="JE31" s="112">
        <f t="shared" si="1932"/>
        <v>3</v>
      </c>
      <c r="JF31" s="113">
        <f t="shared" si="1932"/>
        <v>3</v>
      </c>
      <c r="JG31" s="112">
        <f t="shared" ref="JG31:LE31" si="1933">JG6</f>
        <v>3</v>
      </c>
      <c r="JH31" s="112">
        <f t="shared" si="1933"/>
        <v>3</v>
      </c>
      <c r="JI31" s="112">
        <f t="shared" si="1933"/>
        <v>3</v>
      </c>
      <c r="JJ31" s="112">
        <f t="shared" si="1933"/>
        <v>3</v>
      </c>
      <c r="JK31" s="112">
        <f t="shared" si="1933"/>
        <v>3</v>
      </c>
      <c r="JL31" s="112">
        <f t="shared" si="1933"/>
        <v>3</v>
      </c>
      <c r="JM31" s="112">
        <f t="shared" si="1933"/>
        <v>3</v>
      </c>
      <c r="JN31" s="112">
        <f t="shared" si="1933"/>
        <v>3</v>
      </c>
      <c r="JO31" s="112">
        <f t="shared" si="1933"/>
        <v>3</v>
      </c>
      <c r="JP31" s="113">
        <f t="shared" si="1933"/>
        <v>3</v>
      </c>
      <c r="JQ31" s="112">
        <f t="shared" si="1933"/>
        <v>3.77</v>
      </c>
      <c r="JR31" s="112">
        <f t="shared" si="1933"/>
        <v>3.77</v>
      </c>
      <c r="JS31" s="112">
        <f t="shared" si="1933"/>
        <v>3.77</v>
      </c>
      <c r="JT31" s="112">
        <f t="shared" si="1933"/>
        <v>3.77</v>
      </c>
      <c r="JU31" s="112">
        <f t="shared" si="1933"/>
        <v>3.77</v>
      </c>
      <c r="JV31" s="112">
        <f t="shared" si="1933"/>
        <v>3.77</v>
      </c>
      <c r="JW31" s="112">
        <f t="shared" si="1933"/>
        <v>3.77</v>
      </c>
      <c r="JX31" s="112">
        <f t="shared" si="1933"/>
        <v>3.77</v>
      </c>
      <c r="JY31" s="112">
        <f t="shared" si="1933"/>
        <v>3.77</v>
      </c>
      <c r="JZ31" s="113">
        <f t="shared" si="1933"/>
        <v>3.77</v>
      </c>
      <c r="KA31" s="112">
        <f t="shared" si="1933"/>
        <v>3</v>
      </c>
      <c r="KB31" s="112">
        <f t="shared" si="1933"/>
        <v>3</v>
      </c>
      <c r="KC31" s="112">
        <f t="shared" si="1933"/>
        <v>3</v>
      </c>
      <c r="KD31" s="112">
        <f t="shared" si="1933"/>
        <v>3</v>
      </c>
      <c r="KE31" s="112">
        <f t="shared" si="1933"/>
        <v>3</v>
      </c>
      <c r="KF31" s="112">
        <f t="shared" si="1933"/>
        <v>3</v>
      </c>
      <c r="KG31" s="112">
        <f t="shared" si="1933"/>
        <v>3</v>
      </c>
      <c r="KH31" s="112">
        <f t="shared" si="1933"/>
        <v>3</v>
      </c>
      <c r="KI31" s="112">
        <f t="shared" si="1933"/>
        <v>3</v>
      </c>
      <c r="KJ31" s="113">
        <f t="shared" si="1933"/>
        <v>3</v>
      </c>
      <c r="KK31" s="112">
        <f t="shared" si="1933"/>
        <v>3</v>
      </c>
      <c r="KL31" s="112">
        <f t="shared" si="1933"/>
        <v>3</v>
      </c>
      <c r="KM31" s="112">
        <f t="shared" si="1933"/>
        <v>3</v>
      </c>
      <c r="KN31" s="112">
        <f t="shared" si="1933"/>
        <v>3</v>
      </c>
      <c r="KO31" s="112">
        <f t="shared" si="1933"/>
        <v>3</v>
      </c>
      <c r="KP31" s="112">
        <f t="shared" si="1933"/>
        <v>3</v>
      </c>
      <c r="KQ31" s="112">
        <f t="shared" si="1933"/>
        <v>3</v>
      </c>
      <c r="KR31" s="112">
        <f t="shared" si="1933"/>
        <v>3</v>
      </c>
      <c r="KS31" s="112">
        <f t="shared" si="1933"/>
        <v>3</v>
      </c>
      <c r="KT31" s="113">
        <f t="shared" si="1933"/>
        <v>3</v>
      </c>
      <c r="KU31" s="112">
        <f t="shared" si="1933"/>
        <v>3.77</v>
      </c>
      <c r="KV31" s="112">
        <f t="shared" si="1933"/>
        <v>3.77</v>
      </c>
      <c r="KW31" s="112">
        <f t="shared" si="1933"/>
        <v>3.77</v>
      </c>
      <c r="KX31" s="112">
        <f t="shared" si="1933"/>
        <v>3.77</v>
      </c>
      <c r="KY31" s="112">
        <f t="shared" si="1933"/>
        <v>3.77</v>
      </c>
      <c r="KZ31" s="112">
        <f t="shared" si="1933"/>
        <v>3.77</v>
      </c>
      <c r="LA31" s="112">
        <f t="shared" si="1933"/>
        <v>3.77</v>
      </c>
      <c r="LB31" s="112">
        <f t="shared" si="1933"/>
        <v>3.77</v>
      </c>
      <c r="LC31" s="112">
        <f t="shared" si="1933"/>
        <v>3.77</v>
      </c>
      <c r="LD31" s="171">
        <f t="shared" si="1933"/>
        <v>3.77</v>
      </c>
      <c r="LE31" s="112">
        <f t="shared" si="1933"/>
        <v>3</v>
      </c>
      <c r="LF31" s="112">
        <f t="shared" ref="LF31:LH31" si="1934">LF6</f>
        <v>3</v>
      </c>
      <c r="LG31" s="171">
        <f t="shared" si="1934"/>
        <v>3</v>
      </c>
      <c r="LH31" s="112">
        <f t="shared" si="1934"/>
        <v>3</v>
      </c>
      <c r="LI31" s="112">
        <f t="shared" ref="LI31:LR31" si="1935">LI6</f>
        <v>3</v>
      </c>
      <c r="LJ31" s="112">
        <f t="shared" si="1935"/>
        <v>3</v>
      </c>
      <c r="LK31" s="112">
        <f t="shared" si="1935"/>
        <v>3</v>
      </c>
      <c r="LL31" s="112">
        <f t="shared" si="1935"/>
        <v>3</v>
      </c>
      <c r="LM31" s="112">
        <f t="shared" si="1935"/>
        <v>3</v>
      </c>
      <c r="LN31" s="112">
        <f t="shared" si="1935"/>
        <v>3</v>
      </c>
      <c r="LO31" s="112">
        <f t="shared" si="1935"/>
        <v>3</v>
      </c>
      <c r="LP31" s="112">
        <f t="shared" si="1935"/>
        <v>3</v>
      </c>
      <c r="LQ31" s="112">
        <f t="shared" si="1935"/>
        <v>3</v>
      </c>
      <c r="LR31" s="112">
        <f t="shared" si="1935"/>
        <v>3</v>
      </c>
      <c r="LS31" s="112">
        <f t="shared" ref="LS31:MC31" si="1936">LS6</f>
        <v>3</v>
      </c>
      <c r="LT31" s="112">
        <f t="shared" si="1936"/>
        <v>3</v>
      </c>
      <c r="LU31" s="112">
        <f t="shared" si="1936"/>
        <v>3</v>
      </c>
      <c r="LV31" s="112">
        <f t="shared" si="1936"/>
        <v>3</v>
      </c>
      <c r="LW31" s="112">
        <f t="shared" si="1936"/>
        <v>3</v>
      </c>
      <c r="LX31" s="112">
        <f t="shared" si="1936"/>
        <v>3</v>
      </c>
      <c r="LY31" s="244">
        <f t="shared" si="1936"/>
        <v>3</v>
      </c>
      <c r="LZ31" s="112">
        <f t="shared" si="1936"/>
        <v>3</v>
      </c>
      <c r="MA31" s="244">
        <f t="shared" si="1936"/>
        <v>3</v>
      </c>
      <c r="MB31" s="112">
        <f t="shared" si="1936"/>
        <v>3</v>
      </c>
      <c r="MC31" s="112">
        <f t="shared" si="1936"/>
        <v>3</v>
      </c>
      <c r="MD31" s="112">
        <f t="shared" ref="MD31:ME31" si="1937">MD6</f>
        <v>3</v>
      </c>
      <c r="ME31" s="112">
        <f t="shared" si="1937"/>
        <v>3</v>
      </c>
    </row>
    <row r="32" spans="1:343" ht="13.5" customHeight="1" x14ac:dyDescent="0.25">
      <c r="A32" s="264"/>
      <c r="B32" s="17" t="s">
        <v>141</v>
      </c>
      <c r="C32" t="s">
        <v>45</v>
      </c>
      <c r="D32" t="s">
        <v>71</v>
      </c>
      <c r="E32">
        <f>ModelDetailsPSCAD!B26</f>
        <v>163769877</v>
      </c>
      <c r="F32" t="s">
        <v>142</v>
      </c>
      <c r="G32">
        <f>$B$5+(G14/$B$7)*$B$6</f>
        <v>1.02</v>
      </c>
      <c r="H32">
        <f>$B$5+(H14/$B$7)*$B$6</f>
        <v>1.0579746835443038</v>
      </c>
      <c r="I32">
        <f>$B$5+(I14/$B$7)*$B$6</f>
        <v>0.98202531645569624</v>
      </c>
      <c r="J32">
        <f>$B$5+(J14/$B$7)*$B$6+0.003</f>
        <v>1.073</v>
      </c>
      <c r="K32">
        <f>$B$5+(K14/$B$7)*$B$6-0.003</f>
        <v>0.96699999999999997</v>
      </c>
      <c r="L32">
        <f t="shared" ref="L32:O32" si="1938">$B$5+(L14/$B$7)*$B$6</f>
        <v>1.02</v>
      </c>
      <c r="M32">
        <f t="shared" si="1938"/>
        <v>1.0579746835443038</v>
      </c>
      <c r="N32">
        <f t="shared" si="1938"/>
        <v>0.98202531645569624</v>
      </c>
      <c r="O32">
        <f t="shared" si="1938"/>
        <v>1.07</v>
      </c>
      <c r="P32" s="7">
        <f t="shared" ref="P32" si="1939">P12</f>
        <v>1.02</v>
      </c>
      <c r="Q32" s="112">
        <f>$B$5+(Q14/$B$7)*$B$6</f>
        <v>1.02</v>
      </c>
      <c r="R32" s="112">
        <f>$B$5+(R14/$B$7)*$B$6</f>
        <v>1.0579746835443038</v>
      </c>
      <c r="S32" s="112">
        <f>$B$5+(S14/$B$7)*$B$6</f>
        <v>0.98202531645569624</v>
      </c>
      <c r="T32">
        <f>$B$5+(T14/$B$7)*$B$6+0.003</f>
        <v>1.073</v>
      </c>
      <c r="U32">
        <f>$B$5+(U14/$B$7)*$B$6-0.003</f>
        <v>0.96699999999999997</v>
      </c>
      <c r="V32" s="112">
        <f t="shared" ref="V32:Y32" si="1940">$B$5+(V14/$B$7)*$B$6</f>
        <v>1.02</v>
      </c>
      <c r="W32" s="112">
        <f t="shared" si="1940"/>
        <v>1.0579746835443038</v>
      </c>
      <c r="X32" s="112">
        <f t="shared" si="1940"/>
        <v>0.98202531645569624</v>
      </c>
      <c r="Y32" s="112">
        <f t="shared" si="1940"/>
        <v>1.07</v>
      </c>
      <c r="Z32" s="113">
        <f t="shared" ref="Z32" si="1941">Z12</f>
        <v>1.02</v>
      </c>
      <c r="AA32" s="112">
        <f>$B$5+(AA14/$B$7)*$B$6</f>
        <v>1.02</v>
      </c>
      <c r="AB32" s="112">
        <f>$B$5+(AB14/$B$7)*$B$6</f>
        <v>1.0579746835443038</v>
      </c>
      <c r="AC32" s="112">
        <f>$B$5+(AC14/$B$7)*$B$6</f>
        <v>0.98202531645569624</v>
      </c>
      <c r="AD32">
        <f>$B$5+(AD14/$B$7)*$B$6+0.003</f>
        <v>1.073</v>
      </c>
      <c r="AE32">
        <f>$B$5+(AE14/$B$7)*$B$6-0.003</f>
        <v>0.96699999999999997</v>
      </c>
      <c r="AF32" s="112">
        <f t="shared" ref="AF32:AI32" si="1942">$B$5+(AF14/$B$7)*$B$6</f>
        <v>1.02</v>
      </c>
      <c r="AG32" s="112">
        <f t="shared" si="1942"/>
        <v>1.0579746835443038</v>
      </c>
      <c r="AH32" s="112">
        <f t="shared" si="1942"/>
        <v>0.98202531645569624</v>
      </c>
      <c r="AI32" s="112">
        <f t="shared" si="1942"/>
        <v>1.07</v>
      </c>
      <c r="AJ32" s="113">
        <f t="shared" ref="AJ32" si="1943">AJ12</f>
        <v>1.02</v>
      </c>
      <c r="AK32" s="112">
        <f>$B$5+(AK14/$B$7)*$B$6</f>
        <v>1.02</v>
      </c>
      <c r="AL32" s="112">
        <f>$B$5+(AL14/$B$7)*$B$6</f>
        <v>1.0579746835443038</v>
      </c>
      <c r="AM32" s="112">
        <f>$B$5+(AM14/$B$7)*$B$6</f>
        <v>0.98202531645569624</v>
      </c>
      <c r="AN32">
        <f>$B$5+(AN14/$B$7)*$B$6+0.003</f>
        <v>1.073</v>
      </c>
      <c r="AO32">
        <f>$B$5+(AO14/$B$7)*$B$6-0.003</f>
        <v>0.96699999999999997</v>
      </c>
      <c r="AP32" s="112">
        <f t="shared" ref="AP32:AS32" si="1944">$B$5+(AP14/$B$7)*$B$6</f>
        <v>1.02</v>
      </c>
      <c r="AQ32" s="112">
        <f t="shared" si="1944"/>
        <v>1.0579746835443038</v>
      </c>
      <c r="AR32" s="112">
        <f t="shared" si="1944"/>
        <v>0.98202531645569624</v>
      </c>
      <c r="AS32" s="112">
        <f t="shared" si="1944"/>
        <v>1.07</v>
      </c>
      <c r="AT32" s="113">
        <f t="shared" ref="AT32" si="1945">AT12</f>
        <v>1.02</v>
      </c>
      <c r="AU32" s="112">
        <f>$B$5+(AU14/$B$7)*$B$6</f>
        <v>1.02</v>
      </c>
      <c r="AV32" s="112">
        <f>$B$5+(AV14/$B$7)*$B$6</f>
        <v>1.0579746835443038</v>
      </c>
      <c r="AW32" s="112">
        <f>$B$5+(AW14/$B$7)*$B$6</f>
        <v>0.98202531645569624</v>
      </c>
      <c r="AX32">
        <f>$B$5+(AX14/$B$7)*$B$6+0.003</f>
        <v>1.073</v>
      </c>
      <c r="AY32">
        <f>$B$5+(AY14/$B$7)*$B$6-0.003</f>
        <v>0.96699999999999997</v>
      </c>
      <c r="AZ32" s="112">
        <f t="shared" ref="AZ32:BC32" si="1946">$B$5+(AZ14/$B$7)*$B$6</f>
        <v>1.02</v>
      </c>
      <c r="BA32" s="112">
        <f t="shared" si="1946"/>
        <v>1.0579746835443038</v>
      </c>
      <c r="BB32" s="112">
        <f t="shared" si="1946"/>
        <v>0.98202531645569624</v>
      </c>
      <c r="BC32" s="112">
        <f t="shared" si="1946"/>
        <v>1.07</v>
      </c>
      <c r="BD32" s="113">
        <f t="shared" ref="BD32" si="1947">BD12</f>
        <v>1.02</v>
      </c>
      <c r="BE32" s="112">
        <f>$B$5+(BE14/$B$7)*$B$6</f>
        <v>1.02</v>
      </c>
      <c r="BF32" s="112">
        <f>$B$5+(BF14/$B$7)*$B$6</f>
        <v>1.0579746835443038</v>
      </c>
      <c r="BG32" s="112">
        <f>$B$5+(BG14/$B$7)*$B$6</f>
        <v>0.98202531645569624</v>
      </c>
      <c r="BH32">
        <f>$B$5+(BH14/$B$7)*$B$6+0.003</f>
        <v>1.073</v>
      </c>
      <c r="BI32">
        <f>$B$5+(BI14/$B$7)*$B$6-0.003</f>
        <v>0.96699999999999997</v>
      </c>
      <c r="BJ32" s="112">
        <f t="shared" ref="BJ32:BM32" si="1948">$B$5+(BJ14/$B$7)*$B$6</f>
        <v>1.02</v>
      </c>
      <c r="BK32" s="112">
        <f t="shared" si="1948"/>
        <v>1.0579746835443038</v>
      </c>
      <c r="BL32" s="112">
        <f t="shared" si="1948"/>
        <v>0.98202531645569624</v>
      </c>
      <c r="BM32" s="112">
        <f t="shared" si="1948"/>
        <v>1.07</v>
      </c>
      <c r="BN32" s="113">
        <f t="shared" ref="BN32" si="1949">BN12</f>
        <v>1.02</v>
      </c>
      <c r="BO32" s="112">
        <f>$B$5+(BO14/$B$7)*$B$6</f>
        <v>1.02</v>
      </c>
      <c r="BP32" s="112">
        <f>$B$5+(BP14/$B$7)*$B$6</f>
        <v>1.0579746835443038</v>
      </c>
      <c r="BQ32" s="112">
        <f>$B$5+(BQ14/$B$7)*$B$6</f>
        <v>0.98202531645569624</v>
      </c>
      <c r="BR32">
        <f>$B$5+(BR14/$B$7)*$B$6+0.003</f>
        <v>1.073</v>
      </c>
      <c r="BS32">
        <f>$B$5+(BS14/$B$7)*$B$6-0.003</f>
        <v>0.96699999999999997</v>
      </c>
      <c r="BT32" s="112">
        <f t="shared" ref="BT32:BW32" si="1950">$B$5+(BT14/$B$7)*$B$6</f>
        <v>1.02</v>
      </c>
      <c r="BU32" s="112">
        <f t="shared" si="1950"/>
        <v>1.0579746835443038</v>
      </c>
      <c r="BV32" s="112">
        <f t="shared" si="1950"/>
        <v>0.98202531645569624</v>
      </c>
      <c r="BW32" s="112">
        <f t="shared" si="1950"/>
        <v>1.07</v>
      </c>
      <c r="BX32" s="113">
        <f t="shared" ref="BX32" si="1951">BX12</f>
        <v>1.02</v>
      </c>
      <c r="BY32" s="112">
        <f>$B$5+(BY14/$B$7)*$B$6</f>
        <v>1.02</v>
      </c>
      <c r="BZ32" s="112">
        <f>$B$5+(BZ14/$B$7)*$B$6</f>
        <v>1.0579746835443038</v>
      </c>
      <c r="CA32" s="112">
        <f>$B$5+(CA14/$B$7)*$B$6</f>
        <v>0.98202531645569624</v>
      </c>
      <c r="CB32">
        <f>$B$5+(CB14/$B$7)*$B$6+0.003</f>
        <v>1.073</v>
      </c>
      <c r="CC32">
        <f>$B$5+(CC14/$B$7)*$B$6-0.003</f>
        <v>0.96699999999999997</v>
      </c>
      <c r="CD32" s="112">
        <f t="shared" ref="CD32:CG32" si="1952">$B$5+(CD14/$B$7)*$B$6</f>
        <v>1.02</v>
      </c>
      <c r="CE32" s="112">
        <f t="shared" si="1952"/>
        <v>1.0579746835443038</v>
      </c>
      <c r="CF32" s="112">
        <f t="shared" si="1952"/>
        <v>0.98202531645569624</v>
      </c>
      <c r="CG32" s="112">
        <f t="shared" si="1952"/>
        <v>1.07</v>
      </c>
      <c r="CH32" s="113">
        <f t="shared" ref="CH32" si="1953">CH12</f>
        <v>1.02</v>
      </c>
      <c r="CI32" s="112">
        <f>$B$5+(CI14/$B$7)*$B$6</f>
        <v>1.02</v>
      </c>
      <c r="CJ32" s="112">
        <f>$B$5+(CJ14/$B$7)*$B$6</f>
        <v>1.0579746835443038</v>
      </c>
      <c r="CK32" s="112">
        <f>$B$5+(CK14/$B$7)*$B$6</f>
        <v>0.98202531645569624</v>
      </c>
      <c r="CL32">
        <f>$B$5+(CL14/$B$7)*$B$6+0.003</f>
        <v>1.073</v>
      </c>
      <c r="CM32">
        <f>$B$5+(CM14/$B$7)*$B$6-0.003</f>
        <v>0.96699999999999997</v>
      </c>
      <c r="CN32" s="112">
        <f t="shared" ref="CN32:CQ32" si="1954">$B$5+(CN14/$B$7)*$B$6</f>
        <v>1.02</v>
      </c>
      <c r="CO32" s="112">
        <f t="shared" si="1954"/>
        <v>1.0579746835443038</v>
      </c>
      <c r="CP32" s="112">
        <f t="shared" si="1954"/>
        <v>0.98202531645569624</v>
      </c>
      <c r="CQ32" s="112">
        <f t="shared" si="1954"/>
        <v>1.07</v>
      </c>
      <c r="CR32" s="113">
        <f t="shared" ref="CR32" si="1955">CR12</f>
        <v>1.02</v>
      </c>
      <c r="CS32" s="112">
        <f>$B$5+(CS14/$B$7)*$B$6</f>
        <v>1.02</v>
      </c>
      <c r="CT32" s="112">
        <f>$B$5+(CT14/$B$7)*$B$6</f>
        <v>1.0579746835443038</v>
      </c>
      <c r="CU32" s="112">
        <f>$B$5+(CU14/$B$7)*$B$6</f>
        <v>0.98202531645569624</v>
      </c>
      <c r="CV32">
        <f>$B$5+(CV14/$B$7)*$B$6+0.003</f>
        <v>1.073</v>
      </c>
      <c r="CW32">
        <f>$B$5+(CW14/$B$7)*$B$6-0.003</f>
        <v>0.96699999999999997</v>
      </c>
      <c r="CX32" s="112">
        <f t="shared" ref="CX32:DA32" si="1956">$B$5+(CX14/$B$7)*$B$6</f>
        <v>1.02</v>
      </c>
      <c r="CY32" s="112">
        <f t="shared" si="1956"/>
        <v>1.0579746835443038</v>
      </c>
      <c r="CZ32" s="112">
        <f t="shared" si="1956"/>
        <v>0.98202531645569624</v>
      </c>
      <c r="DA32" s="112">
        <f t="shared" si="1956"/>
        <v>1.07</v>
      </c>
      <c r="DB32" s="113">
        <f t="shared" ref="DB32" si="1957">DB12</f>
        <v>1.02</v>
      </c>
      <c r="DC32" s="112">
        <f>$B$5+(DC14/$B$7)*$B$6</f>
        <v>1.02</v>
      </c>
      <c r="DD32" s="112">
        <f>$B$5+(DD14/$B$7)*$B$6</f>
        <v>1.0579746835443038</v>
      </c>
      <c r="DE32" s="112">
        <f>$B$5+(DE14/$B$7)*$B$6</f>
        <v>0.98202531645569624</v>
      </c>
      <c r="DF32">
        <f>$B$5+(DF14/$B$7)*$B$6+0.003</f>
        <v>1.073</v>
      </c>
      <c r="DG32">
        <f>$B$5+(DG14/$B$7)*$B$6-0.003</f>
        <v>0.96699999999999997</v>
      </c>
      <c r="DH32" s="112">
        <f t="shared" ref="DH32:DK32" si="1958">$B$5+(DH14/$B$7)*$B$6</f>
        <v>1.02</v>
      </c>
      <c r="DI32" s="112">
        <f t="shared" si="1958"/>
        <v>1.0579746835443038</v>
      </c>
      <c r="DJ32" s="112">
        <f t="shared" si="1958"/>
        <v>0.98202531645569624</v>
      </c>
      <c r="DK32" s="112">
        <f t="shared" si="1958"/>
        <v>1.07</v>
      </c>
      <c r="DL32" s="113">
        <f t="shared" ref="DL32" si="1959">DL12</f>
        <v>1.02</v>
      </c>
      <c r="DM32" s="112">
        <f>$B$5+(DM14/$B$7)*$B$6</f>
        <v>1.02</v>
      </c>
      <c r="DN32" s="112">
        <f>$B$5+(DN14/$B$7)*$B$6</f>
        <v>1.0579746835443038</v>
      </c>
      <c r="DO32" s="112">
        <f>$B$5+(DO14/$B$7)*$B$6</f>
        <v>0.98202531645569624</v>
      </c>
      <c r="DP32">
        <f>$B$5+(DP14/$B$7)*$B$6+0.003</f>
        <v>1.073</v>
      </c>
      <c r="DQ32">
        <f>$B$5+(DQ14/$B$7)*$B$6-0.003</f>
        <v>0.96699999999999997</v>
      </c>
      <c r="DR32" s="112">
        <f t="shared" ref="DR32:DU32" si="1960">$B$5+(DR14/$B$7)*$B$6</f>
        <v>1.02</v>
      </c>
      <c r="DS32" s="112">
        <f t="shared" si="1960"/>
        <v>1.0579746835443038</v>
      </c>
      <c r="DT32" s="112">
        <f t="shared" si="1960"/>
        <v>0.98202531645569624</v>
      </c>
      <c r="DU32" s="112">
        <f t="shared" si="1960"/>
        <v>1.07</v>
      </c>
      <c r="DV32" s="113">
        <f t="shared" ref="DV32" si="1961">DV12</f>
        <v>1.02</v>
      </c>
      <c r="DW32" s="112">
        <f>$B$5+(DW14/$B$7)*$B$6</f>
        <v>1.02</v>
      </c>
      <c r="DX32" s="112">
        <f>$B$5+(DX14/$B$7)*$B$6</f>
        <v>1.02</v>
      </c>
      <c r="DY32" s="112">
        <f>$B$5+(DY14/$B$7)*$B$6</f>
        <v>1.02</v>
      </c>
      <c r="DZ32" s="112">
        <f t="shared" ref="DZ32:EE32" si="1962">$B$5+(DZ14/$B$7)*$B$6</f>
        <v>1.02</v>
      </c>
      <c r="EA32" s="112">
        <f t="shared" si="1962"/>
        <v>1.02</v>
      </c>
      <c r="EB32" s="112">
        <f t="shared" si="1962"/>
        <v>1.02</v>
      </c>
      <c r="EC32" s="112">
        <f t="shared" si="1962"/>
        <v>1.02</v>
      </c>
      <c r="ED32" s="112">
        <f t="shared" si="1962"/>
        <v>1.02</v>
      </c>
      <c r="EE32" s="112">
        <f t="shared" si="1962"/>
        <v>1.02</v>
      </c>
      <c r="EF32" s="113">
        <f t="shared" ref="EF32" si="1963">EF12</f>
        <v>1.02</v>
      </c>
      <c r="EG32" s="112">
        <f>$B$5+(EG14/$B$7)*$B$6</f>
        <v>1.02</v>
      </c>
      <c r="EH32" s="112">
        <f>$B$5+(EH14/$B$7)*$B$6</f>
        <v>1.0579746835443038</v>
      </c>
      <c r="EI32" s="112">
        <f>$B$5+(EI14/$B$7)*$B$6</f>
        <v>0.98202531645569624</v>
      </c>
      <c r="EJ32" s="112">
        <f t="shared" ref="EJ32:EO32" si="1964">$B$5+(EJ14/$B$7)*$B$6</f>
        <v>1.07</v>
      </c>
      <c r="EK32" s="112">
        <f t="shared" si="1964"/>
        <v>0.97</v>
      </c>
      <c r="EL32" s="112">
        <f t="shared" si="1964"/>
        <v>1.02</v>
      </c>
      <c r="EM32" s="112">
        <f t="shared" si="1964"/>
        <v>1.0579746835443038</v>
      </c>
      <c r="EN32" s="112">
        <f t="shared" si="1964"/>
        <v>0.98202531645569624</v>
      </c>
      <c r="EO32" s="112">
        <f t="shared" si="1964"/>
        <v>1.07</v>
      </c>
      <c r="EP32" s="113">
        <f t="shared" ref="EP32" si="1965">EP12</f>
        <v>1.02</v>
      </c>
      <c r="EQ32" s="112">
        <f>$B$5+(EQ14/$B$7)*$B$6</f>
        <v>1.02</v>
      </c>
      <c r="ER32" s="112">
        <f>$B$5+(ER14/$B$7)*$B$6</f>
        <v>1.0579746835443038</v>
      </c>
      <c r="ES32" s="112">
        <f>$B$5+(ES14/$B$7)*$B$6</f>
        <v>0.98202531645569624</v>
      </c>
      <c r="ET32" s="112">
        <f t="shared" ref="ET32:EY32" si="1966">$B$5+(ET14/$B$7)*$B$6</f>
        <v>1.07</v>
      </c>
      <c r="EU32" s="112">
        <f t="shared" si="1966"/>
        <v>0.97</v>
      </c>
      <c r="EV32" s="112">
        <f t="shared" si="1966"/>
        <v>1.02</v>
      </c>
      <c r="EW32" s="112">
        <f t="shared" si="1966"/>
        <v>1.0579746835443038</v>
      </c>
      <c r="EX32" s="112">
        <f t="shared" si="1966"/>
        <v>0.98202531645569624</v>
      </c>
      <c r="EY32" s="112">
        <f t="shared" si="1966"/>
        <v>1.07</v>
      </c>
      <c r="EZ32" s="113">
        <f t="shared" ref="EZ32" si="1967">EZ12</f>
        <v>1.02</v>
      </c>
      <c r="FA32" s="112">
        <f>$B$5+(FA14/$B$7)*$B$6</f>
        <v>1.02</v>
      </c>
      <c r="FB32" s="112">
        <f>$B$5+(FB14/$B$7)*$B$6</f>
        <v>1.0579746835443038</v>
      </c>
      <c r="FC32" s="112">
        <f>$B$5+(FC14/$B$7)*$B$6</f>
        <v>0.98202531645569624</v>
      </c>
      <c r="FD32" s="112">
        <f t="shared" ref="FD32:FI32" si="1968">$B$5+(FD14/$B$7)*$B$6</f>
        <v>1.07</v>
      </c>
      <c r="FE32" s="112">
        <f t="shared" si="1968"/>
        <v>0.97</v>
      </c>
      <c r="FF32" s="112">
        <f t="shared" si="1968"/>
        <v>1.02</v>
      </c>
      <c r="FG32" s="112">
        <f t="shared" si="1968"/>
        <v>1.0579746835443038</v>
      </c>
      <c r="FH32" s="112">
        <f t="shared" si="1968"/>
        <v>0.98202531645569624</v>
      </c>
      <c r="FI32" s="112">
        <f t="shared" si="1968"/>
        <v>1.07</v>
      </c>
      <c r="FJ32" s="113">
        <f t="shared" ref="FJ32" si="1969">FJ12</f>
        <v>1.02</v>
      </c>
      <c r="FK32" s="112">
        <f>$B$5+(FK14/$B$7)*$B$6</f>
        <v>1.02</v>
      </c>
      <c r="FL32" s="112">
        <f>$B$5+(FL14/$B$7)*$B$6</f>
        <v>1.02</v>
      </c>
      <c r="FM32" s="112">
        <f>$B$5+(FM14/$B$7)*$B$6</f>
        <v>1.02</v>
      </c>
      <c r="FN32" s="112">
        <f t="shared" ref="FN32:FS32" si="1970">$B$5+(FN14/$B$7)*$B$6</f>
        <v>1.02</v>
      </c>
      <c r="FO32" s="112">
        <f t="shared" si="1970"/>
        <v>1.02</v>
      </c>
      <c r="FP32" s="112">
        <f t="shared" si="1970"/>
        <v>1.02</v>
      </c>
      <c r="FQ32" s="112">
        <f t="shared" si="1970"/>
        <v>1.02</v>
      </c>
      <c r="FR32" s="112">
        <f t="shared" si="1970"/>
        <v>1.02</v>
      </c>
      <c r="FS32" s="112">
        <f t="shared" si="1970"/>
        <v>1.02</v>
      </c>
      <c r="FT32" s="113">
        <f t="shared" ref="FT32" si="1971">FT12</f>
        <v>1.02</v>
      </c>
      <c r="FU32" s="112">
        <f>$B$5+(FU14/$B$7)*$B$6</f>
        <v>1.02</v>
      </c>
      <c r="FV32" s="112">
        <f>$B$5+(FV14/$B$7)*$B$6</f>
        <v>1.0579746835443038</v>
      </c>
      <c r="FW32" s="112">
        <f>$B$5+(FW14/$B$7)*$B$6</f>
        <v>0.98202531645569624</v>
      </c>
      <c r="FX32" s="112">
        <f t="shared" ref="FX32:GC32" si="1972">$B$5+(FX14/$B$7)*$B$6</f>
        <v>1.07</v>
      </c>
      <c r="FY32" s="112">
        <f t="shared" si="1972"/>
        <v>0.97</v>
      </c>
      <c r="FZ32" s="112">
        <f t="shared" si="1972"/>
        <v>1.02</v>
      </c>
      <c r="GA32" s="112">
        <f t="shared" si="1972"/>
        <v>1.0579746835443038</v>
      </c>
      <c r="GB32" s="112">
        <f t="shared" si="1972"/>
        <v>0.98202531645569624</v>
      </c>
      <c r="GC32" s="112">
        <f t="shared" si="1972"/>
        <v>1.07</v>
      </c>
      <c r="GD32" s="113">
        <f t="shared" ref="GD32" si="1973">GD12</f>
        <v>1.02</v>
      </c>
      <c r="GE32" s="112">
        <f>$B$5+(GE14/$B$7)*$B$6</f>
        <v>1.02</v>
      </c>
      <c r="GF32" s="112">
        <f>$B$5+(GF14/$B$7)*$B$6</f>
        <v>1.0579746835443038</v>
      </c>
      <c r="GG32" s="112">
        <f>$B$5+(GG14/$B$7)*$B$6</f>
        <v>0.98202531645569624</v>
      </c>
      <c r="GH32" s="112">
        <f t="shared" ref="GH32:GM32" si="1974">$B$5+(GH14/$B$7)*$B$6</f>
        <v>1.07</v>
      </c>
      <c r="GI32" s="112">
        <f t="shared" si="1974"/>
        <v>0.97</v>
      </c>
      <c r="GJ32" s="112">
        <f t="shared" si="1974"/>
        <v>1.02</v>
      </c>
      <c r="GK32" s="112">
        <f t="shared" si="1974"/>
        <v>1.0579746835443038</v>
      </c>
      <c r="GL32" s="112">
        <f t="shared" si="1974"/>
        <v>0.98202531645569624</v>
      </c>
      <c r="GM32" s="112">
        <f t="shared" si="1974"/>
        <v>1.07</v>
      </c>
      <c r="GN32" s="113">
        <f t="shared" ref="GN32" si="1975">GN12</f>
        <v>1.02</v>
      </c>
      <c r="GO32" s="112">
        <f>$B$5+(GO14/$B$7)*$B$6</f>
        <v>1.02</v>
      </c>
      <c r="GP32" s="112">
        <f>$B$5+(GP14/$B$7)*$B$6</f>
        <v>1.0579746835443038</v>
      </c>
      <c r="GQ32" s="112">
        <f>$B$5+(GQ14/$B$7)*$B$6</f>
        <v>0.98202531645569624</v>
      </c>
      <c r="GR32" s="112">
        <f t="shared" ref="GR32:GW32" si="1976">$B$5+(GR14/$B$7)*$B$6</f>
        <v>1.07</v>
      </c>
      <c r="GS32" s="112">
        <f t="shared" si="1976"/>
        <v>0.97</v>
      </c>
      <c r="GT32" s="112">
        <f t="shared" si="1976"/>
        <v>1.02</v>
      </c>
      <c r="GU32" s="112">
        <f t="shared" si="1976"/>
        <v>1.0579746835443038</v>
      </c>
      <c r="GV32" s="112">
        <f t="shared" si="1976"/>
        <v>0.98202531645569624</v>
      </c>
      <c r="GW32" s="112">
        <f t="shared" si="1976"/>
        <v>1.07</v>
      </c>
      <c r="GX32" s="113">
        <f t="shared" ref="GX32" si="1977">GX12</f>
        <v>1.02</v>
      </c>
      <c r="GY32" s="112">
        <f>$B$5+(GY14/$B$7)*$B$6</f>
        <v>1.02</v>
      </c>
      <c r="GZ32" s="112">
        <f>$B$5+(GZ14/$B$7)*$B$6</f>
        <v>1.0579746835443038</v>
      </c>
      <c r="HA32" s="112">
        <f>$B$5+(HA14/$B$7)*$B$6</f>
        <v>0.98202531645569624</v>
      </c>
      <c r="HB32" s="112">
        <f t="shared" ref="HB32:HG32" si="1978">$B$5+(HB14/$B$7)*$B$6</f>
        <v>1.07</v>
      </c>
      <c r="HC32" s="112">
        <f t="shared" si="1978"/>
        <v>0.97</v>
      </c>
      <c r="HD32" s="112">
        <f t="shared" si="1978"/>
        <v>1.02</v>
      </c>
      <c r="HE32" s="112">
        <f t="shared" si="1978"/>
        <v>1.0579746835443038</v>
      </c>
      <c r="HF32" s="112">
        <f t="shared" si="1978"/>
        <v>0.98202531645569624</v>
      </c>
      <c r="HG32" s="112">
        <f t="shared" si="1978"/>
        <v>1.07</v>
      </c>
      <c r="HH32" s="113">
        <f t="shared" ref="HH32" si="1979">HH12</f>
        <v>1.02</v>
      </c>
      <c r="HI32" s="112">
        <f>$B$5+(HI14/$B$7)*$B$6</f>
        <v>1.02</v>
      </c>
      <c r="HJ32" s="112">
        <f>$B$5+(HJ14/$B$7)*$B$6</f>
        <v>1.0579746835443038</v>
      </c>
      <c r="HK32" s="112">
        <f>$B$5+(HK14/$B$7)*$B$6</f>
        <v>0.98202531645569624</v>
      </c>
      <c r="HL32" s="112">
        <f t="shared" ref="HL32:HQ32" si="1980">$B$5+(HL14/$B$7)*$B$6</f>
        <v>1.07</v>
      </c>
      <c r="HM32" s="112">
        <f t="shared" si="1980"/>
        <v>0.97</v>
      </c>
      <c r="HN32" s="112">
        <f t="shared" si="1980"/>
        <v>1.02</v>
      </c>
      <c r="HO32" s="112">
        <f t="shared" si="1980"/>
        <v>1.0579746835443038</v>
      </c>
      <c r="HP32" s="112">
        <f t="shared" si="1980"/>
        <v>0.98202531645569624</v>
      </c>
      <c r="HQ32" s="112">
        <f t="shared" si="1980"/>
        <v>1.07</v>
      </c>
      <c r="HR32" s="113">
        <f t="shared" ref="HR32" si="1981">HR12</f>
        <v>1.02</v>
      </c>
      <c r="HS32" s="112">
        <f>$B$5+(HS14/$B$7)*$B$6</f>
        <v>1.02</v>
      </c>
      <c r="HT32" s="112">
        <f>$B$5+(HT14/$B$7)*$B$6</f>
        <v>1.0579746835443038</v>
      </c>
      <c r="HU32" s="112">
        <f>$B$5+(HU14/$B$7)*$B$6</f>
        <v>0.98202531645569624</v>
      </c>
      <c r="HV32" s="112">
        <f t="shared" ref="HV32:IA32" si="1982">$B$5+(HV14/$B$7)*$B$6</f>
        <v>1.07</v>
      </c>
      <c r="HW32" s="112">
        <f t="shared" si="1982"/>
        <v>0.97</v>
      </c>
      <c r="HX32" s="112">
        <f t="shared" si="1982"/>
        <v>1.02</v>
      </c>
      <c r="HY32" s="112">
        <f t="shared" si="1982"/>
        <v>1.0579746835443038</v>
      </c>
      <c r="HZ32" s="112">
        <f t="shared" si="1982"/>
        <v>0.98202531645569624</v>
      </c>
      <c r="IA32" s="112">
        <f t="shared" si="1982"/>
        <v>1.07</v>
      </c>
      <c r="IB32" s="113">
        <f t="shared" ref="IB32" si="1983">IB12</f>
        <v>1.02</v>
      </c>
      <c r="IC32" s="112">
        <f>$B$5+(IC14/$B$7)*$B$6</f>
        <v>1.02</v>
      </c>
      <c r="ID32" s="112">
        <f>$B$5+(ID14/$B$7)*$B$6</f>
        <v>1.0579746835443038</v>
      </c>
      <c r="IE32" s="112">
        <f>$B$5+(IE14/$B$7)*$B$6</f>
        <v>0.98202531645569624</v>
      </c>
      <c r="IF32" s="112">
        <f t="shared" ref="IF32:IK32" si="1984">$B$5+(IF14/$B$7)*$B$6</f>
        <v>1.07</v>
      </c>
      <c r="IG32" s="112">
        <f t="shared" si="1984"/>
        <v>0.97</v>
      </c>
      <c r="IH32" s="112">
        <f t="shared" si="1984"/>
        <v>1.02</v>
      </c>
      <c r="II32" s="112">
        <f t="shared" si="1984"/>
        <v>1.0579746835443038</v>
      </c>
      <c r="IJ32" s="112">
        <f t="shared" si="1984"/>
        <v>0.98202531645569624</v>
      </c>
      <c r="IK32" s="112">
        <f t="shared" si="1984"/>
        <v>1.07</v>
      </c>
      <c r="IL32" s="113">
        <f t="shared" ref="IL32" si="1985">IL12</f>
        <v>1.02</v>
      </c>
      <c r="IM32" s="112">
        <f>$B$5+(IM14/$B$7)*$B$6</f>
        <v>1.02</v>
      </c>
      <c r="IN32" s="112">
        <f>$B$5+(IN14/$B$7)*$B$6</f>
        <v>1.0579746835443038</v>
      </c>
      <c r="IO32" s="112">
        <f>$B$5+(IO14/$B$7)*$B$6</f>
        <v>0.98202531645569624</v>
      </c>
      <c r="IP32" s="112">
        <f t="shared" ref="IP32:IU32" si="1986">$B$5+(IP14/$B$7)*$B$6</f>
        <v>1.07</v>
      </c>
      <c r="IQ32" s="112">
        <f t="shared" si="1986"/>
        <v>0.97</v>
      </c>
      <c r="IR32" s="112">
        <f t="shared" si="1986"/>
        <v>1.02</v>
      </c>
      <c r="IS32" s="112">
        <f t="shared" si="1986"/>
        <v>1.0579746835443038</v>
      </c>
      <c r="IT32" s="112">
        <f t="shared" si="1986"/>
        <v>0.98202531645569624</v>
      </c>
      <c r="IU32" s="112">
        <f t="shared" si="1986"/>
        <v>1.07</v>
      </c>
      <c r="IV32" s="113">
        <f t="shared" ref="IV32" si="1987">IV12</f>
        <v>1.02</v>
      </c>
      <c r="IW32" s="112">
        <f>$B$5+(IW14/$B$7)*$B$6</f>
        <v>1.02</v>
      </c>
      <c r="IX32" s="112">
        <f>$B$5+(IX14/$B$7)*$B$6</f>
        <v>1.0579746835443038</v>
      </c>
      <c r="IY32" s="112">
        <f>$B$5+(IY14/$B$7)*$B$6</f>
        <v>0.98202531645569624</v>
      </c>
      <c r="IZ32" s="112">
        <f t="shared" ref="IZ32:JE32" si="1988">$B$5+(IZ14/$B$7)*$B$6</f>
        <v>1.07</v>
      </c>
      <c r="JA32" s="112">
        <f t="shared" si="1988"/>
        <v>0.97</v>
      </c>
      <c r="JB32" s="112">
        <f t="shared" si="1988"/>
        <v>1.02</v>
      </c>
      <c r="JC32" s="112">
        <f t="shared" si="1988"/>
        <v>1.0579746835443038</v>
      </c>
      <c r="JD32" s="112">
        <f t="shared" si="1988"/>
        <v>0.98202531645569624</v>
      </c>
      <c r="JE32" s="112">
        <f t="shared" si="1988"/>
        <v>1.07</v>
      </c>
      <c r="JF32" s="113">
        <f t="shared" ref="JF32" si="1989">JF12</f>
        <v>1.02</v>
      </c>
      <c r="JG32" s="112">
        <f>$B$5+(JG14/$B$7)*$B$6</f>
        <v>1.02</v>
      </c>
      <c r="JH32" s="112">
        <f>$B$5+(JH14/$B$7)*$B$6</f>
        <v>1.0579746835443038</v>
      </c>
      <c r="JI32" s="112">
        <f>$B$5+(JI14/$B$7)*$B$6</f>
        <v>0.98202531645569624</v>
      </c>
      <c r="JJ32" s="112">
        <f t="shared" ref="JJ32:JO32" si="1990">$B$5+(JJ14/$B$7)*$B$6</f>
        <v>1.07</v>
      </c>
      <c r="JK32" s="112">
        <f t="shared" si="1990"/>
        <v>0.97</v>
      </c>
      <c r="JL32" s="112">
        <f t="shared" si="1990"/>
        <v>1.02</v>
      </c>
      <c r="JM32" s="112">
        <f t="shared" si="1990"/>
        <v>1.0579746835443038</v>
      </c>
      <c r="JN32" s="112">
        <f t="shared" si="1990"/>
        <v>0.98202531645569624</v>
      </c>
      <c r="JO32" s="112">
        <f t="shared" si="1990"/>
        <v>1.07</v>
      </c>
      <c r="JP32" s="113">
        <f t="shared" ref="JP32" si="1991">JP12</f>
        <v>1.02</v>
      </c>
      <c r="JQ32" s="112">
        <f>$B$5+(JQ14/$B$7)*$B$6</f>
        <v>1.02</v>
      </c>
      <c r="JR32" s="112">
        <f>$B$5+(JR14/$B$7)*$B$6</f>
        <v>1.0579746835443038</v>
      </c>
      <c r="JS32" s="112">
        <f>$B$5+(JS14/$B$7)*$B$6</f>
        <v>0.98202531645569624</v>
      </c>
      <c r="JT32" s="112">
        <f t="shared" ref="JT32:JY32" si="1992">$B$5+(JT14/$B$7)*$B$6</f>
        <v>1.07</v>
      </c>
      <c r="JU32" s="112">
        <f t="shared" si="1992"/>
        <v>0.97</v>
      </c>
      <c r="JV32" s="112">
        <f t="shared" si="1992"/>
        <v>1.02</v>
      </c>
      <c r="JW32" s="112">
        <f t="shared" si="1992"/>
        <v>1.0579746835443038</v>
      </c>
      <c r="JX32" s="112">
        <f t="shared" si="1992"/>
        <v>0.98202531645569624</v>
      </c>
      <c r="JY32" s="112">
        <f t="shared" si="1992"/>
        <v>1.07</v>
      </c>
      <c r="JZ32" s="113">
        <f t="shared" ref="JZ32" si="1993">JZ12</f>
        <v>1.02</v>
      </c>
      <c r="KA32" s="112">
        <f>$B$5+(KA14/$B$7)*$B$6</f>
        <v>1.02</v>
      </c>
      <c r="KB32" s="112">
        <f>$B$5+(KB14/$B$7)*$B$6</f>
        <v>1.0579746835443038</v>
      </c>
      <c r="KC32" s="112">
        <f>$B$5+(KC14/$B$7)*$B$6</f>
        <v>0.98202531645569624</v>
      </c>
      <c r="KD32" s="112">
        <f t="shared" ref="KD32:KI32" si="1994">$B$5+(KD14/$B$7)*$B$6</f>
        <v>1.07</v>
      </c>
      <c r="KE32" s="112">
        <f t="shared" si="1994"/>
        <v>0.97</v>
      </c>
      <c r="KF32" s="112">
        <f t="shared" si="1994"/>
        <v>1.02</v>
      </c>
      <c r="KG32" s="112">
        <f t="shared" si="1994"/>
        <v>1.0579746835443038</v>
      </c>
      <c r="KH32" s="112">
        <f t="shared" si="1994"/>
        <v>0.98202531645569624</v>
      </c>
      <c r="KI32" s="112">
        <f t="shared" si="1994"/>
        <v>1.07</v>
      </c>
      <c r="KJ32" s="113">
        <f t="shared" ref="KJ32" si="1995">KJ12</f>
        <v>1.02</v>
      </c>
      <c r="KK32" s="112">
        <f>$B$5+(KK14/$B$7)*$B$6</f>
        <v>1.02</v>
      </c>
      <c r="KL32" s="112">
        <f>$B$5+(KL14/$B$7)*$B$6</f>
        <v>1.0579746835443038</v>
      </c>
      <c r="KM32" s="112">
        <f>$B$5+(KM14/$B$7)*$B$6</f>
        <v>0.98202531645569624</v>
      </c>
      <c r="KN32" s="112">
        <f t="shared" ref="KN32:KS32" si="1996">$B$5+(KN14/$B$7)*$B$6</f>
        <v>1.07</v>
      </c>
      <c r="KO32" s="112">
        <f t="shared" si="1996"/>
        <v>0.97</v>
      </c>
      <c r="KP32" s="112">
        <f t="shared" si="1996"/>
        <v>1.02</v>
      </c>
      <c r="KQ32" s="112">
        <f t="shared" si="1996"/>
        <v>1.0579746835443038</v>
      </c>
      <c r="KR32" s="112">
        <f t="shared" si="1996"/>
        <v>0.98202531645569624</v>
      </c>
      <c r="KS32" s="112">
        <f t="shared" si="1996"/>
        <v>1.07</v>
      </c>
      <c r="KT32" s="113">
        <f t="shared" ref="KT32" si="1997">KT12</f>
        <v>1.02</v>
      </c>
      <c r="KU32" s="112">
        <f>$B$5+(KU14/$B$7)*$B$6</f>
        <v>1.02</v>
      </c>
      <c r="KV32" s="112">
        <f>$B$5+(KV14/$B$7)*$B$6</f>
        <v>1.0579746835443038</v>
      </c>
      <c r="KW32" s="112">
        <f>$B$5+(KW14/$B$7)*$B$6</f>
        <v>0.98202531645569624</v>
      </c>
      <c r="KX32" s="112">
        <f t="shared" ref="KX32:LC32" si="1998">$B$5+(KX14/$B$7)*$B$6</f>
        <v>1.07</v>
      </c>
      <c r="KY32" s="112">
        <f t="shared" si="1998"/>
        <v>0.97</v>
      </c>
      <c r="KZ32" s="112">
        <f t="shared" si="1998"/>
        <v>1.02</v>
      </c>
      <c r="LA32" s="112">
        <f t="shared" si="1998"/>
        <v>1.0579746835443038</v>
      </c>
      <c r="LB32" s="112">
        <f t="shared" si="1998"/>
        <v>0.98202531645569624</v>
      </c>
      <c r="LC32" s="112">
        <f t="shared" si="1998"/>
        <v>1.07</v>
      </c>
      <c r="LD32" s="171">
        <f t="shared" ref="LD32" si="1999">LD12</f>
        <v>1.02</v>
      </c>
      <c r="LE32">
        <f t="shared" ref="LE32:LR32" si="2000">$B$5+(LE14/$B$7)*$B$6</f>
        <v>1.02</v>
      </c>
      <c r="LF32" s="112">
        <f t="shared" si="2000"/>
        <v>1.02</v>
      </c>
      <c r="LG32" s="171">
        <f t="shared" si="2000"/>
        <v>1.02</v>
      </c>
      <c r="LH32">
        <f t="shared" si="2000"/>
        <v>1.02</v>
      </c>
      <c r="LI32">
        <f t="shared" si="2000"/>
        <v>1.02</v>
      </c>
      <c r="LJ32">
        <f t="shared" si="2000"/>
        <v>1.02</v>
      </c>
      <c r="LK32">
        <f t="shared" si="2000"/>
        <v>1.02</v>
      </c>
      <c r="LL32">
        <f t="shared" si="2000"/>
        <v>1.02</v>
      </c>
      <c r="LM32">
        <f t="shared" si="2000"/>
        <v>1.02</v>
      </c>
      <c r="LN32">
        <f t="shared" si="2000"/>
        <v>1.02</v>
      </c>
      <c r="LO32">
        <f t="shared" si="2000"/>
        <v>1.02</v>
      </c>
      <c r="LP32">
        <f t="shared" si="2000"/>
        <v>1.02</v>
      </c>
      <c r="LQ32">
        <f t="shared" si="2000"/>
        <v>1.02</v>
      </c>
      <c r="LR32">
        <f t="shared" si="2000"/>
        <v>1.02</v>
      </c>
      <c r="LS32">
        <f t="shared" ref="LS32:MC32" si="2001">$B$5+(LS14/$B$7)*$B$6</f>
        <v>1.02</v>
      </c>
      <c r="LT32">
        <f t="shared" si="2001"/>
        <v>1.02</v>
      </c>
      <c r="LU32">
        <f t="shared" si="2001"/>
        <v>1.02</v>
      </c>
      <c r="LV32">
        <f t="shared" si="2001"/>
        <v>1.02</v>
      </c>
      <c r="LW32">
        <f t="shared" si="2001"/>
        <v>1.02</v>
      </c>
      <c r="LX32">
        <f t="shared" si="2001"/>
        <v>1.02</v>
      </c>
      <c r="LY32" s="11">
        <f t="shared" si="2001"/>
        <v>1.02</v>
      </c>
      <c r="LZ32">
        <f t="shared" si="2001"/>
        <v>1.02</v>
      </c>
      <c r="MA32" s="11">
        <f t="shared" si="2001"/>
        <v>1.02</v>
      </c>
      <c r="MB32">
        <f t="shared" si="2001"/>
        <v>1.02</v>
      </c>
      <c r="MC32">
        <f t="shared" si="2001"/>
        <v>1.02</v>
      </c>
      <c r="MD32">
        <f t="shared" ref="MD32:ME32" si="2002">$B$5+(MD14/$B$7)*$B$6</f>
        <v>1.02</v>
      </c>
      <c r="ME32">
        <f t="shared" si="2002"/>
        <v>1.02</v>
      </c>
    </row>
    <row r="33" spans="1:343" x14ac:dyDescent="0.25">
      <c r="A33" s="264"/>
      <c r="B33" s="17" t="s">
        <v>138</v>
      </c>
      <c r="C33" t="s">
        <v>45</v>
      </c>
      <c r="D33" t="s">
        <v>71</v>
      </c>
      <c r="E33">
        <f>E32</f>
        <v>163769877</v>
      </c>
      <c r="F33" t="s">
        <v>143</v>
      </c>
      <c r="G33" s="112">
        <f>G9</f>
        <v>0</v>
      </c>
      <c r="H33" s="112">
        <f t="shared" ref="H33:O33" si="2003">H9</f>
        <v>0.3</v>
      </c>
      <c r="I33" s="112">
        <f t="shared" si="2003"/>
        <v>-0.3</v>
      </c>
      <c r="J33" s="112">
        <f t="shared" si="2003"/>
        <v>0.39500000000000002</v>
      </c>
      <c r="K33" s="112">
        <f t="shared" si="2003"/>
        <v>-0.39500000000000002</v>
      </c>
      <c r="L33" s="112">
        <f t="shared" si="2003"/>
        <v>0</v>
      </c>
      <c r="M33" s="112">
        <f t="shared" si="2003"/>
        <v>0.3</v>
      </c>
      <c r="N33" s="112">
        <f t="shared" si="2003"/>
        <v>-0.3</v>
      </c>
      <c r="O33" s="112">
        <f t="shared" si="2003"/>
        <v>0.39500000000000002</v>
      </c>
      <c r="P33" s="113">
        <f>P9</f>
        <v>-0.39500000000000002</v>
      </c>
      <c r="Q33" s="112">
        <f>Q9</f>
        <v>0</v>
      </c>
      <c r="R33" s="112">
        <f t="shared" ref="R33:Y33" si="2004">R9</f>
        <v>0.3</v>
      </c>
      <c r="S33" s="112">
        <f t="shared" si="2004"/>
        <v>-0.3</v>
      </c>
      <c r="T33" s="112">
        <f t="shared" si="2004"/>
        <v>0.39500000000000002</v>
      </c>
      <c r="U33" s="112">
        <f t="shared" si="2004"/>
        <v>-0.39500000000000002</v>
      </c>
      <c r="V33" s="112">
        <f t="shared" si="2004"/>
        <v>0</v>
      </c>
      <c r="W33" s="112">
        <f t="shared" si="2004"/>
        <v>0.3</v>
      </c>
      <c r="X33" s="112">
        <f t="shared" si="2004"/>
        <v>-0.3</v>
      </c>
      <c r="Y33" s="112">
        <f t="shared" si="2004"/>
        <v>0.39500000000000002</v>
      </c>
      <c r="Z33" s="113">
        <f>Z9</f>
        <v>-0.39500000000000002</v>
      </c>
      <c r="AA33" s="112">
        <f>AA9</f>
        <v>0</v>
      </c>
      <c r="AB33" s="112">
        <f t="shared" ref="AB33:AI33" si="2005">AB9</f>
        <v>0.3</v>
      </c>
      <c r="AC33" s="112">
        <f t="shared" si="2005"/>
        <v>-0.3</v>
      </c>
      <c r="AD33" s="112">
        <f t="shared" si="2005"/>
        <v>0.39500000000000002</v>
      </c>
      <c r="AE33" s="112">
        <f t="shared" si="2005"/>
        <v>-0.39500000000000002</v>
      </c>
      <c r="AF33" s="112">
        <f t="shared" si="2005"/>
        <v>0</v>
      </c>
      <c r="AG33" s="112">
        <f t="shared" si="2005"/>
        <v>0.3</v>
      </c>
      <c r="AH33" s="112">
        <f t="shared" si="2005"/>
        <v>-0.3</v>
      </c>
      <c r="AI33" s="112">
        <f t="shared" si="2005"/>
        <v>0.39500000000000002</v>
      </c>
      <c r="AJ33" s="113">
        <f>AJ9</f>
        <v>-0.39500000000000002</v>
      </c>
      <c r="AK33" s="112">
        <f>AK9</f>
        <v>0</v>
      </c>
      <c r="AL33" s="112">
        <f t="shared" ref="AL33:AS33" si="2006">AL9</f>
        <v>0.3</v>
      </c>
      <c r="AM33" s="112">
        <f t="shared" si="2006"/>
        <v>-0.3</v>
      </c>
      <c r="AN33" s="112">
        <f t="shared" si="2006"/>
        <v>0.39500000000000002</v>
      </c>
      <c r="AO33" s="112">
        <f t="shared" si="2006"/>
        <v>-0.39500000000000002</v>
      </c>
      <c r="AP33" s="112">
        <f t="shared" si="2006"/>
        <v>0</v>
      </c>
      <c r="AQ33" s="112">
        <f t="shared" si="2006"/>
        <v>0.3</v>
      </c>
      <c r="AR33" s="112">
        <f t="shared" si="2006"/>
        <v>-0.3</v>
      </c>
      <c r="AS33" s="112">
        <f t="shared" si="2006"/>
        <v>0.39500000000000002</v>
      </c>
      <c r="AT33" s="113">
        <f>AT9</f>
        <v>-0.39500000000000002</v>
      </c>
      <c r="AU33" s="112">
        <f>AU9</f>
        <v>0</v>
      </c>
      <c r="AV33" s="112">
        <f t="shared" ref="AV33:BC33" si="2007">AV9</f>
        <v>0.3</v>
      </c>
      <c r="AW33" s="112">
        <f t="shared" si="2007"/>
        <v>-0.3</v>
      </c>
      <c r="AX33" s="112">
        <f t="shared" si="2007"/>
        <v>0.39500000000000002</v>
      </c>
      <c r="AY33" s="112">
        <f t="shared" si="2007"/>
        <v>-0.39500000000000002</v>
      </c>
      <c r="AZ33" s="112">
        <f t="shared" si="2007"/>
        <v>0</v>
      </c>
      <c r="BA33" s="112">
        <f t="shared" si="2007"/>
        <v>0.3</v>
      </c>
      <c r="BB33" s="112">
        <f t="shared" si="2007"/>
        <v>-0.3</v>
      </c>
      <c r="BC33" s="112">
        <f t="shared" si="2007"/>
        <v>0.39500000000000002</v>
      </c>
      <c r="BD33" s="113">
        <f>BD9</f>
        <v>-0.39500000000000002</v>
      </c>
      <c r="BE33" s="112">
        <f>BE9</f>
        <v>0</v>
      </c>
      <c r="BF33" s="112">
        <f t="shared" ref="BF33:BM33" si="2008">BF9</f>
        <v>0.3</v>
      </c>
      <c r="BG33" s="112">
        <f t="shared" si="2008"/>
        <v>-0.3</v>
      </c>
      <c r="BH33" s="112">
        <f t="shared" si="2008"/>
        <v>0.39500000000000002</v>
      </c>
      <c r="BI33" s="112">
        <f t="shared" si="2008"/>
        <v>-0.39500000000000002</v>
      </c>
      <c r="BJ33" s="112">
        <f t="shared" si="2008"/>
        <v>0</v>
      </c>
      <c r="BK33" s="112">
        <f t="shared" si="2008"/>
        <v>0.3</v>
      </c>
      <c r="BL33" s="112">
        <f t="shared" si="2008"/>
        <v>-0.3</v>
      </c>
      <c r="BM33" s="112">
        <f t="shared" si="2008"/>
        <v>0.39500000000000002</v>
      </c>
      <c r="BN33" s="113">
        <f>BN9</f>
        <v>-0.39500000000000002</v>
      </c>
      <c r="BO33" s="112">
        <f>BO9</f>
        <v>0</v>
      </c>
      <c r="BP33" s="112">
        <f t="shared" ref="BP33:BW33" si="2009">BP9</f>
        <v>0.3</v>
      </c>
      <c r="BQ33" s="112">
        <f t="shared" si="2009"/>
        <v>-0.3</v>
      </c>
      <c r="BR33" s="112">
        <f t="shared" si="2009"/>
        <v>0.39500000000000002</v>
      </c>
      <c r="BS33" s="112">
        <f t="shared" si="2009"/>
        <v>-0.39500000000000002</v>
      </c>
      <c r="BT33" s="112">
        <f t="shared" si="2009"/>
        <v>0</v>
      </c>
      <c r="BU33" s="112">
        <f t="shared" si="2009"/>
        <v>0.3</v>
      </c>
      <c r="BV33" s="112">
        <f t="shared" si="2009"/>
        <v>-0.3</v>
      </c>
      <c r="BW33" s="112">
        <f t="shared" si="2009"/>
        <v>0.39500000000000002</v>
      </c>
      <c r="BX33" s="113">
        <f>BX9</f>
        <v>-0.39500000000000002</v>
      </c>
      <c r="BY33" s="112">
        <f>BY9</f>
        <v>0</v>
      </c>
      <c r="BZ33" s="112">
        <f t="shared" ref="BZ33:CG33" si="2010">BZ9</f>
        <v>0.3</v>
      </c>
      <c r="CA33" s="112">
        <f t="shared" si="2010"/>
        <v>-0.3</v>
      </c>
      <c r="CB33" s="112">
        <f t="shared" si="2010"/>
        <v>0.39500000000000002</v>
      </c>
      <c r="CC33" s="112">
        <f t="shared" si="2010"/>
        <v>-0.39500000000000002</v>
      </c>
      <c r="CD33" s="112">
        <f t="shared" si="2010"/>
        <v>0</v>
      </c>
      <c r="CE33" s="112">
        <f t="shared" si="2010"/>
        <v>0.3</v>
      </c>
      <c r="CF33" s="112">
        <f t="shared" si="2010"/>
        <v>-0.3</v>
      </c>
      <c r="CG33" s="112">
        <f t="shared" si="2010"/>
        <v>0.39500000000000002</v>
      </c>
      <c r="CH33" s="113">
        <f>CH9</f>
        <v>-0.39500000000000002</v>
      </c>
      <c r="CI33" s="112">
        <f>CI9</f>
        <v>0</v>
      </c>
      <c r="CJ33" s="112">
        <f t="shared" ref="CJ33:CQ33" si="2011">CJ9</f>
        <v>0.3</v>
      </c>
      <c r="CK33" s="112">
        <f t="shared" si="2011"/>
        <v>-0.3</v>
      </c>
      <c r="CL33" s="112">
        <f t="shared" si="2011"/>
        <v>0.39500000000000002</v>
      </c>
      <c r="CM33" s="112">
        <f t="shared" si="2011"/>
        <v>-0.39500000000000002</v>
      </c>
      <c r="CN33" s="112">
        <f t="shared" si="2011"/>
        <v>0</v>
      </c>
      <c r="CO33" s="112">
        <f t="shared" si="2011"/>
        <v>0.3</v>
      </c>
      <c r="CP33" s="112">
        <f t="shared" si="2011"/>
        <v>-0.3</v>
      </c>
      <c r="CQ33" s="112">
        <f t="shared" si="2011"/>
        <v>0.39500000000000002</v>
      </c>
      <c r="CR33" s="113">
        <f>CR9</f>
        <v>-0.39500000000000002</v>
      </c>
      <c r="CS33" s="112">
        <f>CS9</f>
        <v>0</v>
      </c>
      <c r="CT33" s="112">
        <f t="shared" ref="CT33:DA33" si="2012">CT9</f>
        <v>0.3</v>
      </c>
      <c r="CU33" s="112">
        <f t="shared" si="2012"/>
        <v>-0.3</v>
      </c>
      <c r="CV33" s="112">
        <f t="shared" si="2012"/>
        <v>0.39500000000000002</v>
      </c>
      <c r="CW33" s="112">
        <f t="shared" si="2012"/>
        <v>-0.39500000000000002</v>
      </c>
      <c r="CX33" s="112">
        <f t="shared" si="2012"/>
        <v>0</v>
      </c>
      <c r="CY33" s="112">
        <f t="shared" si="2012"/>
        <v>0.3</v>
      </c>
      <c r="CZ33" s="112">
        <f t="shared" si="2012"/>
        <v>-0.3</v>
      </c>
      <c r="DA33" s="112">
        <f t="shared" si="2012"/>
        <v>0.39500000000000002</v>
      </c>
      <c r="DB33" s="113">
        <f>DB9</f>
        <v>-0.39500000000000002</v>
      </c>
      <c r="DC33" s="112">
        <f>DC9</f>
        <v>0</v>
      </c>
      <c r="DD33" s="112">
        <f t="shared" ref="DD33:DK33" si="2013">DD9</f>
        <v>0.3</v>
      </c>
      <c r="DE33" s="112">
        <f t="shared" si="2013"/>
        <v>-0.3</v>
      </c>
      <c r="DF33" s="112">
        <f t="shared" si="2013"/>
        <v>0.39500000000000002</v>
      </c>
      <c r="DG33" s="112">
        <f t="shared" si="2013"/>
        <v>-0.39500000000000002</v>
      </c>
      <c r="DH33" s="112">
        <f t="shared" si="2013"/>
        <v>0</v>
      </c>
      <c r="DI33" s="112">
        <f t="shared" si="2013"/>
        <v>0.3</v>
      </c>
      <c r="DJ33" s="112">
        <f t="shared" si="2013"/>
        <v>-0.3</v>
      </c>
      <c r="DK33" s="112">
        <f t="shared" si="2013"/>
        <v>0.39500000000000002</v>
      </c>
      <c r="DL33" s="113">
        <f>DL9</f>
        <v>-0.39500000000000002</v>
      </c>
      <c r="DM33" s="112">
        <f>DM9</f>
        <v>0</v>
      </c>
      <c r="DN33" s="112">
        <f t="shared" ref="DN33:DU33" si="2014">DN9</f>
        <v>0.3</v>
      </c>
      <c r="DO33" s="112">
        <f t="shared" si="2014"/>
        <v>-0.3</v>
      </c>
      <c r="DP33" s="112">
        <f t="shared" si="2014"/>
        <v>0.39500000000000002</v>
      </c>
      <c r="DQ33" s="112">
        <f t="shared" si="2014"/>
        <v>-0.39500000000000002</v>
      </c>
      <c r="DR33" s="112">
        <f t="shared" si="2014"/>
        <v>0</v>
      </c>
      <c r="DS33" s="112">
        <f t="shared" si="2014"/>
        <v>0.3</v>
      </c>
      <c r="DT33" s="112">
        <f t="shared" si="2014"/>
        <v>-0.3</v>
      </c>
      <c r="DU33" s="112">
        <f t="shared" si="2014"/>
        <v>0.39500000000000002</v>
      </c>
      <c r="DV33" s="113">
        <f>DV9</f>
        <v>-0.39500000000000002</v>
      </c>
      <c r="DW33" s="112">
        <f>DW9</f>
        <v>0</v>
      </c>
      <c r="DX33" s="112">
        <f t="shared" ref="DX33:EE33" si="2015">DX9</f>
        <v>0</v>
      </c>
      <c r="DY33" s="112">
        <f t="shared" si="2015"/>
        <v>0</v>
      </c>
      <c r="DZ33" s="112">
        <f t="shared" si="2015"/>
        <v>0</v>
      </c>
      <c r="EA33" s="112">
        <f t="shared" si="2015"/>
        <v>0</v>
      </c>
      <c r="EB33" s="112">
        <f t="shared" si="2015"/>
        <v>0</v>
      </c>
      <c r="EC33" s="112">
        <f t="shared" si="2015"/>
        <v>0</v>
      </c>
      <c r="ED33" s="112">
        <f t="shared" si="2015"/>
        <v>0</v>
      </c>
      <c r="EE33" s="112">
        <f t="shared" si="2015"/>
        <v>0</v>
      </c>
      <c r="EF33" s="113">
        <f>EF9</f>
        <v>0</v>
      </c>
      <c r="EG33" s="112">
        <f>EG9</f>
        <v>0</v>
      </c>
      <c r="EH33" s="112">
        <f t="shared" ref="EH33:EO33" si="2016">EH9</f>
        <v>0.3</v>
      </c>
      <c r="EI33" s="112">
        <f t="shared" si="2016"/>
        <v>-0.3</v>
      </c>
      <c r="EJ33" s="112">
        <f t="shared" si="2016"/>
        <v>0.39500000000000002</v>
      </c>
      <c r="EK33" s="112">
        <f t="shared" si="2016"/>
        <v>-0.39500000000000002</v>
      </c>
      <c r="EL33" s="112">
        <f t="shared" si="2016"/>
        <v>0</v>
      </c>
      <c r="EM33" s="112">
        <f t="shared" si="2016"/>
        <v>0.3</v>
      </c>
      <c r="EN33" s="112">
        <f t="shared" si="2016"/>
        <v>-0.3</v>
      </c>
      <c r="EO33" s="112">
        <f t="shared" si="2016"/>
        <v>0.39500000000000002</v>
      </c>
      <c r="EP33" s="113">
        <f>EP9</f>
        <v>-0.39500000000000002</v>
      </c>
      <c r="EQ33" s="112">
        <f>EQ9</f>
        <v>0</v>
      </c>
      <c r="ER33" s="112">
        <f t="shared" ref="ER33:EY33" si="2017">ER9</f>
        <v>0.3</v>
      </c>
      <c r="ES33" s="112">
        <f t="shared" si="2017"/>
        <v>-0.3</v>
      </c>
      <c r="ET33" s="112">
        <f t="shared" si="2017"/>
        <v>0.39500000000000002</v>
      </c>
      <c r="EU33" s="112">
        <f t="shared" si="2017"/>
        <v>-0.39500000000000002</v>
      </c>
      <c r="EV33" s="112">
        <f t="shared" si="2017"/>
        <v>0</v>
      </c>
      <c r="EW33" s="112">
        <f t="shared" si="2017"/>
        <v>0.3</v>
      </c>
      <c r="EX33" s="112">
        <f t="shared" si="2017"/>
        <v>-0.3</v>
      </c>
      <c r="EY33" s="112">
        <f t="shared" si="2017"/>
        <v>0.39500000000000002</v>
      </c>
      <c r="EZ33" s="113">
        <f>EZ9</f>
        <v>-0.39500000000000002</v>
      </c>
      <c r="FA33" s="112">
        <f>FA9</f>
        <v>0</v>
      </c>
      <c r="FB33" s="112">
        <f t="shared" ref="FB33:FI33" si="2018">FB9</f>
        <v>0.3</v>
      </c>
      <c r="FC33" s="112">
        <f t="shared" si="2018"/>
        <v>-0.3</v>
      </c>
      <c r="FD33" s="112">
        <f t="shared" si="2018"/>
        <v>0.39500000000000002</v>
      </c>
      <c r="FE33" s="112">
        <f t="shared" si="2018"/>
        <v>-0.39500000000000002</v>
      </c>
      <c r="FF33" s="112">
        <f t="shared" si="2018"/>
        <v>0</v>
      </c>
      <c r="FG33" s="112">
        <f t="shared" si="2018"/>
        <v>0.3</v>
      </c>
      <c r="FH33" s="112">
        <f t="shared" si="2018"/>
        <v>-0.3</v>
      </c>
      <c r="FI33" s="112">
        <f t="shared" si="2018"/>
        <v>0.39500000000000002</v>
      </c>
      <c r="FJ33" s="113">
        <f>FJ9</f>
        <v>-0.39500000000000002</v>
      </c>
      <c r="FK33" s="112">
        <f>FK9</f>
        <v>0</v>
      </c>
      <c r="FL33" s="112">
        <f t="shared" ref="FL33:FS33" si="2019">FL9</f>
        <v>0</v>
      </c>
      <c r="FM33" s="112">
        <f t="shared" si="2019"/>
        <v>0</v>
      </c>
      <c r="FN33" s="112">
        <f t="shared" si="2019"/>
        <v>0</v>
      </c>
      <c r="FO33" s="112">
        <f t="shared" si="2019"/>
        <v>0</v>
      </c>
      <c r="FP33" s="112">
        <f t="shared" si="2019"/>
        <v>0</v>
      </c>
      <c r="FQ33" s="112">
        <f t="shared" si="2019"/>
        <v>0</v>
      </c>
      <c r="FR33" s="112">
        <f t="shared" si="2019"/>
        <v>0</v>
      </c>
      <c r="FS33" s="112">
        <f t="shared" si="2019"/>
        <v>0</v>
      </c>
      <c r="FT33" s="113">
        <f>FT9</f>
        <v>0</v>
      </c>
      <c r="FU33" s="112">
        <f>FU9</f>
        <v>0</v>
      </c>
      <c r="FV33" s="112">
        <f t="shared" ref="FV33:GC33" si="2020">FV9</f>
        <v>0.3</v>
      </c>
      <c r="FW33" s="112">
        <f t="shared" si="2020"/>
        <v>-0.3</v>
      </c>
      <c r="FX33" s="112">
        <f t="shared" si="2020"/>
        <v>0.39500000000000002</v>
      </c>
      <c r="FY33" s="112">
        <f t="shared" si="2020"/>
        <v>-0.39500000000000002</v>
      </c>
      <c r="FZ33" s="112">
        <f t="shared" si="2020"/>
        <v>0</v>
      </c>
      <c r="GA33" s="112">
        <f t="shared" si="2020"/>
        <v>0.3</v>
      </c>
      <c r="GB33" s="112">
        <f t="shared" si="2020"/>
        <v>-0.3</v>
      </c>
      <c r="GC33" s="112">
        <f t="shared" si="2020"/>
        <v>0.39500000000000002</v>
      </c>
      <c r="GD33" s="113">
        <f>GD9</f>
        <v>-0.39500000000000002</v>
      </c>
      <c r="GE33" s="112">
        <f>GE9</f>
        <v>0</v>
      </c>
      <c r="GF33" s="112">
        <f t="shared" ref="GF33:GM33" si="2021">GF9</f>
        <v>0.3</v>
      </c>
      <c r="GG33" s="112">
        <f t="shared" si="2021"/>
        <v>-0.3</v>
      </c>
      <c r="GH33" s="112">
        <f t="shared" si="2021"/>
        <v>0.39500000000000002</v>
      </c>
      <c r="GI33" s="112">
        <f t="shared" si="2021"/>
        <v>-0.39500000000000002</v>
      </c>
      <c r="GJ33" s="112">
        <f t="shared" si="2021"/>
        <v>0</v>
      </c>
      <c r="GK33" s="112">
        <f t="shared" si="2021"/>
        <v>0.3</v>
      </c>
      <c r="GL33" s="112">
        <f t="shared" si="2021"/>
        <v>-0.3</v>
      </c>
      <c r="GM33" s="112">
        <f t="shared" si="2021"/>
        <v>0.39500000000000002</v>
      </c>
      <c r="GN33" s="113">
        <f>GN9</f>
        <v>-0.39500000000000002</v>
      </c>
      <c r="GO33" s="112">
        <f>GO9</f>
        <v>0</v>
      </c>
      <c r="GP33" s="112">
        <f t="shared" ref="GP33:GW33" si="2022">GP9</f>
        <v>0.3</v>
      </c>
      <c r="GQ33" s="112">
        <f t="shared" si="2022"/>
        <v>-0.3</v>
      </c>
      <c r="GR33" s="112">
        <f t="shared" si="2022"/>
        <v>0.39500000000000002</v>
      </c>
      <c r="GS33" s="112">
        <f t="shared" si="2022"/>
        <v>-0.39500000000000002</v>
      </c>
      <c r="GT33" s="112">
        <f t="shared" si="2022"/>
        <v>0</v>
      </c>
      <c r="GU33" s="112">
        <f t="shared" si="2022"/>
        <v>0.3</v>
      </c>
      <c r="GV33" s="112">
        <f t="shared" si="2022"/>
        <v>-0.3</v>
      </c>
      <c r="GW33" s="112">
        <f t="shared" si="2022"/>
        <v>0.39500000000000002</v>
      </c>
      <c r="GX33" s="113">
        <f>GX9</f>
        <v>-0.39500000000000002</v>
      </c>
      <c r="GY33" s="112">
        <f>GY9</f>
        <v>0</v>
      </c>
      <c r="GZ33" s="112">
        <f t="shared" ref="GZ33:HG33" si="2023">GZ9</f>
        <v>0.3</v>
      </c>
      <c r="HA33" s="112">
        <f t="shared" si="2023"/>
        <v>-0.3</v>
      </c>
      <c r="HB33" s="112">
        <f t="shared" si="2023"/>
        <v>0.39500000000000002</v>
      </c>
      <c r="HC33" s="112">
        <f t="shared" si="2023"/>
        <v>-0.39500000000000002</v>
      </c>
      <c r="HD33" s="112">
        <f t="shared" si="2023"/>
        <v>0</v>
      </c>
      <c r="HE33" s="112">
        <f t="shared" si="2023"/>
        <v>0.3</v>
      </c>
      <c r="HF33" s="112">
        <f t="shared" si="2023"/>
        <v>-0.3</v>
      </c>
      <c r="HG33" s="112">
        <f t="shared" si="2023"/>
        <v>0.39500000000000002</v>
      </c>
      <c r="HH33" s="113">
        <f>HH9</f>
        <v>-0.39500000000000002</v>
      </c>
      <c r="HI33" s="112">
        <f>HI9</f>
        <v>0</v>
      </c>
      <c r="HJ33" s="112">
        <f t="shared" ref="HJ33:HQ33" si="2024">HJ9</f>
        <v>0.3</v>
      </c>
      <c r="HK33" s="112">
        <f t="shared" si="2024"/>
        <v>-0.3</v>
      </c>
      <c r="HL33" s="112">
        <f t="shared" si="2024"/>
        <v>0.39500000000000002</v>
      </c>
      <c r="HM33" s="112">
        <f t="shared" si="2024"/>
        <v>-0.39500000000000002</v>
      </c>
      <c r="HN33" s="112">
        <f t="shared" si="2024"/>
        <v>0</v>
      </c>
      <c r="HO33" s="112">
        <f t="shared" si="2024"/>
        <v>0.3</v>
      </c>
      <c r="HP33" s="112">
        <f t="shared" si="2024"/>
        <v>-0.3</v>
      </c>
      <c r="HQ33" s="112">
        <f t="shared" si="2024"/>
        <v>0.39500000000000002</v>
      </c>
      <c r="HR33" s="113">
        <f>HR9</f>
        <v>-0.39500000000000002</v>
      </c>
      <c r="HS33" s="112">
        <f>HS9</f>
        <v>0</v>
      </c>
      <c r="HT33" s="112">
        <f t="shared" ref="HT33:IA33" si="2025">HT9</f>
        <v>0.3</v>
      </c>
      <c r="HU33" s="112">
        <f t="shared" si="2025"/>
        <v>-0.3</v>
      </c>
      <c r="HV33" s="112">
        <f t="shared" si="2025"/>
        <v>0.39500000000000002</v>
      </c>
      <c r="HW33" s="112">
        <f t="shared" si="2025"/>
        <v>-0.39500000000000002</v>
      </c>
      <c r="HX33" s="112">
        <f t="shared" si="2025"/>
        <v>0</v>
      </c>
      <c r="HY33" s="112">
        <f t="shared" si="2025"/>
        <v>0.3</v>
      </c>
      <c r="HZ33" s="112">
        <f t="shared" si="2025"/>
        <v>-0.3</v>
      </c>
      <c r="IA33" s="112">
        <f t="shared" si="2025"/>
        <v>0.39500000000000002</v>
      </c>
      <c r="IB33" s="113">
        <f>IB9</f>
        <v>-0.39500000000000002</v>
      </c>
      <c r="IC33" s="112">
        <f>IC9</f>
        <v>0</v>
      </c>
      <c r="ID33" s="112">
        <f t="shared" ref="ID33:IK33" si="2026">ID9</f>
        <v>0.3</v>
      </c>
      <c r="IE33" s="112">
        <f t="shared" si="2026"/>
        <v>-0.3</v>
      </c>
      <c r="IF33" s="112">
        <f t="shared" si="2026"/>
        <v>0.39500000000000002</v>
      </c>
      <c r="IG33" s="112">
        <f t="shared" si="2026"/>
        <v>-0.39500000000000002</v>
      </c>
      <c r="IH33" s="112">
        <f t="shared" si="2026"/>
        <v>0</v>
      </c>
      <c r="II33" s="112">
        <f t="shared" si="2026"/>
        <v>0.3</v>
      </c>
      <c r="IJ33" s="112">
        <f t="shared" si="2026"/>
        <v>-0.3</v>
      </c>
      <c r="IK33" s="112">
        <f t="shared" si="2026"/>
        <v>0.39500000000000002</v>
      </c>
      <c r="IL33" s="113">
        <f>IL9</f>
        <v>-0.39500000000000002</v>
      </c>
      <c r="IM33" s="112">
        <f>IM9</f>
        <v>0</v>
      </c>
      <c r="IN33" s="112">
        <f t="shared" ref="IN33:IU33" si="2027">IN9</f>
        <v>0.3</v>
      </c>
      <c r="IO33" s="112">
        <f t="shared" si="2027"/>
        <v>-0.3</v>
      </c>
      <c r="IP33" s="112">
        <f t="shared" si="2027"/>
        <v>0.39500000000000002</v>
      </c>
      <c r="IQ33" s="112">
        <f t="shared" si="2027"/>
        <v>-0.39500000000000002</v>
      </c>
      <c r="IR33" s="112">
        <f t="shared" si="2027"/>
        <v>0</v>
      </c>
      <c r="IS33" s="112">
        <f t="shared" si="2027"/>
        <v>0.3</v>
      </c>
      <c r="IT33" s="112">
        <f t="shared" si="2027"/>
        <v>-0.3</v>
      </c>
      <c r="IU33" s="112">
        <f t="shared" si="2027"/>
        <v>0.39500000000000002</v>
      </c>
      <c r="IV33" s="113">
        <f>IV9</f>
        <v>-0.39500000000000002</v>
      </c>
      <c r="IW33" s="112">
        <f>IW9</f>
        <v>0</v>
      </c>
      <c r="IX33" s="112">
        <f t="shared" ref="IX33:JE33" si="2028">IX9</f>
        <v>0.3</v>
      </c>
      <c r="IY33" s="112">
        <f t="shared" si="2028"/>
        <v>-0.3</v>
      </c>
      <c r="IZ33" s="112">
        <f t="shared" si="2028"/>
        <v>0.39500000000000002</v>
      </c>
      <c r="JA33" s="112">
        <f t="shared" si="2028"/>
        <v>-0.39500000000000002</v>
      </c>
      <c r="JB33" s="112">
        <f t="shared" si="2028"/>
        <v>0</v>
      </c>
      <c r="JC33" s="112">
        <f t="shared" si="2028"/>
        <v>0.3</v>
      </c>
      <c r="JD33" s="112">
        <f t="shared" si="2028"/>
        <v>-0.3</v>
      </c>
      <c r="JE33" s="112">
        <f t="shared" si="2028"/>
        <v>0.39500000000000002</v>
      </c>
      <c r="JF33" s="113">
        <f>JF9</f>
        <v>-0.39500000000000002</v>
      </c>
      <c r="JG33" s="112">
        <f>JG9</f>
        <v>0</v>
      </c>
      <c r="JH33" s="112">
        <f t="shared" ref="JH33:JO33" si="2029">JH9</f>
        <v>0.3</v>
      </c>
      <c r="JI33" s="112">
        <f t="shared" si="2029"/>
        <v>-0.3</v>
      </c>
      <c r="JJ33" s="112">
        <f t="shared" si="2029"/>
        <v>0.39500000000000002</v>
      </c>
      <c r="JK33" s="112">
        <f t="shared" si="2029"/>
        <v>-0.39500000000000002</v>
      </c>
      <c r="JL33" s="112">
        <f t="shared" si="2029"/>
        <v>0</v>
      </c>
      <c r="JM33" s="112">
        <f t="shared" si="2029"/>
        <v>0.3</v>
      </c>
      <c r="JN33" s="112">
        <f t="shared" si="2029"/>
        <v>-0.3</v>
      </c>
      <c r="JO33" s="112">
        <f t="shared" si="2029"/>
        <v>0.39500000000000002</v>
      </c>
      <c r="JP33" s="113">
        <f>JP9</f>
        <v>-0.39500000000000002</v>
      </c>
      <c r="JQ33" s="112">
        <f>JQ9</f>
        <v>0</v>
      </c>
      <c r="JR33" s="112">
        <f t="shared" ref="JR33:JY33" si="2030">JR9</f>
        <v>0.3</v>
      </c>
      <c r="JS33" s="112">
        <f t="shared" si="2030"/>
        <v>-0.3</v>
      </c>
      <c r="JT33" s="112">
        <f t="shared" si="2030"/>
        <v>0.39500000000000002</v>
      </c>
      <c r="JU33" s="112">
        <f t="shared" si="2030"/>
        <v>-0.39500000000000002</v>
      </c>
      <c r="JV33" s="112">
        <f t="shared" si="2030"/>
        <v>0</v>
      </c>
      <c r="JW33" s="112">
        <f t="shared" si="2030"/>
        <v>0.3</v>
      </c>
      <c r="JX33" s="112">
        <f t="shared" si="2030"/>
        <v>-0.3</v>
      </c>
      <c r="JY33" s="112">
        <f t="shared" si="2030"/>
        <v>0.39500000000000002</v>
      </c>
      <c r="JZ33" s="113">
        <f>JZ9</f>
        <v>-0.39500000000000002</v>
      </c>
      <c r="KA33" s="112">
        <f>KA9</f>
        <v>0</v>
      </c>
      <c r="KB33" s="112">
        <f t="shared" ref="KB33:KI33" si="2031">KB9</f>
        <v>0.3</v>
      </c>
      <c r="KC33" s="112">
        <f t="shared" si="2031"/>
        <v>-0.3</v>
      </c>
      <c r="KD33" s="112">
        <f t="shared" si="2031"/>
        <v>0.39500000000000002</v>
      </c>
      <c r="KE33" s="112">
        <f t="shared" si="2031"/>
        <v>-0.39500000000000002</v>
      </c>
      <c r="KF33" s="112">
        <f t="shared" si="2031"/>
        <v>0</v>
      </c>
      <c r="KG33" s="112">
        <f t="shared" si="2031"/>
        <v>0.3</v>
      </c>
      <c r="KH33" s="112">
        <f t="shared" si="2031"/>
        <v>-0.3</v>
      </c>
      <c r="KI33" s="112">
        <f t="shared" si="2031"/>
        <v>0.39500000000000002</v>
      </c>
      <c r="KJ33" s="113">
        <f>KJ9</f>
        <v>-0.39500000000000002</v>
      </c>
      <c r="KK33" s="112">
        <f>KK9</f>
        <v>0</v>
      </c>
      <c r="KL33" s="112">
        <f t="shared" ref="KL33:KS33" si="2032">KL9</f>
        <v>0.3</v>
      </c>
      <c r="KM33" s="112">
        <f t="shared" si="2032"/>
        <v>-0.3</v>
      </c>
      <c r="KN33" s="112">
        <f t="shared" si="2032"/>
        <v>0.39500000000000002</v>
      </c>
      <c r="KO33" s="112">
        <f t="shared" si="2032"/>
        <v>-0.39500000000000002</v>
      </c>
      <c r="KP33" s="112">
        <f t="shared" si="2032"/>
        <v>0</v>
      </c>
      <c r="KQ33" s="112">
        <f t="shared" si="2032"/>
        <v>0.3</v>
      </c>
      <c r="KR33" s="112">
        <f t="shared" si="2032"/>
        <v>-0.3</v>
      </c>
      <c r="KS33" s="112">
        <f t="shared" si="2032"/>
        <v>0.39500000000000002</v>
      </c>
      <c r="KT33" s="113">
        <f>KT9</f>
        <v>-0.39500000000000002</v>
      </c>
      <c r="KU33" s="112">
        <f>KU9</f>
        <v>0</v>
      </c>
      <c r="KV33" s="112">
        <f t="shared" ref="KV33:LC33" si="2033">KV9</f>
        <v>0.3</v>
      </c>
      <c r="KW33" s="112">
        <f t="shared" si="2033"/>
        <v>-0.3</v>
      </c>
      <c r="KX33" s="112">
        <f t="shared" si="2033"/>
        <v>0.39500000000000002</v>
      </c>
      <c r="KY33" s="112">
        <f t="shared" si="2033"/>
        <v>-0.39500000000000002</v>
      </c>
      <c r="KZ33" s="112">
        <f t="shared" si="2033"/>
        <v>0</v>
      </c>
      <c r="LA33" s="112">
        <f t="shared" si="2033"/>
        <v>0.3</v>
      </c>
      <c r="LB33" s="112">
        <f t="shared" si="2033"/>
        <v>-0.3</v>
      </c>
      <c r="LC33" s="112">
        <f t="shared" si="2033"/>
        <v>0.39500000000000002</v>
      </c>
      <c r="LD33" s="171">
        <f t="shared" ref="LD33:LR33" si="2034">LD9</f>
        <v>-0.39500000000000002</v>
      </c>
      <c r="LE33" s="112">
        <f t="shared" si="2034"/>
        <v>0</v>
      </c>
      <c r="LF33" s="112">
        <f t="shared" si="2034"/>
        <v>0</v>
      </c>
      <c r="LG33" s="171">
        <f t="shared" si="2034"/>
        <v>0</v>
      </c>
      <c r="LH33" s="112">
        <f t="shared" si="2034"/>
        <v>0</v>
      </c>
      <c r="LI33" s="112">
        <f t="shared" si="2034"/>
        <v>0</v>
      </c>
      <c r="LJ33" s="112">
        <f t="shared" si="2034"/>
        <v>0</v>
      </c>
      <c r="LK33" s="112">
        <f t="shared" si="2034"/>
        <v>0</v>
      </c>
      <c r="LL33" s="112">
        <f t="shared" si="2034"/>
        <v>0</v>
      </c>
      <c r="LM33" s="112">
        <f t="shared" si="2034"/>
        <v>0</v>
      </c>
      <c r="LN33" s="112">
        <f t="shared" si="2034"/>
        <v>0</v>
      </c>
      <c r="LO33" s="112">
        <f t="shared" si="2034"/>
        <v>0</v>
      </c>
      <c r="LP33" s="112">
        <f t="shared" si="2034"/>
        <v>0</v>
      </c>
      <c r="LQ33" s="112">
        <f t="shared" si="2034"/>
        <v>0</v>
      </c>
      <c r="LR33" s="112">
        <f t="shared" si="2034"/>
        <v>0</v>
      </c>
      <c r="LS33" s="112">
        <f t="shared" ref="LS33:MC33" si="2035">LS9</f>
        <v>0</v>
      </c>
      <c r="LT33" s="112">
        <f t="shared" si="2035"/>
        <v>0</v>
      </c>
      <c r="LU33" s="112">
        <f t="shared" si="2035"/>
        <v>0</v>
      </c>
      <c r="LV33" s="112">
        <f t="shared" si="2035"/>
        <v>0</v>
      </c>
      <c r="LW33" s="112">
        <f t="shared" si="2035"/>
        <v>0</v>
      </c>
      <c r="LX33" s="112">
        <f t="shared" si="2035"/>
        <v>0</v>
      </c>
      <c r="LY33" s="244">
        <f t="shared" si="2035"/>
        <v>0</v>
      </c>
      <c r="LZ33" s="112">
        <f t="shared" si="2035"/>
        <v>0</v>
      </c>
      <c r="MA33" s="244">
        <f t="shared" si="2035"/>
        <v>0</v>
      </c>
      <c r="MB33" s="112">
        <f t="shared" si="2035"/>
        <v>0</v>
      </c>
      <c r="MC33" s="112">
        <f t="shared" si="2035"/>
        <v>0</v>
      </c>
      <c r="MD33" s="112">
        <f t="shared" ref="MD33:ME33" si="2036">MD9</f>
        <v>0</v>
      </c>
      <c r="ME33" s="112">
        <f t="shared" si="2036"/>
        <v>0</v>
      </c>
    </row>
    <row r="34" spans="1:343" x14ac:dyDescent="0.25">
      <c r="A34" s="264"/>
      <c r="B34" s="17" t="s">
        <v>139</v>
      </c>
      <c r="C34" t="s">
        <v>45</v>
      </c>
      <c r="D34" t="s">
        <v>71</v>
      </c>
      <c r="E34">
        <f>E33</f>
        <v>163769877</v>
      </c>
      <c r="F34" t="s">
        <v>144</v>
      </c>
      <c r="G34" s="112">
        <f t="shared" ref="G34:BR34" si="2037">IF(G14=0,1,IF(G13&lt;&gt;0,SIGN(G14)*COS(ATAN(G14/G13)),SIGN(G14)*COS(ATAN(G14/0.00001))))</f>
        <v>1</v>
      </c>
      <c r="H34" s="112">
        <f t="shared" si="2037"/>
        <v>0.95782628522115143</v>
      </c>
      <c r="I34" s="112">
        <f t="shared" si="2037"/>
        <v>-0.95782628522115143</v>
      </c>
      <c r="J34" s="112">
        <f t="shared" si="2037"/>
        <v>0.93007160780709941</v>
      </c>
      <c r="K34" s="112">
        <f t="shared" si="2037"/>
        <v>-0.93007160780709941</v>
      </c>
      <c r="L34" s="112">
        <f t="shared" si="2037"/>
        <v>1</v>
      </c>
      <c r="M34" s="112">
        <f t="shared" si="2037"/>
        <v>0.16439898730535721</v>
      </c>
      <c r="N34" s="112">
        <f t="shared" si="2037"/>
        <v>-0.16439898730535721</v>
      </c>
      <c r="O34" s="112">
        <f t="shared" si="2037"/>
        <v>0.12558018641613905</v>
      </c>
      <c r="P34" s="113">
        <f t="shared" si="2037"/>
        <v>-0.12558018641613905</v>
      </c>
      <c r="Q34" s="112">
        <f t="shared" si="2037"/>
        <v>1</v>
      </c>
      <c r="R34" s="112">
        <f t="shared" si="2037"/>
        <v>0.95782628522115143</v>
      </c>
      <c r="S34" s="112">
        <f t="shared" si="2037"/>
        <v>-0.95782628522115143</v>
      </c>
      <c r="T34" s="112">
        <f t="shared" si="2037"/>
        <v>0.93007160780709941</v>
      </c>
      <c r="U34" s="112">
        <f t="shared" si="2037"/>
        <v>-0.93007160780709941</v>
      </c>
      <c r="V34" s="112">
        <f t="shared" si="2037"/>
        <v>1</v>
      </c>
      <c r="W34" s="112">
        <f t="shared" si="2037"/>
        <v>0.16439898730535721</v>
      </c>
      <c r="X34" s="112">
        <f t="shared" si="2037"/>
        <v>-0.16439898730535721</v>
      </c>
      <c r="Y34" s="112">
        <f t="shared" si="2037"/>
        <v>0.12558018641613905</v>
      </c>
      <c r="Z34" s="113">
        <f t="shared" si="2037"/>
        <v>-0.12558018641613905</v>
      </c>
      <c r="AA34" s="112">
        <f t="shared" si="2037"/>
        <v>1</v>
      </c>
      <c r="AB34" s="112">
        <f t="shared" si="2037"/>
        <v>0.95782628522115143</v>
      </c>
      <c r="AC34" s="112">
        <f t="shared" si="2037"/>
        <v>-0.95782628522115143</v>
      </c>
      <c r="AD34" s="112">
        <f t="shared" si="2037"/>
        <v>0.93007160780709941</v>
      </c>
      <c r="AE34" s="112">
        <f t="shared" si="2037"/>
        <v>-0.93007160780709941</v>
      </c>
      <c r="AF34" s="112">
        <f t="shared" si="2037"/>
        <v>1</v>
      </c>
      <c r="AG34" s="112">
        <f t="shared" si="2037"/>
        <v>0.16439898730535721</v>
      </c>
      <c r="AH34" s="112">
        <f t="shared" si="2037"/>
        <v>-0.16439898730535721</v>
      </c>
      <c r="AI34" s="112">
        <f t="shared" si="2037"/>
        <v>0.12558018641613905</v>
      </c>
      <c r="AJ34" s="113">
        <f t="shared" si="2037"/>
        <v>-0.12558018641613905</v>
      </c>
      <c r="AK34" s="112">
        <f t="shared" si="2037"/>
        <v>1</v>
      </c>
      <c r="AL34" s="112">
        <f t="shared" si="2037"/>
        <v>0.95782628522115143</v>
      </c>
      <c r="AM34" s="112">
        <f t="shared" si="2037"/>
        <v>-0.95782628522115143</v>
      </c>
      <c r="AN34" s="112">
        <f t="shared" si="2037"/>
        <v>0.93007160780709941</v>
      </c>
      <c r="AO34" s="112">
        <f t="shared" si="2037"/>
        <v>-0.93007160780709941</v>
      </c>
      <c r="AP34" s="112">
        <f t="shared" si="2037"/>
        <v>1</v>
      </c>
      <c r="AQ34" s="112">
        <f t="shared" si="2037"/>
        <v>0.16439898730535721</v>
      </c>
      <c r="AR34" s="112">
        <f t="shared" si="2037"/>
        <v>-0.16439898730535721</v>
      </c>
      <c r="AS34" s="112">
        <f t="shared" si="2037"/>
        <v>0.12558018641613905</v>
      </c>
      <c r="AT34" s="113">
        <f t="shared" si="2037"/>
        <v>-0.12558018641613905</v>
      </c>
      <c r="AU34" s="112">
        <f t="shared" si="2037"/>
        <v>1</v>
      </c>
      <c r="AV34" s="112">
        <f t="shared" si="2037"/>
        <v>0.95782628522115143</v>
      </c>
      <c r="AW34" s="112">
        <f t="shared" si="2037"/>
        <v>-0.95782628522115143</v>
      </c>
      <c r="AX34" s="112">
        <f t="shared" si="2037"/>
        <v>0.93007160780709941</v>
      </c>
      <c r="AY34" s="112">
        <f t="shared" si="2037"/>
        <v>-0.93007160780709941</v>
      </c>
      <c r="AZ34" s="112">
        <f t="shared" si="2037"/>
        <v>1</v>
      </c>
      <c r="BA34" s="112">
        <f t="shared" si="2037"/>
        <v>0.16439898730535721</v>
      </c>
      <c r="BB34" s="112">
        <f t="shared" si="2037"/>
        <v>-0.16439898730535721</v>
      </c>
      <c r="BC34" s="112">
        <f t="shared" si="2037"/>
        <v>0.12558018641613905</v>
      </c>
      <c r="BD34" s="113">
        <f t="shared" si="2037"/>
        <v>-0.12558018641613905</v>
      </c>
      <c r="BE34" s="112">
        <f t="shared" si="2037"/>
        <v>1</v>
      </c>
      <c r="BF34" s="112">
        <f t="shared" si="2037"/>
        <v>0.95782628522115143</v>
      </c>
      <c r="BG34" s="112">
        <f t="shared" si="2037"/>
        <v>-0.95782628522115143</v>
      </c>
      <c r="BH34" s="112">
        <f t="shared" si="2037"/>
        <v>0.93007160780709941</v>
      </c>
      <c r="BI34" s="112">
        <f t="shared" si="2037"/>
        <v>-0.93007160780709941</v>
      </c>
      <c r="BJ34" s="112">
        <f t="shared" si="2037"/>
        <v>1</v>
      </c>
      <c r="BK34" s="112">
        <f t="shared" si="2037"/>
        <v>0.16439898730535721</v>
      </c>
      <c r="BL34" s="112">
        <f t="shared" si="2037"/>
        <v>-0.16439898730535721</v>
      </c>
      <c r="BM34" s="112">
        <f t="shared" si="2037"/>
        <v>0.12558018641613905</v>
      </c>
      <c r="BN34" s="113">
        <f t="shared" si="2037"/>
        <v>-0.12558018641613905</v>
      </c>
      <c r="BO34" s="112">
        <f t="shared" si="2037"/>
        <v>1</v>
      </c>
      <c r="BP34" s="112">
        <f t="shared" si="2037"/>
        <v>0.95782628522115143</v>
      </c>
      <c r="BQ34" s="112">
        <f t="shared" si="2037"/>
        <v>-0.95782628522115143</v>
      </c>
      <c r="BR34" s="112">
        <f t="shared" si="2037"/>
        <v>0.93007160780709941</v>
      </c>
      <c r="BS34" s="112">
        <f t="shared" ref="BS34:ED34" si="2038">IF(BS14=0,1,IF(BS13&lt;&gt;0,SIGN(BS14)*COS(ATAN(BS14/BS13)),SIGN(BS14)*COS(ATAN(BS14/0.00001))))</f>
        <v>-0.93007160780709941</v>
      </c>
      <c r="BT34" s="112">
        <f t="shared" si="2038"/>
        <v>1</v>
      </c>
      <c r="BU34" s="112">
        <f t="shared" si="2038"/>
        <v>0.16439898730535721</v>
      </c>
      <c r="BV34" s="112">
        <f t="shared" si="2038"/>
        <v>-0.16439898730535721</v>
      </c>
      <c r="BW34" s="112">
        <f t="shared" si="2038"/>
        <v>0.12558018641613905</v>
      </c>
      <c r="BX34" s="113">
        <f t="shared" si="2038"/>
        <v>-0.12558018641613905</v>
      </c>
      <c r="BY34" s="112">
        <f t="shared" si="2038"/>
        <v>1</v>
      </c>
      <c r="BZ34" s="112">
        <f t="shared" si="2038"/>
        <v>0.95782628522115143</v>
      </c>
      <c r="CA34" s="112">
        <f t="shared" si="2038"/>
        <v>-0.95782628522115143</v>
      </c>
      <c r="CB34" s="112">
        <f t="shared" si="2038"/>
        <v>0.93007160780709941</v>
      </c>
      <c r="CC34" s="112">
        <f t="shared" si="2038"/>
        <v>-0.93007160780709941</v>
      </c>
      <c r="CD34" s="112">
        <f t="shared" si="2038"/>
        <v>1</v>
      </c>
      <c r="CE34" s="112">
        <f t="shared" si="2038"/>
        <v>0.16439898730535721</v>
      </c>
      <c r="CF34" s="112">
        <f t="shared" si="2038"/>
        <v>-0.16439898730535721</v>
      </c>
      <c r="CG34" s="112">
        <f t="shared" si="2038"/>
        <v>0.12558018641613905</v>
      </c>
      <c r="CH34" s="113">
        <f t="shared" si="2038"/>
        <v>-0.12558018641613905</v>
      </c>
      <c r="CI34" s="112">
        <f t="shared" si="2038"/>
        <v>1</v>
      </c>
      <c r="CJ34" s="112">
        <f t="shared" si="2038"/>
        <v>0.95782628522115143</v>
      </c>
      <c r="CK34" s="112">
        <f t="shared" si="2038"/>
        <v>-0.95782628522115143</v>
      </c>
      <c r="CL34" s="112">
        <f t="shared" si="2038"/>
        <v>0.93007160780709941</v>
      </c>
      <c r="CM34" s="112">
        <f t="shared" si="2038"/>
        <v>-0.93007160780709941</v>
      </c>
      <c r="CN34" s="112">
        <f t="shared" si="2038"/>
        <v>1</v>
      </c>
      <c r="CO34" s="112">
        <f t="shared" si="2038"/>
        <v>0.16439898730535721</v>
      </c>
      <c r="CP34" s="112">
        <f t="shared" si="2038"/>
        <v>-0.16439898730535721</v>
      </c>
      <c r="CQ34" s="112">
        <f t="shared" si="2038"/>
        <v>0.12558018641613905</v>
      </c>
      <c r="CR34" s="113">
        <f t="shared" si="2038"/>
        <v>-0.12558018641613905</v>
      </c>
      <c r="CS34" s="112">
        <f t="shared" si="2038"/>
        <v>1</v>
      </c>
      <c r="CT34" s="112">
        <f t="shared" si="2038"/>
        <v>0.95782628522115143</v>
      </c>
      <c r="CU34" s="112">
        <f t="shared" si="2038"/>
        <v>-0.95782628522115143</v>
      </c>
      <c r="CV34" s="112">
        <f t="shared" si="2038"/>
        <v>0.93007160780709941</v>
      </c>
      <c r="CW34" s="112">
        <f t="shared" si="2038"/>
        <v>-0.93007160780709941</v>
      </c>
      <c r="CX34" s="112">
        <f t="shared" si="2038"/>
        <v>1</v>
      </c>
      <c r="CY34" s="112">
        <f t="shared" si="2038"/>
        <v>0.16439898730535721</v>
      </c>
      <c r="CZ34" s="112">
        <f t="shared" si="2038"/>
        <v>-0.16439898730535721</v>
      </c>
      <c r="DA34" s="112">
        <f t="shared" si="2038"/>
        <v>0.12558018641613905</v>
      </c>
      <c r="DB34" s="113">
        <f t="shared" si="2038"/>
        <v>-0.12558018641613905</v>
      </c>
      <c r="DC34" s="112">
        <f t="shared" si="2038"/>
        <v>1</v>
      </c>
      <c r="DD34" s="112">
        <f t="shared" si="2038"/>
        <v>0.95782628522115143</v>
      </c>
      <c r="DE34" s="112">
        <f t="shared" si="2038"/>
        <v>-0.95782628522115143</v>
      </c>
      <c r="DF34" s="112">
        <f t="shared" si="2038"/>
        <v>0.93007160780709941</v>
      </c>
      <c r="DG34" s="112">
        <f t="shared" si="2038"/>
        <v>-0.93007160780709941</v>
      </c>
      <c r="DH34" s="112">
        <f t="shared" si="2038"/>
        <v>1</v>
      </c>
      <c r="DI34" s="112">
        <f t="shared" si="2038"/>
        <v>0.16439898730535721</v>
      </c>
      <c r="DJ34" s="112">
        <f t="shared" si="2038"/>
        <v>-0.16439898730535721</v>
      </c>
      <c r="DK34" s="112">
        <f t="shared" si="2038"/>
        <v>0.12558018641613905</v>
      </c>
      <c r="DL34" s="113">
        <f t="shared" si="2038"/>
        <v>-0.12558018641613905</v>
      </c>
      <c r="DM34" s="112">
        <f t="shared" si="2038"/>
        <v>1</v>
      </c>
      <c r="DN34" s="112">
        <f t="shared" si="2038"/>
        <v>0.95782628522115143</v>
      </c>
      <c r="DO34" s="112">
        <f t="shared" si="2038"/>
        <v>-0.95782628522115143</v>
      </c>
      <c r="DP34" s="112">
        <f t="shared" si="2038"/>
        <v>0.93007160780709941</v>
      </c>
      <c r="DQ34" s="112">
        <f t="shared" si="2038"/>
        <v>-0.93007160780709941</v>
      </c>
      <c r="DR34" s="112">
        <f t="shared" si="2038"/>
        <v>1</v>
      </c>
      <c r="DS34" s="112">
        <f t="shared" si="2038"/>
        <v>0.16439898730535721</v>
      </c>
      <c r="DT34" s="112">
        <f t="shared" si="2038"/>
        <v>-0.16439898730535721</v>
      </c>
      <c r="DU34" s="112">
        <f t="shared" si="2038"/>
        <v>0.12558018641613905</v>
      </c>
      <c r="DV34" s="113">
        <f t="shared" si="2038"/>
        <v>-0.12558018641613905</v>
      </c>
      <c r="DW34" s="112">
        <f t="shared" si="2038"/>
        <v>1</v>
      </c>
      <c r="DX34" s="112">
        <f t="shared" si="2038"/>
        <v>1</v>
      </c>
      <c r="DY34" s="112">
        <f t="shared" si="2038"/>
        <v>1</v>
      </c>
      <c r="DZ34" s="112">
        <f t="shared" si="2038"/>
        <v>1</v>
      </c>
      <c r="EA34" s="112">
        <f t="shared" si="2038"/>
        <v>1</v>
      </c>
      <c r="EB34" s="112">
        <f t="shared" si="2038"/>
        <v>1</v>
      </c>
      <c r="EC34" s="112">
        <f t="shared" si="2038"/>
        <v>1</v>
      </c>
      <c r="ED34" s="112">
        <f t="shared" si="2038"/>
        <v>1</v>
      </c>
      <c r="EE34" s="112">
        <f t="shared" ref="EE34:GP34" si="2039">IF(EE14=0,1,IF(EE13&lt;&gt;0,SIGN(EE14)*COS(ATAN(EE14/EE13)),SIGN(EE14)*COS(ATAN(EE14/0.00001))))</f>
        <v>1</v>
      </c>
      <c r="EF34" s="113">
        <f t="shared" si="2039"/>
        <v>1</v>
      </c>
      <c r="EG34" s="112">
        <f t="shared" si="2039"/>
        <v>1</v>
      </c>
      <c r="EH34" s="112">
        <f t="shared" si="2039"/>
        <v>0.95782628522115143</v>
      </c>
      <c r="EI34" s="112">
        <f t="shared" si="2039"/>
        <v>-0.95782628522115143</v>
      </c>
      <c r="EJ34" s="112">
        <f t="shared" si="2039"/>
        <v>0.93007160780709941</v>
      </c>
      <c r="EK34" s="112">
        <f t="shared" si="2039"/>
        <v>-0.93007160780709941</v>
      </c>
      <c r="EL34" s="112">
        <f t="shared" si="2039"/>
        <v>1</v>
      </c>
      <c r="EM34" s="112">
        <f t="shared" si="2039"/>
        <v>0.16439898730535721</v>
      </c>
      <c r="EN34" s="112">
        <f t="shared" si="2039"/>
        <v>-0.16439898730535721</v>
      </c>
      <c r="EO34" s="112">
        <f t="shared" si="2039"/>
        <v>0.12558018641613905</v>
      </c>
      <c r="EP34" s="113">
        <f t="shared" si="2039"/>
        <v>-0.12558018641613905</v>
      </c>
      <c r="EQ34" s="112">
        <f t="shared" si="2039"/>
        <v>1</v>
      </c>
      <c r="ER34" s="112">
        <f t="shared" si="2039"/>
        <v>0.95782628522115143</v>
      </c>
      <c r="ES34" s="112">
        <f t="shared" si="2039"/>
        <v>-0.95782628522115143</v>
      </c>
      <c r="ET34" s="112">
        <f t="shared" si="2039"/>
        <v>0.93007160780709941</v>
      </c>
      <c r="EU34" s="112">
        <f t="shared" si="2039"/>
        <v>-0.93007160780709941</v>
      </c>
      <c r="EV34" s="112">
        <f t="shared" si="2039"/>
        <v>1</v>
      </c>
      <c r="EW34" s="112">
        <f t="shared" si="2039"/>
        <v>0.16439898730535721</v>
      </c>
      <c r="EX34" s="112">
        <f t="shared" si="2039"/>
        <v>-0.16439898730535721</v>
      </c>
      <c r="EY34" s="112">
        <f t="shared" si="2039"/>
        <v>0.12558018641613905</v>
      </c>
      <c r="EZ34" s="113">
        <f t="shared" si="2039"/>
        <v>-0.12558018641613905</v>
      </c>
      <c r="FA34" s="112">
        <f t="shared" si="2039"/>
        <v>1</v>
      </c>
      <c r="FB34" s="112">
        <f t="shared" si="2039"/>
        <v>0.95782628522115143</v>
      </c>
      <c r="FC34" s="112">
        <f t="shared" si="2039"/>
        <v>-0.95782628522115143</v>
      </c>
      <c r="FD34" s="112">
        <f t="shared" si="2039"/>
        <v>0.93007160780709941</v>
      </c>
      <c r="FE34" s="112">
        <f t="shared" si="2039"/>
        <v>-0.93007160780709941</v>
      </c>
      <c r="FF34" s="112">
        <f t="shared" si="2039"/>
        <v>1</v>
      </c>
      <c r="FG34" s="112">
        <f t="shared" si="2039"/>
        <v>0.16439898730535721</v>
      </c>
      <c r="FH34" s="112">
        <f t="shared" si="2039"/>
        <v>-0.16439898730535721</v>
      </c>
      <c r="FI34" s="112">
        <f t="shared" si="2039"/>
        <v>0.12558018641613905</v>
      </c>
      <c r="FJ34" s="113">
        <f t="shared" si="2039"/>
        <v>-0.12558018641613905</v>
      </c>
      <c r="FK34" s="112">
        <f t="shared" si="2039"/>
        <v>1</v>
      </c>
      <c r="FL34" s="112">
        <f t="shared" si="2039"/>
        <v>1</v>
      </c>
      <c r="FM34" s="112">
        <f t="shared" si="2039"/>
        <v>1</v>
      </c>
      <c r="FN34" s="112">
        <f t="shared" si="2039"/>
        <v>1</v>
      </c>
      <c r="FO34" s="112">
        <f t="shared" si="2039"/>
        <v>1</v>
      </c>
      <c r="FP34" s="112">
        <f t="shared" si="2039"/>
        <v>1</v>
      </c>
      <c r="FQ34" s="112">
        <f t="shared" si="2039"/>
        <v>1</v>
      </c>
      <c r="FR34" s="112">
        <f t="shared" si="2039"/>
        <v>1</v>
      </c>
      <c r="FS34" s="112">
        <f t="shared" si="2039"/>
        <v>1</v>
      </c>
      <c r="FT34" s="113">
        <f t="shared" si="2039"/>
        <v>1</v>
      </c>
      <c r="FU34" s="112">
        <f t="shared" si="2039"/>
        <v>1</v>
      </c>
      <c r="FV34" s="112">
        <f t="shared" si="2039"/>
        <v>0.95782628522115143</v>
      </c>
      <c r="FW34" s="112">
        <f t="shared" si="2039"/>
        <v>-0.95782628522115143</v>
      </c>
      <c r="FX34" s="112">
        <f t="shared" si="2039"/>
        <v>0.93007160780709941</v>
      </c>
      <c r="FY34" s="112">
        <f t="shared" si="2039"/>
        <v>-0.93007160780709941</v>
      </c>
      <c r="FZ34" s="112">
        <f t="shared" si="2039"/>
        <v>1</v>
      </c>
      <c r="GA34" s="112">
        <f t="shared" si="2039"/>
        <v>0.16439898730535721</v>
      </c>
      <c r="GB34" s="112">
        <f t="shared" si="2039"/>
        <v>-0.16439898730535721</v>
      </c>
      <c r="GC34" s="112">
        <f t="shared" si="2039"/>
        <v>0.12558018641613905</v>
      </c>
      <c r="GD34" s="113">
        <f t="shared" si="2039"/>
        <v>-0.12558018641613905</v>
      </c>
      <c r="GE34" s="112">
        <f t="shared" si="2039"/>
        <v>1</v>
      </c>
      <c r="GF34" s="112">
        <f t="shared" si="2039"/>
        <v>0.95782628522115143</v>
      </c>
      <c r="GG34" s="112">
        <f t="shared" si="2039"/>
        <v>-0.95782628522115143</v>
      </c>
      <c r="GH34" s="112">
        <f t="shared" si="2039"/>
        <v>0.93007160780709941</v>
      </c>
      <c r="GI34" s="112">
        <f t="shared" si="2039"/>
        <v>-0.93007160780709941</v>
      </c>
      <c r="GJ34" s="112">
        <f t="shared" si="2039"/>
        <v>1</v>
      </c>
      <c r="GK34" s="112">
        <f t="shared" si="2039"/>
        <v>0.16439898730535721</v>
      </c>
      <c r="GL34" s="112">
        <f t="shared" si="2039"/>
        <v>-0.16439898730535721</v>
      </c>
      <c r="GM34" s="112">
        <f t="shared" si="2039"/>
        <v>0.12558018641613905</v>
      </c>
      <c r="GN34" s="113">
        <f t="shared" si="2039"/>
        <v>-0.12558018641613905</v>
      </c>
      <c r="GO34" s="112">
        <f t="shared" si="2039"/>
        <v>1</v>
      </c>
      <c r="GP34" s="112">
        <f t="shared" si="2039"/>
        <v>0.95782628522115143</v>
      </c>
      <c r="GQ34" s="112">
        <f t="shared" ref="GQ34:IB34" si="2040">IF(GQ14=0,1,IF(GQ13&lt;&gt;0,SIGN(GQ14)*COS(ATAN(GQ14/GQ13)),SIGN(GQ14)*COS(ATAN(GQ14/0.00001))))</f>
        <v>-0.95782628522115143</v>
      </c>
      <c r="GR34" s="112">
        <f t="shared" si="2040"/>
        <v>0.93007160780709941</v>
      </c>
      <c r="GS34" s="112">
        <f t="shared" si="2040"/>
        <v>-0.93007160780709941</v>
      </c>
      <c r="GT34" s="112">
        <f t="shared" si="2040"/>
        <v>1</v>
      </c>
      <c r="GU34" s="112">
        <f t="shared" si="2040"/>
        <v>0.16439898730535721</v>
      </c>
      <c r="GV34" s="112">
        <f t="shared" si="2040"/>
        <v>-0.16439898730535721</v>
      </c>
      <c r="GW34" s="112">
        <f t="shared" si="2040"/>
        <v>0.12558018641613905</v>
      </c>
      <c r="GX34" s="113">
        <f t="shared" si="2040"/>
        <v>-0.12558018641613905</v>
      </c>
      <c r="GY34" s="112">
        <f t="shared" si="2040"/>
        <v>1</v>
      </c>
      <c r="GZ34" s="112">
        <f t="shared" si="2040"/>
        <v>0.95782628522115143</v>
      </c>
      <c r="HA34" s="112">
        <f t="shared" si="2040"/>
        <v>-0.95782628522115143</v>
      </c>
      <c r="HB34" s="112">
        <f t="shared" si="2040"/>
        <v>0.93007160780709941</v>
      </c>
      <c r="HC34" s="112">
        <f t="shared" si="2040"/>
        <v>-0.93007160780709941</v>
      </c>
      <c r="HD34" s="112">
        <f t="shared" si="2040"/>
        <v>1</v>
      </c>
      <c r="HE34" s="112">
        <f t="shared" si="2040"/>
        <v>0.16439898730535721</v>
      </c>
      <c r="HF34" s="112">
        <f t="shared" si="2040"/>
        <v>-0.16439898730535721</v>
      </c>
      <c r="HG34" s="112">
        <f t="shared" si="2040"/>
        <v>0.12558018641613905</v>
      </c>
      <c r="HH34" s="113">
        <f t="shared" si="2040"/>
        <v>-0.12558018641613905</v>
      </c>
      <c r="HI34" s="112">
        <f t="shared" si="2040"/>
        <v>1</v>
      </c>
      <c r="HJ34" s="112">
        <f t="shared" si="2040"/>
        <v>0.95782628522115143</v>
      </c>
      <c r="HK34" s="112">
        <f t="shared" si="2040"/>
        <v>-0.95782628522115143</v>
      </c>
      <c r="HL34" s="112">
        <f t="shared" si="2040"/>
        <v>0.93007160780709941</v>
      </c>
      <c r="HM34" s="112">
        <f t="shared" si="2040"/>
        <v>-0.93007160780709941</v>
      </c>
      <c r="HN34" s="112">
        <f t="shared" si="2040"/>
        <v>1</v>
      </c>
      <c r="HO34" s="112">
        <f t="shared" si="2040"/>
        <v>0.16439898730535721</v>
      </c>
      <c r="HP34" s="112">
        <f t="shared" si="2040"/>
        <v>-0.16439898730535721</v>
      </c>
      <c r="HQ34" s="112">
        <f t="shared" si="2040"/>
        <v>0.12558018641613905</v>
      </c>
      <c r="HR34" s="113">
        <f t="shared" si="2040"/>
        <v>-0.12558018641613905</v>
      </c>
      <c r="HS34" s="112">
        <f t="shared" si="2040"/>
        <v>1</v>
      </c>
      <c r="HT34" s="112">
        <f t="shared" si="2040"/>
        <v>0.95782628522115143</v>
      </c>
      <c r="HU34" s="112">
        <f t="shared" si="2040"/>
        <v>-0.95782628522115143</v>
      </c>
      <c r="HV34" s="112">
        <f t="shared" si="2040"/>
        <v>0.93007160780709941</v>
      </c>
      <c r="HW34" s="112">
        <f t="shared" si="2040"/>
        <v>-0.93007160780709941</v>
      </c>
      <c r="HX34" s="112">
        <f t="shared" si="2040"/>
        <v>1</v>
      </c>
      <c r="HY34" s="112">
        <f t="shared" si="2040"/>
        <v>0.16439898730535721</v>
      </c>
      <c r="HZ34" s="112">
        <f t="shared" si="2040"/>
        <v>-0.16439898730535721</v>
      </c>
      <c r="IA34" s="112">
        <f t="shared" si="2040"/>
        <v>0.12558018641613905</v>
      </c>
      <c r="IB34" s="113">
        <f t="shared" si="2040"/>
        <v>-0.12558018641613905</v>
      </c>
      <c r="IC34" s="112">
        <f t="shared" ref="IC34:JF34" si="2041">IF(IC14=0,1,IF(IC13&lt;&gt;0,SIGN(IC14)*COS(ATAN(IC14/IC13)),SIGN(IC14)*COS(ATAN(IC14/0.00001))))</f>
        <v>1</v>
      </c>
      <c r="ID34" s="112">
        <f t="shared" si="2041"/>
        <v>0.95782628522115143</v>
      </c>
      <c r="IE34" s="112">
        <f t="shared" si="2041"/>
        <v>-0.95782628522115143</v>
      </c>
      <c r="IF34" s="112">
        <f t="shared" si="2041"/>
        <v>0.93007160780709941</v>
      </c>
      <c r="IG34" s="112">
        <f t="shared" si="2041"/>
        <v>-0.93007160780709941</v>
      </c>
      <c r="IH34" s="112">
        <f t="shared" si="2041"/>
        <v>1</v>
      </c>
      <c r="II34" s="112">
        <f t="shared" si="2041"/>
        <v>0.16439898730535721</v>
      </c>
      <c r="IJ34" s="112">
        <f t="shared" si="2041"/>
        <v>-0.16439898730535721</v>
      </c>
      <c r="IK34" s="112">
        <f t="shared" si="2041"/>
        <v>0.12558018641613905</v>
      </c>
      <c r="IL34" s="113">
        <f t="shared" si="2041"/>
        <v>-0.12558018641613905</v>
      </c>
      <c r="IM34" s="112">
        <f t="shared" si="2041"/>
        <v>1</v>
      </c>
      <c r="IN34" s="112">
        <f t="shared" si="2041"/>
        <v>0.95782628522115143</v>
      </c>
      <c r="IO34" s="112">
        <f t="shared" si="2041"/>
        <v>-0.95782628522115143</v>
      </c>
      <c r="IP34" s="112">
        <f t="shared" si="2041"/>
        <v>0.93007160780709941</v>
      </c>
      <c r="IQ34" s="112">
        <f t="shared" si="2041"/>
        <v>-0.93007160780709941</v>
      </c>
      <c r="IR34" s="112">
        <f t="shared" si="2041"/>
        <v>1</v>
      </c>
      <c r="IS34" s="112">
        <f t="shared" si="2041"/>
        <v>0.16439898730535721</v>
      </c>
      <c r="IT34" s="112">
        <f t="shared" si="2041"/>
        <v>-0.16439898730535721</v>
      </c>
      <c r="IU34" s="112">
        <f t="shared" si="2041"/>
        <v>0.12558018641613905</v>
      </c>
      <c r="IV34" s="113">
        <f t="shared" si="2041"/>
        <v>-0.12558018641613905</v>
      </c>
      <c r="IW34" s="112">
        <f t="shared" si="2041"/>
        <v>1</v>
      </c>
      <c r="IX34" s="112">
        <f t="shared" si="2041"/>
        <v>0.95782628522115143</v>
      </c>
      <c r="IY34" s="112">
        <f t="shared" si="2041"/>
        <v>-0.95782628522115143</v>
      </c>
      <c r="IZ34" s="112">
        <f t="shared" si="2041"/>
        <v>0.93007160780709941</v>
      </c>
      <c r="JA34" s="112">
        <f t="shared" si="2041"/>
        <v>-0.93007160780709941</v>
      </c>
      <c r="JB34" s="112">
        <f t="shared" si="2041"/>
        <v>1</v>
      </c>
      <c r="JC34" s="112">
        <f t="shared" si="2041"/>
        <v>0.16439898730535721</v>
      </c>
      <c r="JD34" s="112">
        <f t="shared" si="2041"/>
        <v>-0.16439898730535721</v>
      </c>
      <c r="JE34" s="112">
        <f t="shared" si="2041"/>
        <v>0.12558018641613905</v>
      </c>
      <c r="JF34" s="113">
        <f t="shared" si="2041"/>
        <v>-0.12558018641613905</v>
      </c>
      <c r="JG34" s="112">
        <f t="shared" ref="JG34:LE34" si="2042">IF(JG14=0,1,IF(JG13&lt;&gt;0,SIGN(JG14)*COS(ATAN(JG14/JG13)),SIGN(JG14)*COS(ATAN(JG14/0.00001))))</f>
        <v>1</v>
      </c>
      <c r="JH34" s="112">
        <f t="shared" si="2042"/>
        <v>0.95782628522115143</v>
      </c>
      <c r="JI34" s="112">
        <f t="shared" si="2042"/>
        <v>-0.95782628522115143</v>
      </c>
      <c r="JJ34" s="112">
        <f t="shared" si="2042"/>
        <v>0.93007160780709941</v>
      </c>
      <c r="JK34" s="112">
        <f t="shared" si="2042"/>
        <v>-0.93007160780709941</v>
      </c>
      <c r="JL34" s="112">
        <f t="shared" si="2042"/>
        <v>1</v>
      </c>
      <c r="JM34" s="112">
        <f t="shared" si="2042"/>
        <v>0.16439898730535721</v>
      </c>
      <c r="JN34" s="112">
        <f t="shared" si="2042"/>
        <v>-0.16439898730535721</v>
      </c>
      <c r="JO34" s="112">
        <f t="shared" si="2042"/>
        <v>0.12558018641613905</v>
      </c>
      <c r="JP34" s="113">
        <f t="shared" si="2042"/>
        <v>-0.12558018641613905</v>
      </c>
      <c r="JQ34" s="112">
        <f t="shared" si="2042"/>
        <v>1</v>
      </c>
      <c r="JR34" s="112">
        <f t="shared" si="2042"/>
        <v>0.95782628522115143</v>
      </c>
      <c r="JS34" s="112">
        <f t="shared" si="2042"/>
        <v>-0.95782628522115143</v>
      </c>
      <c r="JT34" s="112">
        <f t="shared" si="2042"/>
        <v>0.93007160780709941</v>
      </c>
      <c r="JU34" s="112">
        <f t="shared" si="2042"/>
        <v>-0.93007160780709941</v>
      </c>
      <c r="JV34" s="112">
        <f t="shared" si="2042"/>
        <v>1</v>
      </c>
      <c r="JW34" s="112">
        <f t="shared" si="2042"/>
        <v>0.16439898730535721</v>
      </c>
      <c r="JX34" s="112">
        <f t="shared" si="2042"/>
        <v>-0.16439898730535721</v>
      </c>
      <c r="JY34" s="112">
        <f t="shared" si="2042"/>
        <v>0.12558018641613905</v>
      </c>
      <c r="JZ34" s="113">
        <f t="shared" si="2042"/>
        <v>-0.12558018641613905</v>
      </c>
      <c r="KA34" s="112">
        <f t="shared" si="2042"/>
        <v>1</v>
      </c>
      <c r="KB34" s="112">
        <f t="shared" si="2042"/>
        <v>0.95782628522115143</v>
      </c>
      <c r="KC34" s="112">
        <f t="shared" si="2042"/>
        <v>-0.95782628522115143</v>
      </c>
      <c r="KD34" s="112">
        <f t="shared" si="2042"/>
        <v>0.93007160780709941</v>
      </c>
      <c r="KE34" s="112">
        <f t="shared" si="2042"/>
        <v>-0.93007160780709941</v>
      </c>
      <c r="KF34" s="112">
        <f t="shared" si="2042"/>
        <v>1</v>
      </c>
      <c r="KG34" s="112">
        <f t="shared" si="2042"/>
        <v>0.16439898730535721</v>
      </c>
      <c r="KH34" s="112">
        <f t="shared" si="2042"/>
        <v>-0.16439898730535721</v>
      </c>
      <c r="KI34" s="112">
        <f t="shared" si="2042"/>
        <v>0.12558018641613905</v>
      </c>
      <c r="KJ34" s="113">
        <f t="shared" si="2042"/>
        <v>-0.12558018641613905</v>
      </c>
      <c r="KK34" s="112">
        <f t="shared" si="2042"/>
        <v>1</v>
      </c>
      <c r="KL34" s="112">
        <f t="shared" si="2042"/>
        <v>0.95782628522115143</v>
      </c>
      <c r="KM34" s="112">
        <f t="shared" si="2042"/>
        <v>-0.95782628522115143</v>
      </c>
      <c r="KN34" s="112">
        <f t="shared" si="2042"/>
        <v>0.93007160780709941</v>
      </c>
      <c r="KO34" s="112">
        <f t="shared" si="2042"/>
        <v>-0.93007160780709941</v>
      </c>
      <c r="KP34" s="112">
        <f t="shared" si="2042"/>
        <v>1</v>
      </c>
      <c r="KQ34" s="112">
        <f t="shared" si="2042"/>
        <v>0.16439898730535721</v>
      </c>
      <c r="KR34" s="112">
        <f t="shared" si="2042"/>
        <v>-0.16439898730535721</v>
      </c>
      <c r="KS34" s="112">
        <f t="shared" si="2042"/>
        <v>0.12558018641613905</v>
      </c>
      <c r="KT34" s="113">
        <f t="shared" si="2042"/>
        <v>-0.12558018641613905</v>
      </c>
      <c r="KU34" s="112">
        <f t="shared" si="2042"/>
        <v>1</v>
      </c>
      <c r="KV34" s="112">
        <f t="shared" si="2042"/>
        <v>0.95782628522115143</v>
      </c>
      <c r="KW34" s="112">
        <f t="shared" si="2042"/>
        <v>-0.95782628522115143</v>
      </c>
      <c r="KX34" s="112">
        <f t="shared" si="2042"/>
        <v>0.93007160780709941</v>
      </c>
      <c r="KY34" s="112">
        <f t="shared" si="2042"/>
        <v>-0.93007160780709941</v>
      </c>
      <c r="KZ34" s="112">
        <f t="shared" si="2042"/>
        <v>1</v>
      </c>
      <c r="LA34" s="112">
        <f t="shared" si="2042"/>
        <v>0.16439898730535721</v>
      </c>
      <c r="LB34" s="112">
        <f t="shared" si="2042"/>
        <v>-0.16439898730535721</v>
      </c>
      <c r="LC34" s="112">
        <f t="shared" si="2042"/>
        <v>0.12558018641613905</v>
      </c>
      <c r="LD34" s="171">
        <f t="shared" si="2042"/>
        <v>-0.12558018641613905</v>
      </c>
      <c r="LE34" s="112">
        <f t="shared" si="2042"/>
        <v>1</v>
      </c>
      <c r="LF34" s="112">
        <f t="shared" ref="LF34:LH34" si="2043">IF(LF14=0,1,IF(LF13&lt;&gt;0,SIGN(LF14)*COS(ATAN(LF14/LF13)),SIGN(LF14)*COS(ATAN(LF14/0.00001))))</f>
        <v>1</v>
      </c>
      <c r="LG34" s="171">
        <f t="shared" si="2043"/>
        <v>1</v>
      </c>
      <c r="LH34" s="112">
        <f t="shared" si="2043"/>
        <v>1</v>
      </c>
      <c r="LI34" s="112">
        <f t="shared" ref="LI34:LR34" si="2044">IF(LI14=0,1,IF(LI13&lt;&gt;0,SIGN(LI14)*COS(ATAN(LI14/LI13)),SIGN(LI14)*COS(ATAN(LI14/0.00001))))</f>
        <v>1</v>
      </c>
      <c r="LJ34" s="112">
        <f t="shared" si="2044"/>
        <v>1</v>
      </c>
      <c r="LK34" s="112">
        <f t="shared" si="2044"/>
        <v>1</v>
      </c>
      <c r="LL34" s="112">
        <f t="shared" si="2044"/>
        <v>1</v>
      </c>
      <c r="LM34" s="112">
        <f t="shared" si="2044"/>
        <v>1</v>
      </c>
      <c r="LN34" s="112">
        <f t="shared" si="2044"/>
        <v>1</v>
      </c>
      <c r="LO34" s="112">
        <f t="shared" si="2044"/>
        <v>1</v>
      </c>
      <c r="LP34" s="112">
        <f t="shared" si="2044"/>
        <v>1</v>
      </c>
      <c r="LQ34" s="112">
        <f t="shared" si="2044"/>
        <v>1</v>
      </c>
      <c r="LR34" s="112">
        <f t="shared" si="2044"/>
        <v>1</v>
      </c>
      <c r="LS34" s="112">
        <f t="shared" ref="LS34:MC34" si="2045">IF(LS14=0,1,IF(LS13&lt;&gt;0,SIGN(LS14)*COS(ATAN(LS14/LS13)),SIGN(LS14)*COS(ATAN(LS14/0.00001))))</f>
        <v>1</v>
      </c>
      <c r="LT34" s="112">
        <f t="shared" si="2045"/>
        <v>1</v>
      </c>
      <c r="LU34" s="112">
        <f t="shared" si="2045"/>
        <v>1</v>
      </c>
      <c r="LV34" s="112">
        <f t="shared" si="2045"/>
        <v>1</v>
      </c>
      <c r="LW34" s="112">
        <f t="shared" si="2045"/>
        <v>1</v>
      </c>
      <c r="LX34" s="112">
        <f t="shared" si="2045"/>
        <v>1</v>
      </c>
      <c r="LY34" s="244">
        <f t="shared" si="2045"/>
        <v>1</v>
      </c>
      <c r="LZ34" s="112">
        <f t="shared" si="2045"/>
        <v>1</v>
      </c>
      <c r="MA34" s="244">
        <f t="shared" si="2045"/>
        <v>1</v>
      </c>
      <c r="MB34" s="112">
        <f t="shared" si="2045"/>
        <v>1</v>
      </c>
      <c r="MC34" s="112">
        <f t="shared" si="2045"/>
        <v>1</v>
      </c>
      <c r="MD34" s="112">
        <f t="shared" ref="MD34:ME34" si="2046">IF(MD14=0,1,IF(MD13&lt;&gt;0,SIGN(MD14)*COS(ATAN(MD14/MD13)),SIGN(MD14)*COS(ATAN(MD14/0.00001))))</f>
        <v>1</v>
      </c>
      <c r="ME34" s="112">
        <f t="shared" si="2046"/>
        <v>1</v>
      </c>
    </row>
    <row r="35" spans="1:343" x14ac:dyDescent="0.25">
      <c r="A35" s="264"/>
      <c r="B35" s="17" t="s">
        <v>140</v>
      </c>
      <c r="C35" t="s">
        <v>45</v>
      </c>
      <c r="D35" t="s">
        <v>71</v>
      </c>
      <c r="E35">
        <f>E34</f>
        <v>163769877</v>
      </c>
      <c r="F35" t="s">
        <v>145</v>
      </c>
      <c r="G35">
        <f>G7</f>
        <v>1</v>
      </c>
      <c r="H35" s="112">
        <f>H7</f>
        <v>1</v>
      </c>
      <c r="I35" s="112">
        <f t="shared" ref="I35:P35" si="2047">I7</f>
        <v>1</v>
      </c>
      <c r="J35" s="112">
        <f t="shared" si="2047"/>
        <v>1</v>
      </c>
      <c r="K35" s="112">
        <f t="shared" si="2047"/>
        <v>1</v>
      </c>
      <c r="L35" s="112">
        <f t="shared" si="2047"/>
        <v>0.05</v>
      </c>
      <c r="M35" s="112">
        <f t="shared" si="2047"/>
        <v>0.05</v>
      </c>
      <c r="N35" s="112">
        <f t="shared" si="2047"/>
        <v>0.05</v>
      </c>
      <c r="O35" s="112">
        <f t="shared" si="2047"/>
        <v>0.05</v>
      </c>
      <c r="P35" s="113">
        <f t="shared" si="2047"/>
        <v>0.05</v>
      </c>
      <c r="Q35" s="112">
        <f>Q7</f>
        <v>1</v>
      </c>
      <c r="R35" s="112">
        <f>R7</f>
        <v>1</v>
      </c>
      <c r="S35" s="112">
        <f t="shared" ref="S35:Z35" si="2048">S7</f>
        <v>1</v>
      </c>
      <c r="T35" s="112">
        <f t="shared" si="2048"/>
        <v>1</v>
      </c>
      <c r="U35" s="112">
        <f t="shared" si="2048"/>
        <v>1</v>
      </c>
      <c r="V35" s="112">
        <f t="shared" si="2048"/>
        <v>0.05</v>
      </c>
      <c r="W35" s="112">
        <f t="shared" si="2048"/>
        <v>0.05</v>
      </c>
      <c r="X35" s="112">
        <f t="shared" si="2048"/>
        <v>0.05</v>
      </c>
      <c r="Y35" s="112">
        <f t="shared" si="2048"/>
        <v>0.05</v>
      </c>
      <c r="Z35" s="113">
        <f t="shared" si="2048"/>
        <v>0.05</v>
      </c>
      <c r="AA35" s="112">
        <f>AA7</f>
        <v>1</v>
      </c>
      <c r="AB35" s="112">
        <f>AB7</f>
        <v>1</v>
      </c>
      <c r="AC35" s="112">
        <f t="shared" ref="AC35:AJ35" si="2049">AC7</f>
        <v>1</v>
      </c>
      <c r="AD35" s="112">
        <f t="shared" si="2049"/>
        <v>1</v>
      </c>
      <c r="AE35" s="112">
        <f t="shared" si="2049"/>
        <v>1</v>
      </c>
      <c r="AF35" s="112">
        <f t="shared" si="2049"/>
        <v>0.05</v>
      </c>
      <c r="AG35" s="112">
        <f t="shared" si="2049"/>
        <v>0.05</v>
      </c>
      <c r="AH35" s="112">
        <f t="shared" si="2049"/>
        <v>0.05</v>
      </c>
      <c r="AI35" s="112">
        <f t="shared" si="2049"/>
        <v>0.05</v>
      </c>
      <c r="AJ35" s="113">
        <f t="shared" si="2049"/>
        <v>0.05</v>
      </c>
      <c r="AK35" s="112">
        <f>AK7</f>
        <v>1</v>
      </c>
      <c r="AL35" s="112">
        <f>AL7</f>
        <v>1</v>
      </c>
      <c r="AM35" s="112">
        <f t="shared" ref="AM35:AT35" si="2050">AM7</f>
        <v>1</v>
      </c>
      <c r="AN35" s="112">
        <f t="shared" si="2050"/>
        <v>1</v>
      </c>
      <c r="AO35" s="112">
        <f t="shared" si="2050"/>
        <v>1</v>
      </c>
      <c r="AP35" s="112">
        <f t="shared" si="2050"/>
        <v>0.05</v>
      </c>
      <c r="AQ35" s="112">
        <f t="shared" si="2050"/>
        <v>0.05</v>
      </c>
      <c r="AR35" s="112">
        <f t="shared" si="2050"/>
        <v>0.05</v>
      </c>
      <c r="AS35" s="112">
        <f t="shared" si="2050"/>
        <v>0.05</v>
      </c>
      <c r="AT35" s="113">
        <f t="shared" si="2050"/>
        <v>0.05</v>
      </c>
      <c r="AU35" s="112">
        <f>AU7</f>
        <v>1</v>
      </c>
      <c r="AV35" s="112">
        <f>AV7</f>
        <v>1</v>
      </c>
      <c r="AW35" s="112">
        <f t="shared" ref="AW35:BD35" si="2051">AW7</f>
        <v>1</v>
      </c>
      <c r="AX35" s="112">
        <f t="shared" si="2051"/>
        <v>1</v>
      </c>
      <c r="AY35" s="112">
        <f t="shared" si="2051"/>
        <v>1</v>
      </c>
      <c r="AZ35" s="112">
        <f t="shared" si="2051"/>
        <v>0.05</v>
      </c>
      <c r="BA35" s="112">
        <f t="shared" si="2051"/>
        <v>0.05</v>
      </c>
      <c r="BB35" s="112">
        <f t="shared" si="2051"/>
        <v>0.05</v>
      </c>
      <c r="BC35" s="112">
        <f t="shared" si="2051"/>
        <v>0.05</v>
      </c>
      <c r="BD35" s="113">
        <f t="shared" si="2051"/>
        <v>0.05</v>
      </c>
      <c r="BE35" s="112">
        <f>BE7</f>
        <v>1</v>
      </c>
      <c r="BF35" s="112">
        <f>BF7</f>
        <v>1</v>
      </c>
      <c r="BG35" s="112">
        <f t="shared" ref="BG35:BN35" si="2052">BG7</f>
        <v>1</v>
      </c>
      <c r="BH35" s="112">
        <f t="shared" si="2052"/>
        <v>1</v>
      </c>
      <c r="BI35" s="112">
        <f t="shared" si="2052"/>
        <v>1</v>
      </c>
      <c r="BJ35" s="112">
        <f t="shared" si="2052"/>
        <v>0.05</v>
      </c>
      <c r="BK35" s="112">
        <f t="shared" si="2052"/>
        <v>0.05</v>
      </c>
      <c r="BL35" s="112">
        <f t="shared" si="2052"/>
        <v>0.05</v>
      </c>
      <c r="BM35" s="112">
        <f t="shared" si="2052"/>
        <v>0.05</v>
      </c>
      <c r="BN35" s="113">
        <f t="shared" si="2052"/>
        <v>0.05</v>
      </c>
      <c r="BO35" s="112">
        <f>BO7</f>
        <v>1</v>
      </c>
      <c r="BP35" s="112">
        <f>BP7</f>
        <v>1</v>
      </c>
      <c r="BQ35" s="112">
        <f t="shared" ref="BQ35:BX35" si="2053">BQ7</f>
        <v>1</v>
      </c>
      <c r="BR35" s="112">
        <f t="shared" si="2053"/>
        <v>1</v>
      </c>
      <c r="BS35" s="112">
        <f t="shared" si="2053"/>
        <v>1</v>
      </c>
      <c r="BT35" s="112">
        <f t="shared" si="2053"/>
        <v>0.05</v>
      </c>
      <c r="BU35" s="112">
        <f t="shared" si="2053"/>
        <v>0.05</v>
      </c>
      <c r="BV35" s="112">
        <f t="shared" si="2053"/>
        <v>0.05</v>
      </c>
      <c r="BW35" s="112">
        <f t="shared" si="2053"/>
        <v>0.05</v>
      </c>
      <c r="BX35" s="113">
        <f t="shared" si="2053"/>
        <v>0.05</v>
      </c>
      <c r="BY35" s="112">
        <f>BY7</f>
        <v>1</v>
      </c>
      <c r="BZ35" s="112">
        <f>BZ7</f>
        <v>1</v>
      </c>
      <c r="CA35" s="112">
        <f t="shared" ref="CA35:CH35" si="2054">CA7</f>
        <v>1</v>
      </c>
      <c r="CB35" s="112">
        <f t="shared" si="2054"/>
        <v>1</v>
      </c>
      <c r="CC35" s="112">
        <f t="shared" si="2054"/>
        <v>1</v>
      </c>
      <c r="CD35" s="112">
        <f t="shared" si="2054"/>
        <v>0.05</v>
      </c>
      <c r="CE35" s="112">
        <f t="shared" si="2054"/>
        <v>0.05</v>
      </c>
      <c r="CF35" s="112">
        <f t="shared" si="2054"/>
        <v>0.05</v>
      </c>
      <c r="CG35" s="112">
        <f t="shared" si="2054"/>
        <v>0.05</v>
      </c>
      <c r="CH35" s="113">
        <f t="shared" si="2054"/>
        <v>0.05</v>
      </c>
      <c r="CI35" s="112">
        <f>CI7</f>
        <v>1</v>
      </c>
      <c r="CJ35" s="112">
        <f>CJ7</f>
        <v>1</v>
      </c>
      <c r="CK35" s="112">
        <f t="shared" ref="CK35:CR35" si="2055">CK7</f>
        <v>1</v>
      </c>
      <c r="CL35" s="112">
        <f t="shared" si="2055"/>
        <v>1</v>
      </c>
      <c r="CM35" s="112">
        <f t="shared" si="2055"/>
        <v>1</v>
      </c>
      <c r="CN35" s="112">
        <f t="shared" si="2055"/>
        <v>0.05</v>
      </c>
      <c r="CO35" s="112">
        <f t="shared" si="2055"/>
        <v>0.05</v>
      </c>
      <c r="CP35" s="112">
        <f t="shared" si="2055"/>
        <v>0.05</v>
      </c>
      <c r="CQ35" s="112">
        <f t="shared" si="2055"/>
        <v>0.05</v>
      </c>
      <c r="CR35" s="113">
        <f t="shared" si="2055"/>
        <v>0.05</v>
      </c>
      <c r="CS35" s="112">
        <f>CS7</f>
        <v>1</v>
      </c>
      <c r="CT35" s="112">
        <f>CT7</f>
        <v>1</v>
      </c>
      <c r="CU35" s="112">
        <f t="shared" ref="CU35:DB35" si="2056">CU7</f>
        <v>1</v>
      </c>
      <c r="CV35" s="112">
        <f t="shared" si="2056"/>
        <v>1</v>
      </c>
      <c r="CW35" s="112">
        <f t="shared" si="2056"/>
        <v>1</v>
      </c>
      <c r="CX35" s="112">
        <f t="shared" si="2056"/>
        <v>0.05</v>
      </c>
      <c r="CY35" s="112">
        <f t="shared" si="2056"/>
        <v>0.05</v>
      </c>
      <c r="CZ35" s="112">
        <f t="shared" si="2056"/>
        <v>0.05</v>
      </c>
      <c r="DA35" s="112">
        <f t="shared" si="2056"/>
        <v>0.05</v>
      </c>
      <c r="DB35" s="113">
        <f t="shared" si="2056"/>
        <v>0.05</v>
      </c>
      <c r="DC35" s="112">
        <f>DC7</f>
        <v>1</v>
      </c>
      <c r="DD35" s="112">
        <f>DD7</f>
        <v>1</v>
      </c>
      <c r="DE35" s="112">
        <f t="shared" ref="DE35:DL35" si="2057">DE7</f>
        <v>1</v>
      </c>
      <c r="DF35" s="112">
        <f t="shared" si="2057"/>
        <v>1</v>
      </c>
      <c r="DG35" s="112">
        <f t="shared" si="2057"/>
        <v>1</v>
      </c>
      <c r="DH35" s="112">
        <f t="shared" si="2057"/>
        <v>0.05</v>
      </c>
      <c r="DI35" s="112">
        <f t="shared" si="2057"/>
        <v>0.05</v>
      </c>
      <c r="DJ35" s="112">
        <f t="shared" si="2057"/>
        <v>0.05</v>
      </c>
      <c r="DK35" s="112">
        <f t="shared" si="2057"/>
        <v>0.05</v>
      </c>
      <c r="DL35" s="113">
        <f t="shared" si="2057"/>
        <v>0.05</v>
      </c>
      <c r="DM35" s="112">
        <f>DM7</f>
        <v>1</v>
      </c>
      <c r="DN35" s="112">
        <f>DN7</f>
        <v>1</v>
      </c>
      <c r="DO35" s="112">
        <f t="shared" ref="DO35:DV35" si="2058">DO7</f>
        <v>1</v>
      </c>
      <c r="DP35" s="112">
        <f t="shared" si="2058"/>
        <v>1</v>
      </c>
      <c r="DQ35" s="112">
        <f t="shared" si="2058"/>
        <v>1</v>
      </c>
      <c r="DR35" s="112">
        <f t="shared" si="2058"/>
        <v>0.05</v>
      </c>
      <c r="DS35" s="112">
        <f t="shared" si="2058"/>
        <v>0.05</v>
      </c>
      <c r="DT35" s="112">
        <f t="shared" si="2058"/>
        <v>0.05</v>
      </c>
      <c r="DU35" s="112">
        <f t="shared" si="2058"/>
        <v>0.05</v>
      </c>
      <c r="DV35" s="113">
        <f t="shared" si="2058"/>
        <v>0.05</v>
      </c>
      <c r="DW35" s="112">
        <f t="shared" ref="DW35:EH35" si="2059">DW7</f>
        <v>0.5</v>
      </c>
      <c r="DX35" s="112">
        <f t="shared" si="2059"/>
        <v>0.5</v>
      </c>
      <c r="DY35" s="112">
        <f t="shared" si="2059"/>
        <v>0.5</v>
      </c>
      <c r="DZ35" s="112">
        <f t="shared" si="2059"/>
        <v>0.5</v>
      </c>
      <c r="EA35" s="112">
        <f t="shared" si="2059"/>
        <v>0.05</v>
      </c>
      <c r="EB35" s="112">
        <f t="shared" si="2059"/>
        <v>0.05</v>
      </c>
      <c r="EC35" s="112">
        <f t="shared" si="2059"/>
        <v>0.05</v>
      </c>
      <c r="ED35" s="112">
        <f t="shared" si="2059"/>
        <v>0.05</v>
      </c>
      <c r="EE35" s="112">
        <f t="shared" ref="EE35:EF35" si="2060">EE7</f>
        <v>1</v>
      </c>
      <c r="EF35" s="171">
        <f t="shared" si="2060"/>
        <v>1</v>
      </c>
      <c r="EG35">
        <f t="shared" si="2059"/>
        <v>1</v>
      </c>
      <c r="EH35" s="112">
        <f t="shared" si="2059"/>
        <v>1</v>
      </c>
      <c r="EI35" s="112">
        <f t="shared" ref="EI35:EP35" si="2061">EI7</f>
        <v>1</v>
      </c>
      <c r="EJ35" s="112">
        <f t="shared" si="2061"/>
        <v>1</v>
      </c>
      <c r="EK35" s="112">
        <f t="shared" si="2061"/>
        <v>1</v>
      </c>
      <c r="EL35" s="112">
        <f t="shared" si="2061"/>
        <v>0.05</v>
      </c>
      <c r="EM35" s="112">
        <f t="shared" si="2061"/>
        <v>0.05</v>
      </c>
      <c r="EN35" s="112">
        <f t="shared" si="2061"/>
        <v>0.05</v>
      </c>
      <c r="EO35" s="112">
        <f t="shared" si="2061"/>
        <v>0.05</v>
      </c>
      <c r="EP35" s="113">
        <f t="shared" si="2061"/>
        <v>0.05</v>
      </c>
      <c r="EQ35" s="112">
        <f>EQ7</f>
        <v>1</v>
      </c>
      <c r="ER35" s="112">
        <f>ER7</f>
        <v>1</v>
      </c>
      <c r="ES35" s="112">
        <f t="shared" ref="ES35:EZ35" si="2062">ES7</f>
        <v>1</v>
      </c>
      <c r="ET35" s="112">
        <f t="shared" si="2062"/>
        <v>1</v>
      </c>
      <c r="EU35" s="112">
        <f t="shared" si="2062"/>
        <v>1</v>
      </c>
      <c r="EV35" s="112">
        <f t="shared" si="2062"/>
        <v>0.05</v>
      </c>
      <c r="EW35" s="112">
        <f t="shared" si="2062"/>
        <v>0.05</v>
      </c>
      <c r="EX35" s="112">
        <f t="shared" si="2062"/>
        <v>0.05</v>
      </c>
      <c r="EY35" s="112">
        <f t="shared" si="2062"/>
        <v>0.05</v>
      </c>
      <c r="EZ35" s="113">
        <f t="shared" si="2062"/>
        <v>0.05</v>
      </c>
      <c r="FA35" s="112">
        <f>FA7</f>
        <v>1</v>
      </c>
      <c r="FB35" s="112">
        <f>FB7</f>
        <v>1</v>
      </c>
      <c r="FC35" s="112">
        <f t="shared" ref="FC35:FJ35" si="2063">FC7</f>
        <v>1</v>
      </c>
      <c r="FD35" s="112">
        <f t="shared" si="2063"/>
        <v>1</v>
      </c>
      <c r="FE35" s="112">
        <f t="shared" si="2063"/>
        <v>1</v>
      </c>
      <c r="FF35" s="112">
        <f t="shared" si="2063"/>
        <v>0.05</v>
      </c>
      <c r="FG35" s="112">
        <f t="shared" si="2063"/>
        <v>0.05</v>
      </c>
      <c r="FH35" s="112">
        <f t="shared" si="2063"/>
        <v>0.05</v>
      </c>
      <c r="FI35" s="112">
        <f t="shared" si="2063"/>
        <v>0.05</v>
      </c>
      <c r="FJ35" s="113">
        <f t="shared" si="2063"/>
        <v>0.05</v>
      </c>
      <c r="FK35" s="112">
        <f t="shared" ref="FK35:FV35" si="2064">FK7</f>
        <v>1</v>
      </c>
      <c r="FL35" s="112">
        <f t="shared" si="2064"/>
        <v>1</v>
      </c>
      <c r="FM35" s="112">
        <f t="shared" si="2064"/>
        <v>0.05</v>
      </c>
      <c r="FN35" s="112">
        <f t="shared" si="2064"/>
        <v>0.05</v>
      </c>
      <c r="FO35" s="112">
        <f t="shared" si="2064"/>
        <v>1</v>
      </c>
      <c r="FP35" s="112">
        <f t="shared" si="2064"/>
        <v>1</v>
      </c>
      <c r="FQ35" s="112">
        <f t="shared" ref="FQ35:FR35" si="2065">FQ7</f>
        <v>0.05</v>
      </c>
      <c r="FR35" s="112">
        <f t="shared" si="2065"/>
        <v>0.05</v>
      </c>
      <c r="FS35" s="112">
        <f t="shared" si="2064"/>
        <v>0.05</v>
      </c>
      <c r="FT35" s="171">
        <f t="shared" si="2064"/>
        <v>0.05</v>
      </c>
      <c r="FU35">
        <f t="shared" si="2064"/>
        <v>1</v>
      </c>
      <c r="FV35" s="112">
        <f t="shared" si="2064"/>
        <v>1</v>
      </c>
      <c r="FW35" s="112">
        <f t="shared" ref="FW35:GD35" si="2066">FW7</f>
        <v>1</v>
      </c>
      <c r="FX35" s="112">
        <f t="shared" si="2066"/>
        <v>1</v>
      </c>
      <c r="FY35" s="112">
        <f t="shared" si="2066"/>
        <v>1</v>
      </c>
      <c r="FZ35" s="112">
        <f t="shared" si="2066"/>
        <v>0.05</v>
      </c>
      <c r="GA35" s="112">
        <f t="shared" si="2066"/>
        <v>0.05</v>
      </c>
      <c r="GB35" s="112">
        <f t="shared" si="2066"/>
        <v>0.05</v>
      </c>
      <c r="GC35" s="112">
        <f t="shared" si="2066"/>
        <v>0.05</v>
      </c>
      <c r="GD35" s="113">
        <f t="shared" si="2066"/>
        <v>0.05</v>
      </c>
      <c r="GE35" s="112">
        <f>GE7</f>
        <v>1</v>
      </c>
      <c r="GF35" s="112">
        <f>GF7</f>
        <v>1</v>
      </c>
      <c r="GG35" s="112">
        <f t="shared" ref="GG35:GN35" si="2067">GG7</f>
        <v>1</v>
      </c>
      <c r="GH35" s="112">
        <f t="shared" si="2067"/>
        <v>1</v>
      </c>
      <c r="GI35" s="112">
        <f t="shared" si="2067"/>
        <v>1</v>
      </c>
      <c r="GJ35" s="112">
        <f t="shared" si="2067"/>
        <v>0.05</v>
      </c>
      <c r="GK35" s="112">
        <f t="shared" si="2067"/>
        <v>0.05</v>
      </c>
      <c r="GL35" s="112">
        <f t="shared" si="2067"/>
        <v>0.05</v>
      </c>
      <c r="GM35" s="112">
        <f t="shared" si="2067"/>
        <v>0.05</v>
      </c>
      <c r="GN35" s="113">
        <f t="shared" si="2067"/>
        <v>0.05</v>
      </c>
      <c r="GO35" s="112">
        <f>GO7</f>
        <v>1</v>
      </c>
      <c r="GP35" s="112">
        <f>GP7</f>
        <v>1</v>
      </c>
      <c r="GQ35" s="112">
        <f t="shared" ref="GQ35:GX35" si="2068">GQ7</f>
        <v>1</v>
      </c>
      <c r="GR35" s="112">
        <f t="shared" si="2068"/>
        <v>1</v>
      </c>
      <c r="GS35" s="112">
        <f t="shared" si="2068"/>
        <v>1</v>
      </c>
      <c r="GT35" s="112">
        <f t="shared" si="2068"/>
        <v>0.05</v>
      </c>
      <c r="GU35" s="112">
        <f t="shared" si="2068"/>
        <v>0.05</v>
      </c>
      <c r="GV35" s="112">
        <f t="shared" si="2068"/>
        <v>0.05</v>
      </c>
      <c r="GW35" s="112">
        <f t="shared" si="2068"/>
        <v>0.05</v>
      </c>
      <c r="GX35" s="113">
        <f t="shared" si="2068"/>
        <v>0.05</v>
      </c>
      <c r="GY35">
        <f>GY7</f>
        <v>1</v>
      </c>
      <c r="GZ35" s="112">
        <f>GZ7</f>
        <v>1</v>
      </c>
      <c r="HA35" s="112">
        <f t="shared" ref="HA35:HH35" si="2069">HA7</f>
        <v>1</v>
      </c>
      <c r="HB35" s="112">
        <f t="shared" si="2069"/>
        <v>1</v>
      </c>
      <c r="HC35" s="112">
        <f t="shared" si="2069"/>
        <v>1</v>
      </c>
      <c r="HD35" s="112">
        <f t="shared" si="2069"/>
        <v>0.05</v>
      </c>
      <c r="HE35" s="112">
        <f t="shared" si="2069"/>
        <v>0.05</v>
      </c>
      <c r="HF35" s="112">
        <f t="shared" si="2069"/>
        <v>0.05</v>
      </c>
      <c r="HG35" s="112">
        <f t="shared" si="2069"/>
        <v>0.05</v>
      </c>
      <c r="HH35" s="113">
        <f t="shared" si="2069"/>
        <v>0.05</v>
      </c>
      <c r="HI35" s="112">
        <f>HI7</f>
        <v>1</v>
      </c>
      <c r="HJ35" s="112">
        <f>HJ7</f>
        <v>1</v>
      </c>
      <c r="HK35" s="112">
        <f t="shared" ref="HK35:HR35" si="2070">HK7</f>
        <v>1</v>
      </c>
      <c r="HL35" s="112">
        <f t="shared" si="2070"/>
        <v>1</v>
      </c>
      <c r="HM35" s="112">
        <f t="shared" si="2070"/>
        <v>1</v>
      </c>
      <c r="HN35" s="112">
        <f t="shared" si="2070"/>
        <v>0.05</v>
      </c>
      <c r="HO35" s="112">
        <f t="shared" si="2070"/>
        <v>0.05</v>
      </c>
      <c r="HP35" s="112">
        <f t="shared" si="2070"/>
        <v>0.05</v>
      </c>
      <c r="HQ35" s="112">
        <f t="shared" si="2070"/>
        <v>0.05</v>
      </c>
      <c r="HR35" s="113">
        <f t="shared" si="2070"/>
        <v>0.05</v>
      </c>
      <c r="HS35" s="112">
        <f>HS7</f>
        <v>1</v>
      </c>
      <c r="HT35" s="112">
        <f>HT7</f>
        <v>1</v>
      </c>
      <c r="HU35" s="112">
        <f t="shared" ref="HU35:IB35" si="2071">HU7</f>
        <v>1</v>
      </c>
      <c r="HV35" s="112">
        <f t="shared" si="2071"/>
        <v>1</v>
      </c>
      <c r="HW35" s="112">
        <f t="shared" si="2071"/>
        <v>1</v>
      </c>
      <c r="HX35" s="112">
        <f t="shared" si="2071"/>
        <v>0.05</v>
      </c>
      <c r="HY35" s="112">
        <f t="shared" si="2071"/>
        <v>0.05</v>
      </c>
      <c r="HZ35" s="112">
        <f t="shared" si="2071"/>
        <v>0.05</v>
      </c>
      <c r="IA35" s="112">
        <f t="shared" si="2071"/>
        <v>0.05</v>
      </c>
      <c r="IB35" s="113">
        <f t="shared" si="2071"/>
        <v>0.05</v>
      </c>
      <c r="IC35">
        <f>IC7</f>
        <v>1</v>
      </c>
      <c r="ID35" s="112">
        <f>ID7</f>
        <v>1</v>
      </c>
      <c r="IE35" s="112">
        <f t="shared" ref="IE35:IL35" si="2072">IE7</f>
        <v>1</v>
      </c>
      <c r="IF35" s="112">
        <f t="shared" si="2072"/>
        <v>1</v>
      </c>
      <c r="IG35" s="112">
        <f t="shared" si="2072"/>
        <v>1</v>
      </c>
      <c r="IH35" s="112">
        <f t="shared" si="2072"/>
        <v>0.05</v>
      </c>
      <c r="II35" s="112">
        <f t="shared" si="2072"/>
        <v>0.05</v>
      </c>
      <c r="IJ35" s="112">
        <f t="shared" si="2072"/>
        <v>0.05</v>
      </c>
      <c r="IK35" s="112">
        <f t="shared" si="2072"/>
        <v>0.05</v>
      </c>
      <c r="IL35" s="113">
        <f t="shared" si="2072"/>
        <v>0.05</v>
      </c>
      <c r="IM35" s="112">
        <f>IM7</f>
        <v>1</v>
      </c>
      <c r="IN35" s="112">
        <f>IN7</f>
        <v>1</v>
      </c>
      <c r="IO35" s="112">
        <f t="shared" ref="IO35:IV35" si="2073">IO7</f>
        <v>1</v>
      </c>
      <c r="IP35" s="112">
        <f t="shared" si="2073"/>
        <v>1</v>
      </c>
      <c r="IQ35" s="112">
        <f t="shared" si="2073"/>
        <v>1</v>
      </c>
      <c r="IR35" s="112">
        <f t="shared" si="2073"/>
        <v>0.05</v>
      </c>
      <c r="IS35" s="112">
        <f t="shared" si="2073"/>
        <v>0.05</v>
      </c>
      <c r="IT35" s="112">
        <f t="shared" si="2073"/>
        <v>0.05</v>
      </c>
      <c r="IU35" s="112">
        <f t="shared" si="2073"/>
        <v>0.05</v>
      </c>
      <c r="IV35" s="113">
        <f t="shared" si="2073"/>
        <v>0.05</v>
      </c>
      <c r="IW35" s="112">
        <f>IW7</f>
        <v>1</v>
      </c>
      <c r="IX35" s="112">
        <f>IX7</f>
        <v>1</v>
      </c>
      <c r="IY35" s="112">
        <f t="shared" ref="IY35:JF35" si="2074">IY7</f>
        <v>1</v>
      </c>
      <c r="IZ35" s="112">
        <f t="shared" si="2074"/>
        <v>1</v>
      </c>
      <c r="JA35" s="112">
        <f t="shared" si="2074"/>
        <v>1</v>
      </c>
      <c r="JB35" s="112">
        <f t="shared" si="2074"/>
        <v>0.05</v>
      </c>
      <c r="JC35" s="112">
        <f t="shared" si="2074"/>
        <v>0.05</v>
      </c>
      <c r="JD35" s="112">
        <f t="shared" si="2074"/>
        <v>0.05</v>
      </c>
      <c r="JE35" s="112">
        <f t="shared" si="2074"/>
        <v>0.05</v>
      </c>
      <c r="JF35" s="113">
        <f t="shared" si="2074"/>
        <v>0.05</v>
      </c>
      <c r="JG35">
        <f>JG7</f>
        <v>1</v>
      </c>
      <c r="JH35" s="112">
        <f>JH7</f>
        <v>1</v>
      </c>
      <c r="JI35" s="112">
        <f t="shared" ref="JI35:JP35" si="2075">JI7</f>
        <v>1</v>
      </c>
      <c r="JJ35" s="112">
        <f t="shared" si="2075"/>
        <v>1</v>
      </c>
      <c r="JK35" s="112">
        <f t="shared" si="2075"/>
        <v>1</v>
      </c>
      <c r="JL35" s="112">
        <f t="shared" si="2075"/>
        <v>0.05</v>
      </c>
      <c r="JM35" s="112">
        <f t="shared" si="2075"/>
        <v>0.05</v>
      </c>
      <c r="JN35" s="112">
        <f t="shared" si="2075"/>
        <v>0.05</v>
      </c>
      <c r="JO35" s="112">
        <f t="shared" si="2075"/>
        <v>0.05</v>
      </c>
      <c r="JP35" s="113">
        <f t="shared" si="2075"/>
        <v>0.05</v>
      </c>
      <c r="JQ35" s="112">
        <f>JQ7</f>
        <v>1</v>
      </c>
      <c r="JR35" s="112">
        <f>JR7</f>
        <v>1</v>
      </c>
      <c r="JS35" s="112">
        <f t="shared" ref="JS35:JZ35" si="2076">JS7</f>
        <v>1</v>
      </c>
      <c r="JT35" s="112">
        <f t="shared" si="2076"/>
        <v>1</v>
      </c>
      <c r="JU35" s="112">
        <f t="shared" si="2076"/>
        <v>1</v>
      </c>
      <c r="JV35" s="112">
        <f t="shared" si="2076"/>
        <v>0.05</v>
      </c>
      <c r="JW35" s="112">
        <f t="shared" si="2076"/>
        <v>0.05</v>
      </c>
      <c r="JX35" s="112">
        <f t="shared" si="2076"/>
        <v>0.05</v>
      </c>
      <c r="JY35" s="112">
        <f t="shared" si="2076"/>
        <v>0.05</v>
      </c>
      <c r="JZ35" s="113">
        <f t="shared" si="2076"/>
        <v>0.05</v>
      </c>
      <c r="KA35" s="112">
        <f>KA7</f>
        <v>1</v>
      </c>
      <c r="KB35" s="112">
        <f>KB7</f>
        <v>1</v>
      </c>
      <c r="KC35" s="112">
        <f t="shared" ref="KC35:KJ35" si="2077">KC7</f>
        <v>1</v>
      </c>
      <c r="KD35" s="112">
        <f t="shared" si="2077"/>
        <v>1</v>
      </c>
      <c r="KE35" s="112">
        <f t="shared" si="2077"/>
        <v>1</v>
      </c>
      <c r="KF35" s="112">
        <f t="shared" si="2077"/>
        <v>0.05</v>
      </c>
      <c r="KG35" s="112">
        <f t="shared" si="2077"/>
        <v>0.05</v>
      </c>
      <c r="KH35" s="112">
        <f t="shared" si="2077"/>
        <v>0.05</v>
      </c>
      <c r="KI35" s="112">
        <f t="shared" si="2077"/>
        <v>0.05</v>
      </c>
      <c r="KJ35" s="113">
        <f t="shared" si="2077"/>
        <v>0.05</v>
      </c>
      <c r="KK35">
        <f>KK7</f>
        <v>1</v>
      </c>
      <c r="KL35" s="112">
        <f>KL7</f>
        <v>1</v>
      </c>
      <c r="KM35" s="112">
        <f t="shared" ref="KM35:KT35" si="2078">KM7</f>
        <v>1</v>
      </c>
      <c r="KN35" s="112">
        <f t="shared" si="2078"/>
        <v>1</v>
      </c>
      <c r="KO35" s="112">
        <f t="shared" si="2078"/>
        <v>1</v>
      </c>
      <c r="KP35" s="112">
        <f t="shared" si="2078"/>
        <v>0.05</v>
      </c>
      <c r="KQ35" s="112">
        <f t="shared" si="2078"/>
        <v>0.05</v>
      </c>
      <c r="KR35" s="112">
        <f t="shared" si="2078"/>
        <v>0.05</v>
      </c>
      <c r="KS35" s="112">
        <f t="shared" si="2078"/>
        <v>0.05</v>
      </c>
      <c r="KT35" s="113">
        <f t="shared" si="2078"/>
        <v>0.05</v>
      </c>
      <c r="KU35" s="112">
        <f>KU7</f>
        <v>1</v>
      </c>
      <c r="KV35" s="112">
        <f>KV7</f>
        <v>1</v>
      </c>
      <c r="KW35" s="112">
        <f t="shared" ref="KW35:LD35" si="2079">KW7</f>
        <v>1</v>
      </c>
      <c r="KX35" s="112">
        <f t="shared" si="2079"/>
        <v>1</v>
      </c>
      <c r="KY35" s="112">
        <f t="shared" si="2079"/>
        <v>1</v>
      </c>
      <c r="KZ35" s="112">
        <f t="shared" si="2079"/>
        <v>0.05</v>
      </c>
      <c r="LA35" s="112">
        <f t="shared" si="2079"/>
        <v>0.05</v>
      </c>
      <c r="LB35" s="112">
        <f t="shared" si="2079"/>
        <v>0.05</v>
      </c>
      <c r="LC35" s="112">
        <f t="shared" si="2079"/>
        <v>0.05</v>
      </c>
      <c r="LD35" s="171">
        <f t="shared" si="2079"/>
        <v>0.05</v>
      </c>
      <c r="LE35">
        <f t="shared" ref="LE35:LR35" si="2080">LE7</f>
        <v>1</v>
      </c>
      <c r="LF35" s="112">
        <f t="shared" si="2080"/>
        <v>1</v>
      </c>
      <c r="LG35" s="171">
        <f t="shared" si="2080"/>
        <v>1</v>
      </c>
      <c r="LH35">
        <f t="shared" si="2080"/>
        <v>1</v>
      </c>
      <c r="LI35">
        <f t="shared" si="2080"/>
        <v>1</v>
      </c>
      <c r="LJ35">
        <f t="shared" si="2080"/>
        <v>1</v>
      </c>
      <c r="LK35">
        <f t="shared" si="2080"/>
        <v>1</v>
      </c>
      <c r="LL35">
        <f t="shared" si="2080"/>
        <v>1</v>
      </c>
      <c r="LM35">
        <f t="shared" si="2080"/>
        <v>1</v>
      </c>
      <c r="LN35">
        <f t="shared" si="2080"/>
        <v>1</v>
      </c>
      <c r="LO35">
        <f t="shared" si="2080"/>
        <v>1</v>
      </c>
      <c r="LP35">
        <f t="shared" si="2080"/>
        <v>1</v>
      </c>
      <c r="LQ35">
        <f t="shared" si="2080"/>
        <v>1</v>
      </c>
      <c r="LR35">
        <f t="shared" si="2080"/>
        <v>1</v>
      </c>
      <c r="LS35">
        <f t="shared" ref="LS35:MC35" si="2081">LS7</f>
        <v>1</v>
      </c>
      <c r="LT35">
        <f t="shared" si="2081"/>
        <v>1</v>
      </c>
      <c r="LU35">
        <f t="shared" si="2081"/>
        <v>1</v>
      </c>
      <c r="LV35">
        <f t="shared" si="2081"/>
        <v>1</v>
      </c>
      <c r="LW35">
        <f t="shared" si="2081"/>
        <v>1</v>
      </c>
      <c r="LX35">
        <f t="shared" si="2081"/>
        <v>1</v>
      </c>
      <c r="LY35" s="11">
        <f t="shared" si="2081"/>
        <v>1</v>
      </c>
      <c r="LZ35">
        <f t="shared" si="2081"/>
        <v>1</v>
      </c>
      <c r="MA35" s="11">
        <f t="shared" si="2081"/>
        <v>1</v>
      </c>
      <c r="MB35">
        <f t="shared" si="2081"/>
        <v>1</v>
      </c>
      <c r="MC35">
        <f t="shared" si="2081"/>
        <v>1</v>
      </c>
      <c r="MD35">
        <f t="shared" ref="MD35:ME35" si="2082">MD7</f>
        <v>1</v>
      </c>
      <c r="ME35">
        <f t="shared" si="2082"/>
        <v>1</v>
      </c>
    </row>
    <row r="36" spans="1:343" x14ac:dyDescent="0.25">
      <c r="A36" s="264"/>
      <c r="B36" s="17" t="s">
        <v>637</v>
      </c>
      <c r="C36" t="s">
        <v>45</v>
      </c>
      <c r="D36" t="s">
        <v>71</v>
      </c>
      <c r="E36">
        <f>E35</f>
        <v>163769877</v>
      </c>
      <c r="F36" t="s">
        <v>638</v>
      </c>
      <c r="G36" s="112">
        <f>+G35*0.5</f>
        <v>0.5</v>
      </c>
      <c r="H36" s="112">
        <f>+H35*0.5</f>
        <v>0.5</v>
      </c>
      <c r="I36" s="112">
        <f t="shared" ref="I36:K36" si="2083">+I35*0.5</f>
        <v>0.5</v>
      </c>
      <c r="J36" s="112">
        <f t="shared" si="2083"/>
        <v>0.5</v>
      </c>
      <c r="K36" s="112">
        <f t="shared" si="2083"/>
        <v>0.5</v>
      </c>
      <c r="L36" s="112">
        <f t="shared" ref="L36" si="2084">+L35*0.5</f>
        <v>2.5000000000000001E-2</v>
      </c>
      <c r="M36" s="112">
        <f t="shared" ref="M36" si="2085">+M35*0.5</f>
        <v>2.5000000000000001E-2</v>
      </c>
      <c r="N36" s="112">
        <f t="shared" ref="N36" si="2086">+N35*0.5</f>
        <v>2.5000000000000001E-2</v>
      </c>
      <c r="O36" s="112">
        <f t="shared" ref="O36" si="2087">+O35*0.5</f>
        <v>2.5000000000000001E-2</v>
      </c>
      <c r="P36" s="113">
        <f t="shared" ref="P36" si="2088">+P35*0.5</f>
        <v>2.5000000000000001E-2</v>
      </c>
      <c r="Q36" s="112">
        <f>+Q35*0.5</f>
        <v>0.5</v>
      </c>
      <c r="R36" s="112">
        <f>+R35*0.5</f>
        <v>0.5</v>
      </c>
      <c r="S36" s="112">
        <f t="shared" ref="S36" si="2089">+S35*0.5</f>
        <v>0.5</v>
      </c>
      <c r="T36" s="112">
        <f t="shared" ref="T36" si="2090">+T35*0.5</f>
        <v>0.5</v>
      </c>
      <c r="U36" s="112">
        <f t="shared" ref="U36" si="2091">+U35*0.5</f>
        <v>0.5</v>
      </c>
      <c r="V36" s="112">
        <f t="shared" ref="V36" si="2092">+V35*0.5</f>
        <v>2.5000000000000001E-2</v>
      </c>
      <c r="W36" s="112">
        <f t="shared" ref="W36" si="2093">+W35*0.5</f>
        <v>2.5000000000000001E-2</v>
      </c>
      <c r="X36" s="112">
        <f t="shared" ref="X36" si="2094">+X35*0.5</f>
        <v>2.5000000000000001E-2</v>
      </c>
      <c r="Y36" s="112">
        <f t="shared" ref="Y36" si="2095">+Y35*0.5</f>
        <v>2.5000000000000001E-2</v>
      </c>
      <c r="Z36" s="113">
        <f t="shared" ref="Z36" si="2096">+Z35*0.5</f>
        <v>2.5000000000000001E-2</v>
      </c>
      <c r="AA36" s="112">
        <f>+AA35*0.5</f>
        <v>0.5</v>
      </c>
      <c r="AB36" s="112">
        <f>+AB35*0.5</f>
        <v>0.5</v>
      </c>
      <c r="AC36" s="112">
        <f t="shared" ref="AC36" si="2097">+AC35*0.5</f>
        <v>0.5</v>
      </c>
      <c r="AD36" s="112">
        <f t="shared" ref="AD36" si="2098">+AD35*0.5</f>
        <v>0.5</v>
      </c>
      <c r="AE36" s="112">
        <f t="shared" ref="AE36" si="2099">+AE35*0.5</f>
        <v>0.5</v>
      </c>
      <c r="AF36" s="112">
        <f t="shared" ref="AF36" si="2100">+AF35*0.5</f>
        <v>2.5000000000000001E-2</v>
      </c>
      <c r="AG36" s="112">
        <f t="shared" ref="AG36" si="2101">+AG35*0.5</f>
        <v>2.5000000000000001E-2</v>
      </c>
      <c r="AH36" s="112">
        <f t="shared" ref="AH36" si="2102">+AH35*0.5</f>
        <v>2.5000000000000001E-2</v>
      </c>
      <c r="AI36" s="112">
        <f t="shared" ref="AI36" si="2103">+AI35*0.5</f>
        <v>2.5000000000000001E-2</v>
      </c>
      <c r="AJ36" s="113">
        <f t="shared" ref="AJ36" si="2104">+AJ35*0.5</f>
        <v>2.5000000000000001E-2</v>
      </c>
      <c r="AK36" s="112">
        <f>+AK35*0.5</f>
        <v>0.5</v>
      </c>
      <c r="AL36" s="112">
        <f>+AL35*0.5</f>
        <v>0.5</v>
      </c>
      <c r="AM36" s="112">
        <f t="shared" ref="AM36" si="2105">+AM35*0.5</f>
        <v>0.5</v>
      </c>
      <c r="AN36" s="112">
        <f t="shared" ref="AN36" si="2106">+AN35*0.5</f>
        <v>0.5</v>
      </c>
      <c r="AO36" s="112">
        <f t="shared" ref="AO36" si="2107">+AO35*0.5</f>
        <v>0.5</v>
      </c>
      <c r="AP36" s="112">
        <f t="shared" ref="AP36" si="2108">+AP35*0.5</f>
        <v>2.5000000000000001E-2</v>
      </c>
      <c r="AQ36" s="112">
        <f t="shared" ref="AQ36" si="2109">+AQ35*0.5</f>
        <v>2.5000000000000001E-2</v>
      </c>
      <c r="AR36" s="112">
        <f t="shared" ref="AR36" si="2110">+AR35*0.5</f>
        <v>2.5000000000000001E-2</v>
      </c>
      <c r="AS36" s="112">
        <f t="shared" ref="AS36" si="2111">+AS35*0.5</f>
        <v>2.5000000000000001E-2</v>
      </c>
      <c r="AT36" s="113">
        <f t="shared" ref="AT36" si="2112">+AT35*0.5</f>
        <v>2.5000000000000001E-2</v>
      </c>
      <c r="AU36" s="112">
        <f>+AU35*0.5</f>
        <v>0.5</v>
      </c>
      <c r="AV36" s="112">
        <f>+AV35*0.5</f>
        <v>0.5</v>
      </c>
      <c r="AW36" s="112">
        <f t="shared" ref="AW36" si="2113">+AW35*0.5</f>
        <v>0.5</v>
      </c>
      <c r="AX36" s="112">
        <f t="shared" ref="AX36" si="2114">+AX35*0.5</f>
        <v>0.5</v>
      </c>
      <c r="AY36" s="112">
        <f t="shared" ref="AY36" si="2115">+AY35*0.5</f>
        <v>0.5</v>
      </c>
      <c r="AZ36" s="112">
        <f t="shared" ref="AZ36" si="2116">+AZ35*0.5</f>
        <v>2.5000000000000001E-2</v>
      </c>
      <c r="BA36" s="112">
        <f t="shared" ref="BA36" si="2117">+BA35*0.5</f>
        <v>2.5000000000000001E-2</v>
      </c>
      <c r="BB36" s="112">
        <f t="shared" ref="BB36" si="2118">+BB35*0.5</f>
        <v>2.5000000000000001E-2</v>
      </c>
      <c r="BC36" s="112">
        <f t="shared" ref="BC36" si="2119">+BC35*0.5</f>
        <v>2.5000000000000001E-2</v>
      </c>
      <c r="BD36" s="113">
        <f t="shared" ref="BD36" si="2120">+BD35*0.5</f>
        <v>2.5000000000000001E-2</v>
      </c>
      <c r="BE36" s="112">
        <f>+BE35*0.5</f>
        <v>0.5</v>
      </c>
      <c r="BF36" s="112">
        <f>+BF35*0.5</f>
        <v>0.5</v>
      </c>
      <c r="BG36" s="112">
        <f t="shared" ref="BG36" si="2121">+BG35*0.5</f>
        <v>0.5</v>
      </c>
      <c r="BH36" s="112">
        <f t="shared" ref="BH36" si="2122">+BH35*0.5</f>
        <v>0.5</v>
      </c>
      <c r="BI36" s="112">
        <f t="shared" ref="BI36" si="2123">+BI35*0.5</f>
        <v>0.5</v>
      </c>
      <c r="BJ36" s="112">
        <f t="shared" ref="BJ36" si="2124">+BJ35*0.5</f>
        <v>2.5000000000000001E-2</v>
      </c>
      <c r="BK36" s="112">
        <f t="shared" ref="BK36" si="2125">+BK35*0.5</f>
        <v>2.5000000000000001E-2</v>
      </c>
      <c r="BL36" s="112">
        <f t="shared" ref="BL36" si="2126">+BL35*0.5</f>
        <v>2.5000000000000001E-2</v>
      </c>
      <c r="BM36" s="112">
        <f t="shared" ref="BM36" si="2127">+BM35*0.5</f>
        <v>2.5000000000000001E-2</v>
      </c>
      <c r="BN36" s="113">
        <f t="shared" ref="BN36" si="2128">+BN35*0.5</f>
        <v>2.5000000000000001E-2</v>
      </c>
      <c r="BO36" s="112">
        <f>+BO35*0.5</f>
        <v>0.5</v>
      </c>
      <c r="BP36" s="112">
        <f>+BP35*0.5</f>
        <v>0.5</v>
      </c>
      <c r="BQ36" s="112">
        <f t="shared" ref="BQ36" si="2129">+BQ35*0.5</f>
        <v>0.5</v>
      </c>
      <c r="BR36" s="112">
        <f t="shared" ref="BR36" si="2130">+BR35*0.5</f>
        <v>0.5</v>
      </c>
      <c r="BS36" s="112">
        <f t="shared" ref="BS36" si="2131">+BS35*0.5</f>
        <v>0.5</v>
      </c>
      <c r="BT36" s="112">
        <f t="shared" ref="BT36" si="2132">+BT35*0.5</f>
        <v>2.5000000000000001E-2</v>
      </c>
      <c r="BU36" s="112">
        <f t="shared" ref="BU36" si="2133">+BU35*0.5</f>
        <v>2.5000000000000001E-2</v>
      </c>
      <c r="BV36" s="112">
        <f t="shared" ref="BV36" si="2134">+BV35*0.5</f>
        <v>2.5000000000000001E-2</v>
      </c>
      <c r="BW36" s="112">
        <f t="shared" ref="BW36" si="2135">+BW35*0.5</f>
        <v>2.5000000000000001E-2</v>
      </c>
      <c r="BX36" s="113">
        <f t="shared" ref="BX36" si="2136">+BX35*0.5</f>
        <v>2.5000000000000001E-2</v>
      </c>
      <c r="BY36" s="112">
        <f>+BY35*0.5</f>
        <v>0.5</v>
      </c>
      <c r="BZ36" s="112">
        <f>+BZ35*0.5</f>
        <v>0.5</v>
      </c>
      <c r="CA36" s="112">
        <f t="shared" ref="CA36" si="2137">+CA35*0.5</f>
        <v>0.5</v>
      </c>
      <c r="CB36" s="112">
        <f t="shared" ref="CB36" si="2138">+CB35*0.5</f>
        <v>0.5</v>
      </c>
      <c r="CC36" s="112">
        <f t="shared" ref="CC36" si="2139">+CC35*0.5</f>
        <v>0.5</v>
      </c>
      <c r="CD36" s="112">
        <f t="shared" ref="CD36" si="2140">+CD35*0.5</f>
        <v>2.5000000000000001E-2</v>
      </c>
      <c r="CE36" s="112">
        <f t="shared" ref="CE36" si="2141">+CE35*0.5</f>
        <v>2.5000000000000001E-2</v>
      </c>
      <c r="CF36" s="112">
        <f t="shared" ref="CF36" si="2142">+CF35*0.5</f>
        <v>2.5000000000000001E-2</v>
      </c>
      <c r="CG36" s="112">
        <f t="shared" ref="CG36" si="2143">+CG35*0.5</f>
        <v>2.5000000000000001E-2</v>
      </c>
      <c r="CH36" s="113">
        <f t="shared" ref="CH36" si="2144">+CH35*0.5</f>
        <v>2.5000000000000001E-2</v>
      </c>
      <c r="CI36" s="112">
        <f>+CI35*0.5</f>
        <v>0.5</v>
      </c>
      <c r="CJ36" s="112">
        <f>+CJ35*0.5</f>
        <v>0.5</v>
      </c>
      <c r="CK36" s="112">
        <f t="shared" ref="CK36" si="2145">+CK35*0.5</f>
        <v>0.5</v>
      </c>
      <c r="CL36" s="112">
        <f t="shared" ref="CL36" si="2146">+CL35*0.5</f>
        <v>0.5</v>
      </c>
      <c r="CM36" s="112">
        <f t="shared" ref="CM36" si="2147">+CM35*0.5</f>
        <v>0.5</v>
      </c>
      <c r="CN36" s="112">
        <f t="shared" ref="CN36" si="2148">+CN35*0.5</f>
        <v>2.5000000000000001E-2</v>
      </c>
      <c r="CO36" s="112">
        <f t="shared" ref="CO36" si="2149">+CO35*0.5</f>
        <v>2.5000000000000001E-2</v>
      </c>
      <c r="CP36" s="112">
        <f t="shared" ref="CP36" si="2150">+CP35*0.5</f>
        <v>2.5000000000000001E-2</v>
      </c>
      <c r="CQ36" s="112">
        <f t="shared" ref="CQ36" si="2151">+CQ35*0.5</f>
        <v>2.5000000000000001E-2</v>
      </c>
      <c r="CR36" s="113">
        <f t="shared" ref="CR36" si="2152">+CR35*0.5</f>
        <v>2.5000000000000001E-2</v>
      </c>
      <c r="CS36" s="112">
        <f>+CS35*0.5</f>
        <v>0.5</v>
      </c>
      <c r="CT36" s="112">
        <f>+CT35*0.5</f>
        <v>0.5</v>
      </c>
      <c r="CU36" s="112">
        <f t="shared" ref="CU36" si="2153">+CU35*0.5</f>
        <v>0.5</v>
      </c>
      <c r="CV36" s="112">
        <f t="shared" ref="CV36" si="2154">+CV35*0.5</f>
        <v>0.5</v>
      </c>
      <c r="CW36" s="112">
        <f t="shared" ref="CW36" si="2155">+CW35*0.5</f>
        <v>0.5</v>
      </c>
      <c r="CX36" s="112">
        <f t="shared" ref="CX36" si="2156">+CX35*0.5</f>
        <v>2.5000000000000001E-2</v>
      </c>
      <c r="CY36" s="112">
        <f t="shared" ref="CY36" si="2157">+CY35*0.5</f>
        <v>2.5000000000000001E-2</v>
      </c>
      <c r="CZ36" s="112">
        <f t="shared" ref="CZ36" si="2158">+CZ35*0.5</f>
        <v>2.5000000000000001E-2</v>
      </c>
      <c r="DA36" s="112">
        <f t="shared" ref="DA36" si="2159">+DA35*0.5</f>
        <v>2.5000000000000001E-2</v>
      </c>
      <c r="DB36" s="113">
        <f t="shared" ref="DB36" si="2160">+DB35*0.5</f>
        <v>2.5000000000000001E-2</v>
      </c>
      <c r="DC36" s="112">
        <f>+DC35*0.5</f>
        <v>0.5</v>
      </c>
      <c r="DD36" s="112">
        <f>+DD35*0.5</f>
        <v>0.5</v>
      </c>
      <c r="DE36" s="112">
        <f t="shared" ref="DE36" si="2161">+DE35*0.5</f>
        <v>0.5</v>
      </c>
      <c r="DF36" s="112">
        <f t="shared" ref="DF36" si="2162">+DF35*0.5</f>
        <v>0.5</v>
      </c>
      <c r="DG36" s="112">
        <f t="shared" ref="DG36" si="2163">+DG35*0.5</f>
        <v>0.5</v>
      </c>
      <c r="DH36" s="112">
        <f t="shared" ref="DH36" si="2164">+DH35*0.5</f>
        <v>2.5000000000000001E-2</v>
      </c>
      <c r="DI36" s="112">
        <f t="shared" ref="DI36" si="2165">+DI35*0.5</f>
        <v>2.5000000000000001E-2</v>
      </c>
      <c r="DJ36" s="112">
        <f t="shared" ref="DJ36" si="2166">+DJ35*0.5</f>
        <v>2.5000000000000001E-2</v>
      </c>
      <c r="DK36" s="112">
        <f t="shared" ref="DK36" si="2167">+DK35*0.5</f>
        <v>2.5000000000000001E-2</v>
      </c>
      <c r="DL36" s="113">
        <f t="shared" ref="DL36" si="2168">+DL35*0.5</f>
        <v>2.5000000000000001E-2</v>
      </c>
      <c r="DM36" s="112">
        <f>+DM35*0.5</f>
        <v>0.5</v>
      </c>
      <c r="DN36" s="112">
        <f>+DN35*0.5</f>
        <v>0.5</v>
      </c>
      <c r="DO36" s="112">
        <f t="shared" ref="DO36" si="2169">+DO35*0.5</f>
        <v>0.5</v>
      </c>
      <c r="DP36" s="112">
        <f t="shared" ref="DP36" si="2170">+DP35*0.5</f>
        <v>0.5</v>
      </c>
      <c r="DQ36" s="112">
        <f t="shared" ref="DQ36" si="2171">+DQ35*0.5</f>
        <v>0.5</v>
      </c>
      <c r="DR36" s="112">
        <f t="shared" ref="DR36" si="2172">+DR35*0.5</f>
        <v>2.5000000000000001E-2</v>
      </c>
      <c r="DS36" s="112">
        <f t="shared" ref="DS36" si="2173">+DS35*0.5</f>
        <v>2.5000000000000001E-2</v>
      </c>
      <c r="DT36" s="112">
        <f t="shared" ref="DT36" si="2174">+DT35*0.5</f>
        <v>2.5000000000000001E-2</v>
      </c>
      <c r="DU36" s="112">
        <f t="shared" ref="DU36" si="2175">+DU35*0.5</f>
        <v>2.5000000000000001E-2</v>
      </c>
      <c r="DV36" s="113">
        <f t="shared" ref="DV36" si="2176">+DV35*0.5</f>
        <v>2.5000000000000001E-2</v>
      </c>
      <c r="DW36" s="112">
        <f>+DW35*0.5</f>
        <v>0.25</v>
      </c>
      <c r="DX36" s="112">
        <f>+DX35*0.5</f>
        <v>0.25</v>
      </c>
      <c r="DY36" s="112">
        <f t="shared" ref="DY36" si="2177">+DY35*0.5</f>
        <v>0.25</v>
      </c>
      <c r="DZ36" s="112">
        <f t="shared" ref="DZ36" si="2178">+DZ35*0.5</f>
        <v>0.25</v>
      </c>
      <c r="EA36" s="112">
        <f t="shared" ref="EA36" si="2179">+EA35*0.5</f>
        <v>2.5000000000000001E-2</v>
      </c>
      <c r="EB36" s="112">
        <f t="shared" ref="EB36" si="2180">+EB35*0.5</f>
        <v>2.5000000000000001E-2</v>
      </c>
      <c r="EC36" s="112">
        <f t="shared" ref="EC36" si="2181">+EC35*0.5</f>
        <v>2.5000000000000001E-2</v>
      </c>
      <c r="ED36" s="112">
        <f t="shared" ref="ED36" si="2182">+ED35*0.5</f>
        <v>2.5000000000000001E-2</v>
      </c>
      <c r="EE36" s="112">
        <f t="shared" ref="EE36" si="2183">+EE35*0.5</f>
        <v>0.5</v>
      </c>
      <c r="EF36" s="113">
        <f t="shared" ref="EF36" si="2184">+EF35*0.5</f>
        <v>0.5</v>
      </c>
      <c r="EG36" s="112">
        <f>+EG35*0.5</f>
        <v>0.5</v>
      </c>
      <c r="EH36" s="112">
        <f>+EH35*0.5</f>
        <v>0.5</v>
      </c>
      <c r="EI36" s="112">
        <f t="shared" ref="EI36" si="2185">+EI35*0.5</f>
        <v>0.5</v>
      </c>
      <c r="EJ36" s="112">
        <f t="shared" ref="EJ36" si="2186">+EJ35*0.5</f>
        <v>0.5</v>
      </c>
      <c r="EK36" s="112">
        <f t="shared" ref="EK36" si="2187">+EK35*0.5</f>
        <v>0.5</v>
      </c>
      <c r="EL36" s="112">
        <f t="shared" ref="EL36" si="2188">+EL35*0.5</f>
        <v>2.5000000000000001E-2</v>
      </c>
      <c r="EM36" s="112">
        <f t="shared" ref="EM36" si="2189">+EM35*0.5</f>
        <v>2.5000000000000001E-2</v>
      </c>
      <c r="EN36" s="112">
        <f t="shared" ref="EN36" si="2190">+EN35*0.5</f>
        <v>2.5000000000000001E-2</v>
      </c>
      <c r="EO36" s="112">
        <f t="shared" ref="EO36" si="2191">+EO35*0.5</f>
        <v>2.5000000000000001E-2</v>
      </c>
      <c r="EP36" s="113">
        <f t="shared" ref="EP36" si="2192">+EP35*0.5</f>
        <v>2.5000000000000001E-2</v>
      </c>
      <c r="EQ36" s="112">
        <f>+EQ35*0.5</f>
        <v>0.5</v>
      </c>
      <c r="ER36" s="112">
        <f>+ER35*0.5</f>
        <v>0.5</v>
      </c>
      <c r="ES36" s="112">
        <f t="shared" ref="ES36" si="2193">+ES35*0.5</f>
        <v>0.5</v>
      </c>
      <c r="ET36" s="112">
        <f t="shared" ref="ET36" si="2194">+ET35*0.5</f>
        <v>0.5</v>
      </c>
      <c r="EU36" s="112">
        <f t="shared" ref="EU36" si="2195">+EU35*0.5</f>
        <v>0.5</v>
      </c>
      <c r="EV36" s="112">
        <f t="shared" ref="EV36" si="2196">+EV35*0.5</f>
        <v>2.5000000000000001E-2</v>
      </c>
      <c r="EW36" s="112">
        <f t="shared" ref="EW36" si="2197">+EW35*0.5</f>
        <v>2.5000000000000001E-2</v>
      </c>
      <c r="EX36" s="112">
        <f t="shared" ref="EX36" si="2198">+EX35*0.5</f>
        <v>2.5000000000000001E-2</v>
      </c>
      <c r="EY36" s="112">
        <f t="shared" ref="EY36" si="2199">+EY35*0.5</f>
        <v>2.5000000000000001E-2</v>
      </c>
      <c r="EZ36" s="113">
        <f t="shared" ref="EZ36" si="2200">+EZ35*0.5</f>
        <v>2.5000000000000001E-2</v>
      </c>
      <c r="FA36" s="112">
        <f>FA8</f>
        <v>0.5</v>
      </c>
      <c r="FB36" s="112">
        <f>FB8</f>
        <v>0.5</v>
      </c>
      <c r="FC36" s="112">
        <f t="shared" ref="FC36:FJ36" si="2201">FC8</f>
        <v>0.5</v>
      </c>
      <c r="FD36" s="112">
        <f t="shared" si="2201"/>
        <v>0.5</v>
      </c>
      <c r="FE36" s="112">
        <f t="shared" si="2201"/>
        <v>0.5</v>
      </c>
      <c r="FF36" s="112">
        <f t="shared" si="2201"/>
        <v>2.5000000000000001E-2</v>
      </c>
      <c r="FG36" s="112">
        <f t="shared" si="2201"/>
        <v>2.5000000000000001E-2</v>
      </c>
      <c r="FH36" s="112">
        <f t="shared" si="2201"/>
        <v>2.5000000000000001E-2</v>
      </c>
      <c r="FI36" s="112">
        <f t="shared" si="2201"/>
        <v>2.5000000000000001E-2</v>
      </c>
      <c r="FJ36" s="113">
        <f t="shared" si="2201"/>
        <v>2.5000000000000001E-2</v>
      </c>
      <c r="FK36" s="112">
        <f t="shared" ref="FK36:FV36" si="2202">FK8</f>
        <v>0.5</v>
      </c>
      <c r="FL36" s="112">
        <f t="shared" si="2202"/>
        <v>0.5</v>
      </c>
      <c r="FM36" s="112">
        <f t="shared" si="2202"/>
        <v>2.5000000000000001E-2</v>
      </c>
      <c r="FN36" s="112">
        <f t="shared" si="2202"/>
        <v>2.5000000000000001E-2</v>
      </c>
      <c r="FO36" s="112">
        <f t="shared" si="2202"/>
        <v>0.5</v>
      </c>
      <c r="FP36" s="112">
        <f t="shared" si="2202"/>
        <v>2.5000000000000001E-2</v>
      </c>
      <c r="FQ36" s="112">
        <f t="shared" ref="FQ36:FR36" si="2203">FQ8</f>
        <v>2.5000000000000001E-2</v>
      </c>
      <c r="FR36" s="112">
        <f t="shared" si="2203"/>
        <v>2.5000000000000001E-2</v>
      </c>
      <c r="FS36" s="112">
        <f t="shared" si="2202"/>
        <v>2.5000000000000001E-2</v>
      </c>
      <c r="FT36" s="171">
        <f t="shared" si="2202"/>
        <v>2.5000000000000001E-2</v>
      </c>
      <c r="FU36">
        <f t="shared" si="2202"/>
        <v>0.5</v>
      </c>
      <c r="FV36" s="112">
        <f t="shared" si="2202"/>
        <v>0.5</v>
      </c>
      <c r="FW36" s="112">
        <f t="shared" ref="FW36:GD36" si="2204">FW8</f>
        <v>0.5</v>
      </c>
      <c r="FX36" s="112">
        <f t="shared" si="2204"/>
        <v>0.5</v>
      </c>
      <c r="FY36" s="112">
        <f t="shared" si="2204"/>
        <v>0.5</v>
      </c>
      <c r="FZ36" s="112">
        <f t="shared" si="2204"/>
        <v>2.5000000000000001E-2</v>
      </c>
      <c r="GA36" s="112">
        <f t="shared" si="2204"/>
        <v>2.5000000000000001E-2</v>
      </c>
      <c r="GB36" s="112">
        <f t="shared" si="2204"/>
        <v>2.5000000000000001E-2</v>
      </c>
      <c r="GC36" s="112">
        <f t="shared" si="2204"/>
        <v>2.5000000000000001E-2</v>
      </c>
      <c r="GD36" s="113">
        <f t="shared" si="2204"/>
        <v>2.5000000000000001E-2</v>
      </c>
      <c r="GE36" s="112">
        <f>GE8</f>
        <v>0.5</v>
      </c>
      <c r="GF36" s="112">
        <f>GF8</f>
        <v>0.5</v>
      </c>
      <c r="GG36" s="112">
        <f t="shared" ref="GG36:GN36" si="2205">GG8</f>
        <v>0.5</v>
      </c>
      <c r="GH36" s="112">
        <f t="shared" si="2205"/>
        <v>0.5</v>
      </c>
      <c r="GI36" s="112">
        <f t="shared" si="2205"/>
        <v>0.5</v>
      </c>
      <c r="GJ36" s="112">
        <f t="shared" si="2205"/>
        <v>2.5000000000000001E-2</v>
      </c>
      <c r="GK36" s="112">
        <f t="shared" si="2205"/>
        <v>2.5000000000000001E-2</v>
      </c>
      <c r="GL36" s="112">
        <f t="shared" si="2205"/>
        <v>2.5000000000000001E-2</v>
      </c>
      <c r="GM36" s="112">
        <f t="shared" si="2205"/>
        <v>2.5000000000000001E-2</v>
      </c>
      <c r="GN36" s="113">
        <f t="shared" si="2205"/>
        <v>2.5000000000000001E-2</v>
      </c>
      <c r="GO36" s="112">
        <f>GO8</f>
        <v>0.5</v>
      </c>
      <c r="GP36" s="112">
        <f>GP8</f>
        <v>0.5</v>
      </c>
      <c r="GQ36" s="112">
        <f t="shared" ref="GQ36:GX36" si="2206">GQ8</f>
        <v>0.5</v>
      </c>
      <c r="GR36" s="112">
        <f t="shared" si="2206"/>
        <v>0.5</v>
      </c>
      <c r="GS36" s="112">
        <f t="shared" si="2206"/>
        <v>0.5</v>
      </c>
      <c r="GT36" s="112">
        <f t="shared" si="2206"/>
        <v>2.5000000000000001E-2</v>
      </c>
      <c r="GU36" s="112">
        <f t="shared" si="2206"/>
        <v>2.5000000000000001E-2</v>
      </c>
      <c r="GV36" s="112">
        <f t="shared" si="2206"/>
        <v>2.5000000000000001E-2</v>
      </c>
      <c r="GW36" s="112">
        <f t="shared" si="2206"/>
        <v>2.5000000000000001E-2</v>
      </c>
      <c r="GX36" s="113">
        <f t="shared" si="2206"/>
        <v>2.5000000000000001E-2</v>
      </c>
      <c r="GY36">
        <f>GY8</f>
        <v>0.5</v>
      </c>
      <c r="GZ36" s="112">
        <f>GZ8</f>
        <v>0.5</v>
      </c>
      <c r="HA36" s="112">
        <f t="shared" ref="HA36:HH36" si="2207">HA8</f>
        <v>0.5</v>
      </c>
      <c r="HB36" s="112">
        <f t="shared" si="2207"/>
        <v>0.5</v>
      </c>
      <c r="HC36" s="112">
        <f t="shared" si="2207"/>
        <v>0.5</v>
      </c>
      <c r="HD36" s="112">
        <f t="shared" si="2207"/>
        <v>2.5000000000000001E-2</v>
      </c>
      <c r="HE36" s="112">
        <f t="shared" si="2207"/>
        <v>2.5000000000000001E-2</v>
      </c>
      <c r="HF36" s="112">
        <f t="shared" si="2207"/>
        <v>2.5000000000000001E-2</v>
      </c>
      <c r="HG36" s="112">
        <f t="shared" si="2207"/>
        <v>2.5000000000000001E-2</v>
      </c>
      <c r="HH36" s="113">
        <f t="shared" si="2207"/>
        <v>2.5000000000000001E-2</v>
      </c>
      <c r="HI36" s="112">
        <f>HI8</f>
        <v>0.5</v>
      </c>
      <c r="HJ36" s="112">
        <f>HJ8</f>
        <v>0.5</v>
      </c>
      <c r="HK36" s="112">
        <f t="shared" ref="HK36:HR36" si="2208">HK8</f>
        <v>0.5</v>
      </c>
      <c r="HL36" s="112">
        <f t="shared" si="2208"/>
        <v>0.5</v>
      </c>
      <c r="HM36" s="112">
        <f t="shared" si="2208"/>
        <v>0.5</v>
      </c>
      <c r="HN36" s="112">
        <f t="shared" si="2208"/>
        <v>2.5000000000000001E-2</v>
      </c>
      <c r="HO36" s="112">
        <f t="shared" si="2208"/>
        <v>2.5000000000000001E-2</v>
      </c>
      <c r="HP36" s="112">
        <f t="shared" si="2208"/>
        <v>2.5000000000000001E-2</v>
      </c>
      <c r="HQ36" s="112">
        <f t="shared" si="2208"/>
        <v>2.5000000000000001E-2</v>
      </c>
      <c r="HR36" s="113">
        <f t="shared" si="2208"/>
        <v>2.5000000000000001E-2</v>
      </c>
      <c r="HS36" s="112">
        <f>HS8</f>
        <v>0.5</v>
      </c>
      <c r="HT36" s="112">
        <f>HT8</f>
        <v>0.5</v>
      </c>
      <c r="HU36" s="112">
        <f t="shared" ref="HU36:IB36" si="2209">HU8</f>
        <v>0.5</v>
      </c>
      <c r="HV36" s="112">
        <f t="shared" si="2209"/>
        <v>0.5</v>
      </c>
      <c r="HW36" s="112">
        <f t="shared" si="2209"/>
        <v>0.5</v>
      </c>
      <c r="HX36" s="112">
        <f t="shared" si="2209"/>
        <v>2.5000000000000001E-2</v>
      </c>
      <c r="HY36" s="112">
        <f t="shared" si="2209"/>
        <v>2.5000000000000001E-2</v>
      </c>
      <c r="HZ36" s="112">
        <f t="shared" si="2209"/>
        <v>2.5000000000000001E-2</v>
      </c>
      <c r="IA36" s="112">
        <f t="shared" si="2209"/>
        <v>2.5000000000000001E-2</v>
      </c>
      <c r="IB36" s="113">
        <f t="shared" si="2209"/>
        <v>2.5000000000000001E-2</v>
      </c>
      <c r="IC36">
        <f>IC8</f>
        <v>0.5</v>
      </c>
      <c r="ID36" s="112">
        <f>ID8</f>
        <v>0.5</v>
      </c>
      <c r="IE36" s="112">
        <f t="shared" ref="IE36:IL36" si="2210">IE8</f>
        <v>0.5</v>
      </c>
      <c r="IF36" s="112">
        <f t="shared" si="2210"/>
        <v>0.5</v>
      </c>
      <c r="IG36" s="112">
        <f t="shared" si="2210"/>
        <v>0.5</v>
      </c>
      <c r="IH36" s="112">
        <f t="shared" si="2210"/>
        <v>2.5000000000000001E-2</v>
      </c>
      <c r="II36" s="112">
        <f t="shared" si="2210"/>
        <v>2.5000000000000001E-2</v>
      </c>
      <c r="IJ36" s="112">
        <f t="shared" si="2210"/>
        <v>2.5000000000000001E-2</v>
      </c>
      <c r="IK36" s="112">
        <f t="shared" si="2210"/>
        <v>2.5000000000000001E-2</v>
      </c>
      <c r="IL36" s="113">
        <f t="shared" si="2210"/>
        <v>2.5000000000000001E-2</v>
      </c>
      <c r="IM36" s="112">
        <f>IM8</f>
        <v>0.5</v>
      </c>
      <c r="IN36" s="112">
        <f>IN8</f>
        <v>0.5</v>
      </c>
      <c r="IO36" s="112">
        <f t="shared" ref="IO36:IV36" si="2211">IO8</f>
        <v>0.5</v>
      </c>
      <c r="IP36" s="112">
        <f t="shared" si="2211"/>
        <v>0.5</v>
      </c>
      <c r="IQ36" s="112">
        <f t="shared" si="2211"/>
        <v>0.5</v>
      </c>
      <c r="IR36" s="112">
        <f t="shared" si="2211"/>
        <v>2.5000000000000001E-2</v>
      </c>
      <c r="IS36" s="112">
        <f t="shared" si="2211"/>
        <v>2.5000000000000001E-2</v>
      </c>
      <c r="IT36" s="112">
        <f t="shared" si="2211"/>
        <v>2.5000000000000001E-2</v>
      </c>
      <c r="IU36" s="112">
        <f t="shared" si="2211"/>
        <v>2.5000000000000001E-2</v>
      </c>
      <c r="IV36" s="113">
        <f t="shared" si="2211"/>
        <v>2.5000000000000001E-2</v>
      </c>
      <c r="IW36" s="112">
        <f>IW8</f>
        <v>0.5</v>
      </c>
      <c r="IX36" s="112">
        <f>IX8</f>
        <v>0.5</v>
      </c>
      <c r="IY36" s="112">
        <f t="shared" ref="IY36:JF36" si="2212">IY8</f>
        <v>0.5</v>
      </c>
      <c r="IZ36" s="112">
        <f t="shared" si="2212"/>
        <v>0.5</v>
      </c>
      <c r="JA36" s="112">
        <f t="shared" si="2212"/>
        <v>0.5</v>
      </c>
      <c r="JB36" s="112">
        <f t="shared" si="2212"/>
        <v>2.5000000000000001E-2</v>
      </c>
      <c r="JC36" s="112">
        <f t="shared" si="2212"/>
        <v>2.5000000000000001E-2</v>
      </c>
      <c r="JD36" s="112">
        <f t="shared" si="2212"/>
        <v>2.5000000000000001E-2</v>
      </c>
      <c r="JE36" s="112">
        <f t="shared" si="2212"/>
        <v>2.5000000000000001E-2</v>
      </c>
      <c r="JF36" s="113">
        <f t="shared" si="2212"/>
        <v>2.5000000000000001E-2</v>
      </c>
      <c r="JG36">
        <f>JG8</f>
        <v>0.5</v>
      </c>
      <c r="JH36" s="112">
        <f>JH8</f>
        <v>0.5</v>
      </c>
      <c r="JI36" s="112">
        <f t="shared" ref="JI36:JP36" si="2213">JI8</f>
        <v>0.5</v>
      </c>
      <c r="JJ36" s="112">
        <f t="shared" si="2213"/>
        <v>0.5</v>
      </c>
      <c r="JK36" s="112">
        <f t="shared" si="2213"/>
        <v>0.5</v>
      </c>
      <c r="JL36" s="112">
        <f t="shared" si="2213"/>
        <v>2.5000000000000001E-2</v>
      </c>
      <c r="JM36" s="112">
        <f t="shared" si="2213"/>
        <v>2.5000000000000001E-2</v>
      </c>
      <c r="JN36" s="112">
        <f t="shared" si="2213"/>
        <v>2.5000000000000001E-2</v>
      </c>
      <c r="JO36" s="112">
        <f t="shared" si="2213"/>
        <v>2.5000000000000001E-2</v>
      </c>
      <c r="JP36" s="113">
        <f t="shared" si="2213"/>
        <v>2.5000000000000001E-2</v>
      </c>
      <c r="JQ36" s="112">
        <f>JQ8</f>
        <v>0.5</v>
      </c>
      <c r="JR36" s="112">
        <f>JR8</f>
        <v>0.5</v>
      </c>
      <c r="JS36" s="112">
        <f t="shared" ref="JS36:JZ36" si="2214">JS8</f>
        <v>0.5</v>
      </c>
      <c r="JT36" s="112">
        <f t="shared" si="2214"/>
        <v>0.5</v>
      </c>
      <c r="JU36" s="112">
        <f t="shared" si="2214"/>
        <v>0.5</v>
      </c>
      <c r="JV36" s="112">
        <f t="shared" si="2214"/>
        <v>2.5000000000000001E-2</v>
      </c>
      <c r="JW36" s="112">
        <f t="shared" si="2214"/>
        <v>2.5000000000000001E-2</v>
      </c>
      <c r="JX36" s="112">
        <f t="shared" si="2214"/>
        <v>2.5000000000000001E-2</v>
      </c>
      <c r="JY36" s="112">
        <f t="shared" si="2214"/>
        <v>2.5000000000000001E-2</v>
      </c>
      <c r="JZ36" s="113">
        <f t="shared" si="2214"/>
        <v>2.5000000000000001E-2</v>
      </c>
      <c r="KA36" s="112">
        <f>KA8</f>
        <v>0.5</v>
      </c>
      <c r="KB36" s="112">
        <f>KB8</f>
        <v>0.5</v>
      </c>
      <c r="KC36" s="112">
        <f t="shared" ref="KC36:KJ36" si="2215">KC8</f>
        <v>0.5</v>
      </c>
      <c r="KD36" s="112">
        <f t="shared" si="2215"/>
        <v>0.5</v>
      </c>
      <c r="KE36" s="112">
        <f t="shared" si="2215"/>
        <v>0.5</v>
      </c>
      <c r="KF36" s="112">
        <f t="shared" si="2215"/>
        <v>2.5000000000000001E-2</v>
      </c>
      <c r="KG36" s="112">
        <f t="shared" si="2215"/>
        <v>2.5000000000000001E-2</v>
      </c>
      <c r="KH36" s="112">
        <f t="shared" si="2215"/>
        <v>2.5000000000000001E-2</v>
      </c>
      <c r="KI36" s="112">
        <f t="shared" si="2215"/>
        <v>2.5000000000000001E-2</v>
      </c>
      <c r="KJ36" s="113">
        <f t="shared" si="2215"/>
        <v>2.5000000000000001E-2</v>
      </c>
      <c r="KK36">
        <f>KK8</f>
        <v>0.5</v>
      </c>
      <c r="KL36" s="112">
        <f>KL8</f>
        <v>0.5</v>
      </c>
      <c r="KM36" s="112">
        <f t="shared" ref="KM36:KT36" si="2216">KM8</f>
        <v>0.5</v>
      </c>
      <c r="KN36" s="112">
        <f t="shared" si="2216"/>
        <v>0.5</v>
      </c>
      <c r="KO36" s="112">
        <f t="shared" si="2216"/>
        <v>0.5</v>
      </c>
      <c r="KP36" s="112">
        <f t="shared" si="2216"/>
        <v>2.5000000000000001E-2</v>
      </c>
      <c r="KQ36" s="112">
        <f t="shared" si="2216"/>
        <v>2.5000000000000001E-2</v>
      </c>
      <c r="KR36" s="112">
        <f t="shared" si="2216"/>
        <v>2.5000000000000001E-2</v>
      </c>
      <c r="KS36" s="112">
        <f t="shared" si="2216"/>
        <v>2.5000000000000001E-2</v>
      </c>
      <c r="KT36" s="113">
        <f t="shared" si="2216"/>
        <v>2.5000000000000001E-2</v>
      </c>
      <c r="KU36" s="112">
        <f>KU8</f>
        <v>0.5</v>
      </c>
      <c r="KV36" s="112">
        <f>KV8</f>
        <v>0.5</v>
      </c>
      <c r="KW36" s="112">
        <f t="shared" ref="KW36:LD36" si="2217">KW8</f>
        <v>0.5</v>
      </c>
      <c r="KX36" s="112">
        <f t="shared" si="2217"/>
        <v>0.5</v>
      </c>
      <c r="KY36" s="112">
        <f t="shared" si="2217"/>
        <v>0.5</v>
      </c>
      <c r="KZ36" s="112">
        <f t="shared" si="2217"/>
        <v>2.5000000000000001E-2</v>
      </c>
      <c r="LA36" s="112">
        <f t="shared" si="2217"/>
        <v>2.5000000000000001E-2</v>
      </c>
      <c r="LB36" s="112">
        <f t="shared" si="2217"/>
        <v>2.5000000000000001E-2</v>
      </c>
      <c r="LC36" s="112">
        <f t="shared" si="2217"/>
        <v>2.5000000000000001E-2</v>
      </c>
      <c r="LD36" s="171">
        <f t="shared" si="2217"/>
        <v>2.5000000000000001E-2</v>
      </c>
      <c r="LE36" s="250">
        <f>+LE35*0.5</f>
        <v>0.5</v>
      </c>
      <c r="LF36" s="250">
        <f>+LF35*0.5</f>
        <v>0.5</v>
      </c>
      <c r="LG36" s="251">
        <f>+LG35*0.5</f>
        <v>0.5</v>
      </c>
      <c r="LH36" s="112">
        <f t="shared" ref="LH36:LR36" si="2218">+LH35*0.5</f>
        <v>0.5</v>
      </c>
      <c r="LI36" s="112">
        <f t="shared" si="2218"/>
        <v>0.5</v>
      </c>
      <c r="LJ36" s="112">
        <f t="shared" si="2218"/>
        <v>0.5</v>
      </c>
      <c r="LK36" s="112">
        <f t="shared" si="2218"/>
        <v>0.5</v>
      </c>
      <c r="LL36" s="112">
        <f t="shared" si="2218"/>
        <v>0.5</v>
      </c>
      <c r="LM36" s="112">
        <f t="shared" si="2218"/>
        <v>0.5</v>
      </c>
      <c r="LN36" s="112">
        <f t="shared" si="2218"/>
        <v>0.5</v>
      </c>
      <c r="LO36" s="112">
        <f t="shared" si="2218"/>
        <v>0.5</v>
      </c>
      <c r="LP36" s="112">
        <f t="shared" si="2218"/>
        <v>0.5</v>
      </c>
      <c r="LQ36" s="112">
        <f t="shared" si="2218"/>
        <v>0.5</v>
      </c>
      <c r="LR36" s="112">
        <f t="shared" si="2218"/>
        <v>0.5</v>
      </c>
      <c r="LS36" s="112">
        <f>+LS35*0.5*(LS44/36)</f>
        <v>0.5</v>
      </c>
      <c r="LT36" s="238">
        <f>+LT35*0.5*(LT44/36)</f>
        <v>0.45833333333333331</v>
      </c>
      <c r="LU36" s="238">
        <f t="shared" ref="LU36:ME36" si="2219">+LU35*0.5*(LU44/36)</f>
        <v>0.41666666666666669</v>
      </c>
      <c r="LV36" s="238">
        <f t="shared" si="2219"/>
        <v>0.375</v>
      </c>
      <c r="LW36" s="238">
        <f t="shared" si="2219"/>
        <v>0.33333333333333331</v>
      </c>
      <c r="LX36" s="238">
        <f t="shared" si="2219"/>
        <v>0.29166666666666669</v>
      </c>
      <c r="LY36" s="248">
        <f t="shared" si="2219"/>
        <v>0.25</v>
      </c>
      <c r="LZ36" s="238">
        <f t="shared" si="2219"/>
        <v>0.20833333333333334</v>
      </c>
      <c r="MA36" s="248">
        <f t="shared" si="2219"/>
        <v>0.16666666666666666</v>
      </c>
      <c r="MB36" s="238">
        <f t="shared" si="2219"/>
        <v>0.125</v>
      </c>
      <c r="MC36" s="238">
        <f t="shared" si="2219"/>
        <v>8.3333333333333329E-2</v>
      </c>
      <c r="MD36" s="238">
        <f t="shared" si="2219"/>
        <v>4.1666666666666664E-2</v>
      </c>
      <c r="ME36" s="238">
        <f t="shared" si="2219"/>
        <v>1.3888888888888888E-2</v>
      </c>
    </row>
    <row r="37" spans="1:343" x14ac:dyDescent="0.25">
      <c r="A37" s="264"/>
      <c r="B37" s="17" t="s">
        <v>254</v>
      </c>
      <c r="C37" t="s">
        <v>45</v>
      </c>
      <c r="D37" t="s">
        <v>71</v>
      </c>
      <c r="E37">
        <f>E35</f>
        <v>163769877</v>
      </c>
      <c r="F37" t="s">
        <v>634</v>
      </c>
      <c r="G37">
        <v>1000</v>
      </c>
      <c r="H37" s="112">
        <f t="shared" ref="H37" si="2220">G37</f>
        <v>1000</v>
      </c>
      <c r="I37" s="112">
        <f t="shared" ref="I37" si="2221">H37</f>
        <v>1000</v>
      </c>
      <c r="J37" s="112">
        <f t="shared" ref="J37" si="2222">I37</f>
        <v>1000</v>
      </c>
      <c r="K37" s="112">
        <f t="shared" ref="K37" si="2223">J37</f>
        <v>1000</v>
      </c>
      <c r="L37" s="112">
        <f t="shared" ref="L37" si="2224">K37</f>
        <v>1000</v>
      </c>
      <c r="M37" s="112">
        <f t="shared" ref="M37" si="2225">L37</f>
        <v>1000</v>
      </c>
      <c r="N37" s="112">
        <f t="shared" ref="N37" si="2226">M37</f>
        <v>1000</v>
      </c>
      <c r="O37" s="112">
        <f t="shared" ref="O37" si="2227">N37</f>
        <v>1000</v>
      </c>
      <c r="P37" s="113">
        <f t="shared" ref="P37:P40" si="2228">+O37</f>
        <v>1000</v>
      </c>
      <c r="Q37" s="112">
        <f t="shared" ref="Q37:Q40" si="2229">+G37</f>
        <v>1000</v>
      </c>
      <c r="R37" s="112">
        <f t="shared" ref="R37:R40" si="2230">Q37</f>
        <v>1000</v>
      </c>
      <c r="S37" s="112">
        <f t="shared" ref="S37:S40" si="2231">R37</f>
        <v>1000</v>
      </c>
      <c r="T37" s="112">
        <f t="shared" ref="T37:T40" si="2232">S37</f>
        <v>1000</v>
      </c>
      <c r="U37" s="112">
        <f t="shared" ref="U37:U40" si="2233">T37</f>
        <v>1000</v>
      </c>
      <c r="V37" s="112">
        <f t="shared" ref="V37:V40" si="2234">U37</f>
        <v>1000</v>
      </c>
      <c r="W37" s="112">
        <f t="shared" ref="W37:W40" si="2235">V37</f>
        <v>1000</v>
      </c>
      <c r="X37" s="112">
        <f t="shared" ref="X37:X40" si="2236">W37</f>
        <v>1000</v>
      </c>
      <c r="Y37" s="112">
        <f t="shared" ref="Y37:Y40" si="2237">X37</f>
        <v>1000</v>
      </c>
      <c r="Z37" s="113">
        <f t="shared" ref="Z37:Z40" si="2238">+Y37</f>
        <v>1000</v>
      </c>
      <c r="AA37" s="112">
        <f t="shared" ref="AA37:AA40" si="2239">+Q37</f>
        <v>1000</v>
      </c>
      <c r="AB37" s="112">
        <f t="shared" ref="AB37:AB40" si="2240">AA37</f>
        <v>1000</v>
      </c>
      <c r="AC37" s="112">
        <f t="shared" ref="AC37:AC40" si="2241">AB37</f>
        <v>1000</v>
      </c>
      <c r="AD37" s="112">
        <f t="shared" ref="AD37:AD40" si="2242">AC37</f>
        <v>1000</v>
      </c>
      <c r="AE37" s="112">
        <f t="shared" ref="AE37:AE40" si="2243">AD37</f>
        <v>1000</v>
      </c>
      <c r="AF37" s="112">
        <f t="shared" ref="AF37:AF40" si="2244">AE37</f>
        <v>1000</v>
      </c>
      <c r="AG37" s="112">
        <f t="shared" ref="AG37:AG40" si="2245">AF37</f>
        <v>1000</v>
      </c>
      <c r="AH37" s="112">
        <f t="shared" ref="AH37:AH40" si="2246">AG37</f>
        <v>1000</v>
      </c>
      <c r="AI37" s="112">
        <f t="shared" ref="AI37:AI40" si="2247">AH37</f>
        <v>1000</v>
      </c>
      <c r="AJ37" s="113">
        <f t="shared" ref="AJ37:AJ40" si="2248">+AI37</f>
        <v>1000</v>
      </c>
      <c r="AK37" s="112">
        <f t="shared" ref="AK37:AK40" si="2249">+AA37</f>
        <v>1000</v>
      </c>
      <c r="AL37" s="112">
        <f t="shared" ref="AL37:AL40" si="2250">AK37</f>
        <v>1000</v>
      </c>
      <c r="AM37" s="112">
        <f t="shared" ref="AM37:AM40" si="2251">AL37</f>
        <v>1000</v>
      </c>
      <c r="AN37" s="112">
        <f t="shared" ref="AN37:AN40" si="2252">AM37</f>
        <v>1000</v>
      </c>
      <c r="AO37" s="112">
        <f t="shared" ref="AO37:AO40" si="2253">AN37</f>
        <v>1000</v>
      </c>
      <c r="AP37" s="112">
        <f t="shared" ref="AP37:AP40" si="2254">AO37</f>
        <v>1000</v>
      </c>
      <c r="AQ37" s="112">
        <f t="shared" ref="AQ37:AQ40" si="2255">AP37</f>
        <v>1000</v>
      </c>
      <c r="AR37" s="112">
        <f t="shared" ref="AR37:AR40" si="2256">AQ37</f>
        <v>1000</v>
      </c>
      <c r="AS37" s="112">
        <f t="shared" ref="AS37:AS40" si="2257">AR37</f>
        <v>1000</v>
      </c>
      <c r="AT37" s="113">
        <f t="shared" ref="AT37:AT40" si="2258">+AS37</f>
        <v>1000</v>
      </c>
      <c r="AU37" s="112">
        <f t="shared" ref="AU37:AU40" si="2259">+AK37</f>
        <v>1000</v>
      </c>
      <c r="AV37" s="112">
        <f t="shared" ref="AV37:AV40" si="2260">AU37</f>
        <v>1000</v>
      </c>
      <c r="AW37" s="112">
        <f t="shared" ref="AW37:AW40" si="2261">AV37</f>
        <v>1000</v>
      </c>
      <c r="AX37" s="112">
        <f t="shared" ref="AX37:AX40" si="2262">AW37</f>
        <v>1000</v>
      </c>
      <c r="AY37" s="112">
        <f t="shared" ref="AY37:AY40" si="2263">AX37</f>
        <v>1000</v>
      </c>
      <c r="AZ37" s="112">
        <f t="shared" ref="AZ37:AZ40" si="2264">AY37</f>
        <v>1000</v>
      </c>
      <c r="BA37" s="112">
        <f t="shared" ref="BA37:BA40" si="2265">AZ37</f>
        <v>1000</v>
      </c>
      <c r="BB37" s="112">
        <f t="shared" ref="BB37:BB40" si="2266">BA37</f>
        <v>1000</v>
      </c>
      <c r="BC37" s="112">
        <f t="shared" ref="BC37:BC40" si="2267">BB37</f>
        <v>1000</v>
      </c>
      <c r="BD37" s="113">
        <f t="shared" ref="BD37:BD40" si="2268">+BC37</f>
        <v>1000</v>
      </c>
      <c r="BE37" s="112">
        <f t="shared" ref="BE37:BE40" si="2269">+AU37</f>
        <v>1000</v>
      </c>
      <c r="BF37" s="112">
        <f t="shared" ref="BF37:BF40" si="2270">BE37</f>
        <v>1000</v>
      </c>
      <c r="BG37" s="112">
        <f t="shared" ref="BG37:BG40" si="2271">BF37</f>
        <v>1000</v>
      </c>
      <c r="BH37" s="112">
        <f t="shared" ref="BH37:BH40" si="2272">BG37</f>
        <v>1000</v>
      </c>
      <c r="BI37" s="112">
        <f t="shared" ref="BI37:BI40" si="2273">BH37</f>
        <v>1000</v>
      </c>
      <c r="BJ37" s="112">
        <f t="shared" ref="BJ37:BJ40" si="2274">BI37</f>
        <v>1000</v>
      </c>
      <c r="BK37" s="112">
        <f t="shared" ref="BK37:BK40" si="2275">BJ37</f>
        <v>1000</v>
      </c>
      <c r="BL37" s="112">
        <f t="shared" ref="BL37:BL40" si="2276">BK37</f>
        <v>1000</v>
      </c>
      <c r="BM37" s="112">
        <f t="shared" ref="BM37:BM40" si="2277">BL37</f>
        <v>1000</v>
      </c>
      <c r="BN37" s="113">
        <f t="shared" ref="BN37:BN40" si="2278">+BM37</f>
        <v>1000</v>
      </c>
      <c r="BO37" s="112">
        <f t="shared" ref="BO37:BO40" si="2279">+BE37</f>
        <v>1000</v>
      </c>
      <c r="BP37" s="112">
        <f t="shared" ref="BP37:BP40" si="2280">BO37</f>
        <v>1000</v>
      </c>
      <c r="BQ37" s="112">
        <f t="shared" ref="BQ37:BQ40" si="2281">BP37</f>
        <v>1000</v>
      </c>
      <c r="BR37" s="112">
        <f t="shared" ref="BR37:BR40" si="2282">BQ37</f>
        <v>1000</v>
      </c>
      <c r="BS37" s="112">
        <f t="shared" ref="BS37:BS40" si="2283">BR37</f>
        <v>1000</v>
      </c>
      <c r="BT37" s="112">
        <f t="shared" ref="BT37:BT40" si="2284">BS37</f>
        <v>1000</v>
      </c>
      <c r="BU37" s="112">
        <f t="shared" ref="BU37:BU40" si="2285">BT37</f>
        <v>1000</v>
      </c>
      <c r="BV37" s="112">
        <f t="shared" ref="BV37:BV40" si="2286">BU37</f>
        <v>1000</v>
      </c>
      <c r="BW37" s="112">
        <f t="shared" ref="BW37:BW40" si="2287">BV37</f>
        <v>1000</v>
      </c>
      <c r="BX37" s="113">
        <f t="shared" ref="BX37:BX40" si="2288">+BW37</f>
        <v>1000</v>
      </c>
      <c r="BY37" s="112">
        <f t="shared" ref="BY37:BY40" si="2289">+BO37</f>
        <v>1000</v>
      </c>
      <c r="BZ37" s="112">
        <f t="shared" ref="BZ37:BZ40" si="2290">BY37</f>
        <v>1000</v>
      </c>
      <c r="CA37" s="112">
        <f t="shared" ref="CA37:CA40" si="2291">BZ37</f>
        <v>1000</v>
      </c>
      <c r="CB37" s="112">
        <f t="shared" ref="CB37:CB40" si="2292">CA37</f>
        <v>1000</v>
      </c>
      <c r="CC37" s="112">
        <f t="shared" ref="CC37:CC40" si="2293">CB37</f>
        <v>1000</v>
      </c>
      <c r="CD37" s="112">
        <f t="shared" ref="CD37:CD40" si="2294">CC37</f>
        <v>1000</v>
      </c>
      <c r="CE37" s="112">
        <f t="shared" ref="CE37:CE40" si="2295">CD37</f>
        <v>1000</v>
      </c>
      <c r="CF37" s="112">
        <f t="shared" ref="CF37:CF40" si="2296">CE37</f>
        <v>1000</v>
      </c>
      <c r="CG37" s="112">
        <f t="shared" ref="CG37:CG40" si="2297">CF37</f>
        <v>1000</v>
      </c>
      <c r="CH37" s="113">
        <f t="shared" ref="CH37:CH40" si="2298">+CG37</f>
        <v>1000</v>
      </c>
      <c r="CI37" s="112">
        <f t="shared" ref="CI37:CI40" si="2299">+BY37</f>
        <v>1000</v>
      </c>
      <c r="CJ37" s="112">
        <f t="shared" ref="CJ37:CJ40" si="2300">CI37</f>
        <v>1000</v>
      </c>
      <c r="CK37" s="112">
        <f t="shared" ref="CK37:CK40" si="2301">CJ37</f>
        <v>1000</v>
      </c>
      <c r="CL37" s="112">
        <f t="shared" ref="CL37:CL40" si="2302">CK37</f>
        <v>1000</v>
      </c>
      <c r="CM37" s="112">
        <f t="shared" ref="CM37:CM40" si="2303">CL37</f>
        <v>1000</v>
      </c>
      <c r="CN37" s="112">
        <f t="shared" ref="CN37:CN40" si="2304">CM37</f>
        <v>1000</v>
      </c>
      <c r="CO37" s="112">
        <f t="shared" ref="CO37:CO40" si="2305">CN37</f>
        <v>1000</v>
      </c>
      <c r="CP37" s="112">
        <f t="shared" ref="CP37:CP40" si="2306">CO37</f>
        <v>1000</v>
      </c>
      <c r="CQ37" s="112">
        <f t="shared" ref="CQ37:CQ40" si="2307">CP37</f>
        <v>1000</v>
      </c>
      <c r="CR37" s="113">
        <f t="shared" ref="CR37:CR40" si="2308">+CQ37</f>
        <v>1000</v>
      </c>
      <c r="CS37" s="112">
        <f t="shared" ref="CS37:CS40" si="2309">+CI37</f>
        <v>1000</v>
      </c>
      <c r="CT37" s="112">
        <f t="shared" ref="CT37:CT40" si="2310">CS37</f>
        <v>1000</v>
      </c>
      <c r="CU37" s="112">
        <f t="shared" ref="CU37:CU40" si="2311">CT37</f>
        <v>1000</v>
      </c>
      <c r="CV37" s="112">
        <f t="shared" ref="CV37:CV40" si="2312">CU37</f>
        <v>1000</v>
      </c>
      <c r="CW37" s="112">
        <f t="shared" ref="CW37:CW40" si="2313">CV37</f>
        <v>1000</v>
      </c>
      <c r="CX37" s="112">
        <f t="shared" ref="CX37:CX40" si="2314">CW37</f>
        <v>1000</v>
      </c>
      <c r="CY37" s="112">
        <f t="shared" ref="CY37:CY40" si="2315">CX37</f>
        <v>1000</v>
      </c>
      <c r="CZ37" s="112">
        <f t="shared" ref="CZ37:CZ40" si="2316">CY37</f>
        <v>1000</v>
      </c>
      <c r="DA37" s="112">
        <f t="shared" ref="DA37:DA40" si="2317">CZ37</f>
        <v>1000</v>
      </c>
      <c r="DB37" s="113">
        <f t="shared" ref="DB37:DB40" si="2318">+DA37</f>
        <v>1000</v>
      </c>
      <c r="DC37" s="112">
        <f t="shared" ref="DC37:DC40" si="2319">+CS37</f>
        <v>1000</v>
      </c>
      <c r="DD37" s="112">
        <f t="shared" ref="DD37:DD40" si="2320">DC37</f>
        <v>1000</v>
      </c>
      <c r="DE37" s="112">
        <f t="shared" ref="DE37:DE40" si="2321">DD37</f>
        <v>1000</v>
      </c>
      <c r="DF37" s="112">
        <f t="shared" ref="DF37:DF40" si="2322">DE37</f>
        <v>1000</v>
      </c>
      <c r="DG37" s="112">
        <f t="shared" ref="DG37:DG40" si="2323">DF37</f>
        <v>1000</v>
      </c>
      <c r="DH37" s="112">
        <f t="shared" ref="DH37:DH40" si="2324">DG37</f>
        <v>1000</v>
      </c>
      <c r="DI37" s="112">
        <f t="shared" ref="DI37:DI40" si="2325">DH37</f>
        <v>1000</v>
      </c>
      <c r="DJ37" s="112">
        <f t="shared" ref="DJ37:DJ40" si="2326">DI37</f>
        <v>1000</v>
      </c>
      <c r="DK37" s="112">
        <f t="shared" ref="DK37:DK40" si="2327">DJ37</f>
        <v>1000</v>
      </c>
      <c r="DL37" s="113">
        <f t="shared" ref="DL37:DL40" si="2328">+DK37</f>
        <v>1000</v>
      </c>
      <c r="DM37" s="112">
        <f t="shared" ref="DM37:DM40" si="2329">+DC37</f>
        <v>1000</v>
      </c>
      <c r="DN37" s="112">
        <f t="shared" ref="DN37:DN40" si="2330">DM37</f>
        <v>1000</v>
      </c>
      <c r="DO37" s="112">
        <f t="shared" ref="DO37:DO40" si="2331">DN37</f>
        <v>1000</v>
      </c>
      <c r="DP37" s="112">
        <f t="shared" ref="DP37:DP40" si="2332">DO37</f>
        <v>1000</v>
      </c>
      <c r="DQ37" s="112">
        <f t="shared" ref="DQ37:DQ40" si="2333">DP37</f>
        <v>1000</v>
      </c>
      <c r="DR37" s="112">
        <f t="shared" ref="DR37:DR40" si="2334">DQ37</f>
        <v>1000</v>
      </c>
      <c r="DS37" s="112">
        <f t="shared" ref="DS37:DS40" si="2335">DR37</f>
        <v>1000</v>
      </c>
      <c r="DT37" s="112">
        <f t="shared" ref="DT37:DT40" si="2336">DS37</f>
        <v>1000</v>
      </c>
      <c r="DU37" s="112">
        <f t="shared" ref="DU37:DU40" si="2337">DT37</f>
        <v>1000</v>
      </c>
      <c r="DV37" s="113">
        <f t="shared" ref="DV37:DV40" si="2338">+DU37</f>
        <v>1000</v>
      </c>
      <c r="DW37">
        <v>1000</v>
      </c>
      <c r="DX37">
        <v>1000</v>
      </c>
      <c r="DY37">
        <v>500</v>
      </c>
      <c r="DZ37">
        <v>500</v>
      </c>
      <c r="EA37">
        <v>500</v>
      </c>
      <c r="EB37">
        <v>500</v>
      </c>
      <c r="EC37">
        <v>50</v>
      </c>
      <c r="ED37">
        <v>50</v>
      </c>
      <c r="EE37">
        <v>1000</v>
      </c>
      <c r="EF37" s="172">
        <v>1000</v>
      </c>
      <c r="EG37">
        <v>1000</v>
      </c>
      <c r="EH37" s="112">
        <f t="shared" ref="EH37:EH40" si="2339">EG37</f>
        <v>1000</v>
      </c>
      <c r="EI37" s="112">
        <f t="shared" ref="EI37:EI40" si="2340">EH37</f>
        <v>1000</v>
      </c>
      <c r="EJ37" s="112">
        <f t="shared" ref="EJ37:EJ40" si="2341">EI37</f>
        <v>1000</v>
      </c>
      <c r="EK37" s="112">
        <f t="shared" ref="EK37:EK40" si="2342">EJ37</f>
        <v>1000</v>
      </c>
      <c r="EL37" s="112">
        <f t="shared" ref="EL37:EL40" si="2343">EK37</f>
        <v>1000</v>
      </c>
      <c r="EM37" s="112">
        <f t="shared" ref="EM37:EM40" si="2344">EL37</f>
        <v>1000</v>
      </c>
      <c r="EN37" s="112">
        <f t="shared" ref="EN37:EN40" si="2345">EM37</f>
        <v>1000</v>
      </c>
      <c r="EO37" s="112">
        <f t="shared" ref="EO37:EO40" si="2346">EN37</f>
        <v>1000</v>
      </c>
      <c r="EP37" s="113">
        <f t="shared" ref="EP37:EP40" si="2347">+EO37</f>
        <v>1000</v>
      </c>
      <c r="EQ37" s="112">
        <f t="shared" ref="EQ37:EQ40" si="2348">+EG37</f>
        <v>1000</v>
      </c>
      <c r="ER37" s="112">
        <f t="shared" ref="ER37:ER40" si="2349">EQ37</f>
        <v>1000</v>
      </c>
      <c r="ES37" s="112">
        <f t="shared" ref="ES37:ES40" si="2350">ER37</f>
        <v>1000</v>
      </c>
      <c r="ET37" s="112">
        <f t="shared" ref="ET37:ET40" si="2351">ES37</f>
        <v>1000</v>
      </c>
      <c r="EU37" s="112">
        <f t="shared" ref="EU37:EU40" si="2352">ET37</f>
        <v>1000</v>
      </c>
      <c r="EV37" s="112">
        <f t="shared" ref="EV37:EV40" si="2353">EU37</f>
        <v>1000</v>
      </c>
      <c r="EW37" s="112">
        <f t="shared" ref="EW37:EW40" si="2354">EV37</f>
        <v>1000</v>
      </c>
      <c r="EX37" s="112">
        <f t="shared" ref="EX37:EX40" si="2355">EW37</f>
        <v>1000</v>
      </c>
      <c r="EY37" s="112">
        <f t="shared" ref="EY37:EY40" si="2356">EX37</f>
        <v>1000</v>
      </c>
      <c r="EZ37" s="113">
        <f t="shared" ref="EZ37:EZ40" si="2357">+EY37</f>
        <v>1000</v>
      </c>
      <c r="FA37" s="112">
        <f t="shared" ref="FA37:FA40" si="2358">+EQ37</f>
        <v>1000</v>
      </c>
      <c r="FB37" s="112">
        <f t="shared" ref="FB37:FB40" si="2359">FA37</f>
        <v>1000</v>
      </c>
      <c r="FC37" s="112">
        <f t="shared" ref="FC37:FC40" si="2360">FB37</f>
        <v>1000</v>
      </c>
      <c r="FD37" s="112">
        <f t="shared" ref="FD37:FD40" si="2361">FC37</f>
        <v>1000</v>
      </c>
      <c r="FE37" s="112">
        <f t="shared" ref="FE37:FE40" si="2362">FD37</f>
        <v>1000</v>
      </c>
      <c r="FF37" s="112">
        <f t="shared" ref="FF37:FF40" si="2363">FE37</f>
        <v>1000</v>
      </c>
      <c r="FG37" s="112">
        <f t="shared" ref="FG37:FG40" si="2364">FF37</f>
        <v>1000</v>
      </c>
      <c r="FH37" s="112">
        <f t="shared" ref="FH37:FH40" si="2365">FG37</f>
        <v>1000</v>
      </c>
      <c r="FI37" s="112">
        <f t="shared" ref="FI37:FI40" si="2366">FH37</f>
        <v>1000</v>
      </c>
      <c r="FJ37" s="113">
        <f t="shared" ref="FJ37:FJ40" si="2367">+FI37</f>
        <v>1000</v>
      </c>
      <c r="FK37" s="112">
        <f t="shared" ref="FK37:FP40" si="2368">+FA37</f>
        <v>1000</v>
      </c>
      <c r="FL37" s="112">
        <f t="shared" si="2368"/>
        <v>1000</v>
      </c>
      <c r="FM37" s="112">
        <f t="shared" si="2368"/>
        <v>1000</v>
      </c>
      <c r="FN37" s="112">
        <f t="shared" si="2368"/>
        <v>1000</v>
      </c>
      <c r="FO37" s="112">
        <f t="shared" si="2368"/>
        <v>1000</v>
      </c>
      <c r="FP37" s="112">
        <f t="shared" si="2368"/>
        <v>1000</v>
      </c>
      <c r="FQ37" s="112">
        <f t="shared" ref="FQ37:FQ40" si="2369">+FG37</f>
        <v>1000</v>
      </c>
      <c r="FR37" s="112">
        <f t="shared" ref="FR37:FR40" si="2370">+FH37</f>
        <v>1000</v>
      </c>
      <c r="FS37" s="112">
        <f t="shared" ref="FS37:FT40" si="2371">+FG37</f>
        <v>1000</v>
      </c>
      <c r="FT37" s="171">
        <f t="shared" si="2371"/>
        <v>1000</v>
      </c>
      <c r="FU37">
        <v>1000</v>
      </c>
      <c r="FV37" s="112">
        <f t="shared" ref="FV37:FV40" si="2372">FU37</f>
        <v>1000</v>
      </c>
      <c r="FW37" s="112">
        <f t="shared" ref="FW37:FW40" si="2373">FV37</f>
        <v>1000</v>
      </c>
      <c r="FX37" s="112">
        <f t="shared" ref="FX37:FX40" si="2374">FW37</f>
        <v>1000</v>
      </c>
      <c r="FY37" s="112">
        <f t="shared" ref="FY37:FY40" si="2375">FX37</f>
        <v>1000</v>
      </c>
      <c r="FZ37" s="112">
        <f t="shared" ref="FZ37:FZ40" si="2376">FY37</f>
        <v>1000</v>
      </c>
      <c r="GA37" s="112">
        <f t="shared" ref="GA37:GA40" si="2377">FZ37</f>
        <v>1000</v>
      </c>
      <c r="GB37" s="112">
        <f t="shared" ref="GB37:GB40" si="2378">GA37</f>
        <v>1000</v>
      </c>
      <c r="GC37" s="112">
        <f t="shared" ref="GC37:GC40" si="2379">GB37</f>
        <v>1000</v>
      </c>
      <c r="GD37" s="113">
        <f t="shared" ref="GD37:GD40" si="2380">+GC37</f>
        <v>1000</v>
      </c>
      <c r="GE37" s="112">
        <f t="shared" ref="GE37:GE40" si="2381">+FU37</f>
        <v>1000</v>
      </c>
      <c r="GF37" s="112">
        <f t="shared" ref="GF37:GF40" si="2382">GE37</f>
        <v>1000</v>
      </c>
      <c r="GG37" s="112">
        <f t="shared" ref="GG37:GG40" si="2383">GF37</f>
        <v>1000</v>
      </c>
      <c r="GH37" s="112">
        <f t="shared" ref="GH37:GH40" si="2384">GG37</f>
        <v>1000</v>
      </c>
      <c r="GI37" s="112">
        <f t="shared" ref="GI37:GI40" si="2385">GH37</f>
        <v>1000</v>
      </c>
      <c r="GJ37" s="112">
        <f t="shared" ref="GJ37:GJ40" si="2386">GI37</f>
        <v>1000</v>
      </c>
      <c r="GK37" s="112">
        <f t="shared" ref="GK37:GK40" si="2387">GJ37</f>
        <v>1000</v>
      </c>
      <c r="GL37" s="112">
        <f t="shared" ref="GL37:GL40" si="2388">GK37</f>
        <v>1000</v>
      </c>
      <c r="GM37" s="112">
        <f t="shared" ref="GM37:GM40" si="2389">GL37</f>
        <v>1000</v>
      </c>
      <c r="GN37" s="113">
        <f t="shared" ref="GN37:GN40" si="2390">+GM37</f>
        <v>1000</v>
      </c>
      <c r="GO37" s="112">
        <f t="shared" ref="GO37:GO40" si="2391">+GE37</f>
        <v>1000</v>
      </c>
      <c r="GP37" s="112">
        <f t="shared" ref="GP37:GP40" si="2392">GO37</f>
        <v>1000</v>
      </c>
      <c r="GQ37" s="112">
        <f t="shared" ref="GQ37:GQ40" si="2393">GP37</f>
        <v>1000</v>
      </c>
      <c r="GR37" s="112">
        <f t="shared" ref="GR37:GR40" si="2394">GQ37</f>
        <v>1000</v>
      </c>
      <c r="GS37" s="112">
        <f t="shared" ref="GS37:GS40" si="2395">GR37</f>
        <v>1000</v>
      </c>
      <c r="GT37" s="112">
        <f t="shared" ref="GT37:GT40" si="2396">GS37</f>
        <v>1000</v>
      </c>
      <c r="GU37" s="112">
        <f t="shared" ref="GU37:GU40" si="2397">GT37</f>
        <v>1000</v>
      </c>
      <c r="GV37" s="112">
        <f t="shared" ref="GV37:GV40" si="2398">GU37</f>
        <v>1000</v>
      </c>
      <c r="GW37" s="112">
        <f t="shared" ref="GW37:GW40" si="2399">GV37</f>
        <v>1000</v>
      </c>
      <c r="GX37" s="113">
        <f t="shared" ref="GX37:GX40" si="2400">+GW37</f>
        <v>1000</v>
      </c>
      <c r="GY37">
        <v>1000</v>
      </c>
      <c r="GZ37" s="112">
        <f t="shared" ref="GZ37:GZ40" si="2401">GY37</f>
        <v>1000</v>
      </c>
      <c r="HA37" s="112">
        <f t="shared" ref="HA37:HA40" si="2402">GZ37</f>
        <v>1000</v>
      </c>
      <c r="HB37" s="112">
        <f t="shared" ref="HB37:HB40" si="2403">HA37</f>
        <v>1000</v>
      </c>
      <c r="HC37" s="112">
        <f t="shared" ref="HC37:HC40" si="2404">HB37</f>
        <v>1000</v>
      </c>
      <c r="HD37" s="112">
        <f t="shared" ref="HD37:HD40" si="2405">HC37</f>
        <v>1000</v>
      </c>
      <c r="HE37" s="112">
        <f t="shared" ref="HE37:HE40" si="2406">HD37</f>
        <v>1000</v>
      </c>
      <c r="HF37" s="112">
        <f t="shared" ref="HF37:HF40" si="2407">HE37</f>
        <v>1000</v>
      </c>
      <c r="HG37" s="112">
        <f t="shared" ref="HG37:HG40" si="2408">HF37</f>
        <v>1000</v>
      </c>
      <c r="HH37" s="113">
        <f t="shared" ref="HH37:HH40" si="2409">+HG37</f>
        <v>1000</v>
      </c>
      <c r="HI37" s="112">
        <f t="shared" ref="HI37:HI40" si="2410">+GY37</f>
        <v>1000</v>
      </c>
      <c r="HJ37" s="112">
        <f t="shared" ref="HJ37:HJ40" si="2411">HI37</f>
        <v>1000</v>
      </c>
      <c r="HK37" s="112">
        <f t="shared" ref="HK37:HK40" si="2412">HJ37</f>
        <v>1000</v>
      </c>
      <c r="HL37" s="112">
        <f t="shared" ref="HL37:HL40" si="2413">HK37</f>
        <v>1000</v>
      </c>
      <c r="HM37" s="112">
        <f t="shared" ref="HM37:HM40" si="2414">HL37</f>
        <v>1000</v>
      </c>
      <c r="HN37" s="112">
        <f t="shared" ref="HN37:HN40" si="2415">HM37</f>
        <v>1000</v>
      </c>
      <c r="HO37" s="112">
        <f t="shared" ref="HO37:HO40" si="2416">HN37</f>
        <v>1000</v>
      </c>
      <c r="HP37" s="112">
        <f t="shared" ref="HP37:HP40" si="2417">HO37</f>
        <v>1000</v>
      </c>
      <c r="HQ37" s="112">
        <f t="shared" ref="HQ37:HQ40" si="2418">HP37</f>
        <v>1000</v>
      </c>
      <c r="HR37" s="113">
        <f t="shared" ref="HR37:HR40" si="2419">+HQ37</f>
        <v>1000</v>
      </c>
      <c r="HS37" s="112">
        <f t="shared" ref="HS37:HS40" si="2420">+HI37</f>
        <v>1000</v>
      </c>
      <c r="HT37" s="112">
        <f t="shared" ref="HT37:HT40" si="2421">HS37</f>
        <v>1000</v>
      </c>
      <c r="HU37" s="112">
        <f t="shared" ref="HU37:HU40" si="2422">HT37</f>
        <v>1000</v>
      </c>
      <c r="HV37" s="112">
        <f t="shared" ref="HV37:HV40" si="2423">HU37</f>
        <v>1000</v>
      </c>
      <c r="HW37" s="112">
        <f t="shared" ref="HW37:HW40" si="2424">HV37</f>
        <v>1000</v>
      </c>
      <c r="HX37" s="112">
        <f t="shared" ref="HX37:HX40" si="2425">HW37</f>
        <v>1000</v>
      </c>
      <c r="HY37" s="112">
        <f t="shared" ref="HY37:HY40" si="2426">HX37</f>
        <v>1000</v>
      </c>
      <c r="HZ37" s="112">
        <f t="shared" ref="HZ37:HZ40" si="2427">HY37</f>
        <v>1000</v>
      </c>
      <c r="IA37" s="112">
        <f t="shared" ref="IA37:IA40" si="2428">HZ37</f>
        <v>1000</v>
      </c>
      <c r="IB37" s="113">
        <f t="shared" ref="IB37:IB40" si="2429">+IA37</f>
        <v>1000</v>
      </c>
      <c r="IC37">
        <v>1000</v>
      </c>
      <c r="ID37" s="112">
        <f t="shared" ref="ID37:ID40" si="2430">IC37</f>
        <v>1000</v>
      </c>
      <c r="IE37" s="112">
        <f t="shared" ref="IE37:IE40" si="2431">ID37</f>
        <v>1000</v>
      </c>
      <c r="IF37" s="112">
        <f t="shared" ref="IF37:IF40" si="2432">IE37</f>
        <v>1000</v>
      </c>
      <c r="IG37" s="112">
        <f t="shared" ref="IG37:IG40" si="2433">IF37</f>
        <v>1000</v>
      </c>
      <c r="IH37" s="112">
        <f t="shared" ref="IH37:IH40" si="2434">IG37</f>
        <v>1000</v>
      </c>
      <c r="II37" s="112">
        <f t="shared" ref="II37:II40" si="2435">IH37</f>
        <v>1000</v>
      </c>
      <c r="IJ37" s="112">
        <f t="shared" ref="IJ37:IJ40" si="2436">II37</f>
        <v>1000</v>
      </c>
      <c r="IK37" s="112">
        <f t="shared" ref="IK37:IK40" si="2437">IJ37</f>
        <v>1000</v>
      </c>
      <c r="IL37" s="113">
        <f t="shared" ref="IL37:IL40" si="2438">+IK37</f>
        <v>1000</v>
      </c>
      <c r="IM37" s="112">
        <f t="shared" ref="IM37:IM40" si="2439">+IC37</f>
        <v>1000</v>
      </c>
      <c r="IN37" s="112">
        <f t="shared" ref="IN37:IN40" si="2440">IM37</f>
        <v>1000</v>
      </c>
      <c r="IO37" s="112">
        <f t="shared" ref="IO37:IO40" si="2441">IN37</f>
        <v>1000</v>
      </c>
      <c r="IP37" s="112">
        <f t="shared" ref="IP37:IP40" si="2442">IO37</f>
        <v>1000</v>
      </c>
      <c r="IQ37" s="112">
        <f t="shared" ref="IQ37:IQ40" si="2443">IP37</f>
        <v>1000</v>
      </c>
      <c r="IR37" s="112">
        <f t="shared" ref="IR37:IR40" si="2444">IQ37</f>
        <v>1000</v>
      </c>
      <c r="IS37" s="112">
        <f t="shared" ref="IS37:IS40" si="2445">IR37</f>
        <v>1000</v>
      </c>
      <c r="IT37" s="112">
        <f t="shared" ref="IT37:IT40" si="2446">IS37</f>
        <v>1000</v>
      </c>
      <c r="IU37" s="112">
        <f t="shared" ref="IU37:IU40" si="2447">IT37</f>
        <v>1000</v>
      </c>
      <c r="IV37" s="113">
        <f t="shared" ref="IV37:IV40" si="2448">+IU37</f>
        <v>1000</v>
      </c>
      <c r="IW37" s="112">
        <f t="shared" ref="IW37:IW40" si="2449">+IM37</f>
        <v>1000</v>
      </c>
      <c r="IX37" s="112">
        <f t="shared" ref="IX37:IX40" si="2450">IW37</f>
        <v>1000</v>
      </c>
      <c r="IY37" s="112">
        <f t="shared" ref="IY37:IY40" si="2451">IX37</f>
        <v>1000</v>
      </c>
      <c r="IZ37" s="112">
        <f t="shared" ref="IZ37:IZ40" si="2452">IY37</f>
        <v>1000</v>
      </c>
      <c r="JA37" s="112">
        <f t="shared" ref="JA37:JA40" si="2453">IZ37</f>
        <v>1000</v>
      </c>
      <c r="JB37" s="112">
        <f t="shared" ref="JB37:JB40" si="2454">JA37</f>
        <v>1000</v>
      </c>
      <c r="JC37" s="112">
        <f t="shared" ref="JC37:JC40" si="2455">JB37</f>
        <v>1000</v>
      </c>
      <c r="JD37" s="112">
        <f t="shared" ref="JD37:JD40" si="2456">JC37</f>
        <v>1000</v>
      </c>
      <c r="JE37" s="112">
        <f t="shared" ref="JE37:JE40" si="2457">JD37</f>
        <v>1000</v>
      </c>
      <c r="JF37" s="113">
        <f t="shared" ref="JF37:JF40" si="2458">+JE37</f>
        <v>1000</v>
      </c>
      <c r="JG37">
        <v>1000</v>
      </c>
      <c r="JH37" s="112">
        <f t="shared" ref="JH37:JH40" si="2459">JG37</f>
        <v>1000</v>
      </c>
      <c r="JI37" s="112">
        <f t="shared" ref="JI37:JI40" si="2460">JH37</f>
        <v>1000</v>
      </c>
      <c r="JJ37" s="112">
        <f t="shared" ref="JJ37:JJ40" si="2461">JI37</f>
        <v>1000</v>
      </c>
      <c r="JK37" s="112">
        <f t="shared" ref="JK37:JK40" si="2462">JJ37</f>
        <v>1000</v>
      </c>
      <c r="JL37" s="112">
        <f t="shared" ref="JL37:JL40" si="2463">JK37</f>
        <v>1000</v>
      </c>
      <c r="JM37" s="112">
        <f t="shared" ref="JM37:JM40" si="2464">JL37</f>
        <v>1000</v>
      </c>
      <c r="JN37" s="112">
        <f t="shared" ref="JN37:JN40" si="2465">JM37</f>
        <v>1000</v>
      </c>
      <c r="JO37" s="112">
        <f t="shared" ref="JO37:JO40" si="2466">JN37</f>
        <v>1000</v>
      </c>
      <c r="JP37" s="113">
        <f t="shared" ref="JP37:JP40" si="2467">+JO37</f>
        <v>1000</v>
      </c>
      <c r="JQ37" s="112">
        <f t="shared" ref="JQ37:JQ40" si="2468">+JG37</f>
        <v>1000</v>
      </c>
      <c r="JR37" s="112">
        <f t="shared" ref="JR37:JR40" si="2469">JQ37</f>
        <v>1000</v>
      </c>
      <c r="JS37" s="112">
        <f t="shared" ref="JS37:JS40" si="2470">JR37</f>
        <v>1000</v>
      </c>
      <c r="JT37" s="112">
        <f t="shared" ref="JT37:JT40" si="2471">JS37</f>
        <v>1000</v>
      </c>
      <c r="JU37" s="112">
        <f t="shared" ref="JU37:JU40" si="2472">JT37</f>
        <v>1000</v>
      </c>
      <c r="JV37" s="112">
        <f t="shared" ref="JV37:JV40" si="2473">JU37</f>
        <v>1000</v>
      </c>
      <c r="JW37" s="112">
        <f t="shared" ref="JW37:JW40" si="2474">JV37</f>
        <v>1000</v>
      </c>
      <c r="JX37" s="112">
        <f t="shared" ref="JX37:JX40" si="2475">JW37</f>
        <v>1000</v>
      </c>
      <c r="JY37" s="112">
        <f t="shared" ref="JY37:JY40" si="2476">JX37</f>
        <v>1000</v>
      </c>
      <c r="JZ37" s="113">
        <f t="shared" ref="JZ37:JZ40" si="2477">+JY37</f>
        <v>1000</v>
      </c>
      <c r="KA37" s="112">
        <f t="shared" ref="KA37:KA40" si="2478">+JQ37</f>
        <v>1000</v>
      </c>
      <c r="KB37" s="112">
        <f t="shared" ref="KB37:KB40" si="2479">KA37</f>
        <v>1000</v>
      </c>
      <c r="KC37" s="112">
        <f t="shared" ref="KC37:KC40" si="2480">KB37</f>
        <v>1000</v>
      </c>
      <c r="KD37" s="112">
        <f t="shared" ref="KD37:KD40" si="2481">KC37</f>
        <v>1000</v>
      </c>
      <c r="KE37" s="112">
        <f t="shared" ref="KE37:KE40" si="2482">KD37</f>
        <v>1000</v>
      </c>
      <c r="KF37" s="112">
        <f t="shared" ref="KF37:KF40" si="2483">KE37</f>
        <v>1000</v>
      </c>
      <c r="KG37" s="112">
        <f t="shared" ref="KG37:KG40" si="2484">KF37</f>
        <v>1000</v>
      </c>
      <c r="KH37" s="112">
        <f t="shared" ref="KH37:KH40" si="2485">KG37</f>
        <v>1000</v>
      </c>
      <c r="KI37" s="112">
        <f t="shared" ref="KI37:KI40" si="2486">KH37</f>
        <v>1000</v>
      </c>
      <c r="KJ37" s="113">
        <f t="shared" ref="KJ37:KJ40" si="2487">+KI37</f>
        <v>1000</v>
      </c>
      <c r="KK37">
        <v>1000</v>
      </c>
      <c r="KL37" s="112">
        <f t="shared" ref="KL37:KL40" si="2488">KK37</f>
        <v>1000</v>
      </c>
      <c r="KM37" s="112">
        <f t="shared" ref="KM37:KM40" si="2489">KL37</f>
        <v>1000</v>
      </c>
      <c r="KN37" s="112">
        <f t="shared" ref="KN37:KN40" si="2490">KM37</f>
        <v>1000</v>
      </c>
      <c r="KO37" s="112">
        <f t="shared" ref="KO37:KO40" si="2491">KN37</f>
        <v>1000</v>
      </c>
      <c r="KP37" s="112">
        <f t="shared" ref="KP37:KP40" si="2492">KO37</f>
        <v>1000</v>
      </c>
      <c r="KQ37" s="112">
        <f t="shared" ref="KQ37:KQ40" si="2493">KP37</f>
        <v>1000</v>
      </c>
      <c r="KR37" s="112">
        <f t="shared" ref="KR37:KR40" si="2494">KQ37</f>
        <v>1000</v>
      </c>
      <c r="KS37" s="112">
        <f t="shared" ref="KS37:KS40" si="2495">KR37</f>
        <v>1000</v>
      </c>
      <c r="KT37" s="113">
        <f t="shared" ref="KT37:KT40" si="2496">+KS37</f>
        <v>1000</v>
      </c>
      <c r="KU37" s="112">
        <f t="shared" ref="KU37:KU40" si="2497">+KK37</f>
        <v>1000</v>
      </c>
      <c r="KV37" s="112">
        <f t="shared" ref="KV37:KV40" si="2498">KU37</f>
        <v>1000</v>
      </c>
      <c r="KW37" s="112">
        <f t="shared" ref="KW37:KW40" si="2499">KV37</f>
        <v>1000</v>
      </c>
      <c r="KX37" s="112">
        <f t="shared" ref="KX37:KX40" si="2500">KW37</f>
        <v>1000</v>
      </c>
      <c r="KY37" s="112">
        <f t="shared" ref="KY37:KY40" si="2501">KX37</f>
        <v>1000</v>
      </c>
      <c r="KZ37" s="112">
        <f t="shared" ref="KZ37:KZ40" si="2502">KY37</f>
        <v>1000</v>
      </c>
      <c r="LA37" s="112">
        <f t="shared" ref="LA37:LA40" si="2503">KZ37</f>
        <v>1000</v>
      </c>
      <c r="LB37" s="112">
        <f t="shared" ref="LB37:LB40" si="2504">LA37</f>
        <v>1000</v>
      </c>
      <c r="LC37" s="112">
        <f t="shared" ref="LC37:LC40" si="2505">LB37</f>
        <v>1000</v>
      </c>
      <c r="LD37" s="171">
        <f t="shared" ref="LD37:LD40" si="2506">+LC37</f>
        <v>1000</v>
      </c>
      <c r="LE37">
        <v>1000</v>
      </c>
      <c r="LF37" s="112">
        <f t="shared" ref="LF37:LG40" si="2507">+KV37</f>
        <v>1000</v>
      </c>
      <c r="LG37" s="171">
        <f t="shared" si="2507"/>
        <v>1000</v>
      </c>
      <c r="LH37">
        <v>1000</v>
      </c>
      <c r="LI37">
        <v>1000</v>
      </c>
      <c r="LJ37">
        <v>1000</v>
      </c>
      <c r="LK37">
        <v>1000</v>
      </c>
      <c r="LL37">
        <v>1000</v>
      </c>
      <c r="LM37">
        <v>1000</v>
      </c>
      <c r="LN37">
        <v>1000</v>
      </c>
      <c r="LO37">
        <v>1000</v>
      </c>
      <c r="LP37">
        <v>1000</v>
      </c>
      <c r="LQ37">
        <v>1000</v>
      </c>
      <c r="LR37">
        <v>1000</v>
      </c>
      <c r="LS37">
        <v>1000</v>
      </c>
      <c r="LT37">
        <v>1000</v>
      </c>
      <c r="LU37">
        <v>1000</v>
      </c>
      <c r="LV37">
        <v>1000</v>
      </c>
      <c r="LW37">
        <v>1000</v>
      </c>
      <c r="LX37">
        <v>1000</v>
      </c>
      <c r="LY37" s="11">
        <v>1000</v>
      </c>
      <c r="LZ37">
        <v>1000</v>
      </c>
      <c r="MA37" s="11">
        <v>1000</v>
      </c>
      <c r="MB37">
        <v>1000</v>
      </c>
      <c r="MC37">
        <v>1000</v>
      </c>
      <c r="MD37">
        <v>1000</v>
      </c>
      <c r="ME37">
        <v>1000</v>
      </c>
    </row>
    <row r="38" spans="1:343" x14ac:dyDescent="0.25">
      <c r="A38" s="264"/>
      <c r="B38" s="17" t="s">
        <v>639</v>
      </c>
      <c r="C38" t="s">
        <v>45</v>
      </c>
      <c r="D38" t="s">
        <v>71</v>
      </c>
      <c r="E38">
        <v>1857394408</v>
      </c>
      <c r="F38" t="s">
        <v>97</v>
      </c>
      <c r="G38">
        <v>0</v>
      </c>
      <c r="H38" s="112">
        <f t="shared" ref="H38:H40" si="2508">G38</f>
        <v>0</v>
      </c>
      <c r="I38" s="112">
        <f t="shared" ref="I38:I40" si="2509">H38</f>
        <v>0</v>
      </c>
      <c r="J38" s="112">
        <f t="shared" ref="J38:J40" si="2510">I38</f>
        <v>0</v>
      </c>
      <c r="K38" s="112">
        <f t="shared" ref="K38:K40" si="2511">J38</f>
        <v>0</v>
      </c>
      <c r="L38" s="112">
        <f t="shared" ref="L38:L40" si="2512">K38</f>
        <v>0</v>
      </c>
      <c r="M38" s="112">
        <f t="shared" ref="M38:M40" si="2513">L38</f>
        <v>0</v>
      </c>
      <c r="N38" s="112">
        <f t="shared" ref="N38:N40" si="2514">M38</f>
        <v>0</v>
      </c>
      <c r="O38" s="112">
        <f t="shared" ref="O38:O40" si="2515">N38</f>
        <v>0</v>
      </c>
      <c r="P38" s="113">
        <f t="shared" si="2228"/>
        <v>0</v>
      </c>
      <c r="Q38" s="112">
        <f t="shared" si="2229"/>
        <v>0</v>
      </c>
      <c r="R38" s="112">
        <f t="shared" si="2230"/>
        <v>0</v>
      </c>
      <c r="S38" s="112">
        <f t="shared" si="2231"/>
        <v>0</v>
      </c>
      <c r="T38" s="112">
        <f t="shared" si="2232"/>
        <v>0</v>
      </c>
      <c r="U38" s="112">
        <f t="shared" si="2233"/>
        <v>0</v>
      </c>
      <c r="V38" s="112">
        <f t="shared" si="2234"/>
        <v>0</v>
      </c>
      <c r="W38" s="112">
        <f t="shared" si="2235"/>
        <v>0</v>
      </c>
      <c r="X38" s="112">
        <f t="shared" si="2236"/>
        <v>0</v>
      </c>
      <c r="Y38" s="112">
        <f t="shared" si="2237"/>
        <v>0</v>
      </c>
      <c r="Z38" s="113">
        <f t="shared" si="2238"/>
        <v>0</v>
      </c>
      <c r="AA38" s="112">
        <f t="shared" si="2239"/>
        <v>0</v>
      </c>
      <c r="AB38" s="112">
        <f t="shared" si="2240"/>
        <v>0</v>
      </c>
      <c r="AC38" s="112">
        <f t="shared" si="2241"/>
        <v>0</v>
      </c>
      <c r="AD38" s="112">
        <f t="shared" si="2242"/>
        <v>0</v>
      </c>
      <c r="AE38" s="112">
        <f t="shared" si="2243"/>
        <v>0</v>
      </c>
      <c r="AF38" s="112">
        <f t="shared" si="2244"/>
        <v>0</v>
      </c>
      <c r="AG38" s="112">
        <f t="shared" si="2245"/>
        <v>0</v>
      </c>
      <c r="AH38" s="112">
        <f t="shared" si="2246"/>
        <v>0</v>
      </c>
      <c r="AI38" s="112">
        <f t="shared" si="2247"/>
        <v>0</v>
      </c>
      <c r="AJ38" s="113">
        <f t="shared" si="2248"/>
        <v>0</v>
      </c>
      <c r="AK38" s="112">
        <f t="shared" si="2249"/>
        <v>0</v>
      </c>
      <c r="AL38" s="112">
        <f t="shared" si="2250"/>
        <v>0</v>
      </c>
      <c r="AM38" s="112">
        <f t="shared" si="2251"/>
        <v>0</v>
      </c>
      <c r="AN38" s="112">
        <f t="shared" si="2252"/>
        <v>0</v>
      </c>
      <c r="AO38" s="112">
        <f t="shared" si="2253"/>
        <v>0</v>
      </c>
      <c r="AP38" s="112">
        <f t="shared" si="2254"/>
        <v>0</v>
      </c>
      <c r="AQ38" s="112">
        <f t="shared" si="2255"/>
        <v>0</v>
      </c>
      <c r="AR38" s="112">
        <f t="shared" si="2256"/>
        <v>0</v>
      </c>
      <c r="AS38" s="112">
        <f t="shared" si="2257"/>
        <v>0</v>
      </c>
      <c r="AT38" s="113">
        <f t="shared" si="2258"/>
        <v>0</v>
      </c>
      <c r="AU38" s="112">
        <f t="shared" si="2259"/>
        <v>0</v>
      </c>
      <c r="AV38" s="112">
        <f t="shared" si="2260"/>
        <v>0</v>
      </c>
      <c r="AW38" s="112">
        <f t="shared" si="2261"/>
        <v>0</v>
      </c>
      <c r="AX38" s="112">
        <f t="shared" si="2262"/>
        <v>0</v>
      </c>
      <c r="AY38" s="112">
        <f t="shared" si="2263"/>
        <v>0</v>
      </c>
      <c r="AZ38" s="112">
        <f t="shared" si="2264"/>
        <v>0</v>
      </c>
      <c r="BA38" s="112">
        <f t="shared" si="2265"/>
        <v>0</v>
      </c>
      <c r="BB38" s="112">
        <f t="shared" si="2266"/>
        <v>0</v>
      </c>
      <c r="BC38" s="112">
        <f t="shared" si="2267"/>
        <v>0</v>
      </c>
      <c r="BD38" s="113">
        <f t="shared" si="2268"/>
        <v>0</v>
      </c>
      <c r="BE38" s="112">
        <f t="shared" si="2269"/>
        <v>0</v>
      </c>
      <c r="BF38" s="112">
        <f t="shared" si="2270"/>
        <v>0</v>
      </c>
      <c r="BG38" s="112">
        <f t="shared" si="2271"/>
        <v>0</v>
      </c>
      <c r="BH38" s="112">
        <f t="shared" si="2272"/>
        <v>0</v>
      </c>
      <c r="BI38" s="112">
        <f t="shared" si="2273"/>
        <v>0</v>
      </c>
      <c r="BJ38" s="112">
        <f t="shared" si="2274"/>
        <v>0</v>
      </c>
      <c r="BK38" s="112">
        <f t="shared" si="2275"/>
        <v>0</v>
      </c>
      <c r="BL38" s="112">
        <f t="shared" si="2276"/>
        <v>0</v>
      </c>
      <c r="BM38" s="112">
        <f t="shared" si="2277"/>
        <v>0</v>
      </c>
      <c r="BN38" s="113">
        <f t="shared" si="2278"/>
        <v>0</v>
      </c>
      <c r="BO38" s="112">
        <f t="shared" si="2279"/>
        <v>0</v>
      </c>
      <c r="BP38" s="112">
        <f t="shared" si="2280"/>
        <v>0</v>
      </c>
      <c r="BQ38" s="112">
        <f t="shared" si="2281"/>
        <v>0</v>
      </c>
      <c r="BR38" s="112">
        <f t="shared" si="2282"/>
        <v>0</v>
      </c>
      <c r="BS38" s="112">
        <f t="shared" si="2283"/>
        <v>0</v>
      </c>
      <c r="BT38" s="112">
        <f t="shared" si="2284"/>
        <v>0</v>
      </c>
      <c r="BU38" s="112">
        <f t="shared" si="2285"/>
        <v>0</v>
      </c>
      <c r="BV38" s="112">
        <f t="shared" si="2286"/>
        <v>0</v>
      </c>
      <c r="BW38" s="112">
        <f t="shared" si="2287"/>
        <v>0</v>
      </c>
      <c r="BX38" s="113">
        <f t="shared" si="2288"/>
        <v>0</v>
      </c>
      <c r="BY38" s="112">
        <f t="shared" si="2289"/>
        <v>0</v>
      </c>
      <c r="BZ38" s="112">
        <f t="shared" si="2290"/>
        <v>0</v>
      </c>
      <c r="CA38" s="112">
        <f t="shared" si="2291"/>
        <v>0</v>
      </c>
      <c r="CB38" s="112">
        <f t="shared" si="2292"/>
        <v>0</v>
      </c>
      <c r="CC38" s="112">
        <f t="shared" si="2293"/>
        <v>0</v>
      </c>
      <c r="CD38" s="112">
        <f t="shared" si="2294"/>
        <v>0</v>
      </c>
      <c r="CE38" s="112">
        <f t="shared" si="2295"/>
        <v>0</v>
      </c>
      <c r="CF38" s="112">
        <f t="shared" si="2296"/>
        <v>0</v>
      </c>
      <c r="CG38" s="112">
        <f t="shared" si="2297"/>
        <v>0</v>
      </c>
      <c r="CH38" s="113">
        <f t="shared" si="2298"/>
        <v>0</v>
      </c>
      <c r="CI38" s="112">
        <f t="shared" si="2299"/>
        <v>0</v>
      </c>
      <c r="CJ38" s="112">
        <f t="shared" si="2300"/>
        <v>0</v>
      </c>
      <c r="CK38" s="112">
        <f t="shared" si="2301"/>
        <v>0</v>
      </c>
      <c r="CL38" s="112">
        <f t="shared" si="2302"/>
        <v>0</v>
      </c>
      <c r="CM38" s="112">
        <f t="shared" si="2303"/>
        <v>0</v>
      </c>
      <c r="CN38" s="112">
        <f t="shared" si="2304"/>
        <v>0</v>
      </c>
      <c r="CO38" s="112">
        <f t="shared" si="2305"/>
        <v>0</v>
      </c>
      <c r="CP38" s="112">
        <f t="shared" si="2306"/>
        <v>0</v>
      </c>
      <c r="CQ38" s="112">
        <f t="shared" si="2307"/>
        <v>0</v>
      </c>
      <c r="CR38" s="113">
        <f t="shared" si="2308"/>
        <v>0</v>
      </c>
      <c r="CS38" s="112">
        <f t="shared" si="2309"/>
        <v>0</v>
      </c>
      <c r="CT38" s="112">
        <f t="shared" si="2310"/>
        <v>0</v>
      </c>
      <c r="CU38" s="112">
        <f t="shared" si="2311"/>
        <v>0</v>
      </c>
      <c r="CV38" s="112">
        <f t="shared" si="2312"/>
        <v>0</v>
      </c>
      <c r="CW38" s="112">
        <f t="shared" si="2313"/>
        <v>0</v>
      </c>
      <c r="CX38" s="112">
        <f t="shared" si="2314"/>
        <v>0</v>
      </c>
      <c r="CY38" s="112">
        <f t="shared" si="2315"/>
        <v>0</v>
      </c>
      <c r="CZ38" s="112">
        <f t="shared" si="2316"/>
        <v>0</v>
      </c>
      <c r="DA38" s="112">
        <f t="shared" si="2317"/>
        <v>0</v>
      </c>
      <c r="DB38" s="113">
        <f t="shared" si="2318"/>
        <v>0</v>
      </c>
      <c r="DC38" s="112">
        <f t="shared" si="2319"/>
        <v>0</v>
      </c>
      <c r="DD38" s="112">
        <f t="shared" si="2320"/>
        <v>0</v>
      </c>
      <c r="DE38" s="112">
        <f t="shared" si="2321"/>
        <v>0</v>
      </c>
      <c r="DF38" s="112">
        <f t="shared" si="2322"/>
        <v>0</v>
      </c>
      <c r="DG38" s="112">
        <f t="shared" si="2323"/>
        <v>0</v>
      </c>
      <c r="DH38" s="112">
        <f t="shared" si="2324"/>
        <v>0</v>
      </c>
      <c r="DI38" s="112">
        <f t="shared" si="2325"/>
        <v>0</v>
      </c>
      <c r="DJ38" s="112">
        <f t="shared" si="2326"/>
        <v>0</v>
      </c>
      <c r="DK38" s="112">
        <f t="shared" si="2327"/>
        <v>0</v>
      </c>
      <c r="DL38" s="113">
        <f t="shared" si="2328"/>
        <v>0</v>
      </c>
      <c r="DM38" s="112">
        <f t="shared" si="2329"/>
        <v>0</v>
      </c>
      <c r="DN38" s="112">
        <f t="shared" si="2330"/>
        <v>0</v>
      </c>
      <c r="DO38" s="112">
        <f t="shared" si="2331"/>
        <v>0</v>
      </c>
      <c r="DP38" s="112">
        <f t="shared" si="2332"/>
        <v>0</v>
      </c>
      <c r="DQ38" s="112">
        <f t="shared" si="2333"/>
        <v>0</v>
      </c>
      <c r="DR38" s="112">
        <f t="shared" si="2334"/>
        <v>0</v>
      </c>
      <c r="DS38" s="112">
        <f t="shared" si="2335"/>
        <v>0</v>
      </c>
      <c r="DT38" s="112">
        <f t="shared" si="2336"/>
        <v>0</v>
      </c>
      <c r="DU38" s="112">
        <f t="shared" si="2337"/>
        <v>0</v>
      </c>
      <c r="DV38" s="113">
        <f t="shared" si="2338"/>
        <v>0</v>
      </c>
      <c r="DW38" s="112">
        <f t="shared" ref="DW38:EF40" si="2516">+DM38</f>
        <v>0</v>
      </c>
      <c r="DX38" s="112">
        <f t="shared" si="2516"/>
        <v>0</v>
      </c>
      <c r="DY38" s="112">
        <f t="shared" si="2516"/>
        <v>0</v>
      </c>
      <c r="DZ38" s="112">
        <f t="shared" si="2516"/>
        <v>0</v>
      </c>
      <c r="EA38" s="112">
        <f t="shared" si="2516"/>
        <v>0</v>
      </c>
      <c r="EB38" s="112">
        <f t="shared" si="2516"/>
        <v>0</v>
      </c>
      <c r="EC38" s="112">
        <f t="shared" si="2516"/>
        <v>0</v>
      </c>
      <c r="ED38" s="112">
        <f t="shared" si="2516"/>
        <v>0</v>
      </c>
      <c r="EE38" s="112">
        <f t="shared" si="2516"/>
        <v>0</v>
      </c>
      <c r="EF38" s="171">
        <f t="shared" si="2516"/>
        <v>0</v>
      </c>
      <c r="EG38">
        <v>0</v>
      </c>
      <c r="EH38" s="112">
        <f t="shared" si="2339"/>
        <v>0</v>
      </c>
      <c r="EI38" s="112">
        <f t="shared" si="2340"/>
        <v>0</v>
      </c>
      <c r="EJ38" s="112">
        <f t="shared" si="2341"/>
        <v>0</v>
      </c>
      <c r="EK38" s="112">
        <f t="shared" si="2342"/>
        <v>0</v>
      </c>
      <c r="EL38" s="112">
        <f t="shared" si="2343"/>
        <v>0</v>
      </c>
      <c r="EM38" s="112">
        <f t="shared" si="2344"/>
        <v>0</v>
      </c>
      <c r="EN38" s="112">
        <f t="shared" si="2345"/>
        <v>0</v>
      </c>
      <c r="EO38" s="112">
        <f t="shared" si="2346"/>
        <v>0</v>
      </c>
      <c r="EP38" s="113">
        <f t="shared" si="2347"/>
        <v>0</v>
      </c>
      <c r="EQ38" s="112">
        <f t="shared" si="2348"/>
        <v>0</v>
      </c>
      <c r="ER38" s="112">
        <f t="shared" si="2349"/>
        <v>0</v>
      </c>
      <c r="ES38" s="112">
        <f t="shared" si="2350"/>
        <v>0</v>
      </c>
      <c r="ET38" s="112">
        <f t="shared" si="2351"/>
        <v>0</v>
      </c>
      <c r="EU38" s="112">
        <f t="shared" si="2352"/>
        <v>0</v>
      </c>
      <c r="EV38" s="112">
        <f t="shared" si="2353"/>
        <v>0</v>
      </c>
      <c r="EW38" s="112">
        <f t="shared" si="2354"/>
        <v>0</v>
      </c>
      <c r="EX38" s="112">
        <f t="shared" si="2355"/>
        <v>0</v>
      </c>
      <c r="EY38" s="112">
        <f t="shared" si="2356"/>
        <v>0</v>
      </c>
      <c r="EZ38" s="113">
        <f t="shared" si="2357"/>
        <v>0</v>
      </c>
      <c r="FA38" s="112">
        <f t="shared" si="2358"/>
        <v>0</v>
      </c>
      <c r="FB38" s="112">
        <f t="shared" si="2359"/>
        <v>0</v>
      </c>
      <c r="FC38" s="112">
        <f t="shared" si="2360"/>
        <v>0</v>
      </c>
      <c r="FD38" s="112">
        <f t="shared" si="2361"/>
        <v>0</v>
      </c>
      <c r="FE38" s="112">
        <f t="shared" si="2362"/>
        <v>0</v>
      </c>
      <c r="FF38" s="112">
        <f t="shared" si="2363"/>
        <v>0</v>
      </c>
      <c r="FG38" s="112">
        <f t="shared" si="2364"/>
        <v>0</v>
      </c>
      <c r="FH38" s="112">
        <f t="shared" si="2365"/>
        <v>0</v>
      </c>
      <c r="FI38" s="112">
        <f t="shared" si="2366"/>
        <v>0</v>
      </c>
      <c r="FJ38" s="113">
        <f t="shared" si="2367"/>
        <v>0</v>
      </c>
      <c r="FK38" s="112">
        <f t="shared" si="2368"/>
        <v>0</v>
      </c>
      <c r="FL38" s="112">
        <f t="shared" si="2368"/>
        <v>0</v>
      </c>
      <c r="FM38" s="112">
        <f t="shared" si="2368"/>
        <v>0</v>
      </c>
      <c r="FN38" s="112">
        <f t="shared" si="2368"/>
        <v>0</v>
      </c>
      <c r="FO38" s="112">
        <f t="shared" si="2368"/>
        <v>0</v>
      </c>
      <c r="FP38" s="112">
        <f t="shared" si="2368"/>
        <v>0</v>
      </c>
      <c r="FQ38" s="112">
        <f t="shared" si="2369"/>
        <v>0</v>
      </c>
      <c r="FR38" s="112">
        <f t="shared" si="2370"/>
        <v>0</v>
      </c>
      <c r="FS38" s="112">
        <f t="shared" si="2371"/>
        <v>0</v>
      </c>
      <c r="FT38" s="171">
        <f t="shared" si="2371"/>
        <v>0</v>
      </c>
      <c r="FU38">
        <v>0</v>
      </c>
      <c r="FV38" s="112">
        <f t="shared" si="2372"/>
        <v>0</v>
      </c>
      <c r="FW38" s="112">
        <f t="shared" si="2373"/>
        <v>0</v>
      </c>
      <c r="FX38" s="112">
        <f t="shared" si="2374"/>
        <v>0</v>
      </c>
      <c r="FY38" s="112">
        <f t="shared" si="2375"/>
        <v>0</v>
      </c>
      <c r="FZ38" s="112">
        <f t="shared" si="2376"/>
        <v>0</v>
      </c>
      <c r="GA38" s="112">
        <f t="shared" si="2377"/>
        <v>0</v>
      </c>
      <c r="GB38" s="112">
        <f t="shared" si="2378"/>
        <v>0</v>
      </c>
      <c r="GC38" s="112">
        <f t="shared" si="2379"/>
        <v>0</v>
      </c>
      <c r="GD38" s="113">
        <f t="shared" si="2380"/>
        <v>0</v>
      </c>
      <c r="GE38" s="112">
        <f t="shared" si="2381"/>
        <v>0</v>
      </c>
      <c r="GF38" s="112">
        <f t="shared" si="2382"/>
        <v>0</v>
      </c>
      <c r="GG38" s="112">
        <f t="shared" si="2383"/>
        <v>0</v>
      </c>
      <c r="GH38" s="112">
        <f t="shared" si="2384"/>
        <v>0</v>
      </c>
      <c r="GI38" s="112">
        <f t="shared" si="2385"/>
        <v>0</v>
      </c>
      <c r="GJ38" s="112">
        <f t="shared" si="2386"/>
        <v>0</v>
      </c>
      <c r="GK38" s="112">
        <f t="shared" si="2387"/>
        <v>0</v>
      </c>
      <c r="GL38" s="112">
        <f t="shared" si="2388"/>
        <v>0</v>
      </c>
      <c r="GM38" s="112">
        <f t="shared" si="2389"/>
        <v>0</v>
      </c>
      <c r="GN38" s="113">
        <f t="shared" si="2390"/>
        <v>0</v>
      </c>
      <c r="GO38" s="112">
        <f t="shared" si="2391"/>
        <v>0</v>
      </c>
      <c r="GP38" s="112">
        <f t="shared" si="2392"/>
        <v>0</v>
      </c>
      <c r="GQ38" s="112">
        <f t="shared" si="2393"/>
        <v>0</v>
      </c>
      <c r="GR38" s="112">
        <f t="shared" si="2394"/>
        <v>0</v>
      </c>
      <c r="GS38" s="112">
        <f t="shared" si="2395"/>
        <v>0</v>
      </c>
      <c r="GT38" s="112">
        <f t="shared" si="2396"/>
        <v>0</v>
      </c>
      <c r="GU38" s="112">
        <f t="shared" si="2397"/>
        <v>0</v>
      </c>
      <c r="GV38" s="112">
        <f t="shared" si="2398"/>
        <v>0</v>
      </c>
      <c r="GW38" s="112">
        <f t="shared" si="2399"/>
        <v>0</v>
      </c>
      <c r="GX38" s="113">
        <f t="shared" si="2400"/>
        <v>0</v>
      </c>
      <c r="GY38">
        <v>0</v>
      </c>
      <c r="GZ38" s="112">
        <f t="shared" si="2401"/>
        <v>0</v>
      </c>
      <c r="HA38" s="112">
        <f t="shared" si="2402"/>
        <v>0</v>
      </c>
      <c r="HB38" s="112">
        <f t="shared" si="2403"/>
        <v>0</v>
      </c>
      <c r="HC38" s="112">
        <f t="shared" si="2404"/>
        <v>0</v>
      </c>
      <c r="HD38" s="112">
        <f t="shared" si="2405"/>
        <v>0</v>
      </c>
      <c r="HE38" s="112">
        <f t="shared" si="2406"/>
        <v>0</v>
      </c>
      <c r="HF38" s="112">
        <f t="shared" si="2407"/>
        <v>0</v>
      </c>
      <c r="HG38" s="112">
        <f t="shared" si="2408"/>
        <v>0</v>
      </c>
      <c r="HH38" s="113">
        <f t="shared" si="2409"/>
        <v>0</v>
      </c>
      <c r="HI38" s="112">
        <f t="shared" si="2410"/>
        <v>0</v>
      </c>
      <c r="HJ38" s="112">
        <f t="shared" si="2411"/>
        <v>0</v>
      </c>
      <c r="HK38" s="112">
        <f t="shared" si="2412"/>
        <v>0</v>
      </c>
      <c r="HL38" s="112">
        <f t="shared" si="2413"/>
        <v>0</v>
      </c>
      <c r="HM38" s="112">
        <f t="shared" si="2414"/>
        <v>0</v>
      </c>
      <c r="HN38" s="112">
        <f t="shared" si="2415"/>
        <v>0</v>
      </c>
      <c r="HO38" s="112">
        <f t="shared" si="2416"/>
        <v>0</v>
      </c>
      <c r="HP38" s="112">
        <f t="shared" si="2417"/>
        <v>0</v>
      </c>
      <c r="HQ38" s="112">
        <f t="shared" si="2418"/>
        <v>0</v>
      </c>
      <c r="HR38" s="113">
        <f t="shared" si="2419"/>
        <v>0</v>
      </c>
      <c r="HS38" s="112">
        <f t="shared" si="2420"/>
        <v>0</v>
      </c>
      <c r="HT38" s="112">
        <f t="shared" si="2421"/>
        <v>0</v>
      </c>
      <c r="HU38" s="112">
        <f t="shared" si="2422"/>
        <v>0</v>
      </c>
      <c r="HV38" s="112">
        <f t="shared" si="2423"/>
        <v>0</v>
      </c>
      <c r="HW38" s="112">
        <f t="shared" si="2424"/>
        <v>0</v>
      </c>
      <c r="HX38" s="112">
        <f t="shared" si="2425"/>
        <v>0</v>
      </c>
      <c r="HY38" s="112">
        <f t="shared" si="2426"/>
        <v>0</v>
      </c>
      <c r="HZ38" s="112">
        <f t="shared" si="2427"/>
        <v>0</v>
      </c>
      <c r="IA38" s="112">
        <f t="shared" si="2428"/>
        <v>0</v>
      </c>
      <c r="IB38" s="113">
        <f t="shared" si="2429"/>
        <v>0</v>
      </c>
      <c r="IC38">
        <v>0</v>
      </c>
      <c r="ID38" s="112">
        <f t="shared" si="2430"/>
        <v>0</v>
      </c>
      <c r="IE38" s="112">
        <f t="shared" si="2431"/>
        <v>0</v>
      </c>
      <c r="IF38" s="112">
        <f t="shared" si="2432"/>
        <v>0</v>
      </c>
      <c r="IG38" s="112">
        <f t="shared" si="2433"/>
        <v>0</v>
      </c>
      <c r="IH38" s="112">
        <f t="shared" si="2434"/>
        <v>0</v>
      </c>
      <c r="II38" s="112">
        <f t="shared" si="2435"/>
        <v>0</v>
      </c>
      <c r="IJ38" s="112">
        <f t="shared" si="2436"/>
        <v>0</v>
      </c>
      <c r="IK38" s="112">
        <f t="shared" si="2437"/>
        <v>0</v>
      </c>
      <c r="IL38" s="113">
        <f t="shared" si="2438"/>
        <v>0</v>
      </c>
      <c r="IM38" s="112">
        <f t="shared" si="2439"/>
        <v>0</v>
      </c>
      <c r="IN38" s="112">
        <f t="shared" si="2440"/>
        <v>0</v>
      </c>
      <c r="IO38" s="112">
        <f t="shared" si="2441"/>
        <v>0</v>
      </c>
      <c r="IP38" s="112">
        <f t="shared" si="2442"/>
        <v>0</v>
      </c>
      <c r="IQ38" s="112">
        <f t="shared" si="2443"/>
        <v>0</v>
      </c>
      <c r="IR38" s="112">
        <f t="shared" si="2444"/>
        <v>0</v>
      </c>
      <c r="IS38" s="112">
        <f t="shared" si="2445"/>
        <v>0</v>
      </c>
      <c r="IT38" s="112">
        <f t="shared" si="2446"/>
        <v>0</v>
      </c>
      <c r="IU38" s="112">
        <f t="shared" si="2447"/>
        <v>0</v>
      </c>
      <c r="IV38" s="113">
        <f t="shared" si="2448"/>
        <v>0</v>
      </c>
      <c r="IW38" s="112">
        <f t="shared" si="2449"/>
        <v>0</v>
      </c>
      <c r="IX38" s="112">
        <f t="shared" si="2450"/>
        <v>0</v>
      </c>
      <c r="IY38" s="112">
        <f t="shared" si="2451"/>
        <v>0</v>
      </c>
      <c r="IZ38" s="112">
        <f t="shared" si="2452"/>
        <v>0</v>
      </c>
      <c r="JA38" s="112">
        <f t="shared" si="2453"/>
        <v>0</v>
      </c>
      <c r="JB38" s="112">
        <f t="shared" si="2454"/>
        <v>0</v>
      </c>
      <c r="JC38" s="112">
        <f t="shared" si="2455"/>
        <v>0</v>
      </c>
      <c r="JD38" s="112">
        <f t="shared" si="2456"/>
        <v>0</v>
      </c>
      <c r="JE38" s="112">
        <f t="shared" si="2457"/>
        <v>0</v>
      </c>
      <c r="JF38" s="113">
        <f t="shared" si="2458"/>
        <v>0</v>
      </c>
      <c r="JG38">
        <v>0</v>
      </c>
      <c r="JH38" s="112">
        <f t="shared" si="2459"/>
        <v>0</v>
      </c>
      <c r="JI38" s="112">
        <f t="shared" si="2460"/>
        <v>0</v>
      </c>
      <c r="JJ38" s="112">
        <f t="shared" si="2461"/>
        <v>0</v>
      </c>
      <c r="JK38" s="112">
        <f t="shared" si="2462"/>
        <v>0</v>
      </c>
      <c r="JL38" s="112">
        <f t="shared" si="2463"/>
        <v>0</v>
      </c>
      <c r="JM38" s="112">
        <f t="shared" si="2464"/>
        <v>0</v>
      </c>
      <c r="JN38" s="112">
        <f t="shared" si="2465"/>
        <v>0</v>
      </c>
      <c r="JO38" s="112">
        <f t="shared" si="2466"/>
        <v>0</v>
      </c>
      <c r="JP38" s="113">
        <f t="shared" si="2467"/>
        <v>0</v>
      </c>
      <c r="JQ38" s="112">
        <f t="shared" si="2468"/>
        <v>0</v>
      </c>
      <c r="JR38" s="112">
        <f t="shared" si="2469"/>
        <v>0</v>
      </c>
      <c r="JS38" s="112">
        <f t="shared" si="2470"/>
        <v>0</v>
      </c>
      <c r="JT38" s="112">
        <f t="shared" si="2471"/>
        <v>0</v>
      </c>
      <c r="JU38" s="112">
        <f t="shared" si="2472"/>
        <v>0</v>
      </c>
      <c r="JV38" s="112">
        <f t="shared" si="2473"/>
        <v>0</v>
      </c>
      <c r="JW38" s="112">
        <f t="shared" si="2474"/>
        <v>0</v>
      </c>
      <c r="JX38" s="112">
        <f t="shared" si="2475"/>
        <v>0</v>
      </c>
      <c r="JY38" s="112">
        <f t="shared" si="2476"/>
        <v>0</v>
      </c>
      <c r="JZ38" s="113">
        <f t="shared" si="2477"/>
        <v>0</v>
      </c>
      <c r="KA38" s="112">
        <f t="shared" si="2478"/>
        <v>0</v>
      </c>
      <c r="KB38" s="112">
        <f t="shared" si="2479"/>
        <v>0</v>
      </c>
      <c r="KC38" s="112">
        <f t="shared" si="2480"/>
        <v>0</v>
      </c>
      <c r="KD38" s="112">
        <f t="shared" si="2481"/>
        <v>0</v>
      </c>
      <c r="KE38" s="112">
        <f t="shared" si="2482"/>
        <v>0</v>
      </c>
      <c r="KF38" s="112">
        <f t="shared" si="2483"/>
        <v>0</v>
      </c>
      <c r="KG38" s="112">
        <f t="shared" si="2484"/>
        <v>0</v>
      </c>
      <c r="KH38" s="112">
        <f t="shared" si="2485"/>
        <v>0</v>
      </c>
      <c r="KI38" s="112">
        <f t="shared" si="2486"/>
        <v>0</v>
      </c>
      <c r="KJ38" s="113">
        <f t="shared" si="2487"/>
        <v>0</v>
      </c>
      <c r="KK38">
        <v>0</v>
      </c>
      <c r="KL38" s="112">
        <f t="shared" si="2488"/>
        <v>0</v>
      </c>
      <c r="KM38" s="112">
        <f t="shared" si="2489"/>
        <v>0</v>
      </c>
      <c r="KN38" s="112">
        <f t="shared" si="2490"/>
        <v>0</v>
      </c>
      <c r="KO38" s="112">
        <f t="shared" si="2491"/>
        <v>0</v>
      </c>
      <c r="KP38" s="112">
        <f t="shared" si="2492"/>
        <v>0</v>
      </c>
      <c r="KQ38" s="112">
        <f t="shared" si="2493"/>
        <v>0</v>
      </c>
      <c r="KR38" s="112">
        <f t="shared" si="2494"/>
        <v>0</v>
      </c>
      <c r="KS38" s="112">
        <f t="shared" si="2495"/>
        <v>0</v>
      </c>
      <c r="KT38" s="113">
        <f t="shared" si="2496"/>
        <v>0</v>
      </c>
      <c r="KU38" s="112">
        <f t="shared" si="2497"/>
        <v>0</v>
      </c>
      <c r="KV38" s="112">
        <f t="shared" si="2498"/>
        <v>0</v>
      </c>
      <c r="KW38" s="112">
        <f t="shared" si="2499"/>
        <v>0</v>
      </c>
      <c r="KX38" s="112">
        <f t="shared" si="2500"/>
        <v>0</v>
      </c>
      <c r="KY38" s="112">
        <f t="shared" si="2501"/>
        <v>0</v>
      </c>
      <c r="KZ38" s="112">
        <f t="shared" si="2502"/>
        <v>0</v>
      </c>
      <c r="LA38" s="112">
        <f t="shared" si="2503"/>
        <v>0</v>
      </c>
      <c r="LB38" s="112">
        <f t="shared" si="2504"/>
        <v>0</v>
      </c>
      <c r="LC38" s="112">
        <f t="shared" si="2505"/>
        <v>0</v>
      </c>
      <c r="LD38" s="171">
        <f t="shared" si="2506"/>
        <v>0</v>
      </c>
      <c r="LE38">
        <v>0</v>
      </c>
      <c r="LF38" s="112">
        <f t="shared" si="2507"/>
        <v>0</v>
      </c>
      <c r="LG38" s="171">
        <f t="shared" si="2507"/>
        <v>0</v>
      </c>
      <c r="LH38">
        <v>0</v>
      </c>
      <c r="LI38">
        <v>0</v>
      </c>
      <c r="LJ38">
        <v>0</v>
      </c>
      <c r="LK38">
        <v>0</v>
      </c>
      <c r="LL38">
        <v>0</v>
      </c>
      <c r="LM38">
        <v>0</v>
      </c>
      <c r="LN38">
        <v>0</v>
      </c>
      <c r="LO38">
        <v>0</v>
      </c>
      <c r="LP38">
        <v>0</v>
      </c>
      <c r="LQ38">
        <v>0</v>
      </c>
      <c r="LR38">
        <v>0</v>
      </c>
      <c r="LS38">
        <v>0</v>
      </c>
      <c r="LT38">
        <v>0</v>
      </c>
      <c r="LU38">
        <v>0</v>
      </c>
      <c r="LV38">
        <v>0</v>
      </c>
      <c r="LW38">
        <v>0</v>
      </c>
      <c r="LX38">
        <v>0</v>
      </c>
      <c r="LY38" s="11">
        <v>0</v>
      </c>
      <c r="LZ38">
        <v>0</v>
      </c>
      <c r="MA38" s="11">
        <v>0</v>
      </c>
      <c r="MB38">
        <v>0</v>
      </c>
      <c r="MC38">
        <v>0</v>
      </c>
      <c r="MD38">
        <v>0</v>
      </c>
      <c r="ME38">
        <v>0</v>
      </c>
    </row>
    <row r="39" spans="1:343" x14ac:dyDescent="0.25">
      <c r="A39" s="264"/>
      <c r="B39" s="17" t="s">
        <v>640</v>
      </c>
      <c r="C39" t="s">
        <v>45</v>
      </c>
      <c r="D39" t="s">
        <v>71</v>
      </c>
      <c r="E39">
        <v>2080782626</v>
      </c>
      <c r="F39" t="s">
        <v>97</v>
      </c>
      <c r="G39">
        <v>1</v>
      </c>
      <c r="H39" s="112">
        <f t="shared" si="2508"/>
        <v>1</v>
      </c>
      <c r="I39" s="112">
        <f t="shared" si="2509"/>
        <v>1</v>
      </c>
      <c r="J39" s="112">
        <f t="shared" si="2510"/>
        <v>1</v>
      </c>
      <c r="K39" s="112">
        <f t="shared" si="2511"/>
        <v>1</v>
      </c>
      <c r="L39" s="112">
        <f t="shared" si="2512"/>
        <v>1</v>
      </c>
      <c r="M39" s="112">
        <f t="shared" si="2513"/>
        <v>1</v>
      </c>
      <c r="N39" s="112">
        <f t="shared" si="2514"/>
        <v>1</v>
      </c>
      <c r="O39" s="112">
        <f t="shared" si="2515"/>
        <v>1</v>
      </c>
      <c r="P39" s="113">
        <f t="shared" si="2228"/>
        <v>1</v>
      </c>
      <c r="Q39" s="112">
        <f t="shared" si="2229"/>
        <v>1</v>
      </c>
      <c r="R39" s="112">
        <f t="shared" si="2230"/>
        <v>1</v>
      </c>
      <c r="S39" s="112">
        <f t="shared" si="2231"/>
        <v>1</v>
      </c>
      <c r="T39" s="112">
        <f t="shared" si="2232"/>
        <v>1</v>
      </c>
      <c r="U39" s="112">
        <f t="shared" si="2233"/>
        <v>1</v>
      </c>
      <c r="V39" s="112">
        <f t="shared" si="2234"/>
        <v>1</v>
      </c>
      <c r="W39" s="112">
        <f t="shared" si="2235"/>
        <v>1</v>
      </c>
      <c r="X39" s="112">
        <f t="shared" si="2236"/>
        <v>1</v>
      </c>
      <c r="Y39" s="112">
        <f t="shared" si="2237"/>
        <v>1</v>
      </c>
      <c r="Z39" s="113">
        <f t="shared" si="2238"/>
        <v>1</v>
      </c>
      <c r="AA39" s="112">
        <f t="shared" si="2239"/>
        <v>1</v>
      </c>
      <c r="AB39" s="112">
        <f t="shared" si="2240"/>
        <v>1</v>
      </c>
      <c r="AC39" s="112">
        <f t="shared" si="2241"/>
        <v>1</v>
      </c>
      <c r="AD39" s="112">
        <f t="shared" si="2242"/>
        <v>1</v>
      </c>
      <c r="AE39" s="112">
        <f t="shared" si="2243"/>
        <v>1</v>
      </c>
      <c r="AF39" s="112">
        <f t="shared" si="2244"/>
        <v>1</v>
      </c>
      <c r="AG39" s="112">
        <f t="shared" si="2245"/>
        <v>1</v>
      </c>
      <c r="AH39" s="112">
        <f t="shared" si="2246"/>
        <v>1</v>
      </c>
      <c r="AI39" s="112">
        <f t="shared" si="2247"/>
        <v>1</v>
      </c>
      <c r="AJ39" s="113">
        <f t="shared" si="2248"/>
        <v>1</v>
      </c>
      <c r="AK39" s="112">
        <f t="shared" si="2249"/>
        <v>1</v>
      </c>
      <c r="AL39" s="112">
        <f t="shared" si="2250"/>
        <v>1</v>
      </c>
      <c r="AM39" s="112">
        <f t="shared" si="2251"/>
        <v>1</v>
      </c>
      <c r="AN39" s="112">
        <f t="shared" si="2252"/>
        <v>1</v>
      </c>
      <c r="AO39" s="112">
        <f t="shared" si="2253"/>
        <v>1</v>
      </c>
      <c r="AP39" s="112">
        <f t="shared" si="2254"/>
        <v>1</v>
      </c>
      <c r="AQ39" s="112">
        <f t="shared" si="2255"/>
        <v>1</v>
      </c>
      <c r="AR39" s="112">
        <f t="shared" si="2256"/>
        <v>1</v>
      </c>
      <c r="AS39" s="112">
        <f t="shared" si="2257"/>
        <v>1</v>
      </c>
      <c r="AT39" s="113">
        <f t="shared" si="2258"/>
        <v>1</v>
      </c>
      <c r="AU39" s="112">
        <f t="shared" si="2259"/>
        <v>1</v>
      </c>
      <c r="AV39" s="112">
        <f t="shared" si="2260"/>
        <v>1</v>
      </c>
      <c r="AW39" s="112">
        <f t="shared" si="2261"/>
        <v>1</v>
      </c>
      <c r="AX39" s="112">
        <f t="shared" si="2262"/>
        <v>1</v>
      </c>
      <c r="AY39" s="112">
        <f t="shared" si="2263"/>
        <v>1</v>
      </c>
      <c r="AZ39" s="112">
        <f t="shared" si="2264"/>
        <v>1</v>
      </c>
      <c r="BA39" s="112">
        <f t="shared" si="2265"/>
        <v>1</v>
      </c>
      <c r="BB39" s="112">
        <f t="shared" si="2266"/>
        <v>1</v>
      </c>
      <c r="BC39" s="112">
        <f t="shared" si="2267"/>
        <v>1</v>
      </c>
      <c r="BD39" s="113">
        <f t="shared" si="2268"/>
        <v>1</v>
      </c>
      <c r="BE39" s="112">
        <f t="shared" si="2269"/>
        <v>1</v>
      </c>
      <c r="BF39" s="112">
        <f t="shared" si="2270"/>
        <v>1</v>
      </c>
      <c r="BG39" s="112">
        <f t="shared" si="2271"/>
        <v>1</v>
      </c>
      <c r="BH39" s="112">
        <f t="shared" si="2272"/>
        <v>1</v>
      </c>
      <c r="BI39" s="112">
        <f t="shared" si="2273"/>
        <v>1</v>
      </c>
      <c r="BJ39" s="112">
        <f t="shared" si="2274"/>
        <v>1</v>
      </c>
      <c r="BK39" s="112">
        <f t="shared" si="2275"/>
        <v>1</v>
      </c>
      <c r="BL39" s="112">
        <f t="shared" si="2276"/>
        <v>1</v>
      </c>
      <c r="BM39" s="112">
        <f t="shared" si="2277"/>
        <v>1</v>
      </c>
      <c r="BN39" s="113">
        <f t="shared" si="2278"/>
        <v>1</v>
      </c>
      <c r="BO39" s="112">
        <f t="shared" si="2279"/>
        <v>1</v>
      </c>
      <c r="BP39" s="112">
        <f t="shared" si="2280"/>
        <v>1</v>
      </c>
      <c r="BQ39" s="112">
        <f t="shared" si="2281"/>
        <v>1</v>
      </c>
      <c r="BR39" s="112">
        <f t="shared" si="2282"/>
        <v>1</v>
      </c>
      <c r="BS39" s="112">
        <f t="shared" si="2283"/>
        <v>1</v>
      </c>
      <c r="BT39" s="112">
        <f t="shared" si="2284"/>
        <v>1</v>
      </c>
      <c r="BU39" s="112">
        <f t="shared" si="2285"/>
        <v>1</v>
      </c>
      <c r="BV39" s="112">
        <f t="shared" si="2286"/>
        <v>1</v>
      </c>
      <c r="BW39" s="112">
        <f t="shared" si="2287"/>
        <v>1</v>
      </c>
      <c r="BX39" s="113">
        <f t="shared" si="2288"/>
        <v>1</v>
      </c>
      <c r="BY39" s="112">
        <f t="shared" si="2289"/>
        <v>1</v>
      </c>
      <c r="BZ39" s="112">
        <f t="shared" si="2290"/>
        <v>1</v>
      </c>
      <c r="CA39" s="112">
        <f t="shared" si="2291"/>
        <v>1</v>
      </c>
      <c r="CB39" s="112">
        <f t="shared" si="2292"/>
        <v>1</v>
      </c>
      <c r="CC39" s="112">
        <f t="shared" si="2293"/>
        <v>1</v>
      </c>
      <c r="CD39" s="112">
        <f t="shared" si="2294"/>
        <v>1</v>
      </c>
      <c r="CE39" s="112">
        <f t="shared" si="2295"/>
        <v>1</v>
      </c>
      <c r="CF39" s="112">
        <f t="shared" si="2296"/>
        <v>1</v>
      </c>
      <c r="CG39" s="112">
        <f t="shared" si="2297"/>
        <v>1</v>
      </c>
      <c r="CH39" s="113">
        <f t="shared" si="2298"/>
        <v>1</v>
      </c>
      <c r="CI39" s="112">
        <f t="shared" si="2299"/>
        <v>1</v>
      </c>
      <c r="CJ39" s="112">
        <f t="shared" si="2300"/>
        <v>1</v>
      </c>
      <c r="CK39" s="112">
        <f t="shared" si="2301"/>
        <v>1</v>
      </c>
      <c r="CL39" s="112">
        <f t="shared" si="2302"/>
        <v>1</v>
      </c>
      <c r="CM39" s="112">
        <f t="shared" si="2303"/>
        <v>1</v>
      </c>
      <c r="CN39" s="112">
        <f t="shared" si="2304"/>
        <v>1</v>
      </c>
      <c r="CO39" s="112">
        <f t="shared" si="2305"/>
        <v>1</v>
      </c>
      <c r="CP39" s="112">
        <f t="shared" si="2306"/>
        <v>1</v>
      </c>
      <c r="CQ39" s="112">
        <f t="shared" si="2307"/>
        <v>1</v>
      </c>
      <c r="CR39" s="113">
        <f t="shared" si="2308"/>
        <v>1</v>
      </c>
      <c r="CS39" s="112">
        <f t="shared" si="2309"/>
        <v>1</v>
      </c>
      <c r="CT39" s="112">
        <f t="shared" si="2310"/>
        <v>1</v>
      </c>
      <c r="CU39" s="112">
        <f t="shared" si="2311"/>
        <v>1</v>
      </c>
      <c r="CV39" s="112">
        <f t="shared" si="2312"/>
        <v>1</v>
      </c>
      <c r="CW39" s="112">
        <f t="shared" si="2313"/>
        <v>1</v>
      </c>
      <c r="CX39" s="112">
        <f t="shared" si="2314"/>
        <v>1</v>
      </c>
      <c r="CY39" s="112">
        <f t="shared" si="2315"/>
        <v>1</v>
      </c>
      <c r="CZ39" s="112">
        <f t="shared" si="2316"/>
        <v>1</v>
      </c>
      <c r="DA39" s="112">
        <f t="shared" si="2317"/>
        <v>1</v>
      </c>
      <c r="DB39" s="113">
        <f t="shared" si="2318"/>
        <v>1</v>
      </c>
      <c r="DC39" s="112">
        <f t="shared" si="2319"/>
        <v>1</v>
      </c>
      <c r="DD39" s="112">
        <f t="shared" si="2320"/>
        <v>1</v>
      </c>
      <c r="DE39" s="112">
        <f t="shared" si="2321"/>
        <v>1</v>
      </c>
      <c r="DF39" s="112">
        <f t="shared" si="2322"/>
        <v>1</v>
      </c>
      <c r="DG39" s="112">
        <f t="shared" si="2323"/>
        <v>1</v>
      </c>
      <c r="DH39" s="112">
        <f t="shared" si="2324"/>
        <v>1</v>
      </c>
      <c r="DI39" s="112">
        <f t="shared" si="2325"/>
        <v>1</v>
      </c>
      <c r="DJ39" s="112">
        <f t="shared" si="2326"/>
        <v>1</v>
      </c>
      <c r="DK39" s="112">
        <f t="shared" si="2327"/>
        <v>1</v>
      </c>
      <c r="DL39" s="113">
        <f t="shared" si="2328"/>
        <v>1</v>
      </c>
      <c r="DM39" s="112">
        <f t="shared" si="2329"/>
        <v>1</v>
      </c>
      <c r="DN39" s="112">
        <f t="shared" si="2330"/>
        <v>1</v>
      </c>
      <c r="DO39" s="112">
        <f t="shared" si="2331"/>
        <v>1</v>
      </c>
      <c r="DP39" s="112">
        <f t="shared" si="2332"/>
        <v>1</v>
      </c>
      <c r="DQ39" s="112">
        <f t="shared" si="2333"/>
        <v>1</v>
      </c>
      <c r="DR39" s="112">
        <f t="shared" si="2334"/>
        <v>1</v>
      </c>
      <c r="DS39" s="112">
        <f t="shared" si="2335"/>
        <v>1</v>
      </c>
      <c r="DT39" s="112">
        <f t="shared" si="2336"/>
        <v>1</v>
      </c>
      <c r="DU39" s="112">
        <f t="shared" si="2337"/>
        <v>1</v>
      </c>
      <c r="DV39" s="113">
        <f t="shared" si="2338"/>
        <v>1</v>
      </c>
      <c r="DW39" s="112">
        <f t="shared" si="2516"/>
        <v>1</v>
      </c>
      <c r="DX39" s="112">
        <f t="shared" si="2516"/>
        <v>1</v>
      </c>
      <c r="DY39" s="112">
        <f t="shared" si="2516"/>
        <v>1</v>
      </c>
      <c r="DZ39" s="112">
        <f t="shared" si="2516"/>
        <v>1</v>
      </c>
      <c r="EA39" s="112">
        <f t="shared" si="2516"/>
        <v>1</v>
      </c>
      <c r="EB39" s="112">
        <f t="shared" si="2516"/>
        <v>1</v>
      </c>
      <c r="EC39" s="112">
        <f t="shared" si="2516"/>
        <v>1</v>
      </c>
      <c r="ED39" s="112">
        <f t="shared" si="2516"/>
        <v>1</v>
      </c>
      <c r="EE39" s="112">
        <f t="shared" si="2516"/>
        <v>1</v>
      </c>
      <c r="EF39" s="171">
        <f t="shared" si="2516"/>
        <v>1</v>
      </c>
      <c r="EG39">
        <v>1</v>
      </c>
      <c r="EH39" s="112">
        <f t="shared" si="2339"/>
        <v>1</v>
      </c>
      <c r="EI39" s="112">
        <f t="shared" si="2340"/>
        <v>1</v>
      </c>
      <c r="EJ39" s="112">
        <f t="shared" si="2341"/>
        <v>1</v>
      </c>
      <c r="EK39" s="112">
        <f t="shared" si="2342"/>
        <v>1</v>
      </c>
      <c r="EL39" s="112">
        <f t="shared" si="2343"/>
        <v>1</v>
      </c>
      <c r="EM39" s="112">
        <f t="shared" si="2344"/>
        <v>1</v>
      </c>
      <c r="EN39" s="112">
        <f t="shared" si="2345"/>
        <v>1</v>
      </c>
      <c r="EO39" s="112">
        <f t="shared" si="2346"/>
        <v>1</v>
      </c>
      <c r="EP39" s="113">
        <f t="shared" si="2347"/>
        <v>1</v>
      </c>
      <c r="EQ39" s="112">
        <f t="shared" si="2348"/>
        <v>1</v>
      </c>
      <c r="ER39" s="112">
        <f t="shared" si="2349"/>
        <v>1</v>
      </c>
      <c r="ES39" s="112">
        <f t="shared" si="2350"/>
        <v>1</v>
      </c>
      <c r="ET39" s="112">
        <f t="shared" si="2351"/>
        <v>1</v>
      </c>
      <c r="EU39" s="112">
        <f t="shared" si="2352"/>
        <v>1</v>
      </c>
      <c r="EV39" s="112">
        <f t="shared" si="2353"/>
        <v>1</v>
      </c>
      <c r="EW39" s="112">
        <f t="shared" si="2354"/>
        <v>1</v>
      </c>
      <c r="EX39" s="112">
        <f t="shared" si="2355"/>
        <v>1</v>
      </c>
      <c r="EY39" s="112">
        <f t="shared" si="2356"/>
        <v>1</v>
      </c>
      <c r="EZ39" s="113">
        <f t="shared" si="2357"/>
        <v>1</v>
      </c>
      <c r="FA39" s="112">
        <f t="shared" si="2358"/>
        <v>1</v>
      </c>
      <c r="FB39" s="112">
        <f t="shared" si="2359"/>
        <v>1</v>
      </c>
      <c r="FC39" s="112">
        <f t="shared" si="2360"/>
        <v>1</v>
      </c>
      <c r="FD39" s="112">
        <f t="shared" si="2361"/>
        <v>1</v>
      </c>
      <c r="FE39" s="112">
        <f t="shared" si="2362"/>
        <v>1</v>
      </c>
      <c r="FF39" s="112">
        <f t="shared" si="2363"/>
        <v>1</v>
      </c>
      <c r="FG39" s="112">
        <f t="shared" si="2364"/>
        <v>1</v>
      </c>
      <c r="FH39" s="112">
        <f t="shared" si="2365"/>
        <v>1</v>
      </c>
      <c r="FI39" s="112">
        <f t="shared" si="2366"/>
        <v>1</v>
      </c>
      <c r="FJ39" s="113">
        <f t="shared" si="2367"/>
        <v>1</v>
      </c>
      <c r="FK39" s="112">
        <f t="shared" si="2368"/>
        <v>1</v>
      </c>
      <c r="FL39" s="112">
        <f t="shared" si="2368"/>
        <v>1</v>
      </c>
      <c r="FM39" s="112">
        <f t="shared" si="2368"/>
        <v>1</v>
      </c>
      <c r="FN39" s="112">
        <f t="shared" si="2368"/>
        <v>1</v>
      </c>
      <c r="FO39" s="112">
        <f t="shared" si="2368"/>
        <v>1</v>
      </c>
      <c r="FP39" s="112">
        <f t="shared" si="2368"/>
        <v>1</v>
      </c>
      <c r="FQ39" s="112">
        <f t="shared" si="2369"/>
        <v>1</v>
      </c>
      <c r="FR39" s="112">
        <f t="shared" si="2370"/>
        <v>1</v>
      </c>
      <c r="FS39" s="112">
        <f t="shared" si="2371"/>
        <v>1</v>
      </c>
      <c r="FT39" s="171">
        <f t="shared" si="2371"/>
        <v>1</v>
      </c>
      <c r="FU39">
        <v>1</v>
      </c>
      <c r="FV39" s="112">
        <f t="shared" si="2372"/>
        <v>1</v>
      </c>
      <c r="FW39" s="112">
        <f t="shared" si="2373"/>
        <v>1</v>
      </c>
      <c r="FX39" s="112">
        <f t="shared" si="2374"/>
        <v>1</v>
      </c>
      <c r="FY39" s="112">
        <f t="shared" si="2375"/>
        <v>1</v>
      </c>
      <c r="FZ39" s="112">
        <f t="shared" si="2376"/>
        <v>1</v>
      </c>
      <c r="GA39" s="112">
        <f t="shared" si="2377"/>
        <v>1</v>
      </c>
      <c r="GB39" s="112">
        <f t="shared" si="2378"/>
        <v>1</v>
      </c>
      <c r="GC39" s="112">
        <f t="shared" si="2379"/>
        <v>1</v>
      </c>
      <c r="GD39" s="113">
        <f t="shared" si="2380"/>
        <v>1</v>
      </c>
      <c r="GE39" s="112">
        <f t="shared" si="2381"/>
        <v>1</v>
      </c>
      <c r="GF39" s="112">
        <f t="shared" si="2382"/>
        <v>1</v>
      </c>
      <c r="GG39" s="112">
        <f t="shared" si="2383"/>
        <v>1</v>
      </c>
      <c r="GH39" s="112">
        <f t="shared" si="2384"/>
        <v>1</v>
      </c>
      <c r="GI39" s="112">
        <f t="shared" si="2385"/>
        <v>1</v>
      </c>
      <c r="GJ39" s="112">
        <f t="shared" si="2386"/>
        <v>1</v>
      </c>
      <c r="GK39" s="112">
        <f t="shared" si="2387"/>
        <v>1</v>
      </c>
      <c r="GL39" s="112">
        <f t="shared" si="2388"/>
        <v>1</v>
      </c>
      <c r="GM39" s="112">
        <f t="shared" si="2389"/>
        <v>1</v>
      </c>
      <c r="GN39" s="113">
        <f t="shared" si="2390"/>
        <v>1</v>
      </c>
      <c r="GO39" s="112">
        <f t="shared" si="2391"/>
        <v>1</v>
      </c>
      <c r="GP39" s="112">
        <f t="shared" si="2392"/>
        <v>1</v>
      </c>
      <c r="GQ39" s="112">
        <f t="shared" si="2393"/>
        <v>1</v>
      </c>
      <c r="GR39" s="112">
        <f t="shared" si="2394"/>
        <v>1</v>
      </c>
      <c r="GS39" s="112">
        <f t="shared" si="2395"/>
        <v>1</v>
      </c>
      <c r="GT39" s="112">
        <f t="shared" si="2396"/>
        <v>1</v>
      </c>
      <c r="GU39" s="112">
        <f t="shared" si="2397"/>
        <v>1</v>
      </c>
      <c r="GV39" s="112">
        <f t="shared" si="2398"/>
        <v>1</v>
      </c>
      <c r="GW39" s="112">
        <f t="shared" si="2399"/>
        <v>1</v>
      </c>
      <c r="GX39" s="113">
        <f t="shared" si="2400"/>
        <v>1</v>
      </c>
      <c r="GY39">
        <v>1</v>
      </c>
      <c r="GZ39" s="112">
        <f t="shared" si="2401"/>
        <v>1</v>
      </c>
      <c r="HA39" s="112">
        <f t="shared" si="2402"/>
        <v>1</v>
      </c>
      <c r="HB39" s="112">
        <f t="shared" si="2403"/>
        <v>1</v>
      </c>
      <c r="HC39" s="112">
        <f t="shared" si="2404"/>
        <v>1</v>
      </c>
      <c r="HD39" s="112">
        <f t="shared" si="2405"/>
        <v>1</v>
      </c>
      <c r="HE39" s="112">
        <f t="shared" si="2406"/>
        <v>1</v>
      </c>
      <c r="HF39" s="112">
        <f t="shared" si="2407"/>
        <v>1</v>
      </c>
      <c r="HG39" s="112">
        <f t="shared" si="2408"/>
        <v>1</v>
      </c>
      <c r="HH39" s="113">
        <f t="shared" si="2409"/>
        <v>1</v>
      </c>
      <c r="HI39" s="112">
        <f t="shared" si="2410"/>
        <v>1</v>
      </c>
      <c r="HJ39" s="112">
        <f t="shared" si="2411"/>
        <v>1</v>
      </c>
      <c r="HK39" s="112">
        <f t="shared" si="2412"/>
        <v>1</v>
      </c>
      <c r="HL39" s="112">
        <f t="shared" si="2413"/>
        <v>1</v>
      </c>
      <c r="HM39" s="112">
        <f t="shared" si="2414"/>
        <v>1</v>
      </c>
      <c r="HN39" s="112">
        <f t="shared" si="2415"/>
        <v>1</v>
      </c>
      <c r="HO39" s="112">
        <f t="shared" si="2416"/>
        <v>1</v>
      </c>
      <c r="HP39" s="112">
        <f t="shared" si="2417"/>
        <v>1</v>
      </c>
      <c r="HQ39" s="112">
        <f t="shared" si="2418"/>
        <v>1</v>
      </c>
      <c r="HR39" s="113">
        <f t="shared" si="2419"/>
        <v>1</v>
      </c>
      <c r="HS39" s="112">
        <f t="shared" si="2420"/>
        <v>1</v>
      </c>
      <c r="HT39" s="112">
        <f t="shared" si="2421"/>
        <v>1</v>
      </c>
      <c r="HU39" s="112">
        <f t="shared" si="2422"/>
        <v>1</v>
      </c>
      <c r="HV39" s="112">
        <f t="shared" si="2423"/>
        <v>1</v>
      </c>
      <c r="HW39" s="112">
        <f t="shared" si="2424"/>
        <v>1</v>
      </c>
      <c r="HX39" s="112">
        <f t="shared" si="2425"/>
        <v>1</v>
      </c>
      <c r="HY39" s="112">
        <f t="shared" si="2426"/>
        <v>1</v>
      </c>
      <c r="HZ39" s="112">
        <f t="shared" si="2427"/>
        <v>1</v>
      </c>
      <c r="IA39" s="112">
        <f t="shared" si="2428"/>
        <v>1</v>
      </c>
      <c r="IB39" s="113">
        <f t="shared" si="2429"/>
        <v>1</v>
      </c>
      <c r="IC39">
        <v>1</v>
      </c>
      <c r="ID39" s="112">
        <f t="shared" si="2430"/>
        <v>1</v>
      </c>
      <c r="IE39" s="112">
        <f t="shared" si="2431"/>
        <v>1</v>
      </c>
      <c r="IF39" s="112">
        <f t="shared" si="2432"/>
        <v>1</v>
      </c>
      <c r="IG39" s="112">
        <f t="shared" si="2433"/>
        <v>1</v>
      </c>
      <c r="IH39" s="112">
        <f t="shared" si="2434"/>
        <v>1</v>
      </c>
      <c r="II39" s="112">
        <f t="shared" si="2435"/>
        <v>1</v>
      </c>
      <c r="IJ39" s="112">
        <f t="shared" si="2436"/>
        <v>1</v>
      </c>
      <c r="IK39" s="112">
        <f t="shared" si="2437"/>
        <v>1</v>
      </c>
      <c r="IL39" s="113">
        <f t="shared" si="2438"/>
        <v>1</v>
      </c>
      <c r="IM39" s="112">
        <f t="shared" si="2439"/>
        <v>1</v>
      </c>
      <c r="IN39" s="112">
        <f t="shared" si="2440"/>
        <v>1</v>
      </c>
      <c r="IO39" s="112">
        <f t="shared" si="2441"/>
        <v>1</v>
      </c>
      <c r="IP39" s="112">
        <f t="shared" si="2442"/>
        <v>1</v>
      </c>
      <c r="IQ39" s="112">
        <f t="shared" si="2443"/>
        <v>1</v>
      </c>
      <c r="IR39" s="112">
        <f t="shared" si="2444"/>
        <v>1</v>
      </c>
      <c r="IS39" s="112">
        <f t="shared" si="2445"/>
        <v>1</v>
      </c>
      <c r="IT39" s="112">
        <f t="shared" si="2446"/>
        <v>1</v>
      </c>
      <c r="IU39" s="112">
        <f t="shared" si="2447"/>
        <v>1</v>
      </c>
      <c r="IV39" s="113">
        <f t="shared" si="2448"/>
        <v>1</v>
      </c>
      <c r="IW39" s="112">
        <f t="shared" si="2449"/>
        <v>1</v>
      </c>
      <c r="IX39" s="112">
        <f t="shared" si="2450"/>
        <v>1</v>
      </c>
      <c r="IY39" s="112">
        <f t="shared" si="2451"/>
        <v>1</v>
      </c>
      <c r="IZ39" s="112">
        <f t="shared" si="2452"/>
        <v>1</v>
      </c>
      <c r="JA39" s="112">
        <f t="shared" si="2453"/>
        <v>1</v>
      </c>
      <c r="JB39" s="112">
        <f t="shared" si="2454"/>
        <v>1</v>
      </c>
      <c r="JC39" s="112">
        <f t="shared" si="2455"/>
        <v>1</v>
      </c>
      <c r="JD39" s="112">
        <f t="shared" si="2456"/>
        <v>1</v>
      </c>
      <c r="JE39" s="112">
        <f t="shared" si="2457"/>
        <v>1</v>
      </c>
      <c r="JF39" s="113">
        <f t="shared" si="2458"/>
        <v>1</v>
      </c>
      <c r="JG39">
        <v>1</v>
      </c>
      <c r="JH39" s="112">
        <f t="shared" si="2459"/>
        <v>1</v>
      </c>
      <c r="JI39" s="112">
        <f t="shared" si="2460"/>
        <v>1</v>
      </c>
      <c r="JJ39" s="112">
        <f t="shared" si="2461"/>
        <v>1</v>
      </c>
      <c r="JK39" s="112">
        <f t="shared" si="2462"/>
        <v>1</v>
      </c>
      <c r="JL39" s="112">
        <f t="shared" si="2463"/>
        <v>1</v>
      </c>
      <c r="JM39" s="112">
        <f t="shared" si="2464"/>
        <v>1</v>
      </c>
      <c r="JN39" s="112">
        <f t="shared" si="2465"/>
        <v>1</v>
      </c>
      <c r="JO39" s="112">
        <f t="shared" si="2466"/>
        <v>1</v>
      </c>
      <c r="JP39" s="113">
        <f t="shared" si="2467"/>
        <v>1</v>
      </c>
      <c r="JQ39" s="112">
        <f t="shared" si="2468"/>
        <v>1</v>
      </c>
      <c r="JR39" s="112">
        <f t="shared" si="2469"/>
        <v>1</v>
      </c>
      <c r="JS39" s="112">
        <f t="shared" si="2470"/>
        <v>1</v>
      </c>
      <c r="JT39" s="112">
        <f t="shared" si="2471"/>
        <v>1</v>
      </c>
      <c r="JU39" s="112">
        <f t="shared" si="2472"/>
        <v>1</v>
      </c>
      <c r="JV39" s="112">
        <f t="shared" si="2473"/>
        <v>1</v>
      </c>
      <c r="JW39" s="112">
        <f t="shared" si="2474"/>
        <v>1</v>
      </c>
      <c r="JX39" s="112">
        <f t="shared" si="2475"/>
        <v>1</v>
      </c>
      <c r="JY39" s="112">
        <f t="shared" si="2476"/>
        <v>1</v>
      </c>
      <c r="JZ39" s="113">
        <f t="shared" si="2477"/>
        <v>1</v>
      </c>
      <c r="KA39" s="112">
        <f t="shared" si="2478"/>
        <v>1</v>
      </c>
      <c r="KB39" s="112">
        <f t="shared" si="2479"/>
        <v>1</v>
      </c>
      <c r="KC39" s="112">
        <f t="shared" si="2480"/>
        <v>1</v>
      </c>
      <c r="KD39" s="112">
        <f t="shared" si="2481"/>
        <v>1</v>
      </c>
      <c r="KE39" s="112">
        <f t="shared" si="2482"/>
        <v>1</v>
      </c>
      <c r="KF39" s="112">
        <f t="shared" si="2483"/>
        <v>1</v>
      </c>
      <c r="KG39" s="112">
        <f t="shared" si="2484"/>
        <v>1</v>
      </c>
      <c r="KH39" s="112">
        <f t="shared" si="2485"/>
        <v>1</v>
      </c>
      <c r="KI39" s="112">
        <f t="shared" si="2486"/>
        <v>1</v>
      </c>
      <c r="KJ39" s="113">
        <f t="shared" si="2487"/>
        <v>1</v>
      </c>
      <c r="KK39">
        <v>1</v>
      </c>
      <c r="KL39" s="112">
        <f t="shared" si="2488"/>
        <v>1</v>
      </c>
      <c r="KM39" s="112">
        <f t="shared" si="2489"/>
        <v>1</v>
      </c>
      <c r="KN39" s="112">
        <f t="shared" si="2490"/>
        <v>1</v>
      </c>
      <c r="KO39" s="112">
        <f t="shared" si="2491"/>
        <v>1</v>
      </c>
      <c r="KP39" s="112">
        <f t="shared" si="2492"/>
        <v>1</v>
      </c>
      <c r="KQ39" s="112">
        <f t="shared" si="2493"/>
        <v>1</v>
      </c>
      <c r="KR39" s="112">
        <f t="shared" si="2494"/>
        <v>1</v>
      </c>
      <c r="KS39" s="112">
        <f t="shared" si="2495"/>
        <v>1</v>
      </c>
      <c r="KT39" s="113">
        <f t="shared" si="2496"/>
        <v>1</v>
      </c>
      <c r="KU39" s="112">
        <f t="shared" si="2497"/>
        <v>1</v>
      </c>
      <c r="KV39" s="112">
        <f t="shared" si="2498"/>
        <v>1</v>
      </c>
      <c r="KW39" s="112">
        <f t="shared" si="2499"/>
        <v>1</v>
      </c>
      <c r="KX39" s="112">
        <f t="shared" si="2500"/>
        <v>1</v>
      </c>
      <c r="KY39" s="112">
        <f t="shared" si="2501"/>
        <v>1</v>
      </c>
      <c r="KZ39" s="112">
        <f t="shared" si="2502"/>
        <v>1</v>
      </c>
      <c r="LA39" s="112">
        <f t="shared" si="2503"/>
        <v>1</v>
      </c>
      <c r="LB39" s="112">
        <f t="shared" si="2504"/>
        <v>1</v>
      </c>
      <c r="LC39" s="112">
        <f t="shared" si="2505"/>
        <v>1</v>
      </c>
      <c r="LD39" s="171">
        <f t="shared" si="2506"/>
        <v>1</v>
      </c>
      <c r="LE39">
        <v>1</v>
      </c>
      <c r="LF39" s="112">
        <f t="shared" si="2507"/>
        <v>1</v>
      </c>
      <c r="LG39" s="171">
        <f t="shared" si="2507"/>
        <v>1</v>
      </c>
      <c r="LH39">
        <v>1</v>
      </c>
      <c r="LI39">
        <v>1</v>
      </c>
      <c r="LJ39">
        <v>1</v>
      </c>
      <c r="LK39">
        <v>1</v>
      </c>
      <c r="LL39">
        <v>1</v>
      </c>
      <c r="LM39">
        <v>1</v>
      </c>
      <c r="LN39">
        <v>1</v>
      </c>
      <c r="LO39">
        <v>1</v>
      </c>
      <c r="LP39">
        <v>1</v>
      </c>
      <c r="LQ39">
        <v>1</v>
      </c>
      <c r="LR39">
        <v>1</v>
      </c>
      <c r="LS39">
        <v>1</v>
      </c>
      <c r="LT39">
        <v>1</v>
      </c>
      <c r="LU39">
        <v>1</v>
      </c>
      <c r="LV39">
        <v>1</v>
      </c>
      <c r="LW39">
        <v>1</v>
      </c>
      <c r="LX39">
        <v>1</v>
      </c>
      <c r="LY39" s="11">
        <v>1</v>
      </c>
      <c r="LZ39">
        <v>1</v>
      </c>
      <c r="MA39" s="11">
        <v>1</v>
      </c>
      <c r="MB39">
        <v>1</v>
      </c>
      <c r="MC39">
        <v>1</v>
      </c>
      <c r="MD39">
        <v>1</v>
      </c>
      <c r="ME39">
        <v>1</v>
      </c>
    </row>
    <row r="40" spans="1:343" x14ac:dyDescent="0.25">
      <c r="A40" s="264"/>
      <c r="B40" s="17" t="s">
        <v>641</v>
      </c>
      <c r="C40" t="s">
        <v>45</v>
      </c>
      <c r="D40" t="s">
        <v>71</v>
      </c>
      <c r="E40">
        <v>1279062394</v>
      </c>
      <c r="F40" t="s">
        <v>97</v>
      </c>
      <c r="G40">
        <v>0</v>
      </c>
      <c r="H40" s="112">
        <f t="shared" si="2508"/>
        <v>0</v>
      </c>
      <c r="I40" s="112">
        <f t="shared" si="2509"/>
        <v>0</v>
      </c>
      <c r="J40" s="112">
        <f t="shared" si="2510"/>
        <v>0</v>
      </c>
      <c r="K40" s="112">
        <f t="shared" si="2511"/>
        <v>0</v>
      </c>
      <c r="L40" s="112">
        <f t="shared" si="2512"/>
        <v>0</v>
      </c>
      <c r="M40" s="112">
        <f t="shared" si="2513"/>
        <v>0</v>
      </c>
      <c r="N40" s="112">
        <f t="shared" si="2514"/>
        <v>0</v>
      </c>
      <c r="O40" s="112">
        <f t="shared" si="2515"/>
        <v>0</v>
      </c>
      <c r="P40" s="113">
        <f t="shared" si="2228"/>
        <v>0</v>
      </c>
      <c r="Q40" s="112">
        <f t="shared" si="2229"/>
        <v>0</v>
      </c>
      <c r="R40" s="112">
        <f t="shared" si="2230"/>
        <v>0</v>
      </c>
      <c r="S40" s="112">
        <f t="shared" si="2231"/>
        <v>0</v>
      </c>
      <c r="T40" s="112">
        <f t="shared" si="2232"/>
        <v>0</v>
      </c>
      <c r="U40" s="112">
        <f t="shared" si="2233"/>
        <v>0</v>
      </c>
      <c r="V40" s="112">
        <f t="shared" si="2234"/>
        <v>0</v>
      </c>
      <c r="W40" s="112">
        <f t="shared" si="2235"/>
        <v>0</v>
      </c>
      <c r="X40" s="112">
        <f t="shared" si="2236"/>
        <v>0</v>
      </c>
      <c r="Y40" s="112">
        <f t="shared" si="2237"/>
        <v>0</v>
      </c>
      <c r="Z40" s="113">
        <f t="shared" si="2238"/>
        <v>0</v>
      </c>
      <c r="AA40" s="112">
        <f t="shared" si="2239"/>
        <v>0</v>
      </c>
      <c r="AB40" s="112">
        <f t="shared" si="2240"/>
        <v>0</v>
      </c>
      <c r="AC40" s="112">
        <f t="shared" si="2241"/>
        <v>0</v>
      </c>
      <c r="AD40" s="112">
        <f t="shared" si="2242"/>
        <v>0</v>
      </c>
      <c r="AE40" s="112">
        <f t="shared" si="2243"/>
        <v>0</v>
      </c>
      <c r="AF40" s="112">
        <f t="shared" si="2244"/>
        <v>0</v>
      </c>
      <c r="AG40" s="112">
        <f t="shared" si="2245"/>
        <v>0</v>
      </c>
      <c r="AH40" s="112">
        <f t="shared" si="2246"/>
        <v>0</v>
      </c>
      <c r="AI40" s="112">
        <f t="shared" si="2247"/>
        <v>0</v>
      </c>
      <c r="AJ40" s="113">
        <f t="shared" si="2248"/>
        <v>0</v>
      </c>
      <c r="AK40" s="112">
        <f t="shared" si="2249"/>
        <v>0</v>
      </c>
      <c r="AL40" s="112">
        <f t="shared" si="2250"/>
        <v>0</v>
      </c>
      <c r="AM40" s="112">
        <f t="shared" si="2251"/>
        <v>0</v>
      </c>
      <c r="AN40" s="112">
        <f t="shared" si="2252"/>
        <v>0</v>
      </c>
      <c r="AO40" s="112">
        <f t="shared" si="2253"/>
        <v>0</v>
      </c>
      <c r="AP40" s="112">
        <f t="shared" si="2254"/>
        <v>0</v>
      </c>
      <c r="AQ40" s="112">
        <f t="shared" si="2255"/>
        <v>0</v>
      </c>
      <c r="AR40" s="112">
        <f t="shared" si="2256"/>
        <v>0</v>
      </c>
      <c r="AS40" s="112">
        <f t="shared" si="2257"/>
        <v>0</v>
      </c>
      <c r="AT40" s="113">
        <f t="shared" si="2258"/>
        <v>0</v>
      </c>
      <c r="AU40" s="112">
        <f t="shared" si="2259"/>
        <v>0</v>
      </c>
      <c r="AV40" s="112">
        <f t="shared" si="2260"/>
        <v>0</v>
      </c>
      <c r="AW40" s="112">
        <f t="shared" si="2261"/>
        <v>0</v>
      </c>
      <c r="AX40" s="112">
        <f t="shared" si="2262"/>
        <v>0</v>
      </c>
      <c r="AY40" s="112">
        <f t="shared" si="2263"/>
        <v>0</v>
      </c>
      <c r="AZ40" s="112">
        <f t="shared" si="2264"/>
        <v>0</v>
      </c>
      <c r="BA40" s="112">
        <f t="shared" si="2265"/>
        <v>0</v>
      </c>
      <c r="BB40" s="112">
        <f t="shared" si="2266"/>
        <v>0</v>
      </c>
      <c r="BC40" s="112">
        <f t="shared" si="2267"/>
        <v>0</v>
      </c>
      <c r="BD40" s="113">
        <f t="shared" si="2268"/>
        <v>0</v>
      </c>
      <c r="BE40" s="112">
        <f t="shared" si="2269"/>
        <v>0</v>
      </c>
      <c r="BF40" s="112">
        <f t="shared" si="2270"/>
        <v>0</v>
      </c>
      <c r="BG40" s="112">
        <f t="shared" si="2271"/>
        <v>0</v>
      </c>
      <c r="BH40" s="112">
        <f t="shared" si="2272"/>
        <v>0</v>
      </c>
      <c r="BI40" s="112">
        <f t="shared" si="2273"/>
        <v>0</v>
      </c>
      <c r="BJ40" s="112">
        <f t="shared" si="2274"/>
        <v>0</v>
      </c>
      <c r="BK40" s="112">
        <f t="shared" si="2275"/>
        <v>0</v>
      </c>
      <c r="BL40" s="112">
        <f t="shared" si="2276"/>
        <v>0</v>
      </c>
      <c r="BM40" s="112">
        <f t="shared" si="2277"/>
        <v>0</v>
      </c>
      <c r="BN40" s="113">
        <f t="shared" si="2278"/>
        <v>0</v>
      </c>
      <c r="BO40" s="112">
        <f t="shared" si="2279"/>
        <v>0</v>
      </c>
      <c r="BP40" s="112">
        <f t="shared" si="2280"/>
        <v>0</v>
      </c>
      <c r="BQ40" s="112">
        <f t="shared" si="2281"/>
        <v>0</v>
      </c>
      <c r="BR40" s="112">
        <f t="shared" si="2282"/>
        <v>0</v>
      </c>
      <c r="BS40" s="112">
        <f t="shared" si="2283"/>
        <v>0</v>
      </c>
      <c r="BT40" s="112">
        <f t="shared" si="2284"/>
        <v>0</v>
      </c>
      <c r="BU40" s="112">
        <f t="shared" si="2285"/>
        <v>0</v>
      </c>
      <c r="BV40" s="112">
        <f t="shared" si="2286"/>
        <v>0</v>
      </c>
      <c r="BW40" s="112">
        <f t="shared" si="2287"/>
        <v>0</v>
      </c>
      <c r="BX40" s="113">
        <f t="shared" si="2288"/>
        <v>0</v>
      </c>
      <c r="BY40" s="112">
        <f t="shared" si="2289"/>
        <v>0</v>
      </c>
      <c r="BZ40" s="112">
        <f t="shared" si="2290"/>
        <v>0</v>
      </c>
      <c r="CA40" s="112">
        <f t="shared" si="2291"/>
        <v>0</v>
      </c>
      <c r="CB40" s="112">
        <f t="shared" si="2292"/>
        <v>0</v>
      </c>
      <c r="CC40" s="112">
        <f t="shared" si="2293"/>
        <v>0</v>
      </c>
      <c r="CD40" s="112">
        <f t="shared" si="2294"/>
        <v>0</v>
      </c>
      <c r="CE40" s="112">
        <f t="shared" si="2295"/>
        <v>0</v>
      </c>
      <c r="CF40" s="112">
        <f t="shared" si="2296"/>
        <v>0</v>
      </c>
      <c r="CG40" s="112">
        <f t="shared" si="2297"/>
        <v>0</v>
      </c>
      <c r="CH40" s="113">
        <f t="shared" si="2298"/>
        <v>0</v>
      </c>
      <c r="CI40" s="112">
        <f t="shared" si="2299"/>
        <v>0</v>
      </c>
      <c r="CJ40" s="112">
        <f t="shared" si="2300"/>
        <v>0</v>
      </c>
      <c r="CK40" s="112">
        <f t="shared" si="2301"/>
        <v>0</v>
      </c>
      <c r="CL40" s="112">
        <f t="shared" si="2302"/>
        <v>0</v>
      </c>
      <c r="CM40" s="112">
        <f t="shared" si="2303"/>
        <v>0</v>
      </c>
      <c r="CN40" s="112">
        <f t="shared" si="2304"/>
        <v>0</v>
      </c>
      <c r="CO40" s="112">
        <f t="shared" si="2305"/>
        <v>0</v>
      </c>
      <c r="CP40" s="112">
        <f t="shared" si="2306"/>
        <v>0</v>
      </c>
      <c r="CQ40" s="112">
        <f t="shared" si="2307"/>
        <v>0</v>
      </c>
      <c r="CR40" s="113">
        <f t="shared" si="2308"/>
        <v>0</v>
      </c>
      <c r="CS40" s="112">
        <f t="shared" si="2309"/>
        <v>0</v>
      </c>
      <c r="CT40" s="112">
        <f t="shared" si="2310"/>
        <v>0</v>
      </c>
      <c r="CU40" s="112">
        <f t="shared" si="2311"/>
        <v>0</v>
      </c>
      <c r="CV40" s="112">
        <f t="shared" si="2312"/>
        <v>0</v>
      </c>
      <c r="CW40" s="112">
        <f t="shared" si="2313"/>
        <v>0</v>
      </c>
      <c r="CX40" s="112">
        <f t="shared" si="2314"/>
        <v>0</v>
      </c>
      <c r="CY40" s="112">
        <f t="shared" si="2315"/>
        <v>0</v>
      </c>
      <c r="CZ40" s="112">
        <f t="shared" si="2316"/>
        <v>0</v>
      </c>
      <c r="DA40" s="112">
        <f t="shared" si="2317"/>
        <v>0</v>
      </c>
      <c r="DB40" s="113">
        <f t="shared" si="2318"/>
        <v>0</v>
      </c>
      <c r="DC40" s="112">
        <f t="shared" si="2319"/>
        <v>0</v>
      </c>
      <c r="DD40" s="112">
        <f t="shared" si="2320"/>
        <v>0</v>
      </c>
      <c r="DE40" s="112">
        <f t="shared" si="2321"/>
        <v>0</v>
      </c>
      <c r="DF40" s="112">
        <f t="shared" si="2322"/>
        <v>0</v>
      </c>
      <c r="DG40" s="112">
        <f t="shared" si="2323"/>
        <v>0</v>
      </c>
      <c r="DH40" s="112">
        <f t="shared" si="2324"/>
        <v>0</v>
      </c>
      <c r="DI40" s="112">
        <f t="shared" si="2325"/>
        <v>0</v>
      </c>
      <c r="DJ40" s="112">
        <f t="shared" si="2326"/>
        <v>0</v>
      </c>
      <c r="DK40" s="112">
        <f t="shared" si="2327"/>
        <v>0</v>
      </c>
      <c r="DL40" s="113">
        <f t="shared" si="2328"/>
        <v>0</v>
      </c>
      <c r="DM40" s="112">
        <f t="shared" si="2329"/>
        <v>0</v>
      </c>
      <c r="DN40" s="112">
        <f t="shared" si="2330"/>
        <v>0</v>
      </c>
      <c r="DO40" s="112">
        <f t="shared" si="2331"/>
        <v>0</v>
      </c>
      <c r="DP40" s="112">
        <f t="shared" si="2332"/>
        <v>0</v>
      </c>
      <c r="DQ40" s="112">
        <f t="shared" si="2333"/>
        <v>0</v>
      </c>
      <c r="DR40" s="112">
        <f t="shared" si="2334"/>
        <v>0</v>
      </c>
      <c r="DS40" s="112">
        <f t="shared" si="2335"/>
        <v>0</v>
      </c>
      <c r="DT40" s="112">
        <f t="shared" si="2336"/>
        <v>0</v>
      </c>
      <c r="DU40" s="112">
        <f t="shared" si="2337"/>
        <v>0</v>
      </c>
      <c r="DV40" s="113">
        <f t="shared" si="2338"/>
        <v>0</v>
      </c>
      <c r="DW40" s="112">
        <f t="shared" si="2516"/>
        <v>0</v>
      </c>
      <c r="DX40" s="112">
        <f t="shared" si="2516"/>
        <v>0</v>
      </c>
      <c r="DY40" s="112">
        <f t="shared" si="2516"/>
        <v>0</v>
      </c>
      <c r="DZ40" s="112">
        <f t="shared" si="2516"/>
        <v>0</v>
      </c>
      <c r="EA40" s="112">
        <f t="shared" si="2516"/>
        <v>0</v>
      </c>
      <c r="EB40" s="112">
        <f t="shared" si="2516"/>
        <v>0</v>
      </c>
      <c r="EC40" s="112">
        <f t="shared" si="2516"/>
        <v>0</v>
      </c>
      <c r="ED40" s="112">
        <f t="shared" si="2516"/>
        <v>0</v>
      </c>
      <c r="EE40" s="112">
        <f t="shared" si="2516"/>
        <v>0</v>
      </c>
      <c r="EF40" s="171">
        <f t="shared" si="2516"/>
        <v>0</v>
      </c>
      <c r="EG40">
        <v>0</v>
      </c>
      <c r="EH40" s="112">
        <f t="shared" si="2339"/>
        <v>0</v>
      </c>
      <c r="EI40" s="112">
        <f t="shared" si="2340"/>
        <v>0</v>
      </c>
      <c r="EJ40" s="112">
        <f t="shared" si="2341"/>
        <v>0</v>
      </c>
      <c r="EK40" s="112">
        <f t="shared" si="2342"/>
        <v>0</v>
      </c>
      <c r="EL40" s="112">
        <f t="shared" si="2343"/>
        <v>0</v>
      </c>
      <c r="EM40" s="112">
        <f t="shared" si="2344"/>
        <v>0</v>
      </c>
      <c r="EN40" s="112">
        <f t="shared" si="2345"/>
        <v>0</v>
      </c>
      <c r="EO40" s="112">
        <f t="shared" si="2346"/>
        <v>0</v>
      </c>
      <c r="EP40" s="113">
        <f t="shared" si="2347"/>
        <v>0</v>
      </c>
      <c r="EQ40" s="112">
        <f t="shared" si="2348"/>
        <v>0</v>
      </c>
      <c r="ER40" s="112">
        <f t="shared" si="2349"/>
        <v>0</v>
      </c>
      <c r="ES40" s="112">
        <f t="shared" si="2350"/>
        <v>0</v>
      </c>
      <c r="ET40" s="112">
        <f t="shared" si="2351"/>
        <v>0</v>
      </c>
      <c r="EU40" s="112">
        <f t="shared" si="2352"/>
        <v>0</v>
      </c>
      <c r="EV40" s="112">
        <f t="shared" si="2353"/>
        <v>0</v>
      </c>
      <c r="EW40" s="112">
        <f t="shared" si="2354"/>
        <v>0</v>
      </c>
      <c r="EX40" s="112">
        <f t="shared" si="2355"/>
        <v>0</v>
      </c>
      <c r="EY40" s="112">
        <f t="shared" si="2356"/>
        <v>0</v>
      </c>
      <c r="EZ40" s="113">
        <f t="shared" si="2357"/>
        <v>0</v>
      </c>
      <c r="FA40" s="112">
        <f t="shared" si="2358"/>
        <v>0</v>
      </c>
      <c r="FB40" s="112">
        <f t="shared" si="2359"/>
        <v>0</v>
      </c>
      <c r="FC40" s="112">
        <f t="shared" si="2360"/>
        <v>0</v>
      </c>
      <c r="FD40" s="112">
        <f t="shared" si="2361"/>
        <v>0</v>
      </c>
      <c r="FE40" s="112">
        <f t="shared" si="2362"/>
        <v>0</v>
      </c>
      <c r="FF40" s="112">
        <f t="shared" si="2363"/>
        <v>0</v>
      </c>
      <c r="FG40" s="112">
        <f t="shared" si="2364"/>
        <v>0</v>
      </c>
      <c r="FH40" s="112">
        <f t="shared" si="2365"/>
        <v>0</v>
      </c>
      <c r="FI40" s="112">
        <f t="shared" si="2366"/>
        <v>0</v>
      </c>
      <c r="FJ40" s="113">
        <f t="shared" si="2367"/>
        <v>0</v>
      </c>
      <c r="FK40" s="112">
        <f t="shared" si="2368"/>
        <v>0</v>
      </c>
      <c r="FL40" s="112">
        <f t="shared" si="2368"/>
        <v>0</v>
      </c>
      <c r="FM40" s="112">
        <f t="shared" si="2368"/>
        <v>0</v>
      </c>
      <c r="FN40" s="112">
        <f t="shared" si="2368"/>
        <v>0</v>
      </c>
      <c r="FO40" s="112">
        <f t="shared" si="2368"/>
        <v>0</v>
      </c>
      <c r="FP40" s="112">
        <f t="shared" si="2368"/>
        <v>0</v>
      </c>
      <c r="FQ40" s="112">
        <f t="shared" si="2369"/>
        <v>0</v>
      </c>
      <c r="FR40" s="112">
        <f t="shared" si="2370"/>
        <v>0</v>
      </c>
      <c r="FS40" s="112">
        <f t="shared" si="2371"/>
        <v>0</v>
      </c>
      <c r="FT40" s="171">
        <f t="shared" si="2371"/>
        <v>0</v>
      </c>
      <c r="FU40">
        <v>0</v>
      </c>
      <c r="FV40" s="112">
        <f t="shared" si="2372"/>
        <v>0</v>
      </c>
      <c r="FW40" s="112">
        <f t="shared" si="2373"/>
        <v>0</v>
      </c>
      <c r="FX40" s="112">
        <f t="shared" si="2374"/>
        <v>0</v>
      </c>
      <c r="FY40" s="112">
        <f t="shared" si="2375"/>
        <v>0</v>
      </c>
      <c r="FZ40" s="112">
        <f t="shared" si="2376"/>
        <v>0</v>
      </c>
      <c r="GA40" s="112">
        <f t="shared" si="2377"/>
        <v>0</v>
      </c>
      <c r="GB40" s="112">
        <f t="shared" si="2378"/>
        <v>0</v>
      </c>
      <c r="GC40" s="112">
        <f t="shared" si="2379"/>
        <v>0</v>
      </c>
      <c r="GD40" s="113">
        <f t="shared" si="2380"/>
        <v>0</v>
      </c>
      <c r="GE40" s="112">
        <f t="shared" si="2381"/>
        <v>0</v>
      </c>
      <c r="GF40" s="112">
        <f t="shared" si="2382"/>
        <v>0</v>
      </c>
      <c r="GG40" s="112">
        <f t="shared" si="2383"/>
        <v>0</v>
      </c>
      <c r="GH40" s="112">
        <f t="shared" si="2384"/>
        <v>0</v>
      </c>
      <c r="GI40" s="112">
        <f t="shared" si="2385"/>
        <v>0</v>
      </c>
      <c r="GJ40" s="112">
        <f t="shared" si="2386"/>
        <v>0</v>
      </c>
      <c r="GK40" s="112">
        <f t="shared" si="2387"/>
        <v>0</v>
      </c>
      <c r="GL40" s="112">
        <f t="shared" si="2388"/>
        <v>0</v>
      </c>
      <c r="GM40" s="112">
        <f t="shared" si="2389"/>
        <v>0</v>
      </c>
      <c r="GN40" s="113">
        <f t="shared" si="2390"/>
        <v>0</v>
      </c>
      <c r="GO40" s="112">
        <f t="shared" si="2391"/>
        <v>0</v>
      </c>
      <c r="GP40" s="112">
        <f t="shared" si="2392"/>
        <v>0</v>
      </c>
      <c r="GQ40" s="112">
        <f t="shared" si="2393"/>
        <v>0</v>
      </c>
      <c r="GR40" s="112">
        <f t="shared" si="2394"/>
        <v>0</v>
      </c>
      <c r="GS40" s="112">
        <f t="shared" si="2395"/>
        <v>0</v>
      </c>
      <c r="GT40" s="112">
        <f t="shared" si="2396"/>
        <v>0</v>
      </c>
      <c r="GU40" s="112">
        <f t="shared" si="2397"/>
        <v>0</v>
      </c>
      <c r="GV40" s="112">
        <f t="shared" si="2398"/>
        <v>0</v>
      </c>
      <c r="GW40" s="112">
        <f t="shared" si="2399"/>
        <v>0</v>
      </c>
      <c r="GX40" s="113">
        <f t="shared" si="2400"/>
        <v>0</v>
      </c>
      <c r="GY40">
        <v>0</v>
      </c>
      <c r="GZ40" s="112">
        <f t="shared" si="2401"/>
        <v>0</v>
      </c>
      <c r="HA40" s="112">
        <f t="shared" si="2402"/>
        <v>0</v>
      </c>
      <c r="HB40" s="112">
        <f t="shared" si="2403"/>
        <v>0</v>
      </c>
      <c r="HC40" s="112">
        <f t="shared" si="2404"/>
        <v>0</v>
      </c>
      <c r="HD40" s="112">
        <f t="shared" si="2405"/>
        <v>0</v>
      </c>
      <c r="HE40" s="112">
        <f t="shared" si="2406"/>
        <v>0</v>
      </c>
      <c r="HF40" s="112">
        <f t="shared" si="2407"/>
        <v>0</v>
      </c>
      <c r="HG40" s="112">
        <f t="shared" si="2408"/>
        <v>0</v>
      </c>
      <c r="HH40" s="113">
        <f t="shared" si="2409"/>
        <v>0</v>
      </c>
      <c r="HI40" s="112">
        <f t="shared" si="2410"/>
        <v>0</v>
      </c>
      <c r="HJ40" s="112">
        <f t="shared" si="2411"/>
        <v>0</v>
      </c>
      <c r="HK40" s="112">
        <f t="shared" si="2412"/>
        <v>0</v>
      </c>
      <c r="HL40" s="112">
        <f t="shared" si="2413"/>
        <v>0</v>
      </c>
      <c r="HM40" s="112">
        <f t="shared" si="2414"/>
        <v>0</v>
      </c>
      <c r="HN40" s="112">
        <f t="shared" si="2415"/>
        <v>0</v>
      </c>
      <c r="HO40" s="112">
        <f t="shared" si="2416"/>
        <v>0</v>
      </c>
      <c r="HP40" s="112">
        <f t="shared" si="2417"/>
        <v>0</v>
      </c>
      <c r="HQ40" s="112">
        <f t="shared" si="2418"/>
        <v>0</v>
      </c>
      <c r="HR40" s="113">
        <f t="shared" si="2419"/>
        <v>0</v>
      </c>
      <c r="HS40" s="112">
        <f t="shared" si="2420"/>
        <v>0</v>
      </c>
      <c r="HT40" s="112">
        <f t="shared" si="2421"/>
        <v>0</v>
      </c>
      <c r="HU40" s="112">
        <f t="shared" si="2422"/>
        <v>0</v>
      </c>
      <c r="HV40" s="112">
        <f t="shared" si="2423"/>
        <v>0</v>
      </c>
      <c r="HW40" s="112">
        <f t="shared" si="2424"/>
        <v>0</v>
      </c>
      <c r="HX40" s="112">
        <f t="shared" si="2425"/>
        <v>0</v>
      </c>
      <c r="HY40" s="112">
        <f t="shared" si="2426"/>
        <v>0</v>
      </c>
      <c r="HZ40" s="112">
        <f t="shared" si="2427"/>
        <v>0</v>
      </c>
      <c r="IA40" s="112">
        <f t="shared" si="2428"/>
        <v>0</v>
      </c>
      <c r="IB40" s="113">
        <f t="shared" si="2429"/>
        <v>0</v>
      </c>
      <c r="IC40">
        <v>0</v>
      </c>
      <c r="ID40" s="112">
        <f t="shared" si="2430"/>
        <v>0</v>
      </c>
      <c r="IE40" s="112">
        <f t="shared" si="2431"/>
        <v>0</v>
      </c>
      <c r="IF40" s="112">
        <f t="shared" si="2432"/>
        <v>0</v>
      </c>
      <c r="IG40" s="112">
        <f t="shared" si="2433"/>
        <v>0</v>
      </c>
      <c r="IH40" s="112">
        <f t="shared" si="2434"/>
        <v>0</v>
      </c>
      <c r="II40" s="112">
        <f t="shared" si="2435"/>
        <v>0</v>
      </c>
      <c r="IJ40" s="112">
        <f t="shared" si="2436"/>
        <v>0</v>
      </c>
      <c r="IK40" s="112">
        <f t="shared" si="2437"/>
        <v>0</v>
      </c>
      <c r="IL40" s="113">
        <f t="shared" si="2438"/>
        <v>0</v>
      </c>
      <c r="IM40" s="112">
        <f t="shared" si="2439"/>
        <v>0</v>
      </c>
      <c r="IN40" s="112">
        <f t="shared" si="2440"/>
        <v>0</v>
      </c>
      <c r="IO40" s="112">
        <f t="shared" si="2441"/>
        <v>0</v>
      </c>
      <c r="IP40" s="112">
        <f t="shared" si="2442"/>
        <v>0</v>
      </c>
      <c r="IQ40" s="112">
        <f t="shared" si="2443"/>
        <v>0</v>
      </c>
      <c r="IR40" s="112">
        <f t="shared" si="2444"/>
        <v>0</v>
      </c>
      <c r="IS40" s="112">
        <f t="shared" si="2445"/>
        <v>0</v>
      </c>
      <c r="IT40" s="112">
        <f t="shared" si="2446"/>
        <v>0</v>
      </c>
      <c r="IU40" s="112">
        <f t="shared" si="2447"/>
        <v>0</v>
      </c>
      <c r="IV40" s="113">
        <f t="shared" si="2448"/>
        <v>0</v>
      </c>
      <c r="IW40" s="112">
        <f t="shared" si="2449"/>
        <v>0</v>
      </c>
      <c r="IX40" s="112">
        <f t="shared" si="2450"/>
        <v>0</v>
      </c>
      <c r="IY40" s="112">
        <f t="shared" si="2451"/>
        <v>0</v>
      </c>
      <c r="IZ40" s="112">
        <f t="shared" si="2452"/>
        <v>0</v>
      </c>
      <c r="JA40" s="112">
        <f t="shared" si="2453"/>
        <v>0</v>
      </c>
      <c r="JB40" s="112">
        <f t="shared" si="2454"/>
        <v>0</v>
      </c>
      <c r="JC40" s="112">
        <f t="shared" si="2455"/>
        <v>0</v>
      </c>
      <c r="JD40" s="112">
        <f t="shared" si="2456"/>
        <v>0</v>
      </c>
      <c r="JE40" s="112">
        <f t="shared" si="2457"/>
        <v>0</v>
      </c>
      <c r="JF40" s="113">
        <f t="shared" si="2458"/>
        <v>0</v>
      </c>
      <c r="JG40">
        <v>0</v>
      </c>
      <c r="JH40" s="112">
        <f t="shared" si="2459"/>
        <v>0</v>
      </c>
      <c r="JI40" s="112">
        <f t="shared" si="2460"/>
        <v>0</v>
      </c>
      <c r="JJ40" s="112">
        <f t="shared" si="2461"/>
        <v>0</v>
      </c>
      <c r="JK40" s="112">
        <f t="shared" si="2462"/>
        <v>0</v>
      </c>
      <c r="JL40" s="112">
        <f t="shared" si="2463"/>
        <v>0</v>
      </c>
      <c r="JM40" s="112">
        <f t="shared" si="2464"/>
        <v>0</v>
      </c>
      <c r="JN40" s="112">
        <f t="shared" si="2465"/>
        <v>0</v>
      </c>
      <c r="JO40" s="112">
        <f t="shared" si="2466"/>
        <v>0</v>
      </c>
      <c r="JP40" s="113">
        <f t="shared" si="2467"/>
        <v>0</v>
      </c>
      <c r="JQ40" s="112">
        <f t="shared" si="2468"/>
        <v>0</v>
      </c>
      <c r="JR40" s="112">
        <f t="shared" si="2469"/>
        <v>0</v>
      </c>
      <c r="JS40" s="112">
        <f t="shared" si="2470"/>
        <v>0</v>
      </c>
      <c r="JT40" s="112">
        <f t="shared" si="2471"/>
        <v>0</v>
      </c>
      <c r="JU40" s="112">
        <f t="shared" si="2472"/>
        <v>0</v>
      </c>
      <c r="JV40" s="112">
        <f t="shared" si="2473"/>
        <v>0</v>
      </c>
      <c r="JW40" s="112">
        <f t="shared" si="2474"/>
        <v>0</v>
      </c>
      <c r="JX40" s="112">
        <f t="shared" si="2475"/>
        <v>0</v>
      </c>
      <c r="JY40" s="112">
        <f t="shared" si="2476"/>
        <v>0</v>
      </c>
      <c r="JZ40" s="113">
        <f t="shared" si="2477"/>
        <v>0</v>
      </c>
      <c r="KA40" s="112">
        <f t="shared" si="2478"/>
        <v>0</v>
      </c>
      <c r="KB40" s="112">
        <f t="shared" si="2479"/>
        <v>0</v>
      </c>
      <c r="KC40" s="112">
        <f t="shared" si="2480"/>
        <v>0</v>
      </c>
      <c r="KD40" s="112">
        <f t="shared" si="2481"/>
        <v>0</v>
      </c>
      <c r="KE40" s="112">
        <f t="shared" si="2482"/>
        <v>0</v>
      </c>
      <c r="KF40" s="112">
        <f t="shared" si="2483"/>
        <v>0</v>
      </c>
      <c r="KG40" s="112">
        <f t="shared" si="2484"/>
        <v>0</v>
      </c>
      <c r="KH40" s="112">
        <f t="shared" si="2485"/>
        <v>0</v>
      </c>
      <c r="KI40" s="112">
        <f t="shared" si="2486"/>
        <v>0</v>
      </c>
      <c r="KJ40" s="113">
        <f t="shared" si="2487"/>
        <v>0</v>
      </c>
      <c r="KK40">
        <v>0</v>
      </c>
      <c r="KL40" s="112">
        <f t="shared" si="2488"/>
        <v>0</v>
      </c>
      <c r="KM40" s="112">
        <f t="shared" si="2489"/>
        <v>0</v>
      </c>
      <c r="KN40" s="112">
        <f t="shared" si="2490"/>
        <v>0</v>
      </c>
      <c r="KO40" s="112">
        <f t="shared" si="2491"/>
        <v>0</v>
      </c>
      <c r="KP40" s="112">
        <f t="shared" si="2492"/>
        <v>0</v>
      </c>
      <c r="KQ40" s="112">
        <f t="shared" si="2493"/>
        <v>0</v>
      </c>
      <c r="KR40" s="112">
        <f t="shared" si="2494"/>
        <v>0</v>
      </c>
      <c r="KS40" s="112">
        <f t="shared" si="2495"/>
        <v>0</v>
      </c>
      <c r="KT40" s="113">
        <f t="shared" si="2496"/>
        <v>0</v>
      </c>
      <c r="KU40" s="112">
        <f t="shared" si="2497"/>
        <v>0</v>
      </c>
      <c r="KV40" s="112">
        <f t="shared" si="2498"/>
        <v>0</v>
      </c>
      <c r="KW40" s="112">
        <f t="shared" si="2499"/>
        <v>0</v>
      </c>
      <c r="KX40" s="112">
        <f t="shared" si="2500"/>
        <v>0</v>
      </c>
      <c r="KY40" s="112">
        <f t="shared" si="2501"/>
        <v>0</v>
      </c>
      <c r="KZ40" s="112">
        <f t="shared" si="2502"/>
        <v>0</v>
      </c>
      <c r="LA40" s="112">
        <f t="shared" si="2503"/>
        <v>0</v>
      </c>
      <c r="LB40" s="112">
        <f t="shared" si="2504"/>
        <v>0</v>
      </c>
      <c r="LC40" s="112">
        <f t="shared" si="2505"/>
        <v>0</v>
      </c>
      <c r="LD40" s="171">
        <f t="shared" si="2506"/>
        <v>0</v>
      </c>
      <c r="LE40">
        <v>0</v>
      </c>
      <c r="LF40" s="112">
        <f t="shared" si="2507"/>
        <v>0</v>
      </c>
      <c r="LG40" s="171">
        <f t="shared" si="2507"/>
        <v>0</v>
      </c>
      <c r="LH40">
        <v>0</v>
      </c>
      <c r="LI40">
        <v>0</v>
      </c>
      <c r="LJ40">
        <v>0</v>
      </c>
      <c r="LK40">
        <v>0</v>
      </c>
      <c r="LL40">
        <v>0</v>
      </c>
      <c r="LM40">
        <v>0</v>
      </c>
      <c r="LN40">
        <v>0</v>
      </c>
      <c r="LO40">
        <v>0</v>
      </c>
      <c r="LP40">
        <v>0</v>
      </c>
      <c r="LQ40">
        <v>0</v>
      </c>
      <c r="LR40">
        <v>0</v>
      </c>
      <c r="LS40">
        <v>0</v>
      </c>
      <c r="LT40">
        <v>0</v>
      </c>
      <c r="LU40">
        <v>0</v>
      </c>
      <c r="LV40">
        <v>0</v>
      </c>
      <c r="LW40">
        <v>0</v>
      </c>
      <c r="LX40">
        <v>0</v>
      </c>
      <c r="LY40" s="11">
        <v>0</v>
      </c>
      <c r="LZ40">
        <v>0</v>
      </c>
      <c r="MA40" s="11">
        <v>0</v>
      </c>
      <c r="MB40">
        <v>0</v>
      </c>
      <c r="MC40">
        <v>0</v>
      </c>
      <c r="MD40">
        <v>0</v>
      </c>
      <c r="ME40">
        <v>0</v>
      </c>
    </row>
    <row r="41" spans="1:343" x14ac:dyDescent="0.25">
      <c r="A41" s="264"/>
      <c r="B41" s="17" t="s">
        <v>781</v>
      </c>
      <c r="C41" t="s">
        <v>45</v>
      </c>
      <c r="D41" t="s">
        <v>71</v>
      </c>
      <c r="E41">
        <v>1406746118</v>
      </c>
      <c r="F41" t="s">
        <v>97</v>
      </c>
      <c r="G41">
        <v>1000</v>
      </c>
      <c r="H41" s="112">
        <f t="shared" ref="H41" si="2517">G41</f>
        <v>1000</v>
      </c>
      <c r="I41" s="112">
        <f t="shared" ref="I41" si="2518">H41</f>
        <v>1000</v>
      </c>
      <c r="J41" s="112">
        <f t="shared" ref="J41" si="2519">I41</f>
        <v>1000</v>
      </c>
      <c r="K41" s="112">
        <f t="shared" ref="K41" si="2520">J41</f>
        <v>1000</v>
      </c>
      <c r="L41" s="112">
        <f t="shared" ref="L41" si="2521">K41</f>
        <v>1000</v>
      </c>
      <c r="M41" s="112">
        <f t="shared" ref="M41" si="2522">L41</f>
        <v>1000</v>
      </c>
      <c r="N41" s="112">
        <f t="shared" ref="N41" si="2523">M41</f>
        <v>1000</v>
      </c>
      <c r="O41" s="112">
        <f t="shared" ref="O41" si="2524">N41</f>
        <v>1000</v>
      </c>
      <c r="P41" s="113">
        <f t="shared" ref="P41" si="2525">+O41</f>
        <v>1000</v>
      </c>
      <c r="Q41" s="112">
        <f t="shared" ref="Q41" si="2526">+G41</f>
        <v>1000</v>
      </c>
      <c r="R41" s="112">
        <f t="shared" ref="R41" si="2527">Q41</f>
        <v>1000</v>
      </c>
      <c r="S41" s="112">
        <f t="shared" ref="S41" si="2528">R41</f>
        <v>1000</v>
      </c>
      <c r="T41" s="112">
        <f t="shared" ref="T41" si="2529">S41</f>
        <v>1000</v>
      </c>
      <c r="U41" s="112">
        <f t="shared" ref="U41" si="2530">T41</f>
        <v>1000</v>
      </c>
      <c r="V41" s="112">
        <f t="shared" ref="V41" si="2531">U41</f>
        <v>1000</v>
      </c>
      <c r="W41" s="112">
        <f t="shared" ref="W41" si="2532">V41</f>
        <v>1000</v>
      </c>
      <c r="X41" s="112">
        <f t="shared" ref="X41" si="2533">W41</f>
        <v>1000</v>
      </c>
      <c r="Y41" s="112">
        <f t="shared" ref="Y41" si="2534">X41</f>
        <v>1000</v>
      </c>
      <c r="Z41" s="113">
        <f t="shared" ref="Z41" si="2535">+Y41</f>
        <v>1000</v>
      </c>
      <c r="AA41" s="112">
        <f t="shared" ref="AA41" si="2536">+Q41</f>
        <v>1000</v>
      </c>
      <c r="AB41" s="112">
        <f t="shared" ref="AB41" si="2537">AA41</f>
        <v>1000</v>
      </c>
      <c r="AC41" s="112">
        <f t="shared" ref="AC41" si="2538">AB41</f>
        <v>1000</v>
      </c>
      <c r="AD41" s="112">
        <f t="shared" ref="AD41" si="2539">AC41</f>
        <v>1000</v>
      </c>
      <c r="AE41" s="112">
        <f t="shared" ref="AE41" si="2540">AD41</f>
        <v>1000</v>
      </c>
      <c r="AF41" s="112">
        <f t="shared" ref="AF41" si="2541">AE41</f>
        <v>1000</v>
      </c>
      <c r="AG41" s="112">
        <f t="shared" ref="AG41" si="2542">AF41</f>
        <v>1000</v>
      </c>
      <c r="AH41" s="112">
        <f t="shared" ref="AH41" si="2543">AG41</f>
        <v>1000</v>
      </c>
      <c r="AI41" s="112">
        <f t="shared" ref="AI41" si="2544">AH41</f>
        <v>1000</v>
      </c>
      <c r="AJ41" s="113">
        <f t="shared" ref="AJ41" si="2545">+AI41</f>
        <v>1000</v>
      </c>
      <c r="AK41" s="112">
        <f t="shared" ref="AK41" si="2546">+AA41</f>
        <v>1000</v>
      </c>
      <c r="AL41" s="112">
        <f t="shared" ref="AL41" si="2547">AK41</f>
        <v>1000</v>
      </c>
      <c r="AM41" s="112">
        <f t="shared" ref="AM41" si="2548">AL41</f>
        <v>1000</v>
      </c>
      <c r="AN41" s="112">
        <f t="shared" ref="AN41" si="2549">AM41</f>
        <v>1000</v>
      </c>
      <c r="AO41" s="112">
        <f t="shared" ref="AO41" si="2550">AN41</f>
        <v>1000</v>
      </c>
      <c r="AP41" s="112">
        <f t="shared" ref="AP41" si="2551">AO41</f>
        <v>1000</v>
      </c>
      <c r="AQ41" s="112">
        <f t="shared" ref="AQ41" si="2552">AP41</f>
        <v>1000</v>
      </c>
      <c r="AR41" s="112">
        <f t="shared" ref="AR41" si="2553">AQ41</f>
        <v>1000</v>
      </c>
      <c r="AS41" s="112">
        <f t="shared" ref="AS41" si="2554">AR41</f>
        <v>1000</v>
      </c>
      <c r="AT41" s="113">
        <f t="shared" ref="AT41" si="2555">+AS41</f>
        <v>1000</v>
      </c>
      <c r="AU41" s="112">
        <f t="shared" ref="AU41" si="2556">+AK41</f>
        <v>1000</v>
      </c>
      <c r="AV41" s="112">
        <f t="shared" ref="AV41" si="2557">AU41</f>
        <v>1000</v>
      </c>
      <c r="AW41" s="112">
        <f t="shared" ref="AW41" si="2558">AV41</f>
        <v>1000</v>
      </c>
      <c r="AX41" s="112">
        <f t="shared" ref="AX41" si="2559">AW41</f>
        <v>1000</v>
      </c>
      <c r="AY41" s="112">
        <f t="shared" ref="AY41" si="2560">AX41</f>
        <v>1000</v>
      </c>
      <c r="AZ41" s="112">
        <f t="shared" ref="AZ41" si="2561">AY41</f>
        <v>1000</v>
      </c>
      <c r="BA41" s="112">
        <f t="shared" ref="BA41" si="2562">AZ41</f>
        <v>1000</v>
      </c>
      <c r="BB41" s="112">
        <f t="shared" ref="BB41" si="2563">BA41</f>
        <v>1000</v>
      </c>
      <c r="BC41" s="112">
        <f t="shared" ref="BC41" si="2564">BB41</f>
        <v>1000</v>
      </c>
      <c r="BD41" s="113">
        <f t="shared" ref="BD41" si="2565">+BC41</f>
        <v>1000</v>
      </c>
      <c r="BE41" s="112">
        <f t="shared" ref="BE41" si="2566">+AU41</f>
        <v>1000</v>
      </c>
      <c r="BF41" s="112">
        <f t="shared" ref="BF41" si="2567">BE41</f>
        <v>1000</v>
      </c>
      <c r="BG41" s="112">
        <f t="shared" ref="BG41" si="2568">BF41</f>
        <v>1000</v>
      </c>
      <c r="BH41" s="112">
        <f t="shared" ref="BH41" si="2569">BG41</f>
        <v>1000</v>
      </c>
      <c r="BI41" s="112">
        <f t="shared" ref="BI41" si="2570">BH41</f>
        <v>1000</v>
      </c>
      <c r="BJ41" s="112">
        <f t="shared" ref="BJ41" si="2571">BI41</f>
        <v>1000</v>
      </c>
      <c r="BK41" s="112">
        <f t="shared" ref="BK41" si="2572">BJ41</f>
        <v>1000</v>
      </c>
      <c r="BL41" s="112">
        <f t="shared" ref="BL41" si="2573">BK41</f>
        <v>1000</v>
      </c>
      <c r="BM41" s="112">
        <f t="shared" ref="BM41" si="2574">BL41</f>
        <v>1000</v>
      </c>
      <c r="BN41" s="113">
        <f t="shared" ref="BN41" si="2575">+BM41</f>
        <v>1000</v>
      </c>
      <c r="BO41" s="112">
        <f t="shared" ref="BO41" si="2576">+BE41</f>
        <v>1000</v>
      </c>
      <c r="BP41" s="112">
        <f t="shared" ref="BP41" si="2577">BO41</f>
        <v>1000</v>
      </c>
      <c r="BQ41" s="112">
        <f t="shared" ref="BQ41" si="2578">BP41</f>
        <v>1000</v>
      </c>
      <c r="BR41" s="112">
        <f t="shared" ref="BR41" si="2579">BQ41</f>
        <v>1000</v>
      </c>
      <c r="BS41" s="112">
        <f t="shared" ref="BS41" si="2580">BR41</f>
        <v>1000</v>
      </c>
      <c r="BT41" s="112">
        <f t="shared" ref="BT41" si="2581">BS41</f>
        <v>1000</v>
      </c>
      <c r="BU41" s="112">
        <f t="shared" ref="BU41" si="2582">BT41</f>
        <v>1000</v>
      </c>
      <c r="BV41" s="112">
        <f t="shared" ref="BV41" si="2583">BU41</f>
        <v>1000</v>
      </c>
      <c r="BW41" s="112">
        <f t="shared" ref="BW41" si="2584">BV41</f>
        <v>1000</v>
      </c>
      <c r="BX41" s="113">
        <f t="shared" ref="BX41" si="2585">+BW41</f>
        <v>1000</v>
      </c>
      <c r="BY41" s="112">
        <f t="shared" ref="BY41" si="2586">+BO41</f>
        <v>1000</v>
      </c>
      <c r="BZ41" s="112">
        <f t="shared" ref="BZ41" si="2587">BY41</f>
        <v>1000</v>
      </c>
      <c r="CA41" s="112">
        <f t="shared" ref="CA41" si="2588">BZ41</f>
        <v>1000</v>
      </c>
      <c r="CB41" s="112">
        <f t="shared" ref="CB41" si="2589">CA41</f>
        <v>1000</v>
      </c>
      <c r="CC41" s="112">
        <f t="shared" ref="CC41" si="2590">CB41</f>
        <v>1000</v>
      </c>
      <c r="CD41" s="112">
        <f t="shared" ref="CD41" si="2591">CC41</f>
        <v>1000</v>
      </c>
      <c r="CE41" s="112">
        <f t="shared" ref="CE41" si="2592">CD41</f>
        <v>1000</v>
      </c>
      <c r="CF41" s="112">
        <f t="shared" ref="CF41" si="2593">CE41</f>
        <v>1000</v>
      </c>
      <c r="CG41" s="112">
        <f t="shared" ref="CG41" si="2594">CF41</f>
        <v>1000</v>
      </c>
      <c r="CH41" s="113">
        <f t="shared" ref="CH41" si="2595">+CG41</f>
        <v>1000</v>
      </c>
      <c r="CI41" s="112">
        <f t="shared" ref="CI41" si="2596">+BY41</f>
        <v>1000</v>
      </c>
      <c r="CJ41" s="112">
        <f t="shared" ref="CJ41" si="2597">CI41</f>
        <v>1000</v>
      </c>
      <c r="CK41" s="112">
        <f t="shared" ref="CK41" si="2598">CJ41</f>
        <v>1000</v>
      </c>
      <c r="CL41" s="112">
        <f t="shared" ref="CL41" si="2599">CK41</f>
        <v>1000</v>
      </c>
      <c r="CM41" s="112">
        <f t="shared" ref="CM41" si="2600">CL41</f>
        <v>1000</v>
      </c>
      <c r="CN41" s="112">
        <f t="shared" ref="CN41" si="2601">CM41</f>
        <v>1000</v>
      </c>
      <c r="CO41" s="112">
        <f t="shared" ref="CO41" si="2602">CN41</f>
        <v>1000</v>
      </c>
      <c r="CP41" s="112">
        <f t="shared" ref="CP41" si="2603">CO41</f>
        <v>1000</v>
      </c>
      <c r="CQ41" s="112">
        <f t="shared" ref="CQ41" si="2604">CP41</f>
        <v>1000</v>
      </c>
      <c r="CR41" s="113">
        <f t="shared" ref="CR41" si="2605">+CQ41</f>
        <v>1000</v>
      </c>
      <c r="CS41" s="112">
        <f t="shared" ref="CS41" si="2606">+CI41</f>
        <v>1000</v>
      </c>
      <c r="CT41" s="112">
        <f t="shared" ref="CT41" si="2607">CS41</f>
        <v>1000</v>
      </c>
      <c r="CU41" s="112">
        <f t="shared" ref="CU41" si="2608">CT41</f>
        <v>1000</v>
      </c>
      <c r="CV41" s="112">
        <f t="shared" ref="CV41" si="2609">CU41</f>
        <v>1000</v>
      </c>
      <c r="CW41" s="112">
        <f t="shared" ref="CW41" si="2610">CV41</f>
        <v>1000</v>
      </c>
      <c r="CX41" s="112">
        <f t="shared" ref="CX41" si="2611">CW41</f>
        <v>1000</v>
      </c>
      <c r="CY41" s="112">
        <f t="shared" ref="CY41" si="2612">CX41</f>
        <v>1000</v>
      </c>
      <c r="CZ41" s="112">
        <f t="shared" ref="CZ41" si="2613">CY41</f>
        <v>1000</v>
      </c>
      <c r="DA41" s="112">
        <f t="shared" ref="DA41" si="2614">CZ41</f>
        <v>1000</v>
      </c>
      <c r="DB41" s="113">
        <f t="shared" ref="DB41" si="2615">+DA41</f>
        <v>1000</v>
      </c>
      <c r="DC41" s="112">
        <f t="shared" ref="DC41" si="2616">+CS41</f>
        <v>1000</v>
      </c>
      <c r="DD41" s="112">
        <f t="shared" ref="DD41" si="2617">DC41</f>
        <v>1000</v>
      </c>
      <c r="DE41" s="112">
        <f t="shared" ref="DE41" si="2618">DD41</f>
        <v>1000</v>
      </c>
      <c r="DF41" s="112">
        <f t="shared" ref="DF41" si="2619">DE41</f>
        <v>1000</v>
      </c>
      <c r="DG41" s="112">
        <f t="shared" ref="DG41" si="2620">DF41</f>
        <v>1000</v>
      </c>
      <c r="DH41" s="112">
        <f t="shared" ref="DH41" si="2621">DG41</f>
        <v>1000</v>
      </c>
      <c r="DI41" s="112">
        <f t="shared" ref="DI41" si="2622">DH41</f>
        <v>1000</v>
      </c>
      <c r="DJ41" s="112">
        <f t="shared" ref="DJ41" si="2623">DI41</f>
        <v>1000</v>
      </c>
      <c r="DK41" s="112">
        <f t="shared" ref="DK41" si="2624">DJ41</f>
        <v>1000</v>
      </c>
      <c r="DL41" s="113">
        <f t="shared" ref="DL41" si="2625">+DK41</f>
        <v>1000</v>
      </c>
      <c r="DM41" s="112">
        <f t="shared" ref="DM41" si="2626">+DC41</f>
        <v>1000</v>
      </c>
      <c r="DN41" s="112">
        <f t="shared" ref="DN41" si="2627">DM41</f>
        <v>1000</v>
      </c>
      <c r="DO41" s="112">
        <f t="shared" ref="DO41" si="2628">DN41</f>
        <v>1000</v>
      </c>
      <c r="DP41" s="112">
        <f t="shared" ref="DP41" si="2629">DO41</f>
        <v>1000</v>
      </c>
      <c r="DQ41" s="112">
        <f t="shared" ref="DQ41" si="2630">DP41</f>
        <v>1000</v>
      </c>
      <c r="DR41" s="112">
        <f t="shared" ref="DR41" si="2631">DQ41</f>
        <v>1000</v>
      </c>
      <c r="DS41" s="112">
        <f t="shared" ref="DS41" si="2632">DR41</f>
        <v>1000</v>
      </c>
      <c r="DT41" s="112">
        <f t="shared" ref="DT41" si="2633">DS41</f>
        <v>1000</v>
      </c>
      <c r="DU41" s="112">
        <f t="shared" ref="DU41" si="2634">DT41</f>
        <v>1000</v>
      </c>
      <c r="DV41" s="113">
        <f t="shared" ref="DV41" si="2635">+DU41</f>
        <v>1000</v>
      </c>
      <c r="DW41" s="112">
        <f t="shared" ref="DW41" si="2636">+DM41</f>
        <v>1000</v>
      </c>
      <c r="DX41" s="112">
        <f t="shared" ref="DX41" si="2637">+DN41</f>
        <v>1000</v>
      </c>
      <c r="DY41" s="112">
        <f t="shared" ref="DY41" si="2638">+DO41</f>
        <v>1000</v>
      </c>
      <c r="DZ41" s="112">
        <f t="shared" ref="DZ41" si="2639">+DP41</f>
        <v>1000</v>
      </c>
      <c r="EA41" s="112">
        <f t="shared" ref="EA41" si="2640">+DQ41</f>
        <v>1000</v>
      </c>
      <c r="EB41" s="112">
        <f t="shared" ref="EB41" si="2641">+DR41</f>
        <v>1000</v>
      </c>
      <c r="EC41" s="112">
        <f t="shared" ref="EC41" si="2642">+DS41</f>
        <v>1000</v>
      </c>
      <c r="ED41" s="112">
        <f t="shared" ref="ED41" si="2643">+DT41</f>
        <v>1000</v>
      </c>
      <c r="EE41" s="112">
        <f t="shared" ref="EE41" si="2644">+DU41</f>
        <v>1000</v>
      </c>
      <c r="EF41" s="171">
        <f t="shared" ref="EF41" si="2645">+DV41</f>
        <v>1000</v>
      </c>
      <c r="EG41">
        <f>+EF41</f>
        <v>1000</v>
      </c>
      <c r="EH41" s="112">
        <f t="shared" ref="EH41" si="2646">EG41</f>
        <v>1000</v>
      </c>
      <c r="EI41" s="112">
        <f t="shared" ref="EI41" si="2647">EH41</f>
        <v>1000</v>
      </c>
      <c r="EJ41" s="112">
        <f t="shared" ref="EJ41" si="2648">EI41</f>
        <v>1000</v>
      </c>
      <c r="EK41" s="112">
        <f t="shared" ref="EK41" si="2649">EJ41</f>
        <v>1000</v>
      </c>
      <c r="EL41" s="112">
        <f t="shared" ref="EL41" si="2650">EK41</f>
        <v>1000</v>
      </c>
      <c r="EM41" s="112">
        <f t="shared" ref="EM41" si="2651">EL41</f>
        <v>1000</v>
      </c>
      <c r="EN41" s="112">
        <f t="shared" ref="EN41" si="2652">EM41</f>
        <v>1000</v>
      </c>
      <c r="EO41" s="112">
        <f t="shared" ref="EO41" si="2653">EN41</f>
        <v>1000</v>
      </c>
      <c r="EP41" s="113">
        <f t="shared" ref="EP41" si="2654">+EO41</f>
        <v>1000</v>
      </c>
      <c r="EQ41" s="112">
        <f t="shared" ref="EQ41" si="2655">+EG41</f>
        <v>1000</v>
      </c>
      <c r="ER41" s="112">
        <f t="shared" ref="ER41" si="2656">EQ41</f>
        <v>1000</v>
      </c>
      <c r="ES41" s="112">
        <f t="shared" ref="ES41" si="2657">ER41</f>
        <v>1000</v>
      </c>
      <c r="ET41" s="112">
        <f t="shared" ref="ET41" si="2658">ES41</f>
        <v>1000</v>
      </c>
      <c r="EU41" s="112">
        <f t="shared" ref="EU41" si="2659">ET41</f>
        <v>1000</v>
      </c>
      <c r="EV41" s="112">
        <f t="shared" ref="EV41" si="2660">EU41</f>
        <v>1000</v>
      </c>
      <c r="EW41" s="112">
        <f t="shared" ref="EW41" si="2661">EV41</f>
        <v>1000</v>
      </c>
      <c r="EX41" s="112">
        <f t="shared" ref="EX41" si="2662">EW41</f>
        <v>1000</v>
      </c>
      <c r="EY41" s="112">
        <f t="shared" ref="EY41" si="2663">EX41</f>
        <v>1000</v>
      </c>
      <c r="EZ41" s="113">
        <f t="shared" ref="EZ41" si="2664">+EY41</f>
        <v>1000</v>
      </c>
      <c r="FA41" s="112">
        <f t="shared" ref="FA41" si="2665">+EQ41</f>
        <v>1000</v>
      </c>
      <c r="FB41" s="112">
        <f t="shared" ref="FB41" si="2666">FA41</f>
        <v>1000</v>
      </c>
      <c r="FC41" s="112">
        <f t="shared" ref="FC41" si="2667">FB41</f>
        <v>1000</v>
      </c>
      <c r="FD41" s="112">
        <f t="shared" ref="FD41" si="2668">FC41</f>
        <v>1000</v>
      </c>
      <c r="FE41" s="112">
        <f t="shared" ref="FE41" si="2669">FD41</f>
        <v>1000</v>
      </c>
      <c r="FF41" s="112">
        <f t="shared" ref="FF41" si="2670">FE41</f>
        <v>1000</v>
      </c>
      <c r="FG41" s="112">
        <f t="shared" ref="FG41" si="2671">FF41</f>
        <v>1000</v>
      </c>
      <c r="FH41" s="112">
        <f t="shared" ref="FH41" si="2672">FG41</f>
        <v>1000</v>
      </c>
      <c r="FI41" s="112">
        <f t="shared" ref="FI41" si="2673">FH41</f>
        <v>1000</v>
      </c>
      <c r="FJ41" s="113">
        <f t="shared" ref="FJ41" si="2674">+FI41</f>
        <v>1000</v>
      </c>
      <c r="FK41" s="112">
        <f t="shared" ref="FK41" si="2675">+FA41</f>
        <v>1000</v>
      </c>
      <c r="FL41" s="112">
        <f t="shared" ref="FL41" si="2676">+FB41</f>
        <v>1000</v>
      </c>
      <c r="FM41" s="112">
        <f t="shared" ref="FM41" si="2677">+FC41</f>
        <v>1000</v>
      </c>
      <c r="FN41" s="112">
        <f t="shared" ref="FN41" si="2678">+FD41</f>
        <v>1000</v>
      </c>
      <c r="FO41" s="112">
        <f t="shared" ref="FO41" si="2679">+FE41</f>
        <v>1000</v>
      </c>
      <c r="FP41" s="112">
        <f t="shared" ref="FP41" si="2680">+FF41</f>
        <v>1000</v>
      </c>
      <c r="FQ41" s="112">
        <f t="shared" ref="FQ41" si="2681">+FG41</f>
        <v>1000</v>
      </c>
      <c r="FR41" s="112">
        <f t="shared" ref="FR41" si="2682">+FH41</f>
        <v>1000</v>
      </c>
      <c r="FS41" s="112">
        <f t="shared" ref="FS41" si="2683">+FG41</f>
        <v>1000</v>
      </c>
      <c r="FT41" s="171">
        <f t="shared" ref="FT41" si="2684">+FH41</f>
        <v>1000</v>
      </c>
      <c r="FU41">
        <f>+FT41</f>
        <v>1000</v>
      </c>
      <c r="FV41" s="112">
        <f t="shared" ref="FV41" si="2685">FU41</f>
        <v>1000</v>
      </c>
      <c r="FW41" s="112">
        <f t="shared" ref="FW41" si="2686">FV41</f>
        <v>1000</v>
      </c>
      <c r="FX41" s="112">
        <f t="shared" ref="FX41" si="2687">FW41</f>
        <v>1000</v>
      </c>
      <c r="FY41" s="112">
        <f t="shared" ref="FY41" si="2688">FX41</f>
        <v>1000</v>
      </c>
      <c r="FZ41" s="112">
        <f t="shared" ref="FZ41" si="2689">FY41</f>
        <v>1000</v>
      </c>
      <c r="GA41" s="112">
        <f t="shared" ref="GA41" si="2690">FZ41</f>
        <v>1000</v>
      </c>
      <c r="GB41" s="112">
        <f t="shared" ref="GB41" si="2691">GA41</f>
        <v>1000</v>
      </c>
      <c r="GC41" s="112">
        <f t="shared" ref="GC41" si="2692">GB41</f>
        <v>1000</v>
      </c>
      <c r="GD41" s="113">
        <f t="shared" ref="GD41" si="2693">+GC41</f>
        <v>1000</v>
      </c>
      <c r="GE41" s="112">
        <f t="shared" ref="GE41" si="2694">+FU41</f>
        <v>1000</v>
      </c>
      <c r="GF41" s="112">
        <f t="shared" ref="GF41" si="2695">GE41</f>
        <v>1000</v>
      </c>
      <c r="GG41" s="112">
        <f t="shared" ref="GG41" si="2696">GF41</f>
        <v>1000</v>
      </c>
      <c r="GH41" s="112">
        <f t="shared" ref="GH41" si="2697">GG41</f>
        <v>1000</v>
      </c>
      <c r="GI41" s="112">
        <f t="shared" ref="GI41" si="2698">GH41</f>
        <v>1000</v>
      </c>
      <c r="GJ41" s="112">
        <f t="shared" ref="GJ41" si="2699">GI41</f>
        <v>1000</v>
      </c>
      <c r="GK41" s="112">
        <f t="shared" ref="GK41" si="2700">GJ41</f>
        <v>1000</v>
      </c>
      <c r="GL41" s="112">
        <f t="shared" ref="GL41" si="2701">GK41</f>
        <v>1000</v>
      </c>
      <c r="GM41" s="112">
        <f t="shared" ref="GM41" si="2702">GL41</f>
        <v>1000</v>
      </c>
      <c r="GN41" s="113">
        <f t="shared" ref="GN41" si="2703">+GM41</f>
        <v>1000</v>
      </c>
      <c r="GO41" s="112">
        <f t="shared" ref="GO41" si="2704">+GE41</f>
        <v>1000</v>
      </c>
      <c r="GP41" s="112">
        <f t="shared" ref="GP41" si="2705">GO41</f>
        <v>1000</v>
      </c>
      <c r="GQ41" s="112">
        <f t="shared" ref="GQ41" si="2706">GP41</f>
        <v>1000</v>
      </c>
      <c r="GR41" s="112">
        <f t="shared" ref="GR41" si="2707">GQ41</f>
        <v>1000</v>
      </c>
      <c r="GS41" s="112">
        <f t="shared" ref="GS41" si="2708">GR41</f>
        <v>1000</v>
      </c>
      <c r="GT41" s="112">
        <f t="shared" ref="GT41" si="2709">GS41</f>
        <v>1000</v>
      </c>
      <c r="GU41" s="112">
        <f t="shared" ref="GU41" si="2710">GT41</f>
        <v>1000</v>
      </c>
      <c r="GV41" s="112">
        <f t="shared" ref="GV41" si="2711">GU41</f>
        <v>1000</v>
      </c>
      <c r="GW41" s="112">
        <f t="shared" ref="GW41" si="2712">GV41</f>
        <v>1000</v>
      </c>
      <c r="GX41" s="113">
        <f t="shared" ref="GX41" si="2713">+GW41</f>
        <v>1000</v>
      </c>
      <c r="GY41">
        <f>+GX41</f>
        <v>1000</v>
      </c>
      <c r="GZ41" s="112">
        <f t="shared" ref="GZ41" si="2714">GY41</f>
        <v>1000</v>
      </c>
      <c r="HA41" s="112">
        <f t="shared" ref="HA41" si="2715">GZ41</f>
        <v>1000</v>
      </c>
      <c r="HB41" s="112">
        <f t="shared" ref="HB41" si="2716">HA41</f>
        <v>1000</v>
      </c>
      <c r="HC41" s="112">
        <f t="shared" ref="HC41" si="2717">HB41</f>
        <v>1000</v>
      </c>
      <c r="HD41" s="112">
        <f t="shared" ref="HD41" si="2718">HC41</f>
        <v>1000</v>
      </c>
      <c r="HE41" s="112">
        <f t="shared" ref="HE41" si="2719">HD41</f>
        <v>1000</v>
      </c>
      <c r="HF41" s="112">
        <f t="shared" ref="HF41" si="2720">HE41</f>
        <v>1000</v>
      </c>
      <c r="HG41" s="112">
        <f t="shared" ref="HG41" si="2721">HF41</f>
        <v>1000</v>
      </c>
      <c r="HH41" s="113">
        <f t="shared" ref="HH41" si="2722">+HG41</f>
        <v>1000</v>
      </c>
      <c r="HI41" s="112">
        <f t="shared" ref="HI41" si="2723">+GY41</f>
        <v>1000</v>
      </c>
      <c r="HJ41" s="112">
        <f t="shared" ref="HJ41" si="2724">HI41</f>
        <v>1000</v>
      </c>
      <c r="HK41" s="112">
        <f t="shared" ref="HK41" si="2725">HJ41</f>
        <v>1000</v>
      </c>
      <c r="HL41" s="112">
        <f t="shared" ref="HL41" si="2726">HK41</f>
        <v>1000</v>
      </c>
      <c r="HM41" s="112">
        <f t="shared" ref="HM41" si="2727">HL41</f>
        <v>1000</v>
      </c>
      <c r="HN41" s="112">
        <f t="shared" ref="HN41" si="2728">HM41</f>
        <v>1000</v>
      </c>
      <c r="HO41" s="112">
        <f t="shared" ref="HO41" si="2729">HN41</f>
        <v>1000</v>
      </c>
      <c r="HP41" s="112">
        <f t="shared" ref="HP41" si="2730">HO41</f>
        <v>1000</v>
      </c>
      <c r="HQ41" s="112">
        <f t="shared" ref="HQ41" si="2731">HP41</f>
        <v>1000</v>
      </c>
      <c r="HR41" s="113">
        <f t="shared" ref="HR41" si="2732">+HQ41</f>
        <v>1000</v>
      </c>
      <c r="HS41" s="112">
        <f t="shared" ref="HS41" si="2733">+HI41</f>
        <v>1000</v>
      </c>
      <c r="HT41" s="112">
        <f t="shared" ref="HT41" si="2734">HS41</f>
        <v>1000</v>
      </c>
      <c r="HU41" s="112">
        <f t="shared" ref="HU41" si="2735">HT41</f>
        <v>1000</v>
      </c>
      <c r="HV41" s="112">
        <f t="shared" ref="HV41" si="2736">HU41</f>
        <v>1000</v>
      </c>
      <c r="HW41" s="112">
        <f t="shared" ref="HW41" si="2737">HV41</f>
        <v>1000</v>
      </c>
      <c r="HX41" s="112">
        <f t="shared" ref="HX41" si="2738">HW41</f>
        <v>1000</v>
      </c>
      <c r="HY41" s="112">
        <f t="shared" ref="HY41" si="2739">HX41</f>
        <v>1000</v>
      </c>
      <c r="HZ41" s="112">
        <f t="shared" ref="HZ41" si="2740">HY41</f>
        <v>1000</v>
      </c>
      <c r="IA41" s="112">
        <f t="shared" ref="IA41" si="2741">HZ41</f>
        <v>1000</v>
      </c>
      <c r="IB41" s="113">
        <f t="shared" ref="IB41" si="2742">+IA41</f>
        <v>1000</v>
      </c>
      <c r="IC41">
        <f>+IB41</f>
        <v>1000</v>
      </c>
      <c r="ID41" s="112">
        <f t="shared" ref="ID41" si="2743">IC41</f>
        <v>1000</v>
      </c>
      <c r="IE41" s="112">
        <f t="shared" ref="IE41" si="2744">ID41</f>
        <v>1000</v>
      </c>
      <c r="IF41" s="112">
        <f t="shared" ref="IF41" si="2745">IE41</f>
        <v>1000</v>
      </c>
      <c r="IG41" s="112">
        <f t="shared" ref="IG41" si="2746">IF41</f>
        <v>1000</v>
      </c>
      <c r="IH41" s="112">
        <f t="shared" ref="IH41" si="2747">IG41</f>
        <v>1000</v>
      </c>
      <c r="II41" s="112">
        <f t="shared" ref="II41" si="2748">IH41</f>
        <v>1000</v>
      </c>
      <c r="IJ41" s="112">
        <f t="shared" ref="IJ41" si="2749">II41</f>
        <v>1000</v>
      </c>
      <c r="IK41" s="112">
        <f t="shared" ref="IK41" si="2750">IJ41</f>
        <v>1000</v>
      </c>
      <c r="IL41" s="113">
        <f t="shared" ref="IL41" si="2751">+IK41</f>
        <v>1000</v>
      </c>
      <c r="IM41" s="112">
        <f t="shared" ref="IM41" si="2752">+IC41</f>
        <v>1000</v>
      </c>
      <c r="IN41" s="112">
        <f t="shared" ref="IN41" si="2753">IM41</f>
        <v>1000</v>
      </c>
      <c r="IO41" s="112">
        <f t="shared" ref="IO41" si="2754">IN41</f>
        <v>1000</v>
      </c>
      <c r="IP41" s="112">
        <f t="shared" ref="IP41" si="2755">IO41</f>
        <v>1000</v>
      </c>
      <c r="IQ41" s="112">
        <f t="shared" ref="IQ41" si="2756">IP41</f>
        <v>1000</v>
      </c>
      <c r="IR41" s="112">
        <f t="shared" ref="IR41" si="2757">IQ41</f>
        <v>1000</v>
      </c>
      <c r="IS41" s="112">
        <f t="shared" ref="IS41" si="2758">IR41</f>
        <v>1000</v>
      </c>
      <c r="IT41" s="112">
        <f t="shared" ref="IT41" si="2759">IS41</f>
        <v>1000</v>
      </c>
      <c r="IU41" s="112">
        <f t="shared" ref="IU41" si="2760">IT41</f>
        <v>1000</v>
      </c>
      <c r="IV41" s="113">
        <f t="shared" ref="IV41" si="2761">+IU41</f>
        <v>1000</v>
      </c>
      <c r="IW41" s="112">
        <f t="shared" ref="IW41" si="2762">+IM41</f>
        <v>1000</v>
      </c>
      <c r="IX41" s="112">
        <f t="shared" ref="IX41" si="2763">IW41</f>
        <v>1000</v>
      </c>
      <c r="IY41" s="112">
        <f t="shared" ref="IY41" si="2764">IX41</f>
        <v>1000</v>
      </c>
      <c r="IZ41" s="112">
        <f t="shared" ref="IZ41" si="2765">IY41</f>
        <v>1000</v>
      </c>
      <c r="JA41" s="112">
        <f t="shared" ref="JA41" si="2766">IZ41</f>
        <v>1000</v>
      </c>
      <c r="JB41" s="112">
        <f t="shared" ref="JB41" si="2767">JA41</f>
        <v>1000</v>
      </c>
      <c r="JC41" s="112">
        <f t="shared" ref="JC41" si="2768">JB41</f>
        <v>1000</v>
      </c>
      <c r="JD41" s="112">
        <f t="shared" ref="JD41" si="2769">JC41</f>
        <v>1000</v>
      </c>
      <c r="JE41" s="112">
        <f t="shared" ref="JE41" si="2770">JD41</f>
        <v>1000</v>
      </c>
      <c r="JF41" s="113">
        <f t="shared" ref="JF41" si="2771">+JE41</f>
        <v>1000</v>
      </c>
      <c r="JG41">
        <f>+JF41</f>
        <v>1000</v>
      </c>
      <c r="JH41" s="112">
        <f t="shared" ref="JH41" si="2772">JG41</f>
        <v>1000</v>
      </c>
      <c r="JI41" s="112">
        <f t="shared" ref="JI41" si="2773">JH41</f>
        <v>1000</v>
      </c>
      <c r="JJ41" s="112">
        <f t="shared" ref="JJ41" si="2774">JI41</f>
        <v>1000</v>
      </c>
      <c r="JK41" s="112">
        <f t="shared" ref="JK41" si="2775">JJ41</f>
        <v>1000</v>
      </c>
      <c r="JL41" s="112">
        <f t="shared" ref="JL41" si="2776">JK41</f>
        <v>1000</v>
      </c>
      <c r="JM41" s="112">
        <f t="shared" ref="JM41" si="2777">JL41</f>
        <v>1000</v>
      </c>
      <c r="JN41" s="112">
        <f t="shared" ref="JN41" si="2778">JM41</f>
        <v>1000</v>
      </c>
      <c r="JO41" s="112">
        <f t="shared" ref="JO41" si="2779">JN41</f>
        <v>1000</v>
      </c>
      <c r="JP41" s="113">
        <f t="shared" ref="JP41" si="2780">+JO41</f>
        <v>1000</v>
      </c>
      <c r="JQ41" s="112">
        <f t="shared" ref="JQ41" si="2781">+JG41</f>
        <v>1000</v>
      </c>
      <c r="JR41" s="112">
        <f t="shared" ref="JR41" si="2782">JQ41</f>
        <v>1000</v>
      </c>
      <c r="JS41" s="112">
        <f t="shared" ref="JS41" si="2783">JR41</f>
        <v>1000</v>
      </c>
      <c r="JT41" s="112">
        <f t="shared" ref="JT41" si="2784">JS41</f>
        <v>1000</v>
      </c>
      <c r="JU41" s="112">
        <f t="shared" ref="JU41" si="2785">JT41</f>
        <v>1000</v>
      </c>
      <c r="JV41" s="112">
        <f t="shared" ref="JV41" si="2786">JU41</f>
        <v>1000</v>
      </c>
      <c r="JW41" s="112">
        <f t="shared" ref="JW41" si="2787">JV41</f>
        <v>1000</v>
      </c>
      <c r="JX41" s="112">
        <f t="shared" ref="JX41" si="2788">JW41</f>
        <v>1000</v>
      </c>
      <c r="JY41" s="112">
        <f t="shared" ref="JY41" si="2789">JX41</f>
        <v>1000</v>
      </c>
      <c r="JZ41" s="113">
        <f t="shared" ref="JZ41" si="2790">+JY41</f>
        <v>1000</v>
      </c>
      <c r="KA41" s="112">
        <f t="shared" ref="KA41" si="2791">+JQ41</f>
        <v>1000</v>
      </c>
      <c r="KB41" s="112">
        <f t="shared" ref="KB41" si="2792">KA41</f>
        <v>1000</v>
      </c>
      <c r="KC41" s="112">
        <f t="shared" ref="KC41" si="2793">KB41</f>
        <v>1000</v>
      </c>
      <c r="KD41" s="112">
        <f t="shared" ref="KD41" si="2794">KC41</f>
        <v>1000</v>
      </c>
      <c r="KE41" s="112">
        <f t="shared" ref="KE41" si="2795">KD41</f>
        <v>1000</v>
      </c>
      <c r="KF41" s="112">
        <f t="shared" ref="KF41" si="2796">KE41</f>
        <v>1000</v>
      </c>
      <c r="KG41" s="112">
        <f t="shared" ref="KG41" si="2797">KF41</f>
        <v>1000</v>
      </c>
      <c r="KH41" s="112">
        <f t="shared" ref="KH41" si="2798">KG41</f>
        <v>1000</v>
      </c>
      <c r="KI41" s="112">
        <f t="shared" ref="KI41" si="2799">KH41</f>
        <v>1000</v>
      </c>
      <c r="KJ41" s="113">
        <f t="shared" ref="KJ41" si="2800">+KI41</f>
        <v>1000</v>
      </c>
      <c r="KK41">
        <f>+KJ41</f>
        <v>1000</v>
      </c>
      <c r="KL41" s="112">
        <f t="shared" ref="KL41" si="2801">KK41</f>
        <v>1000</v>
      </c>
      <c r="KM41" s="112">
        <f t="shared" ref="KM41" si="2802">KL41</f>
        <v>1000</v>
      </c>
      <c r="KN41" s="112">
        <f t="shared" ref="KN41" si="2803">KM41</f>
        <v>1000</v>
      </c>
      <c r="KO41" s="112">
        <f t="shared" ref="KO41" si="2804">KN41</f>
        <v>1000</v>
      </c>
      <c r="KP41" s="112">
        <f t="shared" ref="KP41" si="2805">KO41</f>
        <v>1000</v>
      </c>
      <c r="KQ41" s="112">
        <f t="shared" ref="KQ41" si="2806">KP41</f>
        <v>1000</v>
      </c>
      <c r="KR41" s="112">
        <f t="shared" ref="KR41" si="2807">KQ41</f>
        <v>1000</v>
      </c>
      <c r="KS41" s="112">
        <f t="shared" ref="KS41" si="2808">KR41</f>
        <v>1000</v>
      </c>
      <c r="KT41" s="113">
        <f t="shared" ref="KT41" si="2809">+KS41</f>
        <v>1000</v>
      </c>
      <c r="KU41" s="112">
        <f t="shared" ref="KU41" si="2810">+KK41</f>
        <v>1000</v>
      </c>
      <c r="KV41" s="112">
        <f t="shared" ref="KV41" si="2811">KU41</f>
        <v>1000</v>
      </c>
      <c r="KW41" s="112">
        <f t="shared" ref="KW41" si="2812">KV41</f>
        <v>1000</v>
      </c>
      <c r="KX41" s="112">
        <f t="shared" ref="KX41" si="2813">KW41</f>
        <v>1000</v>
      </c>
      <c r="KY41" s="112">
        <f t="shared" ref="KY41" si="2814">KX41</f>
        <v>1000</v>
      </c>
      <c r="KZ41" s="112">
        <f t="shared" ref="KZ41" si="2815">KY41</f>
        <v>1000</v>
      </c>
      <c r="LA41" s="112">
        <f t="shared" ref="LA41" si="2816">KZ41</f>
        <v>1000</v>
      </c>
      <c r="LB41" s="112">
        <f t="shared" ref="LB41" si="2817">LA41</f>
        <v>1000</v>
      </c>
      <c r="LC41" s="112">
        <f t="shared" ref="LC41" si="2818">LB41</f>
        <v>1000</v>
      </c>
      <c r="LD41" s="171">
        <f t="shared" ref="LD41" si="2819">+LC41</f>
        <v>1000</v>
      </c>
      <c r="LE41">
        <v>1000</v>
      </c>
      <c r="LF41" s="112">
        <f>+LE41</f>
        <v>1000</v>
      </c>
      <c r="LG41" s="171">
        <f>+LF41</f>
        <v>1000</v>
      </c>
      <c r="LH41">
        <v>1000</v>
      </c>
      <c r="LI41">
        <v>1000</v>
      </c>
      <c r="LJ41">
        <v>1000</v>
      </c>
      <c r="LK41">
        <v>1000</v>
      </c>
      <c r="LL41">
        <v>1000</v>
      </c>
      <c r="LM41">
        <v>1000</v>
      </c>
      <c r="LN41">
        <v>1000</v>
      </c>
      <c r="LO41">
        <v>1000</v>
      </c>
      <c r="LP41">
        <v>1000</v>
      </c>
      <c r="LQ41">
        <v>1000</v>
      </c>
      <c r="LR41">
        <v>1000</v>
      </c>
      <c r="LS41">
        <v>1000</v>
      </c>
      <c r="LT41">
        <v>1000</v>
      </c>
      <c r="LU41">
        <v>1000</v>
      </c>
      <c r="LV41">
        <v>1000</v>
      </c>
      <c r="LW41">
        <v>1000</v>
      </c>
      <c r="LX41">
        <v>1000</v>
      </c>
      <c r="LY41" s="11">
        <v>1000</v>
      </c>
      <c r="LZ41">
        <v>1000</v>
      </c>
      <c r="MA41" s="11">
        <v>1000</v>
      </c>
      <c r="MB41">
        <v>1000</v>
      </c>
      <c r="MC41">
        <v>1000</v>
      </c>
      <c r="MD41">
        <v>1000</v>
      </c>
      <c r="ME41">
        <v>1000</v>
      </c>
    </row>
    <row r="42" spans="1:343" x14ac:dyDescent="0.25">
      <c r="A42" s="264"/>
      <c r="B42" s="17" t="s">
        <v>635</v>
      </c>
      <c r="C42" t="s">
        <v>45</v>
      </c>
      <c r="D42" t="s">
        <v>71</v>
      </c>
      <c r="E42">
        <v>534238275</v>
      </c>
      <c r="F42" t="s">
        <v>636</v>
      </c>
      <c r="G42" s="193">
        <v>11</v>
      </c>
      <c r="H42" s="193">
        <v>14</v>
      </c>
      <c r="I42" s="193">
        <v>8</v>
      </c>
      <c r="J42" s="193">
        <v>15</v>
      </c>
      <c r="K42" s="193">
        <v>8</v>
      </c>
      <c r="L42">
        <v>11</v>
      </c>
      <c r="M42">
        <v>14</v>
      </c>
      <c r="N42">
        <v>8</v>
      </c>
      <c r="O42">
        <v>15</v>
      </c>
      <c r="P42" s="7">
        <v>8</v>
      </c>
      <c r="Q42" s="112">
        <f>G42</f>
        <v>11</v>
      </c>
      <c r="R42" s="112">
        <f t="shared" ref="R42:Z42" si="2820">H42</f>
        <v>14</v>
      </c>
      <c r="S42" s="112">
        <f t="shared" si="2820"/>
        <v>8</v>
      </c>
      <c r="T42" s="112">
        <f t="shared" si="2820"/>
        <v>15</v>
      </c>
      <c r="U42" s="112">
        <f t="shared" si="2820"/>
        <v>8</v>
      </c>
      <c r="V42" s="112">
        <f t="shared" si="2820"/>
        <v>11</v>
      </c>
      <c r="W42" s="112">
        <f t="shared" si="2820"/>
        <v>14</v>
      </c>
      <c r="X42" s="112">
        <f t="shared" si="2820"/>
        <v>8</v>
      </c>
      <c r="Y42" s="112">
        <f t="shared" si="2820"/>
        <v>15</v>
      </c>
      <c r="Z42" s="113">
        <f t="shared" si="2820"/>
        <v>8</v>
      </c>
      <c r="AA42" s="112">
        <f>Q42</f>
        <v>11</v>
      </c>
      <c r="AB42" s="112">
        <f t="shared" ref="AB42" si="2821">R42</f>
        <v>14</v>
      </c>
      <c r="AC42" s="112">
        <f t="shared" ref="AC42" si="2822">S42</f>
        <v>8</v>
      </c>
      <c r="AD42" s="112">
        <f t="shared" ref="AD42" si="2823">T42</f>
        <v>15</v>
      </c>
      <c r="AE42" s="112">
        <f t="shared" ref="AE42" si="2824">U42</f>
        <v>8</v>
      </c>
      <c r="AF42" s="112">
        <f t="shared" ref="AF42" si="2825">V42</f>
        <v>11</v>
      </c>
      <c r="AG42" s="112">
        <f t="shared" ref="AG42" si="2826">W42</f>
        <v>14</v>
      </c>
      <c r="AH42" s="112">
        <f t="shared" ref="AH42" si="2827">X42</f>
        <v>8</v>
      </c>
      <c r="AI42" s="112">
        <f t="shared" ref="AI42" si="2828">Y42</f>
        <v>15</v>
      </c>
      <c r="AJ42" s="113">
        <f t="shared" ref="AJ42" si="2829">Z42</f>
        <v>8</v>
      </c>
      <c r="AK42" s="112">
        <f>AA42</f>
        <v>11</v>
      </c>
      <c r="AL42" s="112">
        <f t="shared" ref="AL42" si="2830">AB42</f>
        <v>14</v>
      </c>
      <c r="AM42" s="112">
        <f t="shared" ref="AM42" si="2831">AC42</f>
        <v>8</v>
      </c>
      <c r="AN42" s="112">
        <f t="shared" ref="AN42" si="2832">AD42</f>
        <v>15</v>
      </c>
      <c r="AO42" s="112">
        <f t="shared" ref="AO42" si="2833">AE42</f>
        <v>8</v>
      </c>
      <c r="AP42" s="112">
        <f t="shared" ref="AP42" si="2834">AF42</f>
        <v>11</v>
      </c>
      <c r="AQ42" s="112">
        <f t="shared" ref="AQ42" si="2835">AG42</f>
        <v>14</v>
      </c>
      <c r="AR42" s="112">
        <f t="shared" ref="AR42" si="2836">AH42</f>
        <v>8</v>
      </c>
      <c r="AS42" s="112">
        <f t="shared" ref="AS42" si="2837">AI42</f>
        <v>15</v>
      </c>
      <c r="AT42" s="113">
        <f t="shared" ref="AT42" si="2838">AJ42</f>
        <v>8</v>
      </c>
      <c r="AU42" s="112">
        <f>AK42</f>
        <v>11</v>
      </c>
      <c r="AV42" s="112">
        <f t="shared" ref="AV42" si="2839">AL42</f>
        <v>14</v>
      </c>
      <c r="AW42" s="112">
        <f t="shared" ref="AW42" si="2840">AM42</f>
        <v>8</v>
      </c>
      <c r="AX42" s="112">
        <f t="shared" ref="AX42" si="2841">AN42</f>
        <v>15</v>
      </c>
      <c r="AY42" s="112">
        <f t="shared" ref="AY42" si="2842">AO42</f>
        <v>8</v>
      </c>
      <c r="AZ42" s="112">
        <f t="shared" ref="AZ42" si="2843">AP42</f>
        <v>11</v>
      </c>
      <c r="BA42" s="112">
        <f t="shared" ref="BA42" si="2844">AQ42</f>
        <v>14</v>
      </c>
      <c r="BB42" s="112">
        <f t="shared" ref="BB42" si="2845">AR42</f>
        <v>8</v>
      </c>
      <c r="BC42" s="112">
        <f t="shared" ref="BC42" si="2846">AS42</f>
        <v>15</v>
      </c>
      <c r="BD42" s="113">
        <f t="shared" ref="BD42" si="2847">AT42</f>
        <v>8</v>
      </c>
      <c r="BE42" s="112">
        <f>AU42</f>
        <v>11</v>
      </c>
      <c r="BF42" s="112">
        <f t="shared" ref="BF42" si="2848">AV42</f>
        <v>14</v>
      </c>
      <c r="BG42" s="112">
        <f t="shared" ref="BG42" si="2849">AW42</f>
        <v>8</v>
      </c>
      <c r="BH42" s="112">
        <f t="shared" ref="BH42" si="2850">AX42</f>
        <v>15</v>
      </c>
      <c r="BI42" s="112">
        <f t="shared" ref="BI42" si="2851">AY42</f>
        <v>8</v>
      </c>
      <c r="BJ42" s="112">
        <f t="shared" ref="BJ42" si="2852">AZ42</f>
        <v>11</v>
      </c>
      <c r="BK42" s="112">
        <f t="shared" ref="BK42" si="2853">BA42</f>
        <v>14</v>
      </c>
      <c r="BL42" s="112">
        <f t="shared" ref="BL42" si="2854">BB42</f>
        <v>8</v>
      </c>
      <c r="BM42" s="112">
        <f t="shared" ref="BM42" si="2855">BC42</f>
        <v>15</v>
      </c>
      <c r="BN42" s="113">
        <f t="shared" ref="BN42" si="2856">BD42</f>
        <v>8</v>
      </c>
      <c r="BO42" s="112">
        <f>BE42</f>
        <v>11</v>
      </c>
      <c r="BP42" s="112">
        <f t="shared" ref="BP42" si="2857">BF42</f>
        <v>14</v>
      </c>
      <c r="BQ42" s="112">
        <f t="shared" ref="BQ42" si="2858">BG42</f>
        <v>8</v>
      </c>
      <c r="BR42" s="112">
        <f t="shared" ref="BR42" si="2859">BH42</f>
        <v>15</v>
      </c>
      <c r="BS42" s="112">
        <f t="shared" ref="BS42" si="2860">BI42</f>
        <v>8</v>
      </c>
      <c r="BT42" s="112">
        <f t="shared" ref="BT42" si="2861">BJ42</f>
        <v>11</v>
      </c>
      <c r="BU42" s="112">
        <f t="shared" ref="BU42" si="2862">BK42</f>
        <v>14</v>
      </c>
      <c r="BV42" s="112">
        <f t="shared" ref="BV42" si="2863">BL42</f>
        <v>8</v>
      </c>
      <c r="BW42" s="112">
        <f t="shared" ref="BW42" si="2864">BM42</f>
        <v>15</v>
      </c>
      <c r="BX42" s="113">
        <f t="shared" ref="BX42" si="2865">BN42</f>
        <v>8</v>
      </c>
      <c r="BY42" s="112">
        <f>BO42</f>
        <v>11</v>
      </c>
      <c r="BZ42" s="112">
        <f t="shared" ref="BZ42" si="2866">BP42</f>
        <v>14</v>
      </c>
      <c r="CA42" s="112">
        <f t="shared" ref="CA42" si="2867">BQ42</f>
        <v>8</v>
      </c>
      <c r="CB42" s="112">
        <f t="shared" ref="CB42" si="2868">BR42</f>
        <v>15</v>
      </c>
      <c r="CC42" s="112">
        <f t="shared" ref="CC42" si="2869">BS42</f>
        <v>8</v>
      </c>
      <c r="CD42" s="112">
        <f t="shared" ref="CD42" si="2870">BT42</f>
        <v>11</v>
      </c>
      <c r="CE42" s="112">
        <f t="shared" ref="CE42" si="2871">BU42</f>
        <v>14</v>
      </c>
      <c r="CF42" s="112">
        <f t="shared" ref="CF42" si="2872">BV42</f>
        <v>8</v>
      </c>
      <c r="CG42" s="112">
        <f t="shared" ref="CG42" si="2873">BW42</f>
        <v>15</v>
      </c>
      <c r="CH42" s="113">
        <f t="shared" ref="CH42" si="2874">BX42</f>
        <v>8</v>
      </c>
      <c r="CI42" s="112">
        <f>BY42</f>
        <v>11</v>
      </c>
      <c r="CJ42" s="112">
        <f t="shared" ref="CJ42" si="2875">BZ42</f>
        <v>14</v>
      </c>
      <c r="CK42" s="112">
        <f t="shared" ref="CK42" si="2876">CA42</f>
        <v>8</v>
      </c>
      <c r="CL42" s="112">
        <f t="shared" ref="CL42" si="2877">CB42</f>
        <v>15</v>
      </c>
      <c r="CM42" s="112">
        <f t="shared" ref="CM42" si="2878">CC42</f>
        <v>8</v>
      </c>
      <c r="CN42" s="112">
        <f t="shared" ref="CN42" si="2879">CD42</f>
        <v>11</v>
      </c>
      <c r="CO42" s="112">
        <f t="shared" ref="CO42" si="2880">CE42</f>
        <v>14</v>
      </c>
      <c r="CP42" s="112">
        <f t="shared" ref="CP42" si="2881">CF42</f>
        <v>8</v>
      </c>
      <c r="CQ42" s="112">
        <f t="shared" ref="CQ42" si="2882">CG42</f>
        <v>15</v>
      </c>
      <c r="CR42" s="113">
        <f t="shared" ref="CR42" si="2883">CH42</f>
        <v>8</v>
      </c>
      <c r="CS42" s="112">
        <f>CI42</f>
        <v>11</v>
      </c>
      <c r="CT42" s="112">
        <f t="shared" ref="CT42" si="2884">CJ42</f>
        <v>14</v>
      </c>
      <c r="CU42" s="112">
        <f t="shared" ref="CU42" si="2885">CK42</f>
        <v>8</v>
      </c>
      <c r="CV42" s="112">
        <f t="shared" ref="CV42" si="2886">CL42</f>
        <v>15</v>
      </c>
      <c r="CW42" s="112">
        <f t="shared" ref="CW42" si="2887">CM42</f>
        <v>8</v>
      </c>
      <c r="CX42" s="112">
        <f t="shared" ref="CX42" si="2888">CN42</f>
        <v>11</v>
      </c>
      <c r="CY42" s="112">
        <f t="shared" ref="CY42" si="2889">CO42</f>
        <v>14</v>
      </c>
      <c r="CZ42" s="112">
        <f t="shared" ref="CZ42" si="2890">CP42</f>
        <v>8</v>
      </c>
      <c r="DA42" s="112">
        <f t="shared" ref="DA42" si="2891">CQ42</f>
        <v>15</v>
      </c>
      <c r="DB42" s="113">
        <f t="shared" ref="DB42" si="2892">CR42</f>
        <v>8</v>
      </c>
      <c r="DC42" s="112">
        <f>CS42</f>
        <v>11</v>
      </c>
      <c r="DD42" s="112">
        <f t="shared" ref="DD42" si="2893">CT42</f>
        <v>14</v>
      </c>
      <c r="DE42" s="112">
        <f t="shared" ref="DE42" si="2894">CU42</f>
        <v>8</v>
      </c>
      <c r="DF42" s="112">
        <f t="shared" ref="DF42" si="2895">CV42</f>
        <v>15</v>
      </c>
      <c r="DG42" s="112">
        <f t="shared" ref="DG42" si="2896">CW42</f>
        <v>8</v>
      </c>
      <c r="DH42" s="112">
        <f t="shared" ref="DH42" si="2897">CX42</f>
        <v>11</v>
      </c>
      <c r="DI42" s="112">
        <f t="shared" ref="DI42" si="2898">CY42</f>
        <v>14</v>
      </c>
      <c r="DJ42" s="112">
        <f t="shared" ref="DJ42" si="2899">CZ42</f>
        <v>8</v>
      </c>
      <c r="DK42" s="112">
        <f t="shared" ref="DK42" si="2900">DA42</f>
        <v>15</v>
      </c>
      <c r="DL42" s="113">
        <f t="shared" ref="DL42" si="2901">DB42</f>
        <v>8</v>
      </c>
      <c r="DM42" s="112">
        <f>DC42</f>
        <v>11</v>
      </c>
      <c r="DN42" s="112">
        <f t="shared" ref="DN42" si="2902">DD42</f>
        <v>14</v>
      </c>
      <c r="DO42" s="112">
        <f t="shared" ref="DO42" si="2903">DE42</f>
        <v>8</v>
      </c>
      <c r="DP42" s="112">
        <f t="shared" ref="DP42" si="2904">DF42</f>
        <v>15</v>
      </c>
      <c r="DQ42" s="112">
        <f t="shared" ref="DQ42" si="2905">DG42</f>
        <v>8</v>
      </c>
      <c r="DR42" s="112">
        <f t="shared" ref="DR42" si="2906">DH42</f>
        <v>11</v>
      </c>
      <c r="DS42" s="112">
        <f t="shared" ref="DS42" si="2907">DI42</f>
        <v>14</v>
      </c>
      <c r="DT42" s="112">
        <f t="shared" ref="DT42" si="2908">DJ42</f>
        <v>8</v>
      </c>
      <c r="DU42" s="112">
        <f t="shared" ref="DU42" si="2909">DK42</f>
        <v>15</v>
      </c>
      <c r="DV42" s="113">
        <f t="shared" ref="DV42" si="2910">DL42</f>
        <v>8</v>
      </c>
      <c r="DW42" s="193">
        <v>11</v>
      </c>
      <c r="DX42" s="112">
        <f>DW42</f>
        <v>11</v>
      </c>
      <c r="DY42" s="112">
        <f t="shared" ref="DY42:EE42" si="2911">DX42</f>
        <v>11</v>
      </c>
      <c r="DZ42" s="112">
        <f t="shared" si="2911"/>
        <v>11</v>
      </c>
      <c r="EA42" s="112">
        <f t="shared" si="2911"/>
        <v>11</v>
      </c>
      <c r="EB42" s="112">
        <f t="shared" si="2911"/>
        <v>11</v>
      </c>
      <c r="EC42" s="112">
        <f t="shared" si="2911"/>
        <v>11</v>
      </c>
      <c r="ED42" s="112">
        <f t="shared" si="2911"/>
        <v>11</v>
      </c>
      <c r="EE42" s="112">
        <f t="shared" si="2911"/>
        <v>11</v>
      </c>
      <c r="EF42" s="113">
        <f>EE42</f>
        <v>11</v>
      </c>
      <c r="EG42" s="193">
        <v>11</v>
      </c>
      <c r="EH42" s="193">
        <v>14</v>
      </c>
      <c r="EI42" s="193">
        <v>8</v>
      </c>
      <c r="EJ42" s="193">
        <v>15</v>
      </c>
      <c r="EK42" s="193">
        <v>8</v>
      </c>
      <c r="EL42">
        <v>11</v>
      </c>
      <c r="EM42">
        <v>14</v>
      </c>
      <c r="EN42">
        <v>8</v>
      </c>
      <c r="EO42">
        <v>15</v>
      </c>
      <c r="EP42" s="7">
        <v>8</v>
      </c>
      <c r="EQ42" s="112">
        <f>EG42</f>
        <v>11</v>
      </c>
      <c r="ER42" s="112">
        <f t="shared" ref="ER42" si="2912">EH42</f>
        <v>14</v>
      </c>
      <c r="ES42" s="112">
        <f t="shared" ref="ES42" si="2913">EI42</f>
        <v>8</v>
      </c>
      <c r="ET42" s="112">
        <f t="shared" ref="ET42" si="2914">EJ42</f>
        <v>15</v>
      </c>
      <c r="EU42" s="112">
        <f t="shared" ref="EU42" si="2915">EK42</f>
        <v>8</v>
      </c>
      <c r="EV42" s="112">
        <f t="shared" ref="EV42" si="2916">EL42</f>
        <v>11</v>
      </c>
      <c r="EW42" s="112">
        <f t="shared" ref="EW42" si="2917">EM42</f>
        <v>14</v>
      </c>
      <c r="EX42" s="112">
        <f t="shared" ref="EX42" si="2918">EN42</f>
        <v>8</v>
      </c>
      <c r="EY42" s="112">
        <f t="shared" ref="EY42" si="2919">EO42</f>
        <v>15</v>
      </c>
      <c r="EZ42" s="113">
        <f t="shared" ref="EZ42" si="2920">EP42</f>
        <v>8</v>
      </c>
      <c r="FA42" s="112">
        <f>EQ42</f>
        <v>11</v>
      </c>
      <c r="FB42" s="112">
        <f t="shared" ref="FB42" si="2921">ER42</f>
        <v>14</v>
      </c>
      <c r="FC42" s="112">
        <f t="shared" ref="FC42" si="2922">ES42</f>
        <v>8</v>
      </c>
      <c r="FD42" s="112">
        <f t="shared" ref="FD42" si="2923">ET42</f>
        <v>15</v>
      </c>
      <c r="FE42" s="112">
        <f t="shared" ref="FE42" si="2924">EU42</f>
        <v>8</v>
      </c>
      <c r="FF42" s="112">
        <f t="shared" ref="FF42" si="2925">EV42</f>
        <v>11</v>
      </c>
      <c r="FG42" s="112">
        <f t="shared" ref="FG42" si="2926">EW42</f>
        <v>14</v>
      </c>
      <c r="FH42" s="112">
        <f t="shared" ref="FH42" si="2927">EX42</f>
        <v>8</v>
      </c>
      <c r="FI42" s="112">
        <f t="shared" ref="FI42" si="2928">EY42</f>
        <v>15</v>
      </c>
      <c r="FJ42" s="113">
        <f t="shared" ref="FJ42" si="2929">EZ42</f>
        <v>8</v>
      </c>
      <c r="FK42">
        <v>11</v>
      </c>
      <c r="FL42" s="112">
        <f>FK42</f>
        <v>11</v>
      </c>
      <c r="FM42" s="112">
        <f t="shared" ref="FM42:FS42" si="2930">FL42</f>
        <v>11</v>
      </c>
      <c r="FN42" s="112">
        <f t="shared" si="2930"/>
        <v>11</v>
      </c>
      <c r="FO42" s="112">
        <f t="shared" si="2930"/>
        <v>11</v>
      </c>
      <c r="FP42" s="112">
        <f t="shared" si="2930"/>
        <v>11</v>
      </c>
      <c r="FQ42" s="112">
        <f t="shared" si="2930"/>
        <v>11</v>
      </c>
      <c r="FR42" s="112">
        <f t="shared" si="2930"/>
        <v>11</v>
      </c>
      <c r="FS42" s="112">
        <f t="shared" si="2930"/>
        <v>11</v>
      </c>
      <c r="FT42" s="171">
        <f>FS42</f>
        <v>11</v>
      </c>
      <c r="FU42" s="193">
        <v>11</v>
      </c>
      <c r="FV42" s="193">
        <v>14</v>
      </c>
      <c r="FW42" s="193">
        <v>8</v>
      </c>
      <c r="FX42" s="193">
        <v>15</v>
      </c>
      <c r="FY42" s="193">
        <v>8</v>
      </c>
      <c r="FZ42">
        <v>11</v>
      </c>
      <c r="GA42">
        <v>14</v>
      </c>
      <c r="GB42">
        <v>8</v>
      </c>
      <c r="GC42">
        <v>15</v>
      </c>
      <c r="GD42" s="7">
        <v>8</v>
      </c>
      <c r="GE42" s="112">
        <f>FU42</f>
        <v>11</v>
      </c>
      <c r="GF42" s="112">
        <f t="shared" ref="GF42" si="2931">FV42</f>
        <v>14</v>
      </c>
      <c r="GG42" s="112">
        <f t="shared" ref="GG42" si="2932">FW42</f>
        <v>8</v>
      </c>
      <c r="GH42" s="112">
        <f t="shared" ref="GH42" si="2933">FX42</f>
        <v>15</v>
      </c>
      <c r="GI42" s="112">
        <f t="shared" ref="GI42" si="2934">FY42</f>
        <v>8</v>
      </c>
      <c r="GJ42" s="112">
        <f t="shared" ref="GJ42" si="2935">FZ42</f>
        <v>11</v>
      </c>
      <c r="GK42" s="112">
        <f t="shared" ref="GK42" si="2936">GA42</f>
        <v>14</v>
      </c>
      <c r="GL42" s="112">
        <f t="shared" ref="GL42" si="2937">GB42</f>
        <v>8</v>
      </c>
      <c r="GM42" s="112">
        <f t="shared" ref="GM42" si="2938">GC42</f>
        <v>15</v>
      </c>
      <c r="GN42" s="113">
        <f t="shared" ref="GN42" si="2939">GD42</f>
        <v>8</v>
      </c>
      <c r="GO42" s="112">
        <f>GE42</f>
        <v>11</v>
      </c>
      <c r="GP42" s="112">
        <f t="shared" ref="GP42" si="2940">GF42</f>
        <v>14</v>
      </c>
      <c r="GQ42" s="112">
        <f t="shared" ref="GQ42" si="2941">GG42</f>
        <v>8</v>
      </c>
      <c r="GR42" s="112">
        <f t="shared" ref="GR42" si="2942">GH42</f>
        <v>15</v>
      </c>
      <c r="GS42" s="112">
        <f t="shared" ref="GS42" si="2943">GI42</f>
        <v>8</v>
      </c>
      <c r="GT42" s="112">
        <f t="shared" ref="GT42" si="2944">GJ42</f>
        <v>11</v>
      </c>
      <c r="GU42" s="112">
        <f t="shared" ref="GU42" si="2945">GK42</f>
        <v>14</v>
      </c>
      <c r="GV42" s="112">
        <f t="shared" ref="GV42" si="2946">GL42</f>
        <v>8</v>
      </c>
      <c r="GW42" s="112">
        <f t="shared" ref="GW42" si="2947">GM42</f>
        <v>15</v>
      </c>
      <c r="GX42" s="113">
        <f t="shared" ref="GX42" si="2948">GN42</f>
        <v>8</v>
      </c>
      <c r="GY42" s="193">
        <v>11</v>
      </c>
      <c r="GZ42" s="193">
        <v>14</v>
      </c>
      <c r="HA42" s="193">
        <v>8</v>
      </c>
      <c r="HB42" s="193">
        <v>15</v>
      </c>
      <c r="HC42" s="193">
        <v>8</v>
      </c>
      <c r="HD42">
        <v>11</v>
      </c>
      <c r="HE42">
        <v>14</v>
      </c>
      <c r="HF42">
        <v>8</v>
      </c>
      <c r="HG42">
        <v>15</v>
      </c>
      <c r="HH42" s="7">
        <v>8</v>
      </c>
      <c r="HI42" s="112">
        <f>+GY42</f>
        <v>11</v>
      </c>
      <c r="HJ42" s="112">
        <f t="shared" ref="HJ42:HM42" si="2949">+GZ42</f>
        <v>14</v>
      </c>
      <c r="HK42" s="112">
        <f t="shared" si="2949"/>
        <v>8</v>
      </c>
      <c r="HL42" s="112">
        <f t="shared" si="2949"/>
        <v>15</v>
      </c>
      <c r="HM42" s="112">
        <f t="shared" si="2949"/>
        <v>8</v>
      </c>
      <c r="HN42" s="112">
        <f>+HD42</f>
        <v>11</v>
      </c>
      <c r="HO42" s="112">
        <f t="shared" ref="HO42" si="2950">+HE42</f>
        <v>14</v>
      </c>
      <c r="HP42" s="112">
        <f t="shared" ref="HP42" si="2951">+HF42</f>
        <v>8</v>
      </c>
      <c r="HQ42" s="112">
        <f>+HG42</f>
        <v>15</v>
      </c>
      <c r="HR42" s="113">
        <f>+HH42</f>
        <v>8</v>
      </c>
      <c r="HS42" s="112">
        <f>+HI42</f>
        <v>11</v>
      </c>
      <c r="HT42" s="112">
        <f t="shared" ref="HT42" si="2952">+HJ42</f>
        <v>14</v>
      </c>
      <c r="HU42" s="112">
        <f t="shared" ref="HU42" si="2953">+HK42</f>
        <v>8</v>
      </c>
      <c r="HV42" s="112">
        <f t="shared" ref="HV42" si="2954">+HL42</f>
        <v>15</v>
      </c>
      <c r="HW42" s="112">
        <f t="shared" ref="HW42" si="2955">+HM42</f>
        <v>8</v>
      </c>
      <c r="HX42" s="112">
        <f>+HN42</f>
        <v>11</v>
      </c>
      <c r="HY42" s="112">
        <f t="shared" ref="HY42" si="2956">+HO42</f>
        <v>14</v>
      </c>
      <c r="HZ42" s="112">
        <f t="shared" ref="HZ42" si="2957">+HP42</f>
        <v>8</v>
      </c>
      <c r="IA42" s="112">
        <f>+HQ42</f>
        <v>15</v>
      </c>
      <c r="IB42" s="113">
        <f>+HR42</f>
        <v>8</v>
      </c>
      <c r="IC42" s="193">
        <v>11</v>
      </c>
      <c r="ID42" s="193">
        <v>14</v>
      </c>
      <c r="IE42" s="193">
        <v>8</v>
      </c>
      <c r="IF42" s="193">
        <v>15</v>
      </c>
      <c r="IG42" s="193">
        <v>8</v>
      </c>
      <c r="IH42">
        <v>11</v>
      </c>
      <c r="II42">
        <v>14</v>
      </c>
      <c r="IJ42">
        <v>8</v>
      </c>
      <c r="IK42">
        <v>15</v>
      </c>
      <c r="IL42" s="7">
        <v>8</v>
      </c>
      <c r="IM42" s="112">
        <f>+IC42</f>
        <v>11</v>
      </c>
      <c r="IN42" s="112">
        <f t="shared" ref="IN42" si="2958">+ID42</f>
        <v>14</v>
      </c>
      <c r="IO42" s="112">
        <f t="shared" ref="IO42" si="2959">+IE42</f>
        <v>8</v>
      </c>
      <c r="IP42" s="112">
        <f t="shared" ref="IP42" si="2960">+IF42</f>
        <v>15</v>
      </c>
      <c r="IQ42" s="112">
        <f t="shared" ref="IQ42" si="2961">+IG42</f>
        <v>8</v>
      </c>
      <c r="IR42" s="112">
        <f>+IH42</f>
        <v>11</v>
      </c>
      <c r="IS42" s="112">
        <f t="shared" ref="IS42" si="2962">+II42</f>
        <v>14</v>
      </c>
      <c r="IT42" s="112">
        <f t="shared" ref="IT42" si="2963">+IJ42</f>
        <v>8</v>
      </c>
      <c r="IU42" s="112">
        <f>+IK42</f>
        <v>15</v>
      </c>
      <c r="IV42" s="113">
        <f>+IL42</f>
        <v>8</v>
      </c>
      <c r="IW42" s="112">
        <f>+IM42</f>
        <v>11</v>
      </c>
      <c r="IX42" s="112">
        <f t="shared" ref="IX42" si="2964">+IN42</f>
        <v>14</v>
      </c>
      <c r="IY42" s="112">
        <f t="shared" ref="IY42" si="2965">+IO42</f>
        <v>8</v>
      </c>
      <c r="IZ42" s="112">
        <f t="shared" ref="IZ42" si="2966">+IP42</f>
        <v>15</v>
      </c>
      <c r="JA42" s="112">
        <f t="shared" ref="JA42" si="2967">+IQ42</f>
        <v>8</v>
      </c>
      <c r="JB42" s="112">
        <f>+IR42</f>
        <v>11</v>
      </c>
      <c r="JC42" s="112">
        <f t="shared" ref="JC42" si="2968">+IS42</f>
        <v>14</v>
      </c>
      <c r="JD42" s="112">
        <f t="shared" ref="JD42" si="2969">+IT42</f>
        <v>8</v>
      </c>
      <c r="JE42" s="112">
        <f>+IU42</f>
        <v>15</v>
      </c>
      <c r="JF42" s="113">
        <f>+IV42</f>
        <v>8</v>
      </c>
      <c r="JG42" s="193">
        <v>11</v>
      </c>
      <c r="JH42" s="193">
        <v>14</v>
      </c>
      <c r="JI42" s="193">
        <v>8</v>
      </c>
      <c r="JJ42" s="193">
        <v>15</v>
      </c>
      <c r="JK42" s="193">
        <v>8</v>
      </c>
      <c r="JL42">
        <v>11</v>
      </c>
      <c r="JM42">
        <v>14</v>
      </c>
      <c r="JN42">
        <v>8</v>
      </c>
      <c r="JO42">
        <v>15</v>
      </c>
      <c r="JP42" s="7">
        <v>8</v>
      </c>
      <c r="JQ42" s="112">
        <f>+JG42</f>
        <v>11</v>
      </c>
      <c r="JR42" s="112">
        <f t="shared" ref="JR42" si="2970">+JH42</f>
        <v>14</v>
      </c>
      <c r="JS42" s="112">
        <f t="shared" ref="JS42" si="2971">+JI42</f>
        <v>8</v>
      </c>
      <c r="JT42" s="112">
        <f t="shared" ref="JT42" si="2972">+JJ42</f>
        <v>15</v>
      </c>
      <c r="JU42" s="112">
        <f t="shared" ref="JU42" si="2973">+JK42</f>
        <v>8</v>
      </c>
      <c r="JV42" s="112">
        <f>+JL42</f>
        <v>11</v>
      </c>
      <c r="JW42" s="112">
        <f t="shared" ref="JW42" si="2974">+JM42</f>
        <v>14</v>
      </c>
      <c r="JX42" s="112">
        <f t="shared" ref="JX42" si="2975">+JN42</f>
        <v>8</v>
      </c>
      <c r="JY42" s="112">
        <f>+JO42</f>
        <v>15</v>
      </c>
      <c r="JZ42" s="113">
        <f>+JP42</f>
        <v>8</v>
      </c>
      <c r="KA42" s="112">
        <f>+JQ42</f>
        <v>11</v>
      </c>
      <c r="KB42" s="112">
        <f t="shared" ref="KB42" si="2976">+JR42</f>
        <v>14</v>
      </c>
      <c r="KC42" s="112">
        <f t="shared" ref="KC42" si="2977">+JS42</f>
        <v>8</v>
      </c>
      <c r="KD42" s="112">
        <f t="shared" ref="KD42" si="2978">+JT42</f>
        <v>15</v>
      </c>
      <c r="KE42" s="112">
        <f t="shared" ref="KE42" si="2979">+JU42</f>
        <v>8</v>
      </c>
      <c r="KF42" s="112">
        <f>+JV42</f>
        <v>11</v>
      </c>
      <c r="KG42" s="112">
        <f t="shared" ref="KG42" si="2980">+JW42</f>
        <v>14</v>
      </c>
      <c r="KH42" s="112">
        <f t="shared" ref="KH42" si="2981">+JX42</f>
        <v>8</v>
      </c>
      <c r="KI42" s="112">
        <f>+JY42</f>
        <v>15</v>
      </c>
      <c r="KJ42" s="113">
        <f>+JZ42</f>
        <v>8</v>
      </c>
      <c r="KK42" s="112">
        <f>+KA42</f>
        <v>11</v>
      </c>
      <c r="KL42" s="112">
        <f t="shared" ref="KL42" si="2982">+KB42</f>
        <v>14</v>
      </c>
      <c r="KM42" s="112">
        <f t="shared" ref="KM42" si="2983">+KC42</f>
        <v>8</v>
      </c>
      <c r="KN42" s="112">
        <f t="shared" ref="KN42" si="2984">+KD42</f>
        <v>15</v>
      </c>
      <c r="KO42" s="112">
        <f t="shared" ref="KO42" si="2985">+KE42</f>
        <v>8</v>
      </c>
      <c r="KP42" s="112">
        <f>+KF42</f>
        <v>11</v>
      </c>
      <c r="KQ42" s="112">
        <f t="shared" ref="KQ42" si="2986">+KG42</f>
        <v>14</v>
      </c>
      <c r="KR42" s="112">
        <f t="shared" ref="KR42" si="2987">+KH42</f>
        <v>8</v>
      </c>
      <c r="KS42" s="112">
        <f>+KI42</f>
        <v>15</v>
      </c>
      <c r="KT42" s="113">
        <f>+KJ42</f>
        <v>8</v>
      </c>
      <c r="KU42" s="112">
        <f>+KK42</f>
        <v>11</v>
      </c>
      <c r="KV42" s="112">
        <f t="shared" ref="KV42" si="2988">+KL42</f>
        <v>14</v>
      </c>
      <c r="KW42" s="112">
        <f t="shared" ref="KW42" si="2989">+KM42</f>
        <v>8</v>
      </c>
      <c r="KX42" s="112">
        <f t="shared" ref="KX42" si="2990">+KN42</f>
        <v>15</v>
      </c>
      <c r="KY42" s="112">
        <f t="shared" ref="KY42" si="2991">+KO42</f>
        <v>8</v>
      </c>
      <c r="KZ42" s="112">
        <f>+KP42</f>
        <v>11</v>
      </c>
      <c r="LA42" s="112">
        <f t="shared" ref="LA42" si="2992">+KQ42</f>
        <v>14</v>
      </c>
      <c r="LB42" s="112">
        <f t="shared" ref="LB42" si="2993">+KR42</f>
        <v>8</v>
      </c>
      <c r="LC42" s="112">
        <f>+KS42</f>
        <v>15</v>
      </c>
      <c r="LD42" s="171">
        <f>+KT42</f>
        <v>8</v>
      </c>
      <c r="LE42" s="193">
        <v>11</v>
      </c>
      <c r="LF42" s="112">
        <f>+LE42</f>
        <v>11</v>
      </c>
      <c r="LG42" s="171">
        <f>+LF42</f>
        <v>11</v>
      </c>
      <c r="LH42" s="193">
        <v>11</v>
      </c>
      <c r="LI42" s="193">
        <v>11</v>
      </c>
      <c r="LJ42" s="193">
        <v>11</v>
      </c>
      <c r="LK42" s="193">
        <v>11</v>
      </c>
      <c r="LL42" s="193">
        <v>11</v>
      </c>
      <c r="LM42" s="193">
        <v>11</v>
      </c>
      <c r="LN42" s="193">
        <v>11</v>
      </c>
      <c r="LO42" s="193">
        <v>11</v>
      </c>
      <c r="LP42" s="193">
        <v>11</v>
      </c>
      <c r="LQ42" s="193">
        <v>11</v>
      </c>
      <c r="LR42" s="193">
        <v>11</v>
      </c>
      <c r="LS42" s="193">
        <v>11</v>
      </c>
      <c r="LT42" s="193">
        <v>11</v>
      </c>
      <c r="LU42" s="193">
        <v>11</v>
      </c>
      <c r="LV42" s="193">
        <v>11</v>
      </c>
      <c r="LW42" s="193">
        <v>11</v>
      </c>
      <c r="LX42" s="193">
        <v>11</v>
      </c>
      <c r="LY42" s="220">
        <v>11</v>
      </c>
      <c r="LZ42" s="193">
        <v>11</v>
      </c>
      <c r="MA42" s="220">
        <v>11</v>
      </c>
      <c r="MB42" s="193">
        <v>11</v>
      </c>
      <c r="MC42" s="193">
        <v>11</v>
      </c>
      <c r="MD42" s="193">
        <v>11</v>
      </c>
      <c r="ME42" s="193">
        <v>11</v>
      </c>
    </row>
    <row r="43" spans="1:343" x14ac:dyDescent="0.25">
      <c r="A43" s="264"/>
      <c r="B43" s="15" t="s">
        <v>677</v>
      </c>
      <c r="C43" s="8" t="s">
        <v>45</v>
      </c>
      <c r="D43" s="8" t="s">
        <v>71</v>
      </c>
      <c r="E43" s="8">
        <v>1899582292</v>
      </c>
      <c r="F43" s="8" t="s">
        <v>509</v>
      </c>
      <c r="G43">
        <v>1</v>
      </c>
      <c r="H43" s="112">
        <f t="shared" ref="H43" si="2994">G43</f>
        <v>1</v>
      </c>
      <c r="I43" s="112">
        <f t="shared" ref="I43" si="2995">H43</f>
        <v>1</v>
      </c>
      <c r="J43" s="112">
        <f t="shared" ref="J43" si="2996">I43</f>
        <v>1</v>
      </c>
      <c r="K43" s="112">
        <f t="shared" ref="K43" si="2997">J43</f>
        <v>1</v>
      </c>
      <c r="L43" s="112">
        <f t="shared" ref="L43" si="2998">K43</f>
        <v>1</v>
      </c>
      <c r="M43" s="112">
        <f t="shared" ref="M43" si="2999">L43</f>
        <v>1</v>
      </c>
      <c r="N43" s="112">
        <f t="shared" ref="N43" si="3000">M43</f>
        <v>1</v>
      </c>
      <c r="O43" s="112">
        <f t="shared" ref="O43" si="3001">N43</f>
        <v>1</v>
      </c>
      <c r="P43" s="113">
        <f t="shared" ref="P43:P44" si="3002">+O43</f>
        <v>1</v>
      </c>
      <c r="Q43" s="112">
        <f t="shared" ref="Q43" si="3003">+G43</f>
        <v>1</v>
      </c>
      <c r="R43" s="112">
        <f t="shared" ref="R43" si="3004">Q43</f>
        <v>1</v>
      </c>
      <c r="S43" s="112">
        <f t="shared" ref="S43" si="3005">R43</f>
        <v>1</v>
      </c>
      <c r="T43" s="112">
        <f t="shared" ref="T43" si="3006">S43</f>
        <v>1</v>
      </c>
      <c r="U43" s="112">
        <f t="shared" ref="U43" si="3007">T43</f>
        <v>1</v>
      </c>
      <c r="V43" s="112">
        <f t="shared" ref="V43" si="3008">U43</f>
        <v>1</v>
      </c>
      <c r="W43" s="112">
        <f t="shared" ref="W43" si="3009">V43</f>
        <v>1</v>
      </c>
      <c r="X43" s="112">
        <f t="shared" ref="X43" si="3010">W43</f>
        <v>1</v>
      </c>
      <c r="Y43" s="112">
        <f t="shared" ref="Y43" si="3011">X43</f>
        <v>1</v>
      </c>
      <c r="Z43" s="113">
        <f t="shared" ref="Z43:Z44" si="3012">+Y43</f>
        <v>1</v>
      </c>
      <c r="AA43" s="112">
        <f t="shared" ref="AA43" si="3013">+Q43</f>
        <v>1</v>
      </c>
      <c r="AB43" s="112">
        <f t="shared" ref="AB43" si="3014">AA43</f>
        <v>1</v>
      </c>
      <c r="AC43" s="112">
        <f t="shared" ref="AC43" si="3015">AB43</f>
        <v>1</v>
      </c>
      <c r="AD43" s="112">
        <f t="shared" ref="AD43" si="3016">AC43</f>
        <v>1</v>
      </c>
      <c r="AE43" s="112">
        <f t="shared" ref="AE43" si="3017">AD43</f>
        <v>1</v>
      </c>
      <c r="AF43" s="112">
        <f t="shared" ref="AF43" si="3018">AE43</f>
        <v>1</v>
      </c>
      <c r="AG43" s="112">
        <f t="shared" ref="AG43" si="3019">AF43</f>
        <v>1</v>
      </c>
      <c r="AH43" s="112">
        <f t="shared" ref="AH43" si="3020">AG43</f>
        <v>1</v>
      </c>
      <c r="AI43" s="112">
        <f t="shared" ref="AI43" si="3021">AH43</f>
        <v>1</v>
      </c>
      <c r="AJ43" s="113">
        <f t="shared" ref="AJ43:AJ44" si="3022">+AI43</f>
        <v>1</v>
      </c>
      <c r="AK43" s="112">
        <f t="shared" ref="AK43" si="3023">+AA43</f>
        <v>1</v>
      </c>
      <c r="AL43" s="112">
        <f t="shared" ref="AL43" si="3024">AK43</f>
        <v>1</v>
      </c>
      <c r="AM43" s="112">
        <f t="shared" ref="AM43" si="3025">AL43</f>
        <v>1</v>
      </c>
      <c r="AN43" s="112">
        <f t="shared" ref="AN43" si="3026">AM43</f>
        <v>1</v>
      </c>
      <c r="AO43" s="112">
        <f t="shared" ref="AO43" si="3027">AN43</f>
        <v>1</v>
      </c>
      <c r="AP43" s="112">
        <f t="shared" ref="AP43" si="3028">AO43</f>
        <v>1</v>
      </c>
      <c r="AQ43" s="112">
        <f t="shared" ref="AQ43" si="3029">AP43</f>
        <v>1</v>
      </c>
      <c r="AR43" s="112">
        <f t="shared" ref="AR43" si="3030">AQ43</f>
        <v>1</v>
      </c>
      <c r="AS43" s="112">
        <f t="shared" ref="AS43" si="3031">AR43</f>
        <v>1</v>
      </c>
      <c r="AT43" s="113">
        <f t="shared" ref="AT43:AT44" si="3032">+AS43</f>
        <v>1</v>
      </c>
      <c r="AU43" s="112">
        <f t="shared" ref="AU43" si="3033">+AK43</f>
        <v>1</v>
      </c>
      <c r="AV43" s="112">
        <f t="shared" ref="AV43" si="3034">AU43</f>
        <v>1</v>
      </c>
      <c r="AW43" s="112">
        <f t="shared" ref="AW43" si="3035">AV43</f>
        <v>1</v>
      </c>
      <c r="AX43" s="112">
        <f t="shared" ref="AX43" si="3036">AW43</f>
        <v>1</v>
      </c>
      <c r="AY43" s="112">
        <f t="shared" ref="AY43" si="3037">AX43</f>
        <v>1</v>
      </c>
      <c r="AZ43" s="112">
        <f t="shared" ref="AZ43" si="3038">AY43</f>
        <v>1</v>
      </c>
      <c r="BA43" s="112">
        <f t="shared" ref="BA43" si="3039">AZ43</f>
        <v>1</v>
      </c>
      <c r="BB43" s="112">
        <f t="shared" ref="BB43" si="3040">BA43</f>
        <v>1</v>
      </c>
      <c r="BC43" s="112">
        <f t="shared" ref="BC43" si="3041">BB43</f>
        <v>1</v>
      </c>
      <c r="BD43" s="113">
        <f t="shared" ref="BD43:BD44" si="3042">+BC43</f>
        <v>1</v>
      </c>
      <c r="BE43" s="112">
        <f t="shared" ref="BE43" si="3043">+AU43</f>
        <v>1</v>
      </c>
      <c r="BF43" s="112">
        <f t="shared" ref="BF43" si="3044">BE43</f>
        <v>1</v>
      </c>
      <c r="BG43" s="112">
        <f t="shared" ref="BG43" si="3045">BF43</f>
        <v>1</v>
      </c>
      <c r="BH43" s="112">
        <f t="shared" ref="BH43" si="3046">BG43</f>
        <v>1</v>
      </c>
      <c r="BI43" s="112">
        <f t="shared" ref="BI43" si="3047">BH43</f>
        <v>1</v>
      </c>
      <c r="BJ43" s="112">
        <f t="shared" ref="BJ43" si="3048">BI43</f>
        <v>1</v>
      </c>
      <c r="BK43" s="112">
        <f t="shared" ref="BK43" si="3049">BJ43</f>
        <v>1</v>
      </c>
      <c r="BL43" s="112">
        <f t="shared" ref="BL43" si="3050">BK43</f>
        <v>1</v>
      </c>
      <c r="BM43" s="112">
        <f t="shared" ref="BM43" si="3051">BL43</f>
        <v>1</v>
      </c>
      <c r="BN43" s="113">
        <f t="shared" ref="BN43:BN44" si="3052">+BM43</f>
        <v>1</v>
      </c>
      <c r="BO43" s="112">
        <f t="shared" ref="BO43" si="3053">+BE43</f>
        <v>1</v>
      </c>
      <c r="BP43" s="112">
        <f t="shared" ref="BP43" si="3054">BO43</f>
        <v>1</v>
      </c>
      <c r="BQ43" s="112">
        <f t="shared" ref="BQ43" si="3055">BP43</f>
        <v>1</v>
      </c>
      <c r="BR43" s="112">
        <f t="shared" ref="BR43" si="3056">BQ43</f>
        <v>1</v>
      </c>
      <c r="BS43" s="112">
        <f t="shared" ref="BS43" si="3057">BR43</f>
        <v>1</v>
      </c>
      <c r="BT43" s="112">
        <f t="shared" ref="BT43" si="3058">BS43</f>
        <v>1</v>
      </c>
      <c r="BU43" s="112">
        <f t="shared" ref="BU43" si="3059">BT43</f>
        <v>1</v>
      </c>
      <c r="BV43" s="112">
        <f t="shared" ref="BV43" si="3060">BU43</f>
        <v>1</v>
      </c>
      <c r="BW43" s="112">
        <f t="shared" ref="BW43" si="3061">BV43</f>
        <v>1</v>
      </c>
      <c r="BX43" s="113">
        <f t="shared" ref="BX43:BX44" si="3062">+BW43</f>
        <v>1</v>
      </c>
      <c r="BY43" s="112">
        <f t="shared" ref="BY43" si="3063">+BO43</f>
        <v>1</v>
      </c>
      <c r="BZ43" s="112">
        <f t="shared" ref="BZ43" si="3064">BY43</f>
        <v>1</v>
      </c>
      <c r="CA43" s="112">
        <f t="shared" ref="CA43" si="3065">BZ43</f>
        <v>1</v>
      </c>
      <c r="CB43" s="112">
        <f t="shared" ref="CB43" si="3066">CA43</f>
        <v>1</v>
      </c>
      <c r="CC43" s="112">
        <f t="shared" ref="CC43" si="3067">CB43</f>
        <v>1</v>
      </c>
      <c r="CD43" s="112">
        <f t="shared" ref="CD43" si="3068">CC43</f>
        <v>1</v>
      </c>
      <c r="CE43" s="112">
        <f t="shared" ref="CE43" si="3069">CD43</f>
        <v>1</v>
      </c>
      <c r="CF43" s="112">
        <f t="shared" ref="CF43" si="3070">CE43</f>
        <v>1</v>
      </c>
      <c r="CG43" s="112">
        <f t="shared" ref="CG43" si="3071">CF43</f>
        <v>1</v>
      </c>
      <c r="CH43" s="113">
        <f t="shared" ref="CH43:CH44" si="3072">+CG43</f>
        <v>1</v>
      </c>
      <c r="CI43" s="112">
        <f t="shared" ref="CI43" si="3073">+BY43</f>
        <v>1</v>
      </c>
      <c r="CJ43" s="112">
        <f t="shared" ref="CJ43" si="3074">CI43</f>
        <v>1</v>
      </c>
      <c r="CK43" s="112">
        <f t="shared" ref="CK43" si="3075">CJ43</f>
        <v>1</v>
      </c>
      <c r="CL43" s="112">
        <f t="shared" ref="CL43" si="3076">CK43</f>
        <v>1</v>
      </c>
      <c r="CM43" s="112">
        <f t="shared" ref="CM43" si="3077">CL43</f>
        <v>1</v>
      </c>
      <c r="CN43" s="112">
        <f t="shared" ref="CN43" si="3078">CM43</f>
        <v>1</v>
      </c>
      <c r="CO43" s="112">
        <f t="shared" ref="CO43" si="3079">CN43</f>
        <v>1</v>
      </c>
      <c r="CP43" s="112">
        <f t="shared" ref="CP43" si="3080">CO43</f>
        <v>1</v>
      </c>
      <c r="CQ43" s="112">
        <f t="shared" ref="CQ43" si="3081">CP43</f>
        <v>1</v>
      </c>
      <c r="CR43" s="113">
        <f t="shared" ref="CR43:CR44" si="3082">+CQ43</f>
        <v>1</v>
      </c>
      <c r="CS43" s="112">
        <f t="shared" ref="CS43" si="3083">+CI43</f>
        <v>1</v>
      </c>
      <c r="CT43" s="112">
        <f t="shared" ref="CT43" si="3084">CS43</f>
        <v>1</v>
      </c>
      <c r="CU43" s="112">
        <f t="shared" ref="CU43" si="3085">CT43</f>
        <v>1</v>
      </c>
      <c r="CV43" s="112">
        <f t="shared" ref="CV43" si="3086">CU43</f>
        <v>1</v>
      </c>
      <c r="CW43" s="112">
        <f t="shared" ref="CW43" si="3087">CV43</f>
        <v>1</v>
      </c>
      <c r="CX43" s="112">
        <f t="shared" ref="CX43" si="3088">CW43</f>
        <v>1</v>
      </c>
      <c r="CY43" s="112">
        <f t="shared" ref="CY43" si="3089">CX43</f>
        <v>1</v>
      </c>
      <c r="CZ43" s="112">
        <f t="shared" ref="CZ43" si="3090">CY43</f>
        <v>1</v>
      </c>
      <c r="DA43" s="112">
        <f t="shared" ref="DA43" si="3091">CZ43</f>
        <v>1</v>
      </c>
      <c r="DB43" s="113">
        <f t="shared" ref="DB43:DB44" si="3092">+DA43</f>
        <v>1</v>
      </c>
      <c r="DC43" s="112">
        <f t="shared" ref="DC43" si="3093">+CS43</f>
        <v>1</v>
      </c>
      <c r="DD43" s="112">
        <f t="shared" ref="DD43" si="3094">DC43</f>
        <v>1</v>
      </c>
      <c r="DE43" s="112">
        <f t="shared" ref="DE43" si="3095">DD43</f>
        <v>1</v>
      </c>
      <c r="DF43" s="112">
        <f t="shared" ref="DF43" si="3096">DE43</f>
        <v>1</v>
      </c>
      <c r="DG43" s="112">
        <f t="shared" ref="DG43" si="3097">DF43</f>
        <v>1</v>
      </c>
      <c r="DH43" s="112">
        <f t="shared" ref="DH43" si="3098">DG43</f>
        <v>1</v>
      </c>
      <c r="DI43" s="112">
        <f t="shared" ref="DI43" si="3099">DH43</f>
        <v>1</v>
      </c>
      <c r="DJ43" s="112">
        <f t="shared" ref="DJ43" si="3100">DI43</f>
        <v>1</v>
      </c>
      <c r="DK43" s="112">
        <f t="shared" ref="DK43" si="3101">DJ43</f>
        <v>1</v>
      </c>
      <c r="DL43" s="113">
        <f t="shared" ref="DL43:DL44" si="3102">+DK43</f>
        <v>1</v>
      </c>
      <c r="DM43" s="112">
        <f t="shared" ref="DM43" si="3103">+DC43</f>
        <v>1</v>
      </c>
      <c r="DN43" s="112">
        <f t="shared" ref="DN43" si="3104">DM43</f>
        <v>1</v>
      </c>
      <c r="DO43" s="112">
        <f t="shared" ref="DO43" si="3105">DN43</f>
        <v>1</v>
      </c>
      <c r="DP43" s="112">
        <f t="shared" ref="DP43" si="3106">DO43</f>
        <v>1</v>
      </c>
      <c r="DQ43" s="112">
        <f t="shared" ref="DQ43" si="3107">DP43</f>
        <v>1</v>
      </c>
      <c r="DR43" s="112">
        <f t="shared" ref="DR43" si="3108">DQ43</f>
        <v>1</v>
      </c>
      <c r="DS43" s="112">
        <f t="shared" ref="DS43" si="3109">DR43</f>
        <v>1</v>
      </c>
      <c r="DT43" s="112">
        <f t="shared" ref="DT43" si="3110">DS43</f>
        <v>1</v>
      </c>
      <c r="DU43" s="112">
        <f t="shared" ref="DU43" si="3111">DT43</f>
        <v>1</v>
      </c>
      <c r="DV43" s="113">
        <f t="shared" ref="DV43:DV44" si="3112">+DU43</f>
        <v>1</v>
      </c>
      <c r="DW43" s="112">
        <f t="shared" ref="DW43" si="3113">+DM43</f>
        <v>1</v>
      </c>
      <c r="DX43" s="112">
        <f t="shared" ref="DX43" si="3114">+DN43</f>
        <v>1</v>
      </c>
      <c r="DY43" s="112">
        <f t="shared" ref="DY43" si="3115">+DO43</f>
        <v>1</v>
      </c>
      <c r="DZ43" s="112">
        <f t="shared" ref="DZ43" si="3116">+DP43</f>
        <v>1</v>
      </c>
      <c r="EA43" s="112">
        <f t="shared" ref="EA43" si="3117">+DQ43</f>
        <v>1</v>
      </c>
      <c r="EB43" s="112">
        <f t="shared" ref="EB43" si="3118">+DR43</f>
        <v>1</v>
      </c>
      <c r="EC43" s="112">
        <f t="shared" ref="EC43" si="3119">+DS43</f>
        <v>1</v>
      </c>
      <c r="ED43" s="112">
        <f t="shared" ref="ED43" si="3120">+DT43</f>
        <v>1</v>
      </c>
      <c r="EE43" s="112">
        <f t="shared" ref="EE43" si="3121">+DU43</f>
        <v>1</v>
      </c>
      <c r="EF43" s="171">
        <f t="shared" ref="EF43" si="3122">+DV43</f>
        <v>1</v>
      </c>
      <c r="EG43">
        <v>2</v>
      </c>
      <c r="EH43" s="112">
        <f t="shared" ref="EH43" si="3123">EG43</f>
        <v>2</v>
      </c>
      <c r="EI43" s="112">
        <f t="shared" ref="EI43" si="3124">EH43</f>
        <v>2</v>
      </c>
      <c r="EJ43" s="112">
        <f t="shared" ref="EJ43" si="3125">EI43</f>
        <v>2</v>
      </c>
      <c r="EK43" s="112">
        <f t="shared" ref="EK43" si="3126">EJ43</f>
        <v>2</v>
      </c>
      <c r="EL43" s="112">
        <f t="shared" ref="EL43" si="3127">EK43</f>
        <v>2</v>
      </c>
      <c r="EM43" s="112">
        <f t="shared" ref="EM43" si="3128">EL43</f>
        <v>2</v>
      </c>
      <c r="EN43" s="112">
        <f t="shared" ref="EN43" si="3129">EM43</f>
        <v>2</v>
      </c>
      <c r="EO43" s="112">
        <f t="shared" ref="EO43" si="3130">EN43</f>
        <v>2</v>
      </c>
      <c r="EP43" s="113">
        <f t="shared" ref="EP43:EP44" si="3131">+EO43</f>
        <v>2</v>
      </c>
      <c r="EQ43" s="112">
        <f t="shared" ref="EQ43" si="3132">+EG43</f>
        <v>2</v>
      </c>
      <c r="ER43" s="112">
        <f t="shared" ref="ER43" si="3133">EQ43</f>
        <v>2</v>
      </c>
      <c r="ES43" s="112">
        <f t="shared" ref="ES43" si="3134">ER43</f>
        <v>2</v>
      </c>
      <c r="ET43" s="112">
        <f t="shared" ref="ET43" si="3135">ES43</f>
        <v>2</v>
      </c>
      <c r="EU43" s="112">
        <f t="shared" ref="EU43" si="3136">ET43</f>
        <v>2</v>
      </c>
      <c r="EV43" s="112">
        <f t="shared" ref="EV43" si="3137">EU43</f>
        <v>2</v>
      </c>
      <c r="EW43" s="112">
        <f t="shared" ref="EW43" si="3138">EV43</f>
        <v>2</v>
      </c>
      <c r="EX43" s="112">
        <f t="shared" ref="EX43" si="3139">EW43</f>
        <v>2</v>
      </c>
      <c r="EY43" s="112">
        <f t="shared" ref="EY43" si="3140">EX43</f>
        <v>2</v>
      </c>
      <c r="EZ43" s="113">
        <f t="shared" ref="EZ43:EZ44" si="3141">+EY43</f>
        <v>2</v>
      </c>
      <c r="FA43" s="112">
        <f t="shared" ref="FA43" si="3142">+EQ43</f>
        <v>2</v>
      </c>
      <c r="FB43" s="112">
        <f t="shared" ref="FB43" si="3143">FA43</f>
        <v>2</v>
      </c>
      <c r="FC43" s="112">
        <f t="shared" ref="FC43" si="3144">FB43</f>
        <v>2</v>
      </c>
      <c r="FD43" s="112">
        <f t="shared" ref="FD43" si="3145">FC43</f>
        <v>2</v>
      </c>
      <c r="FE43" s="112">
        <f t="shared" ref="FE43" si="3146">FD43</f>
        <v>2</v>
      </c>
      <c r="FF43" s="112">
        <f t="shared" ref="FF43" si="3147">FE43</f>
        <v>2</v>
      </c>
      <c r="FG43" s="112">
        <f t="shared" ref="FG43" si="3148">FF43</f>
        <v>2</v>
      </c>
      <c r="FH43" s="112">
        <f t="shared" ref="FH43" si="3149">FG43</f>
        <v>2</v>
      </c>
      <c r="FI43" s="112">
        <f t="shared" ref="FI43" si="3150">FH43</f>
        <v>2</v>
      </c>
      <c r="FJ43" s="113">
        <f t="shared" ref="FJ43:FJ44" si="3151">+FI43</f>
        <v>2</v>
      </c>
      <c r="FK43" s="112">
        <f t="shared" ref="FK43" si="3152">+FA43</f>
        <v>2</v>
      </c>
      <c r="FL43" s="112">
        <f t="shared" ref="FL43" si="3153">+FB43</f>
        <v>2</v>
      </c>
      <c r="FM43" s="112">
        <f t="shared" ref="FM43" si="3154">+FC43</f>
        <v>2</v>
      </c>
      <c r="FN43" s="112">
        <f t="shared" ref="FN43" si="3155">+FD43</f>
        <v>2</v>
      </c>
      <c r="FO43" s="112">
        <f t="shared" ref="FO43" si="3156">+FE43</f>
        <v>2</v>
      </c>
      <c r="FP43" s="112">
        <f t="shared" ref="FP43" si="3157">+FF43</f>
        <v>2</v>
      </c>
      <c r="FQ43" s="112">
        <f t="shared" ref="FQ43" si="3158">+FG43</f>
        <v>2</v>
      </c>
      <c r="FR43" s="112">
        <f t="shared" ref="FR43" si="3159">+FH43</f>
        <v>2</v>
      </c>
      <c r="FS43" s="112">
        <f t="shared" ref="FS43" si="3160">+FG43</f>
        <v>2</v>
      </c>
      <c r="FT43" s="171">
        <f t="shared" ref="FT43" si="3161">+FH43</f>
        <v>2</v>
      </c>
      <c r="FU43">
        <v>3</v>
      </c>
      <c r="FV43" s="112">
        <f t="shared" ref="FV43" si="3162">FU43</f>
        <v>3</v>
      </c>
      <c r="FW43" s="112">
        <f t="shared" ref="FW43" si="3163">FV43</f>
        <v>3</v>
      </c>
      <c r="FX43" s="112">
        <f t="shared" ref="FX43" si="3164">FW43</f>
        <v>3</v>
      </c>
      <c r="FY43" s="112">
        <f t="shared" ref="FY43" si="3165">FX43</f>
        <v>3</v>
      </c>
      <c r="FZ43" s="112">
        <f t="shared" ref="FZ43" si="3166">FY43</f>
        <v>3</v>
      </c>
      <c r="GA43" s="112">
        <f t="shared" ref="GA43" si="3167">FZ43</f>
        <v>3</v>
      </c>
      <c r="GB43" s="112">
        <f t="shared" ref="GB43" si="3168">GA43</f>
        <v>3</v>
      </c>
      <c r="GC43" s="112">
        <f t="shared" ref="GC43" si="3169">GB43</f>
        <v>3</v>
      </c>
      <c r="GD43" s="113">
        <f t="shared" ref="GD43:GD44" si="3170">+GC43</f>
        <v>3</v>
      </c>
      <c r="GE43" s="112">
        <f t="shared" ref="GE43" si="3171">+FU43</f>
        <v>3</v>
      </c>
      <c r="GF43" s="112">
        <f t="shared" ref="GF43" si="3172">GE43</f>
        <v>3</v>
      </c>
      <c r="GG43" s="112">
        <f t="shared" ref="GG43" si="3173">GF43</f>
        <v>3</v>
      </c>
      <c r="GH43" s="112">
        <f t="shared" ref="GH43" si="3174">GG43</f>
        <v>3</v>
      </c>
      <c r="GI43" s="112">
        <f t="shared" ref="GI43" si="3175">GH43</f>
        <v>3</v>
      </c>
      <c r="GJ43" s="112">
        <f t="shared" ref="GJ43" si="3176">GI43</f>
        <v>3</v>
      </c>
      <c r="GK43" s="112">
        <f t="shared" ref="GK43" si="3177">GJ43</f>
        <v>3</v>
      </c>
      <c r="GL43" s="112">
        <f t="shared" ref="GL43" si="3178">GK43</f>
        <v>3</v>
      </c>
      <c r="GM43" s="112">
        <f t="shared" ref="GM43" si="3179">GL43</f>
        <v>3</v>
      </c>
      <c r="GN43" s="113">
        <f t="shared" ref="GN43:GN44" si="3180">+GM43</f>
        <v>3</v>
      </c>
      <c r="GO43" s="112">
        <f t="shared" ref="GO43" si="3181">+GE43</f>
        <v>3</v>
      </c>
      <c r="GP43" s="112">
        <f t="shared" ref="GP43" si="3182">GO43</f>
        <v>3</v>
      </c>
      <c r="GQ43" s="112">
        <f t="shared" ref="GQ43" si="3183">GP43</f>
        <v>3</v>
      </c>
      <c r="GR43" s="112">
        <f t="shared" ref="GR43" si="3184">GQ43</f>
        <v>3</v>
      </c>
      <c r="GS43" s="112">
        <f t="shared" ref="GS43" si="3185">GR43</f>
        <v>3</v>
      </c>
      <c r="GT43" s="112">
        <f t="shared" ref="GT43" si="3186">GS43</f>
        <v>3</v>
      </c>
      <c r="GU43" s="112">
        <f t="shared" ref="GU43" si="3187">GT43</f>
        <v>3</v>
      </c>
      <c r="GV43" s="112">
        <f t="shared" ref="GV43" si="3188">GU43</f>
        <v>3</v>
      </c>
      <c r="GW43" s="112">
        <f t="shared" ref="GW43" si="3189">GV43</f>
        <v>3</v>
      </c>
      <c r="GX43" s="113">
        <f t="shared" ref="GX43:GX44" si="3190">+GW43</f>
        <v>3</v>
      </c>
      <c r="GY43">
        <v>1</v>
      </c>
      <c r="GZ43" s="112">
        <f t="shared" ref="GZ43" si="3191">GY43</f>
        <v>1</v>
      </c>
      <c r="HA43" s="112">
        <f t="shared" ref="HA43" si="3192">GZ43</f>
        <v>1</v>
      </c>
      <c r="HB43" s="112">
        <f t="shared" ref="HB43" si="3193">HA43</f>
        <v>1</v>
      </c>
      <c r="HC43" s="112">
        <f t="shared" ref="HC43" si="3194">HB43</f>
        <v>1</v>
      </c>
      <c r="HD43" s="112">
        <f t="shared" ref="HD43" si="3195">HC43</f>
        <v>1</v>
      </c>
      <c r="HE43" s="112">
        <f t="shared" ref="HE43" si="3196">HD43</f>
        <v>1</v>
      </c>
      <c r="HF43" s="112">
        <f t="shared" ref="HF43" si="3197">HE43</f>
        <v>1</v>
      </c>
      <c r="HG43" s="112">
        <f t="shared" ref="HG43" si="3198">HF43</f>
        <v>1</v>
      </c>
      <c r="HH43" s="113">
        <f t="shared" ref="HH43:HH44" si="3199">+HG43</f>
        <v>1</v>
      </c>
      <c r="HI43" s="112">
        <f t="shared" ref="HI43" si="3200">+GY43</f>
        <v>1</v>
      </c>
      <c r="HJ43" s="112">
        <f t="shared" ref="HJ43" si="3201">HI43</f>
        <v>1</v>
      </c>
      <c r="HK43" s="112">
        <f t="shared" ref="HK43" si="3202">HJ43</f>
        <v>1</v>
      </c>
      <c r="HL43" s="112">
        <f t="shared" ref="HL43" si="3203">HK43</f>
        <v>1</v>
      </c>
      <c r="HM43" s="112">
        <f t="shared" ref="HM43" si="3204">HL43</f>
        <v>1</v>
      </c>
      <c r="HN43" s="112">
        <f t="shared" ref="HN43" si="3205">HM43</f>
        <v>1</v>
      </c>
      <c r="HO43" s="112">
        <f t="shared" ref="HO43" si="3206">HN43</f>
        <v>1</v>
      </c>
      <c r="HP43" s="112">
        <f t="shared" ref="HP43" si="3207">HO43</f>
        <v>1</v>
      </c>
      <c r="HQ43" s="112">
        <f t="shared" ref="HQ43" si="3208">HP43</f>
        <v>1</v>
      </c>
      <c r="HR43" s="113">
        <f t="shared" ref="HR43:HR44" si="3209">+HQ43</f>
        <v>1</v>
      </c>
      <c r="HS43" s="112">
        <f t="shared" ref="HS43" si="3210">+HI43</f>
        <v>1</v>
      </c>
      <c r="HT43" s="112">
        <f t="shared" ref="HT43" si="3211">HS43</f>
        <v>1</v>
      </c>
      <c r="HU43" s="112">
        <f t="shared" ref="HU43" si="3212">HT43</f>
        <v>1</v>
      </c>
      <c r="HV43" s="112">
        <f t="shared" ref="HV43" si="3213">HU43</f>
        <v>1</v>
      </c>
      <c r="HW43" s="112">
        <f t="shared" ref="HW43" si="3214">HV43</f>
        <v>1</v>
      </c>
      <c r="HX43" s="112">
        <f t="shared" ref="HX43" si="3215">HW43</f>
        <v>1</v>
      </c>
      <c r="HY43" s="112">
        <f t="shared" ref="HY43" si="3216">HX43</f>
        <v>1</v>
      </c>
      <c r="HZ43" s="112">
        <f t="shared" ref="HZ43" si="3217">HY43</f>
        <v>1</v>
      </c>
      <c r="IA43" s="112">
        <f t="shared" ref="IA43" si="3218">HZ43</f>
        <v>1</v>
      </c>
      <c r="IB43" s="113">
        <f t="shared" ref="IB43:IB44" si="3219">+IA43</f>
        <v>1</v>
      </c>
      <c r="IC43">
        <v>1</v>
      </c>
      <c r="ID43" s="112">
        <f t="shared" ref="ID43" si="3220">IC43</f>
        <v>1</v>
      </c>
      <c r="IE43" s="112">
        <f t="shared" ref="IE43" si="3221">ID43</f>
        <v>1</v>
      </c>
      <c r="IF43" s="112">
        <f t="shared" ref="IF43" si="3222">IE43</f>
        <v>1</v>
      </c>
      <c r="IG43" s="112">
        <f t="shared" ref="IG43" si="3223">IF43</f>
        <v>1</v>
      </c>
      <c r="IH43" s="112">
        <f t="shared" ref="IH43" si="3224">IG43</f>
        <v>1</v>
      </c>
      <c r="II43" s="112">
        <f t="shared" ref="II43" si="3225">IH43</f>
        <v>1</v>
      </c>
      <c r="IJ43" s="112">
        <f t="shared" ref="IJ43" si="3226">II43</f>
        <v>1</v>
      </c>
      <c r="IK43" s="112">
        <f t="shared" ref="IK43" si="3227">IJ43</f>
        <v>1</v>
      </c>
      <c r="IL43" s="113">
        <f t="shared" ref="IL43:IL44" si="3228">+IK43</f>
        <v>1</v>
      </c>
      <c r="IM43" s="112">
        <f t="shared" ref="IM43" si="3229">+IC43</f>
        <v>1</v>
      </c>
      <c r="IN43" s="112">
        <f t="shared" ref="IN43" si="3230">IM43</f>
        <v>1</v>
      </c>
      <c r="IO43" s="112">
        <f t="shared" ref="IO43" si="3231">IN43</f>
        <v>1</v>
      </c>
      <c r="IP43" s="112">
        <f t="shared" ref="IP43" si="3232">IO43</f>
        <v>1</v>
      </c>
      <c r="IQ43" s="112">
        <f t="shared" ref="IQ43" si="3233">IP43</f>
        <v>1</v>
      </c>
      <c r="IR43" s="112">
        <f t="shared" ref="IR43" si="3234">IQ43</f>
        <v>1</v>
      </c>
      <c r="IS43" s="112">
        <f t="shared" ref="IS43" si="3235">IR43</f>
        <v>1</v>
      </c>
      <c r="IT43" s="112">
        <f t="shared" ref="IT43" si="3236">IS43</f>
        <v>1</v>
      </c>
      <c r="IU43" s="112">
        <f t="shared" ref="IU43" si="3237">IT43</f>
        <v>1</v>
      </c>
      <c r="IV43" s="113">
        <f t="shared" ref="IV43:IV44" si="3238">+IU43</f>
        <v>1</v>
      </c>
      <c r="IW43" s="112">
        <f t="shared" ref="IW43" si="3239">+IM43</f>
        <v>1</v>
      </c>
      <c r="IX43" s="112">
        <f t="shared" ref="IX43" si="3240">IW43</f>
        <v>1</v>
      </c>
      <c r="IY43" s="112">
        <f t="shared" ref="IY43" si="3241">IX43</f>
        <v>1</v>
      </c>
      <c r="IZ43" s="112">
        <f t="shared" ref="IZ43" si="3242">IY43</f>
        <v>1</v>
      </c>
      <c r="JA43" s="112">
        <f t="shared" ref="JA43" si="3243">IZ43</f>
        <v>1</v>
      </c>
      <c r="JB43" s="112">
        <f t="shared" ref="JB43" si="3244">JA43</f>
        <v>1</v>
      </c>
      <c r="JC43" s="112">
        <f t="shared" ref="JC43" si="3245">JB43</f>
        <v>1</v>
      </c>
      <c r="JD43" s="112">
        <f t="shared" ref="JD43" si="3246">JC43</f>
        <v>1</v>
      </c>
      <c r="JE43" s="112">
        <f t="shared" ref="JE43" si="3247">JD43</f>
        <v>1</v>
      </c>
      <c r="JF43" s="113">
        <f t="shared" ref="JF43:JF44" si="3248">+JE43</f>
        <v>1</v>
      </c>
      <c r="JG43">
        <v>1</v>
      </c>
      <c r="JH43" s="112">
        <f t="shared" ref="JH43" si="3249">JG43</f>
        <v>1</v>
      </c>
      <c r="JI43" s="112">
        <f t="shared" ref="JI43" si="3250">JH43</f>
        <v>1</v>
      </c>
      <c r="JJ43" s="112">
        <f t="shared" ref="JJ43" si="3251">JI43</f>
        <v>1</v>
      </c>
      <c r="JK43" s="112">
        <f t="shared" ref="JK43" si="3252">JJ43</f>
        <v>1</v>
      </c>
      <c r="JL43" s="112">
        <f t="shared" ref="JL43" si="3253">JK43</f>
        <v>1</v>
      </c>
      <c r="JM43" s="112">
        <f t="shared" ref="JM43" si="3254">JL43</f>
        <v>1</v>
      </c>
      <c r="JN43" s="112">
        <f t="shared" ref="JN43" si="3255">JM43</f>
        <v>1</v>
      </c>
      <c r="JO43" s="112">
        <f t="shared" ref="JO43" si="3256">JN43</f>
        <v>1</v>
      </c>
      <c r="JP43" s="113">
        <f t="shared" ref="JP43:JP44" si="3257">+JO43</f>
        <v>1</v>
      </c>
      <c r="JQ43" s="112">
        <f t="shared" ref="JQ43" si="3258">+JG43</f>
        <v>1</v>
      </c>
      <c r="JR43" s="112">
        <f t="shared" ref="JR43" si="3259">JQ43</f>
        <v>1</v>
      </c>
      <c r="JS43" s="112">
        <f t="shared" ref="JS43" si="3260">JR43</f>
        <v>1</v>
      </c>
      <c r="JT43" s="112">
        <f t="shared" ref="JT43" si="3261">JS43</f>
        <v>1</v>
      </c>
      <c r="JU43" s="112">
        <f t="shared" ref="JU43" si="3262">JT43</f>
        <v>1</v>
      </c>
      <c r="JV43" s="112">
        <f t="shared" ref="JV43" si="3263">JU43</f>
        <v>1</v>
      </c>
      <c r="JW43" s="112">
        <f t="shared" ref="JW43" si="3264">JV43</f>
        <v>1</v>
      </c>
      <c r="JX43" s="112">
        <f t="shared" ref="JX43" si="3265">JW43</f>
        <v>1</v>
      </c>
      <c r="JY43" s="112">
        <f t="shared" ref="JY43" si="3266">JX43</f>
        <v>1</v>
      </c>
      <c r="JZ43" s="113">
        <f t="shared" ref="JZ43:JZ44" si="3267">+JY43</f>
        <v>1</v>
      </c>
      <c r="KA43" s="112">
        <f t="shared" ref="KA43" si="3268">+JQ43</f>
        <v>1</v>
      </c>
      <c r="KB43" s="112">
        <f t="shared" ref="KB43" si="3269">KA43</f>
        <v>1</v>
      </c>
      <c r="KC43" s="112">
        <f t="shared" ref="KC43" si="3270">KB43</f>
        <v>1</v>
      </c>
      <c r="KD43" s="112">
        <f t="shared" ref="KD43" si="3271">KC43</f>
        <v>1</v>
      </c>
      <c r="KE43" s="112">
        <f t="shared" ref="KE43" si="3272">KD43</f>
        <v>1</v>
      </c>
      <c r="KF43" s="112">
        <f t="shared" ref="KF43" si="3273">KE43</f>
        <v>1</v>
      </c>
      <c r="KG43" s="112">
        <f t="shared" ref="KG43" si="3274">KF43</f>
        <v>1</v>
      </c>
      <c r="KH43" s="112">
        <f t="shared" ref="KH43" si="3275">KG43</f>
        <v>1</v>
      </c>
      <c r="KI43" s="112">
        <f t="shared" ref="KI43" si="3276">KH43</f>
        <v>1</v>
      </c>
      <c r="KJ43" s="113">
        <f t="shared" ref="KJ43:KJ44" si="3277">+KI43</f>
        <v>1</v>
      </c>
      <c r="KK43">
        <v>1</v>
      </c>
      <c r="KL43" s="112">
        <f t="shared" ref="KL43" si="3278">KK43</f>
        <v>1</v>
      </c>
      <c r="KM43" s="112">
        <f t="shared" ref="KM43" si="3279">KL43</f>
        <v>1</v>
      </c>
      <c r="KN43" s="112">
        <f t="shared" ref="KN43" si="3280">KM43</f>
        <v>1</v>
      </c>
      <c r="KO43" s="112">
        <f t="shared" ref="KO43" si="3281">KN43</f>
        <v>1</v>
      </c>
      <c r="KP43" s="112">
        <f t="shared" ref="KP43" si="3282">KO43</f>
        <v>1</v>
      </c>
      <c r="KQ43" s="112">
        <f t="shared" ref="KQ43" si="3283">KP43</f>
        <v>1</v>
      </c>
      <c r="KR43" s="112">
        <f t="shared" ref="KR43" si="3284">KQ43</f>
        <v>1</v>
      </c>
      <c r="KS43" s="112">
        <f t="shared" ref="KS43" si="3285">KR43</f>
        <v>1</v>
      </c>
      <c r="KT43" s="113">
        <f t="shared" ref="KT43:KT44" si="3286">+KS43</f>
        <v>1</v>
      </c>
      <c r="KU43" s="112">
        <f t="shared" ref="KU43" si="3287">+KK43</f>
        <v>1</v>
      </c>
      <c r="KV43" s="112">
        <f t="shared" ref="KV43" si="3288">KU43</f>
        <v>1</v>
      </c>
      <c r="KW43" s="112">
        <f t="shared" ref="KW43" si="3289">KV43</f>
        <v>1</v>
      </c>
      <c r="KX43" s="112">
        <f t="shared" ref="KX43" si="3290">KW43</f>
        <v>1</v>
      </c>
      <c r="KY43" s="112">
        <f t="shared" ref="KY43" si="3291">KX43</f>
        <v>1</v>
      </c>
      <c r="KZ43" s="112">
        <f t="shared" ref="KZ43" si="3292">KY43</f>
        <v>1</v>
      </c>
      <c r="LA43" s="112">
        <f t="shared" ref="LA43" si="3293">KZ43</f>
        <v>1</v>
      </c>
      <c r="LB43" s="112">
        <f t="shared" ref="LB43" si="3294">LA43</f>
        <v>1</v>
      </c>
      <c r="LC43" s="112">
        <f t="shared" ref="LC43" si="3295">LB43</f>
        <v>1</v>
      </c>
      <c r="LD43" s="171">
        <f t="shared" ref="LD43" si="3296">+LC43</f>
        <v>1</v>
      </c>
      <c r="LE43">
        <v>1</v>
      </c>
      <c r="LF43" s="112">
        <f t="shared" ref="LF43:LG43" si="3297">+KV43</f>
        <v>1</v>
      </c>
      <c r="LG43" s="171">
        <f t="shared" si="3297"/>
        <v>1</v>
      </c>
      <c r="LH43">
        <v>1</v>
      </c>
      <c r="LI43">
        <v>1</v>
      </c>
      <c r="LJ43">
        <v>1</v>
      </c>
      <c r="LK43">
        <v>1</v>
      </c>
      <c r="LL43">
        <v>1</v>
      </c>
      <c r="LM43">
        <v>1</v>
      </c>
      <c r="LN43">
        <v>1</v>
      </c>
      <c r="LO43">
        <v>1</v>
      </c>
      <c r="LP43">
        <v>1</v>
      </c>
      <c r="LQ43">
        <v>1</v>
      </c>
      <c r="LR43">
        <v>1</v>
      </c>
      <c r="LS43">
        <v>1</v>
      </c>
      <c r="LT43">
        <v>1</v>
      </c>
      <c r="LU43">
        <v>1</v>
      </c>
      <c r="LV43">
        <v>1</v>
      </c>
      <c r="LW43">
        <v>1</v>
      </c>
      <c r="LX43">
        <v>1</v>
      </c>
      <c r="LY43" s="11">
        <v>1</v>
      </c>
      <c r="LZ43">
        <v>1</v>
      </c>
      <c r="MA43" s="11">
        <v>1</v>
      </c>
      <c r="MB43">
        <v>1</v>
      </c>
      <c r="MC43">
        <v>1</v>
      </c>
      <c r="MD43">
        <v>1</v>
      </c>
      <c r="ME43">
        <v>1</v>
      </c>
    </row>
    <row r="44" spans="1:343" x14ac:dyDescent="0.25">
      <c r="A44" s="264"/>
      <c r="B44" s="15" t="s">
        <v>896</v>
      </c>
      <c r="C44" s="8" t="s">
        <v>45</v>
      </c>
      <c r="D44" s="8" t="s">
        <v>71</v>
      </c>
      <c r="E44" s="8">
        <v>1248158520</v>
      </c>
      <c r="F44" t="s">
        <v>97</v>
      </c>
      <c r="G44">
        <v>18</v>
      </c>
      <c r="H44">
        <f>+G44</f>
        <v>18</v>
      </c>
      <c r="I44">
        <f t="shared" ref="I44:O44" si="3298">+H44</f>
        <v>18</v>
      </c>
      <c r="J44">
        <f t="shared" si="3298"/>
        <v>18</v>
      </c>
      <c r="K44">
        <f t="shared" si="3298"/>
        <v>18</v>
      </c>
      <c r="L44">
        <f t="shared" si="3298"/>
        <v>18</v>
      </c>
      <c r="M44">
        <f t="shared" si="3298"/>
        <v>18</v>
      </c>
      <c r="N44">
        <f t="shared" si="3298"/>
        <v>18</v>
      </c>
      <c r="O44">
        <f t="shared" si="3298"/>
        <v>18</v>
      </c>
      <c r="P44">
        <f t="shared" si="3002"/>
        <v>18</v>
      </c>
      <c r="Q44">
        <f t="shared" ref="Q44:Y44" si="3299">+P44</f>
        <v>18</v>
      </c>
      <c r="R44">
        <f t="shared" si="3299"/>
        <v>18</v>
      </c>
      <c r="S44">
        <f t="shared" si="3299"/>
        <v>18</v>
      </c>
      <c r="T44">
        <f t="shared" si="3299"/>
        <v>18</v>
      </c>
      <c r="U44">
        <f t="shared" si="3299"/>
        <v>18</v>
      </c>
      <c r="V44">
        <f t="shared" si="3299"/>
        <v>18</v>
      </c>
      <c r="W44">
        <f t="shared" si="3299"/>
        <v>18</v>
      </c>
      <c r="X44">
        <f t="shared" si="3299"/>
        <v>18</v>
      </c>
      <c r="Y44">
        <f t="shared" si="3299"/>
        <v>18</v>
      </c>
      <c r="Z44">
        <f t="shared" si="3012"/>
        <v>18</v>
      </c>
      <c r="AA44">
        <f t="shared" ref="AA44:AI44" si="3300">+Z44</f>
        <v>18</v>
      </c>
      <c r="AB44">
        <f t="shared" si="3300"/>
        <v>18</v>
      </c>
      <c r="AC44">
        <f t="shared" si="3300"/>
        <v>18</v>
      </c>
      <c r="AD44">
        <f t="shared" si="3300"/>
        <v>18</v>
      </c>
      <c r="AE44">
        <f t="shared" si="3300"/>
        <v>18</v>
      </c>
      <c r="AF44">
        <f t="shared" si="3300"/>
        <v>18</v>
      </c>
      <c r="AG44">
        <f t="shared" si="3300"/>
        <v>18</v>
      </c>
      <c r="AH44">
        <f t="shared" si="3300"/>
        <v>18</v>
      </c>
      <c r="AI44">
        <f t="shared" si="3300"/>
        <v>18</v>
      </c>
      <c r="AJ44">
        <f t="shared" si="3022"/>
        <v>18</v>
      </c>
      <c r="AK44">
        <f t="shared" ref="AK44:AS44" si="3301">+AJ44</f>
        <v>18</v>
      </c>
      <c r="AL44">
        <f t="shared" si="3301"/>
        <v>18</v>
      </c>
      <c r="AM44">
        <f t="shared" si="3301"/>
        <v>18</v>
      </c>
      <c r="AN44">
        <f t="shared" si="3301"/>
        <v>18</v>
      </c>
      <c r="AO44">
        <f t="shared" si="3301"/>
        <v>18</v>
      </c>
      <c r="AP44">
        <f t="shared" si="3301"/>
        <v>18</v>
      </c>
      <c r="AQ44">
        <f t="shared" si="3301"/>
        <v>18</v>
      </c>
      <c r="AR44">
        <f t="shared" si="3301"/>
        <v>18</v>
      </c>
      <c r="AS44">
        <f t="shared" si="3301"/>
        <v>18</v>
      </c>
      <c r="AT44">
        <f t="shared" si="3032"/>
        <v>18</v>
      </c>
      <c r="AU44">
        <f t="shared" ref="AU44:BC44" si="3302">+AT44</f>
        <v>18</v>
      </c>
      <c r="AV44">
        <f t="shared" si="3302"/>
        <v>18</v>
      </c>
      <c r="AW44">
        <f t="shared" si="3302"/>
        <v>18</v>
      </c>
      <c r="AX44">
        <f t="shared" si="3302"/>
        <v>18</v>
      </c>
      <c r="AY44">
        <f t="shared" si="3302"/>
        <v>18</v>
      </c>
      <c r="AZ44">
        <f t="shared" si="3302"/>
        <v>18</v>
      </c>
      <c r="BA44">
        <f t="shared" si="3302"/>
        <v>18</v>
      </c>
      <c r="BB44">
        <f t="shared" si="3302"/>
        <v>18</v>
      </c>
      <c r="BC44">
        <f t="shared" si="3302"/>
        <v>18</v>
      </c>
      <c r="BD44">
        <f t="shared" si="3042"/>
        <v>18</v>
      </c>
      <c r="BE44">
        <f t="shared" ref="BE44:BM44" si="3303">+BD44</f>
        <v>18</v>
      </c>
      <c r="BF44">
        <f t="shared" si="3303"/>
        <v>18</v>
      </c>
      <c r="BG44">
        <f t="shared" si="3303"/>
        <v>18</v>
      </c>
      <c r="BH44">
        <f t="shared" si="3303"/>
        <v>18</v>
      </c>
      <c r="BI44">
        <f t="shared" si="3303"/>
        <v>18</v>
      </c>
      <c r="BJ44">
        <f t="shared" si="3303"/>
        <v>18</v>
      </c>
      <c r="BK44">
        <f t="shared" si="3303"/>
        <v>18</v>
      </c>
      <c r="BL44">
        <f t="shared" si="3303"/>
        <v>18</v>
      </c>
      <c r="BM44">
        <f t="shared" si="3303"/>
        <v>18</v>
      </c>
      <c r="BN44">
        <f t="shared" si="3052"/>
        <v>18</v>
      </c>
      <c r="BO44">
        <f t="shared" ref="BO44:BW44" si="3304">+BN44</f>
        <v>18</v>
      </c>
      <c r="BP44">
        <f t="shared" si="3304"/>
        <v>18</v>
      </c>
      <c r="BQ44">
        <f t="shared" si="3304"/>
        <v>18</v>
      </c>
      <c r="BR44">
        <f t="shared" si="3304"/>
        <v>18</v>
      </c>
      <c r="BS44">
        <f t="shared" si="3304"/>
        <v>18</v>
      </c>
      <c r="BT44">
        <f t="shared" si="3304"/>
        <v>18</v>
      </c>
      <c r="BU44">
        <f t="shared" si="3304"/>
        <v>18</v>
      </c>
      <c r="BV44">
        <f t="shared" si="3304"/>
        <v>18</v>
      </c>
      <c r="BW44">
        <f t="shared" si="3304"/>
        <v>18</v>
      </c>
      <c r="BX44">
        <f t="shared" si="3062"/>
        <v>18</v>
      </c>
      <c r="BY44">
        <f t="shared" ref="BY44:CG44" si="3305">+BX44</f>
        <v>18</v>
      </c>
      <c r="BZ44">
        <f t="shared" si="3305"/>
        <v>18</v>
      </c>
      <c r="CA44">
        <f t="shared" si="3305"/>
        <v>18</v>
      </c>
      <c r="CB44">
        <f t="shared" si="3305"/>
        <v>18</v>
      </c>
      <c r="CC44">
        <f t="shared" si="3305"/>
        <v>18</v>
      </c>
      <c r="CD44">
        <f t="shared" si="3305"/>
        <v>18</v>
      </c>
      <c r="CE44">
        <f t="shared" si="3305"/>
        <v>18</v>
      </c>
      <c r="CF44">
        <f t="shared" si="3305"/>
        <v>18</v>
      </c>
      <c r="CG44">
        <f t="shared" si="3305"/>
        <v>18</v>
      </c>
      <c r="CH44">
        <f t="shared" si="3072"/>
        <v>18</v>
      </c>
      <c r="CI44">
        <f t="shared" ref="CI44:CQ44" si="3306">+CH44</f>
        <v>18</v>
      </c>
      <c r="CJ44">
        <f t="shared" si="3306"/>
        <v>18</v>
      </c>
      <c r="CK44">
        <f t="shared" si="3306"/>
        <v>18</v>
      </c>
      <c r="CL44">
        <f t="shared" si="3306"/>
        <v>18</v>
      </c>
      <c r="CM44">
        <f t="shared" si="3306"/>
        <v>18</v>
      </c>
      <c r="CN44">
        <f t="shared" si="3306"/>
        <v>18</v>
      </c>
      <c r="CO44">
        <f t="shared" si="3306"/>
        <v>18</v>
      </c>
      <c r="CP44">
        <f t="shared" si="3306"/>
        <v>18</v>
      </c>
      <c r="CQ44">
        <f t="shared" si="3306"/>
        <v>18</v>
      </c>
      <c r="CR44">
        <f t="shared" si="3082"/>
        <v>18</v>
      </c>
      <c r="CS44">
        <f t="shared" ref="CS44:DA44" si="3307">+CR44</f>
        <v>18</v>
      </c>
      <c r="CT44">
        <f t="shared" si="3307"/>
        <v>18</v>
      </c>
      <c r="CU44">
        <f t="shared" si="3307"/>
        <v>18</v>
      </c>
      <c r="CV44">
        <f t="shared" si="3307"/>
        <v>18</v>
      </c>
      <c r="CW44">
        <f t="shared" si="3307"/>
        <v>18</v>
      </c>
      <c r="CX44">
        <f t="shared" si="3307"/>
        <v>18</v>
      </c>
      <c r="CY44">
        <f t="shared" si="3307"/>
        <v>18</v>
      </c>
      <c r="CZ44">
        <f t="shared" si="3307"/>
        <v>18</v>
      </c>
      <c r="DA44">
        <f t="shared" si="3307"/>
        <v>18</v>
      </c>
      <c r="DB44">
        <f t="shared" si="3092"/>
        <v>18</v>
      </c>
      <c r="DC44">
        <f t="shared" ref="DC44:DK44" si="3308">+DB44</f>
        <v>18</v>
      </c>
      <c r="DD44">
        <f t="shared" si="3308"/>
        <v>18</v>
      </c>
      <c r="DE44">
        <f t="shared" si="3308"/>
        <v>18</v>
      </c>
      <c r="DF44">
        <f t="shared" si="3308"/>
        <v>18</v>
      </c>
      <c r="DG44">
        <f t="shared" si="3308"/>
        <v>18</v>
      </c>
      <c r="DH44">
        <f t="shared" si="3308"/>
        <v>18</v>
      </c>
      <c r="DI44">
        <f t="shared" si="3308"/>
        <v>18</v>
      </c>
      <c r="DJ44">
        <f t="shared" si="3308"/>
        <v>18</v>
      </c>
      <c r="DK44">
        <f t="shared" si="3308"/>
        <v>18</v>
      </c>
      <c r="DL44">
        <f t="shared" si="3102"/>
        <v>18</v>
      </c>
      <c r="DM44">
        <f t="shared" ref="DM44:DT44" si="3309">+DL44</f>
        <v>18</v>
      </c>
      <c r="DN44">
        <f t="shared" si="3309"/>
        <v>18</v>
      </c>
      <c r="DO44">
        <f t="shared" si="3309"/>
        <v>18</v>
      </c>
      <c r="DP44">
        <f t="shared" si="3309"/>
        <v>18</v>
      </c>
      <c r="DQ44">
        <f t="shared" si="3309"/>
        <v>18</v>
      </c>
      <c r="DR44">
        <f t="shared" si="3309"/>
        <v>18</v>
      </c>
      <c r="DS44">
        <f t="shared" si="3309"/>
        <v>18</v>
      </c>
      <c r="DT44">
        <f t="shared" si="3309"/>
        <v>18</v>
      </c>
      <c r="DU44">
        <v>18</v>
      </c>
      <c r="DV44">
        <f t="shared" si="3112"/>
        <v>18</v>
      </c>
      <c r="DW44">
        <f t="shared" ref="DW44:EO44" si="3310">+DV44</f>
        <v>18</v>
      </c>
      <c r="DX44">
        <f t="shared" si="3310"/>
        <v>18</v>
      </c>
      <c r="DY44">
        <f t="shared" si="3310"/>
        <v>18</v>
      </c>
      <c r="DZ44">
        <f t="shared" si="3310"/>
        <v>18</v>
      </c>
      <c r="EA44">
        <f t="shared" si="3310"/>
        <v>18</v>
      </c>
      <c r="EB44">
        <f t="shared" si="3310"/>
        <v>18</v>
      </c>
      <c r="EC44">
        <f t="shared" si="3310"/>
        <v>18</v>
      </c>
      <c r="ED44">
        <f t="shared" si="3310"/>
        <v>18</v>
      </c>
      <c r="EE44">
        <f t="shared" si="3310"/>
        <v>18</v>
      </c>
      <c r="EF44">
        <f t="shared" si="3310"/>
        <v>18</v>
      </c>
      <c r="EG44">
        <f t="shared" si="3310"/>
        <v>18</v>
      </c>
      <c r="EH44">
        <f t="shared" si="3310"/>
        <v>18</v>
      </c>
      <c r="EI44">
        <f t="shared" si="3310"/>
        <v>18</v>
      </c>
      <c r="EJ44">
        <f t="shared" si="3310"/>
        <v>18</v>
      </c>
      <c r="EK44">
        <f t="shared" si="3310"/>
        <v>18</v>
      </c>
      <c r="EL44">
        <f t="shared" si="3310"/>
        <v>18</v>
      </c>
      <c r="EM44">
        <f t="shared" si="3310"/>
        <v>18</v>
      </c>
      <c r="EN44">
        <f t="shared" si="3310"/>
        <v>18</v>
      </c>
      <c r="EO44">
        <f t="shared" si="3310"/>
        <v>18</v>
      </c>
      <c r="EP44">
        <f t="shared" si="3131"/>
        <v>18</v>
      </c>
      <c r="EQ44">
        <f t="shared" ref="EQ44:EY44" si="3311">+EP44</f>
        <v>18</v>
      </c>
      <c r="ER44">
        <f t="shared" si="3311"/>
        <v>18</v>
      </c>
      <c r="ES44">
        <f t="shared" si="3311"/>
        <v>18</v>
      </c>
      <c r="ET44">
        <f t="shared" si="3311"/>
        <v>18</v>
      </c>
      <c r="EU44">
        <f t="shared" si="3311"/>
        <v>18</v>
      </c>
      <c r="EV44">
        <f t="shared" si="3311"/>
        <v>18</v>
      </c>
      <c r="EW44">
        <f t="shared" si="3311"/>
        <v>18</v>
      </c>
      <c r="EX44">
        <f t="shared" si="3311"/>
        <v>18</v>
      </c>
      <c r="EY44">
        <f t="shared" si="3311"/>
        <v>18</v>
      </c>
      <c r="EZ44">
        <f t="shared" si="3141"/>
        <v>18</v>
      </c>
      <c r="FA44">
        <f t="shared" ref="FA44:FI44" si="3312">+EZ44</f>
        <v>18</v>
      </c>
      <c r="FB44">
        <f t="shared" si="3312"/>
        <v>18</v>
      </c>
      <c r="FC44">
        <f t="shared" si="3312"/>
        <v>18</v>
      </c>
      <c r="FD44">
        <f t="shared" si="3312"/>
        <v>18</v>
      </c>
      <c r="FE44">
        <f t="shared" si="3312"/>
        <v>18</v>
      </c>
      <c r="FF44">
        <f t="shared" si="3312"/>
        <v>18</v>
      </c>
      <c r="FG44">
        <f t="shared" si="3312"/>
        <v>18</v>
      </c>
      <c r="FH44">
        <f t="shared" si="3312"/>
        <v>18</v>
      </c>
      <c r="FI44">
        <f t="shared" si="3312"/>
        <v>18</v>
      </c>
      <c r="FJ44">
        <f t="shared" si="3151"/>
        <v>18</v>
      </c>
      <c r="FK44">
        <f t="shared" ref="FK44:GC44" si="3313">+FJ44</f>
        <v>18</v>
      </c>
      <c r="FL44">
        <f t="shared" si="3313"/>
        <v>18</v>
      </c>
      <c r="FM44">
        <f t="shared" si="3313"/>
        <v>18</v>
      </c>
      <c r="FN44">
        <f t="shared" si="3313"/>
        <v>18</v>
      </c>
      <c r="FO44">
        <f t="shared" si="3313"/>
        <v>18</v>
      </c>
      <c r="FP44">
        <f t="shared" si="3313"/>
        <v>18</v>
      </c>
      <c r="FQ44">
        <f t="shared" si="3313"/>
        <v>18</v>
      </c>
      <c r="FR44">
        <f t="shared" si="3313"/>
        <v>18</v>
      </c>
      <c r="FS44">
        <f t="shared" si="3313"/>
        <v>18</v>
      </c>
      <c r="FT44">
        <f t="shared" si="3313"/>
        <v>18</v>
      </c>
      <c r="FU44">
        <f t="shared" si="3313"/>
        <v>18</v>
      </c>
      <c r="FV44">
        <f t="shared" si="3313"/>
        <v>18</v>
      </c>
      <c r="FW44">
        <f t="shared" si="3313"/>
        <v>18</v>
      </c>
      <c r="FX44">
        <f t="shared" si="3313"/>
        <v>18</v>
      </c>
      <c r="FY44">
        <f t="shared" si="3313"/>
        <v>18</v>
      </c>
      <c r="FZ44">
        <f t="shared" si="3313"/>
        <v>18</v>
      </c>
      <c r="GA44">
        <f t="shared" si="3313"/>
        <v>18</v>
      </c>
      <c r="GB44">
        <f t="shared" si="3313"/>
        <v>18</v>
      </c>
      <c r="GC44">
        <f t="shared" si="3313"/>
        <v>18</v>
      </c>
      <c r="GD44">
        <f t="shared" si="3170"/>
        <v>18</v>
      </c>
      <c r="GE44">
        <f t="shared" ref="GE44:GM44" si="3314">+GD44</f>
        <v>18</v>
      </c>
      <c r="GF44">
        <f t="shared" si="3314"/>
        <v>18</v>
      </c>
      <c r="GG44">
        <f t="shared" si="3314"/>
        <v>18</v>
      </c>
      <c r="GH44">
        <f t="shared" si="3314"/>
        <v>18</v>
      </c>
      <c r="GI44">
        <f t="shared" si="3314"/>
        <v>18</v>
      </c>
      <c r="GJ44">
        <f t="shared" si="3314"/>
        <v>18</v>
      </c>
      <c r="GK44">
        <f t="shared" si="3314"/>
        <v>18</v>
      </c>
      <c r="GL44">
        <f t="shared" si="3314"/>
        <v>18</v>
      </c>
      <c r="GM44">
        <f t="shared" si="3314"/>
        <v>18</v>
      </c>
      <c r="GN44">
        <f t="shared" si="3180"/>
        <v>18</v>
      </c>
      <c r="GO44">
        <f t="shared" ref="GO44:GW44" si="3315">+GN44</f>
        <v>18</v>
      </c>
      <c r="GP44">
        <f t="shared" si="3315"/>
        <v>18</v>
      </c>
      <c r="GQ44">
        <f t="shared" si="3315"/>
        <v>18</v>
      </c>
      <c r="GR44">
        <f t="shared" si="3315"/>
        <v>18</v>
      </c>
      <c r="GS44">
        <f t="shared" si="3315"/>
        <v>18</v>
      </c>
      <c r="GT44">
        <f t="shared" si="3315"/>
        <v>18</v>
      </c>
      <c r="GU44">
        <f t="shared" si="3315"/>
        <v>18</v>
      </c>
      <c r="GV44">
        <f t="shared" si="3315"/>
        <v>18</v>
      </c>
      <c r="GW44">
        <f t="shared" si="3315"/>
        <v>18</v>
      </c>
      <c r="GX44">
        <f t="shared" si="3190"/>
        <v>18</v>
      </c>
      <c r="GY44">
        <f t="shared" ref="GY44:HG44" si="3316">+GX44</f>
        <v>18</v>
      </c>
      <c r="GZ44">
        <f t="shared" si="3316"/>
        <v>18</v>
      </c>
      <c r="HA44">
        <f t="shared" si="3316"/>
        <v>18</v>
      </c>
      <c r="HB44">
        <f t="shared" si="3316"/>
        <v>18</v>
      </c>
      <c r="HC44">
        <f t="shared" si="3316"/>
        <v>18</v>
      </c>
      <c r="HD44">
        <f t="shared" si="3316"/>
        <v>18</v>
      </c>
      <c r="HE44">
        <f t="shared" si="3316"/>
        <v>18</v>
      </c>
      <c r="HF44">
        <f t="shared" si="3316"/>
        <v>18</v>
      </c>
      <c r="HG44">
        <f t="shared" si="3316"/>
        <v>18</v>
      </c>
      <c r="HH44">
        <f t="shared" si="3199"/>
        <v>18</v>
      </c>
      <c r="HI44">
        <f t="shared" ref="HI44:HQ44" si="3317">+HH44</f>
        <v>18</v>
      </c>
      <c r="HJ44">
        <f t="shared" si="3317"/>
        <v>18</v>
      </c>
      <c r="HK44">
        <f t="shared" si="3317"/>
        <v>18</v>
      </c>
      <c r="HL44">
        <f t="shared" si="3317"/>
        <v>18</v>
      </c>
      <c r="HM44">
        <f t="shared" si="3317"/>
        <v>18</v>
      </c>
      <c r="HN44">
        <f t="shared" si="3317"/>
        <v>18</v>
      </c>
      <c r="HO44">
        <f t="shared" si="3317"/>
        <v>18</v>
      </c>
      <c r="HP44">
        <f t="shared" si="3317"/>
        <v>18</v>
      </c>
      <c r="HQ44">
        <f t="shared" si="3317"/>
        <v>18</v>
      </c>
      <c r="HR44">
        <f t="shared" si="3209"/>
        <v>18</v>
      </c>
      <c r="HS44">
        <f t="shared" ref="HS44:IA44" si="3318">+HR44</f>
        <v>18</v>
      </c>
      <c r="HT44">
        <f t="shared" si="3318"/>
        <v>18</v>
      </c>
      <c r="HU44">
        <f t="shared" si="3318"/>
        <v>18</v>
      </c>
      <c r="HV44">
        <f t="shared" si="3318"/>
        <v>18</v>
      </c>
      <c r="HW44">
        <f t="shared" si="3318"/>
        <v>18</v>
      </c>
      <c r="HX44">
        <f t="shared" si="3318"/>
        <v>18</v>
      </c>
      <c r="HY44">
        <f t="shared" si="3318"/>
        <v>18</v>
      </c>
      <c r="HZ44">
        <f t="shared" si="3318"/>
        <v>18</v>
      </c>
      <c r="IA44">
        <f t="shared" si="3318"/>
        <v>18</v>
      </c>
      <c r="IB44">
        <f t="shared" si="3219"/>
        <v>18</v>
      </c>
      <c r="IC44">
        <f t="shared" ref="IC44:IK44" si="3319">+IB44</f>
        <v>18</v>
      </c>
      <c r="ID44">
        <f t="shared" si="3319"/>
        <v>18</v>
      </c>
      <c r="IE44">
        <f t="shared" si="3319"/>
        <v>18</v>
      </c>
      <c r="IF44">
        <f t="shared" si="3319"/>
        <v>18</v>
      </c>
      <c r="IG44">
        <f t="shared" si="3319"/>
        <v>18</v>
      </c>
      <c r="IH44">
        <f t="shared" si="3319"/>
        <v>18</v>
      </c>
      <c r="II44">
        <f t="shared" si="3319"/>
        <v>18</v>
      </c>
      <c r="IJ44">
        <f t="shared" si="3319"/>
        <v>18</v>
      </c>
      <c r="IK44">
        <f t="shared" si="3319"/>
        <v>18</v>
      </c>
      <c r="IL44">
        <f t="shared" si="3228"/>
        <v>18</v>
      </c>
      <c r="IM44">
        <f t="shared" ref="IM44:IU44" si="3320">+IL44</f>
        <v>18</v>
      </c>
      <c r="IN44">
        <f t="shared" si="3320"/>
        <v>18</v>
      </c>
      <c r="IO44">
        <f t="shared" si="3320"/>
        <v>18</v>
      </c>
      <c r="IP44">
        <f t="shared" si="3320"/>
        <v>18</v>
      </c>
      <c r="IQ44">
        <f t="shared" si="3320"/>
        <v>18</v>
      </c>
      <c r="IR44">
        <f t="shared" si="3320"/>
        <v>18</v>
      </c>
      <c r="IS44">
        <f t="shared" si="3320"/>
        <v>18</v>
      </c>
      <c r="IT44">
        <f t="shared" si="3320"/>
        <v>18</v>
      </c>
      <c r="IU44">
        <f t="shared" si="3320"/>
        <v>18</v>
      </c>
      <c r="IV44">
        <f t="shared" si="3238"/>
        <v>18</v>
      </c>
      <c r="IW44">
        <f t="shared" ref="IW44:JE44" si="3321">+IV44</f>
        <v>18</v>
      </c>
      <c r="IX44">
        <f t="shared" si="3321"/>
        <v>18</v>
      </c>
      <c r="IY44">
        <f t="shared" si="3321"/>
        <v>18</v>
      </c>
      <c r="IZ44">
        <f t="shared" si="3321"/>
        <v>18</v>
      </c>
      <c r="JA44">
        <f t="shared" si="3321"/>
        <v>18</v>
      </c>
      <c r="JB44">
        <f t="shared" si="3321"/>
        <v>18</v>
      </c>
      <c r="JC44">
        <f t="shared" si="3321"/>
        <v>18</v>
      </c>
      <c r="JD44">
        <f t="shared" si="3321"/>
        <v>18</v>
      </c>
      <c r="JE44">
        <f t="shared" si="3321"/>
        <v>18</v>
      </c>
      <c r="JF44">
        <f t="shared" si="3248"/>
        <v>18</v>
      </c>
      <c r="JG44">
        <f t="shared" ref="JG44:JO44" si="3322">+JF44</f>
        <v>18</v>
      </c>
      <c r="JH44">
        <f t="shared" si="3322"/>
        <v>18</v>
      </c>
      <c r="JI44">
        <f t="shared" si="3322"/>
        <v>18</v>
      </c>
      <c r="JJ44">
        <f t="shared" si="3322"/>
        <v>18</v>
      </c>
      <c r="JK44">
        <f t="shared" si="3322"/>
        <v>18</v>
      </c>
      <c r="JL44">
        <f t="shared" si="3322"/>
        <v>18</v>
      </c>
      <c r="JM44">
        <f t="shared" si="3322"/>
        <v>18</v>
      </c>
      <c r="JN44">
        <f t="shared" si="3322"/>
        <v>18</v>
      </c>
      <c r="JO44">
        <f t="shared" si="3322"/>
        <v>18</v>
      </c>
      <c r="JP44">
        <f t="shared" si="3257"/>
        <v>18</v>
      </c>
      <c r="JQ44">
        <f t="shared" ref="JQ44:JY44" si="3323">+JP44</f>
        <v>18</v>
      </c>
      <c r="JR44">
        <f t="shared" si="3323"/>
        <v>18</v>
      </c>
      <c r="JS44">
        <f t="shared" si="3323"/>
        <v>18</v>
      </c>
      <c r="JT44">
        <f t="shared" si="3323"/>
        <v>18</v>
      </c>
      <c r="JU44">
        <f t="shared" si="3323"/>
        <v>18</v>
      </c>
      <c r="JV44">
        <f t="shared" si="3323"/>
        <v>18</v>
      </c>
      <c r="JW44">
        <f t="shared" si="3323"/>
        <v>18</v>
      </c>
      <c r="JX44">
        <f t="shared" si="3323"/>
        <v>18</v>
      </c>
      <c r="JY44">
        <f t="shared" si="3323"/>
        <v>18</v>
      </c>
      <c r="JZ44">
        <f t="shared" si="3267"/>
        <v>18</v>
      </c>
      <c r="KA44">
        <f t="shared" ref="KA44:KI44" si="3324">+JZ44</f>
        <v>18</v>
      </c>
      <c r="KB44">
        <f t="shared" si="3324"/>
        <v>18</v>
      </c>
      <c r="KC44">
        <f t="shared" si="3324"/>
        <v>18</v>
      </c>
      <c r="KD44">
        <f t="shared" si="3324"/>
        <v>18</v>
      </c>
      <c r="KE44">
        <f t="shared" si="3324"/>
        <v>18</v>
      </c>
      <c r="KF44">
        <f t="shared" si="3324"/>
        <v>18</v>
      </c>
      <c r="KG44">
        <f t="shared" si="3324"/>
        <v>18</v>
      </c>
      <c r="KH44">
        <f t="shared" si="3324"/>
        <v>18</v>
      </c>
      <c r="KI44">
        <f t="shared" si="3324"/>
        <v>18</v>
      </c>
      <c r="KJ44">
        <f t="shared" si="3277"/>
        <v>18</v>
      </c>
      <c r="KK44">
        <f t="shared" ref="KK44:KS44" si="3325">+KJ44</f>
        <v>18</v>
      </c>
      <c r="KL44">
        <f t="shared" si="3325"/>
        <v>18</v>
      </c>
      <c r="KM44">
        <f t="shared" si="3325"/>
        <v>18</v>
      </c>
      <c r="KN44">
        <f t="shared" si="3325"/>
        <v>18</v>
      </c>
      <c r="KO44">
        <f t="shared" si="3325"/>
        <v>18</v>
      </c>
      <c r="KP44">
        <f t="shared" si="3325"/>
        <v>18</v>
      </c>
      <c r="KQ44">
        <f t="shared" si="3325"/>
        <v>18</v>
      </c>
      <c r="KR44">
        <f t="shared" si="3325"/>
        <v>18</v>
      </c>
      <c r="KS44">
        <f t="shared" si="3325"/>
        <v>18</v>
      </c>
      <c r="KT44">
        <f t="shared" si="3286"/>
        <v>18</v>
      </c>
      <c r="KU44">
        <f t="shared" ref="KU44:LD44" si="3326">+KT44</f>
        <v>18</v>
      </c>
      <c r="KV44">
        <f t="shared" si="3326"/>
        <v>18</v>
      </c>
      <c r="KW44">
        <f t="shared" si="3326"/>
        <v>18</v>
      </c>
      <c r="KX44">
        <f t="shared" si="3326"/>
        <v>18</v>
      </c>
      <c r="KY44">
        <f t="shared" si="3326"/>
        <v>18</v>
      </c>
      <c r="KZ44">
        <f t="shared" si="3326"/>
        <v>18</v>
      </c>
      <c r="LA44">
        <f t="shared" si="3326"/>
        <v>18</v>
      </c>
      <c r="LB44">
        <f t="shared" si="3326"/>
        <v>18</v>
      </c>
      <c r="LC44">
        <f t="shared" si="3326"/>
        <v>18</v>
      </c>
      <c r="LD44">
        <f t="shared" si="3326"/>
        <v>18</v>
      </c>
      <c r="LE44" s="252">
        <f>LD44</f>
        <v>18</v>
      </c>
      <c r="LF44" s="252">
        <f>LE44</f>
        <v>18</v>
      </c>
      <c r="LG44" s="252">
        <f>LF44</f>
        <v>18</v>
      </c>
      <c r="LH44">
        <v>36</v>
      </c>
      <c r="LI44">
        <v>36</v>
      </c>
      <c r="LJ44">
        <v>36</v>
      </c>
      <c r="LK44">
        <v>36</v>
      </c>
      <c r="LL44">
        <v>36</v>
      </c>
      <c r="LM44">
        <v>36</v>
      </c>
      <c r="LN44">
        <v>36</v>
      </c>
      <c r="LO44">
        <v>36</v>
      </c>
      <c r="LP44">
        <v>36</v>
      </c>
      <c r="LQ44">
        <v>36</v>
      </c>
      <c r="LR44">
        <v>36</v>
      </c>
      <c r="LS44">
        <v>36</v>
      </c>
      <c r="LT44">
        <f>+LS44-3</f>
        <v>33</v>
      </c>
      <c r="LU44">
        <f t="shared" ref="LU44:MC44" si="3327">+LT44-3</f>
        <v>30</v>
      </c>
      <c r="LV44">
        <f t="shared" si="3327"/>
        <v>27</v>
      </c>
      <c r="LW44">
        <f t="shared" si="3327"/>
        <v>24</v>
      </c>
      <c r="LX44">
        <f t="shared" si="3327"/>
        <v>21</v>
      </c>
      <c r="LY44" s="11">
        <f t="shared" si="3327"/>
        <v>18</v>
      </c>
      <c r="LZ44">
        <f t="shared" si="3327"/>
        <v>15</v>
      </c>
      <c r="MA44" s="11">
        <f t="shared" si="3327"/>
        <v>12</v>
      </c>
      <c r="MB44">
        <f t="shared" si="3327"/>
        <v>9</v>
      </c>
      <c r="MC44">
        <f t="shared" si="3327"/>
        <v>6</v>
      </c>
      <c r="MD44">
        <f t="shared" ref="MD44" si="3328">+MC44-3</f>
        <v>3</v>
      </c>
      <c r="ME44">
        <v>1</v>
      </c>
    </row>
    <row r="45" spans="1:343" x14ac:dyDescent="0.25">
      <c r="A45" s="264"/>
      <c r="B45" s="15" t="s">
        <v>686</v>
      </c>
      <c r="C45" s="8" t="s">
        <v>45</v>
      </c>
      <c r="D45" s="8" t="s">
        <v>71</v>
      </c>
      <c r="E45" s="8">
        <v>1899582292</v>
      </c>
      <c r="F45" s="8" t="s">
        <v>688</v>
      </c>
      <c r="G45" s="112">
        <f>+G8*ProjectDetails!$D$24*1000</f>
        <v>45000</v>
      </c>
      <c r="H45" s="112">
        <f>+H8*ProjectDetails!$D$24*1000</f>
        <v>45000</v>
      </c>
      <c r="I45" s="112">
        <f>+I8*ProjectDetails!$D$24*1000</f>
        <v>45000</v>
      </c>
      <c r="J45" s="112">
        <f>+J8*ProjectDetails!$D$24*1000</f>
        <v>45000</v>
      </c>
      <c r="K45" s="112">
        <f>+K8*ProjectDetails!$D$24*1000</f>
        <v>45000</v>
      </c>
      <c r="L45" s="112">
        <f>+L8*ProjectDetails!$D$24*1000</f>
        <v>2250</v>
      </c>
      <c r="M45" s="112">
        <f>+M8*ProjectDetails!$D$24*1000</f>
        <v>2250</v>
      </c>
      <c r="N45" s="112">
        <f>+N8*ProjectDetails!$D$24*1000</f>
        <v>2250</v>
      </c>
      <c r="O45" s="112">
        <f>+O8*ProjectDetails!$D$24*1000</f>
        <v>2250</v>
      </c>
      <c r="P45" s="112">
        <f>+P8*ProjectDetails!$D$24*1000</f>
        <v>2250</v>
      </c>
      <c r="Q45" s="112">
        <f>+Q8*ProjectDetails!$D$24*1000</f>
        <v>45000</v>
      </c>
      <c r="R45" s="112">
        <f>+R8*ProjectDetails!$D$24*1000</f>
        <v>45000</v>
      </c>
      <c r="S45" s="112">
        <f>+S8*ProjectDetails!$D$24*1000</f>
        <v>45000</v>
      </c>
      <c r="T45" s="112">
        <f>+T8*ProjectDetails!$D$24*1000</f>
        <v>45000</v>
      </c>
      <c r="U45" s="112">
        <f>+U8*ProjectDetails!$D$24*1000</f>
        <v>45000</v>
      </c>
      <c r="V45" s="112">
        <f>+V8*ProjectDetails!$D$24*1000</f>
        <v>2250</v>
      </c>
      <c r="W45" s="112">
        <f>+W8*ProjectDetails!$D$24*1000</f>
        <v>2250</v>
      </c>
      <c r="X45" s="112">
        <f>+X8*ProjectDetails!$D$24*1000</f>
        <v>2250</v>
      </c>
      <c r="Y45" s="112">
        <f>+Y8*ProjectDetails!$D$24*1000</f>
        <v>2250</v>
      </c>
      <c r="Z45" s="112">
        <f>+Z8*ProjectDetails!$D$24*1000</f>
        <v>2250</v>
      </c>
      <c r="AA45" s="112">
        <f>+AA8*ProjectDetails!$D$24*1000</f>
        <v>45000</v>
      </c>
      <c r="AB45" s="112">
        <f>+AB8*ProjectDetails!$D$24*1000</f>
        <v>45000</v>
      </c>
      <c r="AC45" s="112">
        <f>+AC8*ProjectDetails!$D$24*1000</f>
        <v>45000</v>
      </c>
      <c r="AD45" s="112">
        <f>+AD8*ProjectDetails!$D$24*1000</f>
        <v>45000</v>
      </c>
      <c r="AE45" s="112">
        <f>+AE8*ProjectDetails!$D$24*1000</f>
        <v>45000</v>
      </c>
      <c r="AF45" s="112">
        <f>+AF8*ProjectDetails!$D$24*1000</f>
        <v>2250</v>
      </c>
      <c r="AG45" s="112">
        <f>+AG8*ProjectDetails!$D$24*1000</f>
        <v>2250</v>
      </c>
      <c r="AH45" s="112">
        <f>+AH8*ProjectDetails!$D$24*1000</f>
        <v>2250</v>
      </c>
      <c r="AI45" s="112">
        <f>+AI8*ProjectDetails!$D$24*1000</f>
        <v>2250</v>
      </c>
      <c r="AJ45" s="112">
        <f>+AJ8*ProjectDetails!$D$24*1000</f>
        <v>2250</v>
      </c>
      <c r="AK45" s="112">
        <f>+AK8*ProjectDetails!$D$24*1000</f>
        <v>45000</v>
      </c>
      <c r="AL45" s="112">
        <f>+AL8*ProjectDetails!$D$24*1000</f>
        <v>45000</v>
      </c>
      <c r="AM45" s="112">
        <f>+AM8*ProjectDetails!$D$24*1000</f>
        <v>45000</v>
      </c>
      <c r="AN45" s="112">
        <f>+AN8*ProjectDetails!$D$24*1000</f>
        <v>45000</v>
      </c>
      <c r="AO45" s="112">
        <f>+AO8*ProjectDetails!$D$24*1000</f>
        <v>45000</v>
      </c>
      <c r="AP45" s="112">
        <f>+AP8*ProjectDetails!$D$24*1000</f>
        <v>2250</v>
      </c>
      <c r="AQ45" s="112">
        <f>+AQ8*ProjectDetails!$D$24*1000</f>
        <v>2250</v>
      </c>
      <c r="AR45" s="112">
        <f>+AR8*ProjectDetails!$D$24*1000</f>
        <v>2250</v>
      </c>
      <c r="AS45" s="112">
        <f>+AS8*ProjectDetails!$D$24*1000</f>
        <v>2250</v>
      </c>
      <c r="AT45" s="112">
        <f>+AT8*ProjectDetails!$D$24*1000</f>
        <v>2250</v>
      </c>
      <c r="AU45" s="112">
        <f>+AU8*ProjectDetails!$D$24*1000</f>
        <v>45000</v>
      </c>
      <c r="AV45" s="112">
        <f>+AV8*ProjectDetails!$D$24*1000</f>
        <v>45000</v>
      </c>
      <c r="AW45" s="112">
        <f>+AW8*ProjectDetails!$D$24*1000</f>
        <v>45000</v>
      </c>
      <c r="AX45" s="112">
        <f>+AX8*ProjectDetails!$D$24*1000</f>
        <v>45000</v>
      </c>
      <c r="AY45" s="112">
        <f>+AY8*ProjectDetails!$D$24*1000</f>
        <v>45000</v>
      </c>
      <c r="AZ45" s="112">
        <f>+AZ8*ProjectDetails!$D$24*1000</f>
        <v>2250</v>
      </c>
      <c r="BA45" s="112">
        <f>+BA8*ProjectDetails!$D$24*1000</f>
        <v>2250</v>
      </c>
      <c r="BB45" s="112">
        <f>+BB8*ProjectDetails!$D$24*1000</f>
        <v>2250</v>
      </c>
      <c r="BC45" s="112">
        <f>+BC8*ProjectDetails!$D$24*1000</f>
        <v>2250</v>
      </c>
      <c r="BD45" s="112">
        <f>+BD8*ProjectDetails!$D$24*1000</f>
        <v>2250</v>
      </c>
      <c r="BE45" s="112">
        <f>+BE8*ProjectDetails!$D$24*1000</f>
        <v>45000</v>
      </c>
      <c r="BF45" s="112">
        <f>+BF8*ProjectDetails!$D$24*1000</f>
        <v>45000</v>
      </c>
      <c r="BG45" s="112">
        <f>+BG8*ProjectDetails!$D$24*1000</f>
        <v>45000</v>
      </c>
      <c r="BH45" s="112">
        <f>+BH8*ProjectDetails!$D$24*1000</f>
        <v>45000</v>
      </c>
      <c r="BI45" s="112">
        <f>+BI8*ProjectDetails!$D$24*1000</f>
        <v>45000</v>
      </c>
      <c r="BJ45" s="112">
        <f>+BJ8*ProjectDetails!$D$24*1000</f>
        <v>2250</v>
      </c>
      <c r="BK45" s="112">
        <f>+BK8*ProjectDetails!$D$24*1000</f>
        <v>2250</v>
      </c>
      <c r="BL45" s="112">
        <f>+BL8*ProjectDetails!$D$24*1000</f>
        <v>2250</v>
      </c>
      <c r="BM45" s="112">
        <f>+BM8*ProjectDetails!$D$24*1000</f>
        <v>2250</v>
      </c>
      <c r="BN45" s="112">
        <f>+BN8*ProjectDetails!$D$24*1000</f>
        <v>2250</v>
      </c>
      <c r="BO45" s="112">
        <f>+BO8*ProjectDetails!$D$24*1000</f>
        <v>45000</v>
      </c>
      <c r="BP45" s="112">
        <f>+BP8*ProjectDetails!$D$24*1000</f>
        <v>45000</v>
      </c>
      <c r="BQ45" s="112">
        <f>+BQ8*ProjectDetails!$D$24*1000</f>
        <v>45000</v>
      </c>
      <c r="BR45" s="112">
        <f>+BR8*ProjectDetails!$D$24*1000</f>
        <v>45000</v>
      </c>
      <c r="BS45" s="112">
        <f>+BS8*ProjectDetails!$D$24*1000</f>
        <v>45000</v>
      </c>
      <c r="BT45" s="112">
        <f>+BT8*ProjectDetails!$D$24*1000</f>
        <v>2250</v>
      </c>
      <c r="BU45" s="112">
        <f>+BU8*ProjectDetails!$D$24*1000</f>
        <v>2250</v>
      </c>
      <c r="BV45" s="112">
        <f>+BV8*ProjectDetails!$D$24*1000</f>
        <v>2250</v>
      </c>
      <c r="BW45" s="112">
        <f>+BW8*ProjectDetails!$D$24*1000</f>
        <v>2250</v>
      </c>
      <c r="BX45" s="112">
        <f>+BX8*ProjectDetails!$D$24*1000</f>
        <v>2250</v>
      </c>
      <c r="BY45" s="112">
        <f>+BY8*ProjectDetails!$D$24*1000</f>
        <v>45000</v>
      </c>
      <c r="BZ45" s="112">
        <f>+BZ8*ProjectDetails!$D$24*1000</f>
        <v>45000</v>
      </c>
      <c r="CA45" s="112">
        <f>+CA8*ProjectDetails!$D$24*1000</f>
        <v>45000</v>
      </c>
      <c r="CB45" s="112">
        <f>+CB8*ProjectDetails!$D$24*1000</f>
        <v>45000</v>
      </c>
      <c r="CC45" s="112">
        <f>+CC8*ProjectDetails!$D$24*1000</f>
        <v>45000</v>
      </c>
      <c r="CD45" s="112">
        <f>+CD8*ProjectDetails!$D$24*1000</f>
        <v>2250</v>
      </c>
      <c r="CE45" s="112">
        <f>+CE8*ProjectDetails!$D$24*1000</f>
        <v>2250</v>
      </c>
      <c r="CF45" s="112">
        <f>+CF8*ProjectDetails!$D$24*1000</f>
        <v>2250</v>
      </c>
      <c r="CG45" s="112">
        <f>+CG8*ProjectDetails!$D$24*1000</f>
        <v>2250</v>
      </c>
      <c r="CH45" s="112">
        <f>+CH8*ProjectDetails!$D$24*1000</f>
        <v>2250</v>
      </c>
      <c r="CI45" s="112">
        <f>+CI8*ProjectDetails!$D$24*1000</f>
        <v>45000</v>
      </c>
      <c r="CJ45" s="112">
        <f>+CJ8*ProjectDetails!$D$24*1000</f>
        <v>45000</v>
      </c>
      <c r="CK45" s="112">
        <f>+CK8*ProjectDetails!$D$24*1000</f>
        <v>45000</v>
      </c>
      <c r="CL45" s="112">
        <f>+CL8*ProjectDetails!$D$24*1000</f>
        <v>45000</v>
      </c>
      <c r="CM45" s="112">
        <f>+CM8*ProjectDetails!$D$24*1000</f>
        <v>45000</v>
      </c>
      <c r="CN45" s="112">
        <f>+CN8*ProjectDetails!$D$24*1000</f>
        <v>2250</v>
      </c>
      <c r="CO45" s="112">
        <f>+CO8*ProjectDetails!$D$24*1000</f>
        <v>2250</v>
      </c>
      <c r="CP45" s="112">
        <f>+CP8*ProjectDetails!$D$24*1000</f>
        <v>2250</v>
      </c>
      <c r="CQ45" s="112">
        <f>+CQ8*ProjectDetails!$D$24*1000</f>
        <v>2250</v>
      </c>
      <c r="CR45" s="112">
        <f>+CR8*ProjectDetails!$D$24*1000</f>
        <v>2250</v>
      </c>
      <c r="CS45" s="112">
        <f>+CS8*ProjectDetails!$D$24*1000</f>
        <v>45000</v>
      </c>
      <c r="CT45" s="112">
        <f>+CT8*ProjectDetails!$D$24*1000</f>
        <v>45000</v>
      </c>
      <c r="CU45" s="112">
        <f>+CU8*ProjectDetails!$D$24*1000</f>
        <v>45000</v>
      </c>
      <c r="CV45" s="112">
        <f>+CV8*ProjectDetails!$D$24*1000</f>
        <v>45000</v>
      </c>
      <c r="CW45" s="112">
        <f>+CW8*ProjectDetails!$D$24*1000</f>
        <v>45000</v>
      </c>
      <c r="CX45" s="112">
        <f>+CX8*ProjectDetails!$D$24*1000</f>
        <v>2250</v>
      </c>
      <c r="CY45" s="112">
        <f>+CY8*ProjectDetails!$D$24*1000</f>
        <v>2250</v>
      </c>
      <c r="CZ45" s="112">
        <f>+CZ8*ProjectDetails!$D$24*1000</f>
        <v>2250</v>
      </c>
      <c r="DA45" s="112">
        <f>+DA8*ProjectDetails!$D$24*1000</f>
        <v>2250</v>
      </c>
      <c r="DB45" s="112">
        <f>+DB8*ProjectDetails!$D$24*1000</f>
        <v>2250</v>
      </c>
      <c r="DC45" s="112">
        <f>+DC8*ProjectDetails!$D$24*1000</f>
        <v>45000</v>
      </c>
      <c r="DD45" s="112">
        <f>+DD8*ProjectDetails!$D$24*1000</f>
        <v>45000</v>
      </c>
      <c r="DE45" s="112">
        <f>+DE8*ProjectDetails!$D$24*1000</f>
        <v>45000</v>
      </c>
      <c r="DF45" s="112">
        <f>+DF8*ProjectDetails!$D$24*1000</f>
        <v>45000</v>
      </c>
      <c r="DG45" s="112">
        <f>+DG8*ProjectDetails!$D$24*1000</f>
        <v>45000</v>
      </c>
      <c r="DH45" s="112">
        <f>+DH8*ProjectDetails!$D$24*1000</f>
        <v>2250</v>
      </c>
      <c r="DI45" s="112">
        <f>+DI8*ProjectDetails!$D$24*1000</f>
        <v>2250</v>
      </c>
      <c r="DJ45" s="112">
        <f>+DJ8*ProjectDetails!$D$24*1000</f>
        <v>2250</v>
      </c>
      <c r="DK45" s="112">
        <f>+DK8*ProjectDetails!$D$24*1000</f>
        <v>2250</v>
      </c>
      <c r="DL45" s="112">
        <f>+DL8*ProjectDetails!$D$24*1000</f>
        <v>2250</v>
      </c>
      <c r="DM45" s="112">
        <f>+DM8*ProjectDetails!$D$24*1000</f>
        <v>45000</v>
      </c>
      <c r="DN45" s="112">
        <f>+DN8*ProjectDetails!$D$24*1000</f>
        <v>45000</v>
      </c>
      <c r="DO45" s="112">
        <f>+DO8*ProjectDetails!$D$24*1000</f>
        <v>45000</v>
      </c>
      <c r="DP45" s="112">
        <f>+DP8*ProjectDetails!$D$24*1000</f>
        <v>45000</v>
      </c>
      <c r="DQ45" s="112">
        <f>+DQ8*ProjectDetails!$D$24*1000</f>
        <v>45000</v>
      </c>
      <c r="DR45" s="112">
        <f>+DR8*ProjectDetails!$D$24*1000</f>
        <v>2250</v>
      </c>
      <c r="DS45" s="112">
        <f>+DS8*ProjectDetails!$D$24*1000</f>
        <v>2250</v>
      </c>
      <c r="DT45" s="112">
        <f>+DT8*ProjectDetails!$D$24*1000</f>
        <v>2250</v>
      </c>
      <c r="DU45" s="112">
        <f>+DU8*ProjectDetails!$D$24*1000</f>
        <v>2250</v>
      </c>
      <c r="DV45" s="112">
        <f>+DV8*ProjectDetails!$D$24*1000</f>
        <v>2250</v>
      </c>
      <c r="DW45" s="112">
        <f>+DW8*ProjectDetails!$D$24*1000</f>
        <v>22500</v>
      </c>
      <c r="DX45" s="112">
        <f>+DX8*ProjectDetails!$D$24*1000</f>
        <v>22500</v>
      </c>
      <c r="DY45" s="112">
        <f>+DY8*ProjectDetails!$D$24*1000</f>
        <v>22500</v>
      </c>
      <c r="DZ45" s="112">
        <f>+DZ8*ProjectDetails!$D$24*1000</f>
        <v>22500</v>
      </c>
      <c r="EA45" s="112">
        <f>+EA8*ProjectDetails!$D$24*1000</f>
        <v>2250</v>
      </c>
      <c r="EB45" s="112">
        <f>+EB8*ProjectDetails!$D$24*1000</f>
        <v>2250</v>
      </c>
      <c r="EC45" s="112">
        <f>+EC8*ProjectDetails!$D$24*1000</f>
        <v>2250</v>
      </c>
      <c r="ED45" s="112">
        <f>+ED8*ProjectDetails!$D$24*1000</f>
        <v>2250</v>
      </c>
      <c r="EE45" s="112">
        <f>+EE8*ProjectDetails!$D$24*1000</f>
        <v>45000</v>
      </c>
      <c r="EF45" s="112">
        <f>+EF8*ProjectDetails!$D$24*1000</f>
        <v>45000</v>
      </c>
      <c r="EG45" s="112">
        <f>+EG8*ProjectDetails!$D$24*1000</f>
        <v>45000</v>
      </c>
      <c r="EH45" s="112">
        <f>+EH8*ProjectDetails!$D$24*1000</f>
        <v>45000</v>
      </c>
      <c r="EI45" s="112">
        <f>+EI8*ProjectDetails!$D$24*1000</f>
        <v>45000</v>
      </c>
      <c r="EJ45" s="112">
        <f>+EJ8*ProjectDetails!$D$24*1000</f>
        <v>45000</v>
      </c>
      <c r="EK45" s="112">
        <f>+EK8*ProjectDetails!$D$24*1000</f>
        <v>45000</v>
      </c>
      <c r="EL45" s="112">
        <f>+EL8*ProjectDetails!$D$24*1000</f>
        <v>2250</v>
      </c>
      <c r="EM45" s="112">
        <f>+EM8*ProjectDetails!$D$24*1000</f>
        <v>2250</v>
      </c>
      <c r="EN45" s="112">
        <f>+EN8*ProjectDetails!$D$24*1000</f>
        <v>2250</v>
      </c>
      <c r="EO45" s="112">
        <f>+EO8*ProjectDetails!$D$24*1000</f>
        <v>2250</v>
      </c>
      <c r="EP45" s="112">
        <f>+EP8*ProjectDetails!$D$24*1000</f>
        <v>2250</v>
      </c>
      <c r="EQ45" s="112">
        <f>+EQ8*ProjectDetails!$D$24*1000</f>
        <v>45000</v>
      </c>
      <c r="ER45" s="112">
        <f>+ER8*ProjectDetails!$D$24*1000</f>
        <v>45000</v>
      </c>
      <c r="ES45" s="112">
        <f>+ES8*ProjectDetails!$D$24*1000</f>
        <v>45000</v>
      </c>
      <c r="ET45" s="112">
        <f>+ET8*ProjectDetails!$D$24*1000</f>
        <v>45000</v>
      </c>
      <c r="EU45" s="112">
        <f>+EU8*ProjectDetails!$D$24*1000</f>
        <v>45000</v>
      </c>
      <c r="EV45" s="112">
        <f>+EV8*ProjectDetails!$D$24*1000</f>
        <v>2250</v>
      </c>
      <c r="EW45" s="112">
        <f>+EW8*ProjectDetails!$D$24*1000</f>
        <v>2250</v>
      </c>
      <c r="EX45" s="112">
        <f>+EX8*ProjectDetails!$D$24*1000</f>
        <v>2250</v>
      </c>
      <c r="EY45" s="112">
        <f>+EY8*ProjectDetails!$D$24*1000</f>
        <v>2250</v>
      </c>
      <c r="EZ45" s="112">
        <f>+EZ8*ProjectDetails!$D$24*1000</f>
        <v>2250</v>
      </c>
      <c r="FA45" s="112">
        <f>+FA8*ProjectDetails!$D$24*1000</f>
        <v>45000</v>
      </c>
      <c r="FB45" s="112">
        <f>+FB8*ProjectDetails!$D$24*1000</f>
        <v>45000</v>
      </c>
      <c r="FC45" s="112">
        <f>+FC8*ProjectDetails!$D$24*1000</f>
        <v>45000</v>
      </c>
      <c r="FD45" s="112">
        <f>+FD8*ProjectDetails!$D$24*1000</f>
        <v>45000</v>
      </c>
      <c r="FE45" s="112">
        <f>+FE8*ProjectDetails!$D$24*1000</f>
        <v>45000</v>
      </c>
      <c r="FF45" s="112">
        <f>+FF8*ProjectDetails!$D$24*1000</f>
        <v>2250</v>
      </c>
      <c r="FG45" s="112">
        <f>+FG8*ProjectDetails!$D$24*1000</f>
        <v>2250</v>
      </c>
      <c r="FH45" s="112">
        <f>+FH8*ProjectDetails!$D$24*1000</f>
        <v>2250</v>
      </c>
      <c r="FI45" s="112">
        <f>+FI8*ProjectDetails!$D$24*1000</f>
        <v>2250</v>
      </c>
      <c r="FJ45" s="112">
        <f>+FJ8*ProjectDetails!$D$24*1000</f>
        <v>2250</v>
      </c>
      <c r="FK45" s="112">
        <f>+FK8*ProjectDetails!$D$24*1000</f>
        <v>45000</v>
      </c>
      <c r="FL45" s="112">
        <f>+FL8*ProjectDetails!$D$24*1000</f>
        <v>45000</v>
      </c>
      <c r="FM45" s="112">
        <f>+FM8*ProjectDetails!$D$24*1000</f>
        <v>2250</v>
      </c>
      <c r="FN45" s="112">
        <f>+FN8*ProjectDetails!$D$24*1000</f>
        <v>2250</v>
      </c>
      <c r="FO45" s="112">
        <f>+FO8*ProjectDetails!$D$24*1000</f>
        <v>45000</v>
      </c>
      <c r="FP45" s="112">
        <f>+FP8*ProjectDetails!$D$24*1000</f>
        <v>2250</v>
      </c>
      <c r="FQ45" s="112">
        <f>+FQ8*ProjectDetails!$D$24*1000</f>
        <v>2250</v>
      </c>
      <c r="FR45" s="112">
        <f>+FR8*ProjectDetails!$D$24*1000</f>
        <v>2250</v>
      </c>
      <c r="FS45" s="112">
        <f>+FS8*ProjectDetails!$D$24*1000</f>
        <v>2250</v>
      </c>
      <c r="FT45" s="112">
        <f>+FT8*ProjectDetails!$D$24*1000</f>
        <v>2250</v>
      </c>
      <c r="FU45" s="112">
        <f>+FU8*ProjectDetails!$D$24*1000</f>
        <v>45000</v>
      </c>
      <c r="FV45" s="112">
        <f>+FV8*ProjectDetails!$D$24*1000</f>
        <v>45000</v>
      </c>
      <c r="FW45" s="112">
        <f>+FW8*ProjectDetails!$D$24*1000</f>
        <v>45000</v>
      </c>
      <c r="FX45" s="112">
        <f>+FX8*ProjectDetails!$D$24*1000</f>
        <v>45000</v>
      </c>
      <c r="FY45" s="112">
        <f>+FY8*ProjectDetails!$D$24*1000</f>
        <v>45000</v>
      </c>
      <c r="FZ45" s="112">
        <f>+FZ8*ProjectDetails!$D$24*1000</f>
        <v>2250</v>
      </c>
      <c r="GA45" s="112">
        <f>+GA8*ProjectDetails!$D$24*1000</f>
        <v>2250</v>
      </c>
      <c r="GB45" s="112">
        <f>+GB8*ProjectDetails!$D$24*1000</f>
        <v>2250</v>
      </c>
      <c r="GC45" s="112">
        <f>+GC8*ProjectDetails!$D$24*1000</f>
        <v>2250</v>
      </c>
      <c r="GD45" s="112">
        <f>+GD8*ProjectDetails!$D$24*1000</f>
        <v>2250</v>
      </c>
      <c r="GE45" s="112">
        <f>+GE8*ProjectDetails!$D$24*1000</f>
        <v>45000</v>
      </c>
      <c r="GF45" s="112">
        <f>+GF8*ProjectDetails!$D$24*1000</f>
        <v>45000</v>
      </c>
      <c r="GG45" s="112">
        <f>+GG8*ProjectDetails!$D$24*1000</f>
        <v>45000</v>
      </c>
      <c r="GH45" s="112">
        <f>+GH8*ProjectDetails!$D$24*1000</f>
        <v>45000</v>
      </c>
      <c r="GI45" s="112">
        <f>+GI8*ProjectDetails!$D$24*1000</f>
        <v>45000</v>
      </c>
      <c r="GJ45" s="112">
        <f>+GJ8*ProjectDetails!$D$24*1000</f>
        <v>2250</v>
      </c>
      <c r="GK45" s="112">
        <f>+GK8*ProjectDetails!$D$24*1000</f>
        <v>2250</v>
      </c>
      <c r="GL45" s="112">
        <f>+GL8*ProjectDetails!$D$24*1000</f>
        <v>2250</v>
      </c>
      <c r="GM45" s="112">
        <f>+GM8*ProjectDetails!$D$24*1000</f>
        <v>2250</v>
      </c>
      <c r="GN45" s="112">
        <f>+GN8*ProjectDetails!$D$24*1000</f>
        <v>2250</v>
      </c>
      <c r="GO45" s="112">
        <f>+GO8*ProjectDetails!$D$24*1000</f>
        <v>45000</v>
      </c>
      <c r="GP45" s="112">
        <f>+GP8*ProjectDetails!$D$24*1000</f>
        <v>45000</v>
      </c>
      <c r="GQ45" s="112">
        <f>+GQ8*ProjectDetails!$D$24*1000</f>
        <v>45000</v>
      </c>
      <c r="GR45" s="112">
        <f>+GR8*ProjectDetails!$D$24*1000</f>
        <v>45000</v>
      </c>
      <c r="GS45" s="112">
        <f>+GS8*ProjectDetails!$D$24*1000</f>
        <v>45000</v>
      </c>
      <c r="GT45" s="112">
        <f>+GT8*ProjectDetails!$D$24*1000</f>
        <v>2250</v>
      </c>
      <c r="GU45" s="112">
        <f>+GU8*ProjectDetails!$D$24*1000</f>
        <v>2250</v>
      </c>
      <c r="GV45" s="112">
        <f>+GV8*ProjectDetails!$D$24*1000</f>
        <v>2250</v>
      </c>
      <c r="GW45" s="112">
        <f>+GW8*ProjectDetails!$D$24*1000</f>
        <v>2250</v>
      </c>
      <c r="GX45" s="112">
        <f>+GX8*ProjectDetails!$D$24*1000</f>
        <v>2250</v>
      </c>
      <c r="GY45" s="112">
        <f>+GY8*ProjectDetails!$D$24*1000</f>
        <v>45000</v>
      </c>
      <c r="GZ45" s="112">
        <f>+GZ8*ProjectDetails!$D$24*1000</f>
        <v>45000</v>
      </c>
      <c r="HA45" s="112">
        <f>+HA8*ProjectDetails!$D$24*1000</f>
        <v>45000</v>
      </c>
      <c r="HB45" s="112">
        <f>+HB8*ProjectDetails!$D$24*1000</f>
        <v>45000</v>
      </c>
      <c r="HC45" s="112">
        <f>+HC8*ProjectDetails!$D$24*1000</f>
        <v>45000</v>
      </c>
      <c r="HD45" s="112">
        <f>+HD8*ProjectDetails!$D$24*1000</f>
        <v>2250</v>
      </c>
      <c r="HE45" s="112">
        <f>+HE8*ProjectDetails!$D$24*1000</f>
        <v>2250</v>
      </c>
      <c r="HF45" s="112">
        <f>+HF8*ProjectDetails!$D$24*1000</f>
        <v>2250</v>
      </c>
      <c r="HG45" s="112">
        <f>+HG8*ProjectDetails!$D$24*1000</f>
        <v>2250</v>
      </c>
      <c r="HH45" s="112">
        <f>+HH8*ProjectDetails!$D$24*1000</f>
        <v>2250</v>
      </c>
      <c r="HI45" s="112">
        <f>+HI8*ProjectDetails!$D$24*1000</f>
        <v>45000</v>
      </c>
      <c r="HJ45" s="112">
        <f>+HJ8*ProjectDetails!$D$24*1000</f>
        <v>45000</v>
      </c>
      <c r="HK45" s="112">
        <f>+HK8*ProjectDetails!$D$24*1000</f>
        <v>45000</v>
      </c>
      <c r="HL45" s="112">
        <f>+HL8*ProjectDetails!$D$24*1000</f>
        <v>45000</v>
      </c>
      <c r="HM45" s="112">
        <f>+HM8*ProjectDetails!$D$24*1000</f>
        <v>45000</v>
      </c>
      <c r="HN45" s="112">
        <f>+HN8*ProjectDetails!$D$24*1000</f>
        <v>2250</v>
      </c>
      <c r="HO45" s="112">
        <f>+HO8*ProjectDetails!$D$24*1000</f>
        <v>2250</v>
      </c>
      <c r="HP45" s="112">
        <f>+HP8*ProjectDetails!$D$24*1000</f>
        <v>2250</v>
      </c>
      <c r="HQ45" s="112">
        <f>+HQ8*ProjectDetails!$D$24*1000</f>
        <v>2250</v>
      </c>
      <c r="HR45" s="112">
        <f>+HR8*ProjectDetails!$D$24*1000</f>
        <v>2250</v>
      </c>
      <c r="HS45" s="112">
        <f>+HS8*ProjectDetails!$D$24*1000</f>
        <v>45000</v>
      </c>
      <c r="HT45" s="112">
        <f>+HT8*ProjectDetails!$D$24*1000</f>
        <v>45000</v>
      </c>
      <c r="HU45" s="112">
        <f>+HU8*ProjectDetails!$D$24*1000</f>
        <v>45000</v>
      </c>
      <c r="HV45" s="112">
        <f>+HV8*ProjectDetails!$D$24*1000</f>
        <v>45000</v>
      </c>
      <c r="HW45" s="112">
        <f>+HW8*ProjectDetails!$D$24*1000</f>
        <v>45000</v>
      </c>
      <c r="HX45" s="112">
        <f>+HX8*ProjectDetails!$D$24*1000</f>
        <v>2250</v>
      </c>
      <c r="HY45" s="112">
        <f>+HY8*ProjectDetails!$D$24*1000</f>
        <v>2250</v>
      </c>
      <c r="HZ45" s="112">
        <f>+HZ8*ProjectDetails!$D$24*1000</f>
        <v>2250</v>
      </c>
      <c r="IA45" s="112">
        <f>+IA8*ProjectDetails!$D$24*1000</f>
        <v>2250</v>
      </c>
      <c r="IB45" s="112">
        <f>+IB8*ProjectDetails!$D$24*1000</f>
        <v>2250</v>
      </c>
      <c r="IC45" s="112">
        <f>+IC8*ProjectDetails!$D$24*1000</f>
        <v>45000</v>
      </c>
      <c r="ID45" s="112">
        <f>+ID8*ProjectDetails!$D$24*1000</f>
        <v>45000</v>
      </c>
      <c r="IE45" s="112">
        <f>+IE8*ProjectDetails!$D$24*1000</f>
        <v>45000</v>
      </c>
      <c r="IF45" s="112">
        <f>+IF8*ProjectDetails!$D$24*1000</f>
        <v>45000</v>
      </c>
      <c r="IG45" s="112">
        <f>+IG8*ProjectDetails!$D$24*1000</f>
        <v>45000</v>
      </c>
      <c r="IH45" s="112">
        <f>+IH8*ProjectDetails!$D$24*1000</f>
        <v>2250</v>
      </c>
      <c r="II45" s="112">
        <f>+II8*ProjectDetails!$D$24*1000</f>
        <v>2250</v>
      </c>
      <c r="IJ45" s="112">
        <f>+IJ8*ProjectDetails!$D$24*1000</f>
        <v>2250</v>
      </c>
      <c r="IK45" s="112">
        <f>+IK8*ProjectDetails!$D$24*1000</f>
        <v>2250</v>
      </c>
      <c r="IL45" s="112">
        <f>+IL8*ProjectDetails!$D$24*1000</f>
        <v>2250</v>
      </c>
      <c r="IM45" s="112">
        <f>+IM8*ProjectDetails!$D$24*1000</f>
        <v>45000</v>
      </c>
      <c r="IN45" s="112">
        <f>+IN8*ProjectDetails!$D$24*1000</f>
        <v>45000</v>
      </c>
      <c r="IO45" s="112">
        <f>+IO8*ProjectDetails!$D$24*1000</f>
        <v>45000</v>
      </c>
      <c r="IP45" s="112">
        <f>+IP8*ProjectDetails!$D$24*1000</f>
        <v>45000</v>
      </c>
      <c r="IQ45" s="112">
        <f>+IQ8*ProjectDetails!$D$24*1000</f>
        <v>45000</v>
      </c>
      <c r="IR45" s="112">
        <f>+IR8*ProjectDetails!$D$24*1000</f>
        <v>2250</v>
      </c>
      <c r="IS45" s="112">
        <f>+IS8*ProjectDetails!$D$24*1000</f>
        <v>2250</v>
      </c>
      <c r="IT45" s="112">
        <f>+IT8*ProjectDetails!$D$24*1000</f>
        <v>2250</v>
      </c>
      <c r="IU45" s="112">
        <f>+IU8*ProjectDetails!$D$24*1000</f>
        <v>2250</v>
      </c>
      <c r="IV45" s="112">
        <f>+IV8*ProjectDetails!$D$24*1000</f>
        <v>2250</v>
      </c>
      <c r="IW45" s="112">
        <f>+IW8*ProjectDetails!$D$24*1000</f>
        <v>45000</v>
      </c>
      <c r="IX45" s="112">
        <f>+IX8*ProjectDetails!$D$24*1000</f>
        <v>45000</v>
      </c>
      <c r="IY45" s="112">
        <f>+IY8*ProjectDetails!$D$24*1000</f>
        <v>45000</v>
      </c>
      <c r="IZ45" s="112">
        <f>+IZ8*ProjectDetails!$D$24*1000</f>
        <v>45000</v>
      </c>
      <c r="JA45" s="112">
        <f>+JA8*ProjectDetails!$D$24*1000</f>
        <v>45000</v>
      </c>
      <c r="JB45" s="112">
        <f>+JB8*ProjectDetails!$D$24*1000</f>
        <v>2250</v>
      </c>
      <c r="JC45" s="112">
        <f>+JC8*ProjectDetails!$D$24*1000</f>
        <v>2250</v>
      </c>
      <c r="JD45" s="112">
        <f>+JD8*ProjectDetails!$D$24*1000</f>
        <v>2250</v>
      </c>
      <c r="JE45" s="112">
        <f>+JE8*ProjectDetails!$D$24*1000</f>
        <v>2250</v>
      </c>
      <c r="JF45" s="112">
        <f>+JF8*ProjectDetails!$D$24*1000</f>
        <v>2250</v>
      </c>
      <c r="JG45" s="112">
        <f>+JG8*ProjectDetails!$D$24*1000</f>
        <v>45000</v>
      </c>
      <c r="JH45" s="112">
        <f>+JH8*ProjectDetails!$D$24*1000</f>
        <v>45000</v>
      </c>
      <c r="JI45" s="112">
        <f>+JI8*ProjectDetails!$D$24*1000</f>
        <v>45000</v>
      </c>
      <c r="JJ45" s="112">
        <f>+JJ8*ProjectDetails!$D$24*1000</f>
        <v>45000</v>
      </c>
      <c r="JK45" s="112">
        <f>+JK8*ProjectDetails!$D$24*1000</f>
        <v>45000</v>
      </c>
      <c r="JL45" s="112">
        <f>+JL8*ProjectDetails!$D$24*1000</f>
        <v>2250</v>
      </c>
      <c r="JM45" s="112">
        <f>+JM8*ProjectDetails!$D$24*1000</f>
        <v>2250</v>
      </c>
      <c r="JN45" s="112">
        <f>+JN8*ProjectDetails!$D$24*1000</f>
        <v>2250</v>
      </c>
      <c r="JO45" s="112">
        <f>+JO8*ProjectDetails!$D$24*1000</f>
        <v>2250</v>
      </c>
      <c r="JP45" s="112">
        <f>+JP8*ProjectDetails!$D$24*1000</f>
        <v>2250</v>
      </c>
      <c r="JQ45" s="112">
        <f>+JQ8*ProjectDetails!$D$24*1000</f>
        <v>45000</v>
      </c>
      <c r="JR45" s="112">
        <f>+JR8*ProjectDetails!$D$24*1000</f>
        <v>45000</v>
      </c>
      <c r="JS45" s="112">
        <f>+JS8*ProjectDetails!$D$24*1000</f>
        <v>45000</v>
      </c>
      <c r="JT45" s="112">
        <f>+JT8*ProjectDetails!$D$24*1000</f>
        <v>45000</v>
      </c>
      <c r="JU45" s="112">
        <f>+JU8*ProjectDetails!$D$24*1000</f>
        <v>45000</v>
      </c>
      <c r="JV45" s="112">
        <f>+JV8*ProjectDetails!$D$24*1000</f>
        <v>2250</v>
      </c>
      <c r="JW45" s="112">
        <f>+JW8*ProjectDetails!$D$24*1000</f>
        <v>2250</v>
      </c>
      <c r="JX45" s="112">
        <f>+JX8*ProjectDetails!$D$24*1000</f>
        <v>2250</v>
      </c>
      <c r="JY45" s="112">
        <f>+JY8*ProjectDetails!$D$24*1000</f>
        <v>2250</v>
      </c>
      <c r="JZ45" s="112">
        <f>+JZ8*ProjectDetails!$D$24*1000</f>
        <v>2250</v>
      </c>
      <c r="KA45" s="112">
        <f>+KA8*ProjectDetails!$D$24*1000</f>
        <v>45000</v>
      </c>
      <c r="KB45" s="112">
        <f>+KB8*ProjectDetails!$D$24*1000</f>
        <v>45000</v>
      </c>
      <c r="KC45" s="112">
        <f>+KC8*ProjectDetails!$D$24*1000</f>
        <v>45000</v>
      </c>
      <c r="KD45" s="112">
        <f>+KD8*ProjectDetails!$D$24*1000</f>
        <v>45000</v>
      </c>
      <c r="KE45" s="112">
        <f>+KE8*ProjectDetails!$D$24*1000</f>
        <v>45000</v>
      </c>
      <c r="KF45" s="112">
        <f>+KF8*ProjectDetails!$D$24*1000</f>
        <v>2250</v>
      </c>
      <c r="KG45" s="112">
        <f>+KG8*ProjectDetails!$D$24*1000</f>
        <v>2250</v>
      </c>
      <c r="KH45" s="112">
        <f>+KH8*ProjectDetails!$D$24*1000</f>
        <v>2250</v>
      </c>
      <c r="KI45" s="112">
        <f>+KI8*ProjectDetails!$D$24*1000</f>
        <v>2250</v>
      </c>
      <c r="KJ45" s="112">
        <f>+KJ8*ProjectDetails!$D$24*1000</f>
        <v>2250</v>
      </c>
      <c r="KK45" s="112">
        <f>+KK8*ProjectDetails!$D$24*1000</f>
        <v>45000</v>
      </c>
      <c r="KL45" s="112">
        <f>+KL8*ProjectDetails!$D$24*1000</f>
        <v>45000</v>
      </c>
      <c r="KM45" s="112">
        <f>+KM8*ProjectDetails!$D$24*1000</f>
        <v>45000</v>
      </c>
      <c r="KN45" s="112">
        <f>+KN8*ProjectDetails!$D$24*1000</f>
        <v>45000</v>
      </c>
      <c r="KO45" s="112">
        <f>+KO8*ProjectDetails!$D$24*1000</f>
        <v>45000</v>
      </c>
      <c r="KP45" s="112">
        <f>+KP8*ProjectDetails!$D$24*1000</f>
        <v>2250</v>
      </c>
      <c r="KQ45" s="112">
        <f>+KQ8*ProjectDetails!$D$24*1000</f>
        <v>2250</v>
      </c>
      <c r="KR45" s="112">
        <f>+KR8*ProjectDetails!$D$24*1000</f>
        <v>2250</v>
      </c>
      <c r="KS45" s="112">
        <f>+KS8*ProjectDetails!$D$24*1000</f>
        <v>2250</v>
      </c>
      <c r="KT45" s="112">
        <f>+KT8*ProjectDetails!$D$24*1000</f>
        <v>2250</v>
      </c>
      <c r="KU45" s="112">
        <f>+KU8*ProjectDetails!$D$24*1000</f>
        <v>45000</v>
      </c>
      <c r="KV45" s="112">
        <f>+KV8*ProjectDetails!$D$24*1000</f>
        <v>45000</v>
      </c>
      <c r="KW45" s="112">
        <f>+KW8*ProjectDetails!$D$24*1000</f>
        <v>45000</v>
      </c>
      <c r="KX45" s="112">
        <f>+KX8*ProjectDetails!$D$24*1000</f>
        <v>45000</v>
      </c>
      <c r="KY45" s="112">
        <f>+KY8*ProjectDetails!$D$24*1000</f>
        <v>45000</v>
      </c>
      <c r="KZ45" s="112">
        <f>+KZ8*ProjectDetails!$D$24*1000</f>
        <v>2250</v>
      </c>
      <c r="LA45" s="112">
        <f>+LA8*ProjectDetails!$D$24*1000</f>
        <v>2250</v>
      </c>
      <c r="LB45" s="112">
        <f>+LB8*ProjectDetails!$D$24*1000</f>
        <v>2250</v>
      </c>
      <c r="LC45" s="112">
        <f>+LC8*ProjectDetails!$D$24*1000</f>
        <v>2250</v>
      </c>
      <c r="LD45" s="171">
        <f>+LD8*ProjectDetails!$D$24*1000</f>
        <v>2250</v>
      </c>
      <c r="LE45" s="112">
        <f>+LE8*ProjectDetails!$D$24*1000</f>
        <v>45000</v>
      </c>
      <c r="LF45" s="112">
        <f>+LF8*ProjectDetails!$D$24*1000</f>
        <v>45000</v>
      </c>
      <c r="LG45" s="171">
        <f>+LG8*ProjectDetails!$D$24*1000</f>
        <v>45000</v>
      </c>
      <c r="LH45" s="112">
        <f>+LH8*ProjectDetails!$D$24*1000</f>
        <v>45000</v>
      </c>
      <c r="LI45" s="112">
        <f>+LI8*ProjectDetails!$D$24*1000</f>
        <v>45000</v>
      </c>
      <c r="LJ45" s="112">
        <f>+LJ8*ProjectDetails!$D$24*1000</f>
        <v>45000</v>
      </c>
      <c r="LK45" s="112">
        <f>+LK8*ProjectDetails!$D$24*1000</f>
        <v>45000</v>
      </c>
      <c r="LL45" s="112">
        <f>+LL8*ProjectDetails!$D$24*1000</f>
        <v>45000</v>
      </c>
      <c r="LM45" s="112">
        <f>+LM8*ProjectDetails!$D$24*1000</f>
        <v>45000</v>
      </c>
      <c r="LN45" s="112">
        <f>+LN8*ProjectDetails!$D$24*1000</f>
        <v>45000</v>
      </c>
      <c r="LO45" s="112">
        <f>+LO8*ProjectDetails!$D$24*1000</f>
        <v>45000</v>
      </c>
      <c r="LP45" s="112">
        <f>+LP8*ProjectDetails!$D$24*1000</f>
        <v>45000</v>
      </c>
      <c r="LQ45" s="112">
        <f>+LQ8*ProjectDetails!$D$24*1000</f>
        <v>45000</v>
      </c>
      <c r="LR45" s="112">
        <f>+LR8*ProjectDetails!$D$24*1000</f>
        <v>45000</v>
      </c>
      <c r="LS45" s="112">
        <f>+LS8*ProjectDetails!$D$24*1000</f>
        <v>45000</v>
      </c>
      <c r="LT45" s="112">
        <f>+LT8*ProjectDetails!$D$24*1000</f>
        <v>45000</v>
      </c>
      <c r="LU45" s="112">
        <f>+LU8*ProjectDetails!$D$24*1000</f>
        <v>45000</v>
      </c>
      <c r="LV45" s="112">
        <f>+LV8*ProjectDetails!$D$24*1000</f>
        <v>45000</v>
      </c>
      <c r="LW45" s="112">
        <f>+LW8*ProjectDetails!$D$24*1000</f>
        <v>45000</v>
      </c>
      <c r="LX45" s="112">
        <f>+LX8*ProjectDetails!$D$24*1000</f>
        <v>45000</v>
      </c>
      <c r="LY45" s="244">
        <f>+LY8*ProjectDetails!$D$24*1000</f>
        <v>45000</v>
      </c>
      <c r="LZ45" s="112">
        <f>+LZ8*ProjectDetails!$D$24*1000</f>
        <v>45000</v>
      </c>
      <c r="MA45" s="244">
        <f>+MA8*ProjectDetails!$D$24*1000</f>
        <v>45000</v>
      </c>
      <c r="MB45" s="112">
        <f>+MB8*ProjectDetails!$D$24*1000</f>
        <v>45000</v>
      </c>
      <c r="MC45" s="112">
        <f>+MC8*ProjectDetails!$D$24*1000</f>
        <v>45000</v>
      </c>
      <c r="MD45" s="112">
        <f>+MD8*ProjectDetails!$D$24*1000</f>
        <v>45000</v>
      </c>
      <c r="ME45" s="112">
        <f>+ME8*ProjectDetails!$D$24*1000</f>
        <v>45000</v>
      </c>
    </row>
    <row r="46" spans="1:343" x14ac:dyDescent="0.25">
      <c r="A46" s="264"/>
      <c r="B46" s="15" t="s">
        <v>687</v>
      </c>
      <c r="C46" s="8" t="s">
        <v>45</v>
      </c>
      <c r="D46" s="8" t="s">
        <v>71</v>
      </c>
      <c r="E46" s="8">
        <v>1899582292</v>
      </c>
      <c r="F46" s="8" t="s">
        <v>689</v>
      </c>
      <c r="G46" s="112">
        <f>+G10*ProjectDetails!$D$24*1000</f>
        <v>0</v>
      </c>
      <c r="H46" s="112">
        <f>+H10*ProjectDetails!$D$24*1000</f>
        <v>13500</v>
      </c>
      <c r="I46" s="112">
        <f>+I10*ProjectDetails!$D$24*1000</f>
        <v>-13500</v>
      </c>
      <c r="J46" s="112">
        <f>+J10*ProjectDetails!$D$24*1000</f>
        <v>17775.000000000004</v>
      </c>
      <c r="K46" s="112">
        <f>+K10*ProjectDetails!$D$24*1000</f>
        <v>-17775.000000000004</v>
      </c>
      <c r="L46" s="112">
        <f>+L10*ProjectDetails!$D$24*1000</f>
        <v>0</v>
      </c>
      <c r="M46" s="112">
        <f>+M10*ProjectDetails!$D$24*1000</f>
        <v>13500</v>
      </c>
      <c r="N46" s="112">
        <f>+N10*ProjectDetails!$D$24*1000</f>
        <v>-13500</v>
      </c>
      <c r="O46" s="112">
        <f>+O10*ProjectDetails!$D$24*1000</f>
        <v>17775.000000000004</v>
      </c>
      <c r="P46" s="112">
        <f>+P10*ProjectDetails!$D$24*1000</f>
        <v>-17775.000000000004</v>
      </c>
      <c r="Q46" s="112">
        <f>+Q10*ProjectDetails!$D$24*1000</f>
        <v>0</v>
      </c>
      <c r="R46" s="112">
        <f>+R10*ProjectDetails!$D$24*1000</f>
        <v>13500</v>
      </c>
      <c r="S46" s="112">
        <f>+S10*ProjectDetails!$D$24*1000</f>
        <v>-13500</v>
      </c>
      <c r="T46" s="112">
        <f>+T10*ProjectDetails!$D$24*1000</f>
        <v>17775.000000000004</v>
      </c>
      <c r="U46" s="112">
        <f>+U10*ProjectDetails!$D$24*1000</f>
        <v>-17775.000000000004</v>
      </c>
      <c r="V46" s="112">
        <f>+V10*ProjectDetails!$D$24*1000</f>
        <v>0</v>
      </c>
      <c r="W46" s="112">
        <f>+W10*ProjectDetails!$D$24*1000</f>
        <v>13500</v>
      </c>
      <c r="X46" s="112">
        <f>+X10*ProjectDetails!$D$24*1000</f>
        <v>-13500</v>
      </c>
      <c r="Y46" s="112">
        <f>+Y10*ProjectDetails!$D$24*1000</f>
        <v>17775.000000000004</v>
      </c>
      <c r="Z46" s="112">
        <f>+Z10*ProjectDetails!$D$24*1000</f>
        <v>-17775.000000000004</v>
      </c>
      <c r="AA46" s="112">
        <f>+AA10*ProjectDetails!$D$24*1000</f>
        <v>0</v>
      </c>
      <c r="AB46" s="112">
        <f>+AB10*ProjectDetails!$D$24*1000</f>
        <v>13500</v>
      </c>
      <c r="AC46" s="112">
        <f>+AC10*ProjectDetails!$D$24*1000</f>
        <v>-13500</v>
      </c>
      <c r="AD46" s="112">
        <f>+AD10*ProjectDetails!$D$24*1000</f>
        <v>17775.000000000004</v>
      </c>
      <c r="AE46" s="112">
        <f>+AE10*ProjectDetails!$D$24*1000</f>
        <v>-17775.000000000004</v>
      </c>
      <c r="AF46" s="112">
        <f>+AF10*ProjectDetails!$D$24*1000</f>
        <v>0</v>
      </c>
      <c r="AG46" s="112">
        <f>+AG10*ProjectDetails!$D$24*1000</f>
        <v>13500</v>
      </c>
      <c r="AH46" s="112">
        <f>+AH10*ProjectDetails!$D$24*1000</f>
        <v>-13500</v>
      </c>
      <c r="AI46" s="112">
        <f>+AI10*ProjectDetails!$D$24*1000</f>
        <v>17775.000000000004</v>
      </c>
      <c r="AJ46" s="112">
        <f>+AJ10*ProjectDetails!$D$24*1000</f>
        <v>-17775.000000000004</v>
      </c>
      <c r="AK46" s="112">
        <f>+AK10*ProjectDetails!$D$24*1000</f>
        <v>0</v>
      </c>
      <c r="AL46" s="112">
        <f>+AL10*ProjectDetails!$D$24*1000</f>
        <v>13500</v>
      </c>
      <c r="AM46" s="112">
        <f>+AM10*ProjectDetails!$D$24*1000</f>
        <v>-13500</v>
      </c>
      <c r="AN46" s="112">
        <f>+AN10*ProjectDetails!$D$24*1000</f>
        <v>17775.000000000004</v>
      </c>
      <c r="AO46" s="112">
        <f>+AO10*ProjectDetails!$D$24*1000</f>
        <v>-17775.000000000004</v>
      </c>
      <c r="AP46" s="112">
        <f>+AP10*ProjectDetails!$D$24*1000</f>
        <v>0</v>
      </c>
      <c r="AQ46" s="112">
        <f>+AQ10*ProjectDetails!$D$24*1000</f>
        <v>13500</v>
      </c>
      <c r="AR46" s="112">
        <f>+AR10*ProjectDetails!$D$24*1000</f>
        <v>-13500</v>
      </c>
      <c r="AS46" s="112">
        <f>+AS10*ProjectDetails!$D$24*1000</f>
        <v>17775.000000000004</v>
      </c>
      <c r="AT46" s="112">
        <f>+AT10*ProjectDetails!$D$24*1000</f>
        <v>-17775.000000000004</v>
      </c>
      <c r="AU46" s="112">
        <f>+AU10*ProjectDetails!$D$24*1000</f>
        <v>0</v>
      </c>
      <c r="AV46" s="112">
        <f>+AV10*ProjectDetails!$D$24*1000</f>
        <v>13500</v>
      </c>
      <c r="AW46" s="112">
        <f>+AW10*ProjectDetails!$D$24*1000</f>
        <v>-13500</v>
      </c>
      <c r="AX46" s="112">
        <f>+AX10*ProjectDetails!$D$24*1000</f>
        <v>17775.000000000004</v>
      </c>
      <c r="AY46" s="112">
        <f>+AY10*ProjectDetails!$D$24*1000</f>
        <v>-17775.000000000004</v>
      </c>
      <c r="AZ46" s="112">
        <f>+AZ10*ProjectDetails!$D$24*1000</f>
        <v>0</v>
      </c>
      <c r="BA46" s="112">
        <f>+BA10*ProjectDetails!$D$24*1000</f>
        <v>13500</v>
      </c>
      <c r="BB46" s="112">
        <f>+BB10*ProjectDetails!$D$24*1000</f>
        <v>-13500</v>
      </c>
      <c r="BC46" s="112">
        <f>+BC10*ProjectDetails!$D$24*1000</f>
        <v>17775.000000000004</v>
      </c>
      <c r="BD46" s="112">
        <f>+BD10*ProjectDetails!$D$24*1000</f>
        <v>-17775.000000000004</v>
      </c>
      <c r="BE46" s="112">
        <f>+BE10*ProjectDetails!$D$24*1000</f>
        <v>0</v>
      </c>
      <c r="BF46" s="112">
        <f>+BF10*ProjectDetails!$D$24*1000</f>
        <v>13500</v>
      </c>
      <c r="BG46" s="112">
        <f>+BG10*ProjectDetails!$D$24*1000</f>
        <v>-13500</v>
      </c>
      <c r="BH46" s="112">
        <f>+BH10*ProjectDetails!$D$24*1000</f>
        <v>17775.000000000004</v>
      </c>
      <c r="BI46" s="112">
        <f>+BI10*ProjectDetails!$D$24*1000</f>
        <v>-17775.000000000004</v>
      </c>
      <c r="BJ46" s="112">
        <f>+BJ10*ProjectDetails!$D$24*1000</f>
        <v>0</v>
      </c>
      <c r="BK46" s="112">
        <f>+BK10*ProjectDetails!$D$24*1000</f>
        <v>13500</v>
      </c>
      <c r="BL46" s="112">
        <f>+BL10*ProjectDetails!$D$24*1000</f>
        <v>-13500</v>
      </c>
      <c r="BM46" s="112">
        <f>+BM10*ProjectDetails!$D$24*1000</f>
        <v>17775.000000000004</v>
      </c>
      <c r="BN46" s="112">
        <f>+BN10*ProjectDetails!$D$24*1000</f>
        <v>-17775.000000000004</v>
      </c>
      <c r="BO46" s="112">
        <f>+BO10*ProjectDetails!$D$24*1000</f>
        <v>0</v>
      </c>
      <c r="BP46" s="112">
        <f>+BP10*ProjectDetails!$D$24*1000</f>
        <v>13500</v>
      </c>
      <c r="BQ46" s="112">
        <f>+BQ10*ProjectDetails!$D$24*1000</f>
        <v>-13500</v>
      </c>
      <c r="BR46" s="112">
        <f>+BR10*ProjectDetails!$D$24*1000</f>
        <v>17775.000000000004</v>
      </c>
      <c r="BS46" s="112">
        <f>+BS10*ProjectDetails!$D$24*1000</f>
        <v>-17775.000000000004</v>
      </c>
      <c r="BT46" s="112">
        <f>+BT10*ProjectDetails!$D$24*1000</f>
        <v>0</v>
      </c>
      <c r="BU46" s="112">
        <f>+BU10*ProjectDetails!$D$24*1000</f>
        <v>13500</v>
      </c>
      <c r="BV46" s="112">
        <f>+BV10*ProjectDetails!$D$24*1000</f>
        <v>-13500</v>
      </c>
      <c r="BW46" s="112">
        <f>+BW10*ProjectDetails!$D$24*1000</f>
        <v>17775.000000000004</v>
      </c>
      <c r="BX46" s="112">
        <f>+BX10*ProjectDetails!$D$24*1000</f>
        <v>-17775.000000000004</v>
      </c>
      <c r="BY46" s="112">
        <f>+BY10*ProjectDetails!$D$24*1000</f>
        <v>0</v>
      </c>
      <c r="BZ46" s="112">
        <f>+BZ10*ProjectDetails!$D$24*1000</f>
        <v>13500</v>
      </c>
      <c r="CA46" s="112">
        <f>+CA10*ProjectDetails!$D$24*1000</f>
        <v>-13500</v>
      </c>
      <c r="CB46" s="112">
        <f>+CB10*ProjectDetails!$D$24*1000</f>
        <v>17775.000000000004</v>
      </c>
      <c r="CC46" s="112">
        <f>+CC10*ProjectDetails!$D$24*1000</f>
        <v>-17775.000000000004</v>
      </c>
      <c r="CD46" s="112">
        <f>+CD10*ProjectDetails!$D$24*1000</f>
        <v>0</v>
      </c>
      <c r="CE46" s="112">
        <f>+CE10*ProjectDetails!$D$24*1000</f>
        <v>13500</v>
      </c>
      <c r="CF46" s="112">
        <f>+CF10*ProjectDetails!$D$24*1000</f>
        <v>-13500</v>
      </c>
      <c r="CG46" s="112">
        <f>+CG10*ProjectDetails!$D$24*1000</f>
        <v>17775.000000000004</v>
      </c>
      <c r="CH46" s="112">
        <f>+CH10*ProjectDetails!$D$24*1000</f>
        <v>-17775.000000000004</v>
      </c>
      <c r="CI46" s="112">
        <f>+CI10*ProjectDetails!$D$24*1000</f>
        <v>0</v>
      </c>
      <c r="CJ46" s="112">
        <f>+CJ10*ProjectDetails!$D$24*1000</f>
        <v>13500</v>
      </c>
      <c r="CK46" s="112">
        <f>+CK10*ProjectDetails!$D$24*1000</f>
        <v>-13500</v>
      </c>
      <c r="CL46" s="112">
        <f>+CL10*ProjectDetails!$D$24*1000</f>
        <v>17775.000000000004</v>
      </c>
      <c r="CM46" s="112">
        <f>+CM10*ProjectDetails!$D$24*1000</f>
        <v>-17775.000000000004</v>
      </c>
      <c r="CN46" s="112">
        <f>+CN10*ProjectDetails!$D$24*1000</f>
        <v>0</v>
      </c>
      <c r="CO46" s="112">
        <f>+CO10*ProjectDetails!$D$24*1000</f>
        <v>13500</v>
      </c>
      <c r="CP46" s="112">
        <f>+CP10*ProjectDetails!$D$24*1000</f>
        <v>-13500</v>
      </c>
      <c r="CQ46" s="112">
        <f>+CQ10*ProjectDetails!$D$24*1000</f>
        <v>17775.000000000004</v>
      </c>
      <c r="CR46" s="112">
        <f>+CR10*ProjectDetails!$D$24*1000</f>
        <v>-17775.000000000004</v>
      </c>
      <c r="CS46" s="112">
        <f>+CS10*ProjectDetails!$D$24*1000</f>
        <v>0</v>
      </c>
      <c r="CT46" s="112">
        <f>+CT10*ProjectDetails!$D$24*1000</f>
        <v>13500</v>
      </c>
      <c r="CU46" s="112">
        <f>+CU10*ProjectDetails!$D$24*1000</f>
        <v>-13500</v>
      </c>
      <c r="CV46" s="112">
        <f>+CV10*ProjectDetails!$D$24*1000</f>
        <v>17775.000000000004</v>
      </c>
      <c r="CW46" s="112">
        <f>+CW10*ProjectDetails!$D$24*1000</f>
        <v>-17775.000000000004</v>
      </c>
      <c r="CX46" s="112">
        <f>+CX10*ProjectDetails!$D$24*1000</f>
        <v>0</v>
      </c>
      <c r="CY46" s="112">
        <f>+CY10*ProjectDetails!$D$24*1000</f>
        <v>13500</v>
      </c>
      <c r="CZ46" s="112">
        <f>+CZ10*ProjectDetails!$D$24*1000</f>
        <v>-13500</v>
      </c>
      <c r="DA46" s="112">
        <f>+DA10*ProjectDetails!$D$24*1000</f>
        <v>17775.000000000004</v>
      </c>
      <c r="DB46" s="112">
        <f>+DB10*ProjectDetails!$D$24*1000</f>
        <v>-17775.000000000004</v>
      </c>
      <c r="DC46" s="112">
        <f>+DC10*ProjectDetails!$D$24*1000</f>
        <v>0</v>
      </c>
      <c r="DD46" s="112">
        <f>+DD10*ProjectDetails!$D$24*1000</f>
        <v>13500</v>
      </c>
      <c r="DE46" s="112">
        <f>+DE10*ProjectDetails!$D$24*1000</f>
        <v>-13500</v>
      </c>
      <c r="DF46" s="112">
        <f>+DF10*ProjectDetails!$D$24*1000</f>
        <v>17775.000000000004</v>
      </c>
      <c r="DG46" s="112">
        <f>+DG10*ProjectDetails!$D$24*1000</f>
        <v>-17775.000000000004</v>
      </c>
      <c r="DH46" s="112">
        <f>+DH10*ProjectDetails!$D$24*1000</f>
        <v>0</v>
      </c>
      <c r="DI46" s="112">
        <f>+DI10*ProjectDetails!$D$24*1000</f>
        <v>13500</v>
      </c>
      <c r="DJ46" s="112">
        <f>+DJ10*ProjectDetails!$D$24*1000</f>
        <v>-13500</v>
      </c>
      <c r="DK46" s="112">
        <f>+DK10*ProjectDetails!$D$24*1000</f>
        <v>17775.000000000004</v>
      </c>
      <c r="DL46" s="112">
        <f>+DL10*ProjectDetails!$D$24*1000</f>
        <v>-17775.000000000004</v>
      </c>
      <c r="DM46" s="112">
        <f>+DM10*ProjectDetails!$D$24*1000</f>
        <v>0</v>
      </c>
      <c r="DN46" s="112">
        <f>+DN10*ProjectDetails!$D$24*1000</f>
        <v>13500</v>
      </c>
      <c r="DO46" s="112">
        <f>+DO10*ProjectDetails!$D$24*1000</f>
        <v>-13500</v>
      </c>
      <c r="DP46" s="112">
        <f>+DP10*ProjectDetails!$D$24*1000</f>
        <v>17775.000000000004</v>
      </c>
      <c r="DQ46" s="112">
        <f>+DQ10*ProjectDetails!$D$24*1000</f>
        <v>-17775.000000000004</v>
      </c>
      <c r="DR46" s="112">
        <f>+DR10*ProjectDetails!$D$24*1000</f>
        <v>0</v>
      </c>
      <c r="DS46" s="112">
        <f>+DS10*ProjectDetails!$D$24*1000</f>
        <v>13500</v>
      </c>
      <c r="DT46" s="112">
        <f>+DT10*ProjectDetails!$D$24*1000</f>
        <v>-13500</v>
      </c>
      <c r="DU46" s="112">
        <f>+DU10*ProjectDetails!$D$24*1000</f>
        <v>17775.000000000004</v>
      </c>
      <c r="DV46" s="112">
        <f>+DV10*ProjectDetails!$D$24*1000</f>
        <v>-17775.000000000004</v>
      </c>
      <c r="DW46" s="112">
        <f>+DW10*ProjectDetails!$D$24*1000</f>
        <v>0</v>
      </c>
      <c r="DX46" s="112">
        <f>+DX10*ProjectDetails!$D$24*1000</f>
        <v>0</v>
      </c>
      <c r="DY46" s="112">
        <f>+DY10*ProjectDetails!$D$24*1000</f>
        <v>0</v>
      </c>
      <c r="DZ46" s="112">
        <f>+DZ10*ProjectDetails!$D$24*1000</f>
        <v>0</v>
      </c>
      <c r="EA46" s="112">
        <f>+EA10*ProjectDetails!$D$24*1000</f>
        <v>0</v>
      </c>
      <c r="EB46" s="112">
        <f>+EB10*ProjectDetails!$D$24*1000</f>
        <v>0</v>
      </c>
      <c r="EC46" s="112">
        <f>+EC10*ProjectDetails!$D$24*1000</f>
        <v>0</v>
      </c>
      <c r="ED46" s="112">
        <f>+ED10*ProjectDetails!$D$24*1000</f>
        <v>0</v>
      </c>
      <c r="EE46" s="112">
        <f>+EE10*ProjectDetails!$D$24*1000</f>
        <v>0</v>
      </c>
      <c r="EF46" s="112">
        <f>+EF10*ProjectDetails!$D$24*1000</f>
        <v>0</v>
      </c>
      <c r="EG46" s="112">
        <f>+EG10*ProjectDetails!$D$24*1000</f>
        <v>0</v>
      </c>
      <c r="EH46" s="112">
        <f>+EH10*ProjectDetails!$D$24*1000</f>
        <v>13500</v>
      </c>
      <c r="EI46" s="112">
        <f>+EI10*ProjectDetails!$D$24*1000</f>
        <v>-13500</v>
      </c>
      <c r="EJ46" s="112">
        <f>+EJ10*ProjectDetails!$D$24*1000</f>
        <v>17775.000000000004</v>
      </c>
      <c r="EK46" s="112">
        <f>+EK10*ProjectDetails!$D$24*1000</f>
        <v>-17775.000000000004</v>
      </c>
      <c r="EL46" s="112">
        <f>+EL10*ProjectDetails!$D$24*1000</f>
        <v>0</v>
      </c>
      <c r="EM46" s="112">
        <f>+EM10*ProjectDetails!$D$24*1000</f>
        <v>13500</v>
      </c>
      <c r="EN46" s="112">
        <f>+EN10*ProjectDetails!$D$24*1000</f>
        <v>-13500</v>
      </c>
      <c r="EO46" s="112">
        <f>+EO10*ProjectDetails!$D$24*1000</f>
        <v>17775.000000000004</v>
      </c>
      <c r="EP46" s="112">
        <f>+EP10*ProjectDetails!$D$24*1000</f>
        <v>-17775.000000000004</v>
      </c>
      <c r="EQ46" s="112">
        <f>+EQ10*ProjectDetails!$D$24*1000</f>
        <v>0</v>
      </c>
      <c r="ER46" s="112">
        <f>+ER10*ProjectDetails!$D$24*1000</f>
        <v>13500</v>
      </c>
      <c r="ES46" s="112">
        <f>+ES10*ProjectDetails!$D$24*1000</f>
        <v>-13500</v>
      </c>
      <c r="ET46" s="112">
        <f>+ET10*ProjectDetails!$D$24*1000</f>
        <v>17775.000000000004</v>
      </c>
      <c r="EU46" s="112">
        <f>+EU10*ProjectDetails!$D$24*1000</f>
        <v>-17775.000000000004</v>
      </c>
      <c r="EV46" s="112">
        <f>+EV10*ProjectDetails!$D$24*1000</f>
        <v>0</v>
      </c>
      <c r="EW46" s="112">
        <f>+EW10*ProjectDetails!$D$24*1000</f>
        <v>13500</v>
      </c>
      <c r="EX46" s="112">
        <f>+EX10*ProjectDetails!$D$24*1000</f>
        <v>-13500</v>
      </c>
      <c r="EY46" s="112">
        <f>+EY10*ProjectDetails!$D$24*1000</f>
        <v>17775.000000000004</v>
      </c>
      <c r="EZ46" s="112">
        <f>+EZ10*ProjectDetails!$D$24*1000</f>
        <v>-17775.000000000004</v>
      </c>
      <c r="FA46" s="112">
        <f>+FA10*ProjectDetails!$D$24*1000</f>
        <v>0</v>
      </c>
      <c r="FB46" s="112">
        <f>+FB10*ProjectDetails!$D$24*1000</f>
        <v>13500</v>
      </c>
      <c r="FC46" s="112">
        <f>+FC10*ProjectDetails!$D$24*1000</f>
        <v>-13500</v>
      </c>
      <c r="FD46" s="112">
        <f>+FD10*ProjectDetails!$D$24*1000</f>
        <v>17775.000000000004</v>
      </c>
      <c r="FE46" s="112">
        <f>+FE10*ProjectDetails!$D$24*1000</f>
        <v>-17775.000000000004</v>
      </c>
      <c r="FF46" s="112">
        <f>+FF10*ProjectDetails!$D$24*1000</f>
        <v>0</v>
      </c>
      <c r="FG46" s="112">
        <f>+FG10*ProjectDetails!$D$24*1000</f>
        <v>13500</v>
      </c>
      <c r="FH46" s="112">
        <f>+FH10*ProjectDetails!$D$24*1000</f>
        <v>-13500</v>
      </c>
      <c r="FI46" s="112">
        <f>+FI10*ProjectDetails!$D$24*1000</f>
        <v>17775.000000000004</v>
      </c>
      <c r="FJ46" s="112">
        <f>+FJ10*ProjectDetails!$D$24*1000</f>
        <v>-17775.000000000004</v>
      </c>
      <c r="FK46" s="112">
        <f>+FK10*ProjectDetails!$D$24*1000</f>
        <v>0</v>
      </c>
      <c r="FL46" s="112">
        <f>+FL10*ProjectDetails!$D$24*1000</f>
        <v>0</v>
      </c>
      <c r="FM46" s="112">
        <f>+FM10*ProjectDetails!$D$24*1000</f>
        <v>0</v>
      </c>
      <c r="FN46" s="112">
        <f>+FN10*ProjectDetails!$D$24*1000</f>
        <v>0</v>
      </c>
      <c r="FO46" s="112">
        <f>+FO10*ProjectDetails!$D$24*1000</f>
        <v>0</v>
      </c>
      <c r="FP46" s="112">
        <f>+FP10*ProjectDetails!$D$24*1000</f>
        <v>0</v>
      </c>
      <c r="FQ46" s="112">
        <f>+FQ10*ProjectDetails!$D$24*1000</f>
        <v>0</v>
      </c>
      <c r="FR46" s="112">
        <f>+FR10*ProjectDetails!$D$24*1000</f>
        <v>0</v>
      </c>
      <c r="FS46" s="112">
        <f>+FS10*ProjectDetails!$D$24*1000</f>
        <v>0</v>
      </c>
      <c r="FT46" s="112">
        <f>+FT10*ProjectDetails!$D$24*1000</f>
        <v>0</v>
      </c>
      <c r="FU46" s="112">
        <f>+FU10*ProjectDetails!$D$24*1000</f>
        <v>0</v>
      </c>
      <c r="FV46" s="112">
        <f>+FV10*ProjectDetails!$D$24*1000</f>
        <v>13500</v>
      </c>
      <c r="FW46" s="112">
        <f>+FW10*ProjectDetails!$D$24*1000</f>
        <v>-13500</v>
      </c>
      <c r="FX46" s="112">
        <f>+FX10*ProjectDetails!$D$24*1000</f>
        <v>17775.000000000004</v>
      </c>
      <c r="FY46" s="112">
        <f>+FY10*ProjectDetails!$D$24*1000</f>
        <v>-17775.000000000004</v>
      </c>
      <c r="FZ46" s="112">
        <f>+FZ10*ProjectDetails!$D$24*1000</f>
        <v>0</v>
      </c>
      <c r="GA46" s="112">
        <f>+GA10*ProjectDetails!$D$24*1000</f>
        <v>13500</v>
      </c>
      <c r="GB46" s="112">
        <f>+GB10*ProjectDetails!$D$24*1000</f>
        <v>-13500</v>
      </c>
      <c r="GC46" s="112">
        <f>+GC10*ProjectDetails!$D$24*1000</f>
        <v>17775.000000000004</v>
      </c>
      <c r="GD46" s="112">
        <f>+GD10*ProjectDetails!$D$24*1000</f>
        <v>-17775.000000000004</v>
      </c>
      <c r="GE46" s="112">
        <f>+GE10*ProjectDetails!$D$24*1000</f>
        <v>0</v>
      </c>
      <c r="GF46" s="112">
        <f>+GF10*ProjectDetails!$D$24*1000</f>
        <v>13500</v>
      </c>
      <c r="GG46" s="112">
        <f>+GG10*ProjectDetails!$D$24*1000</f>
        <v>-13500</v>
      </c>
      <c r="GH46" s="112">
        <f>+GH10*ProjectDetails!$D$24*1000</f>
        <v>17775.000000000004</v>
      </c>
      <c r="GI46" s="112">
        <f>+GI10*ProjectDetails!$D$24*1000</f>
        <v>-17775.000000000004</v>
      </c>
      <c r="GJ46" s="112">
        <f>+GJ10*ProjectDetails!$D$24*1000</f>
        <v>0</v>
      </c>
      <c r="GK46" s="112">
        <f>+GK10*ProjectDetails!$D$24*1000</f>
        <v>13500</v>
      </c>
      <c r="GL46" s="112">
        <f>+GL10*ProjectDetails!$D$24*1000</f>
        <v>-13500</v>
      </c>
      <c r="GM46" s="112">
        <f>+GM10*ProjectDetails!$D$24*1000</f>
        <v>17775.000000000004</v>
      </c>
      <c r="GN46" s="112">
        <f>+GN10*ProjectDetails!$D$24*1000</f>
        <v>-17775.000000000004</v>
      </c>
      <c r="GO46" s="112">
        <f>+GO10*ProjectDetails!$D$24*1000</f>
        <v>0</v>
      </c>
      <c r="GP46" s="112">
        <f>+GP10*ProjectDetails!$D$24*1000</f>
        <v>13500</v>
      </c>
      <c r="GQ46" s="112">
        <f>+GQ10*ProjectDetails!$D$24*1000</f>
        <v>-13500</v>
      </c>
      <c r="GR46" s="112">
        <f>+GR10*ProjectDetails!$D$24*1000</f>
        <v>17775.000000000004</v>
      </c>
      <c r="GS46" s="112">
        <f>+GS10*ProjectDetails!$D$24*1000</f>
        <v>-17775.000000000004</v>
      </c>
      <c r="GT46" s="112">
        <f>+GT10*ProjectDetails!$D$24*1000</f>
        <v>0</v>
      </c>
      <c r="GU46" s="112">
        <f>+GU10*ProjectDetails!$D$24*1000</f>
        <v>13500</v>
      </c>
      <c r="GV46" s="112">
        <f>+GV10*ProjectDetails!$D$24*1000</f>
        <v>-13500</v>
      </c>
      <c r="GW46" s="112">
        <f>+GW10*ProjectDetails!$D$24*1000</f>
        <v>17775.000000000004</v>
      </c>
      <c r="GX46" s="112">
        <f>+GX10*ProjectDetails!$D$24*1000</f>
        <v>-17775.000000000004</v>
      </c>
      <c r="GY46" s="112">
        <f>+GY10*ProjectDetails!$D$24*1000</f>
        <v>0</v>
      </c>
      <c r="GZ46" s="112">
        <f>+GZ10*ProjectDetails!$D$24*1000</f>
        <v>0</v>
      </c>
      <c r="HA46" s="112">
        <f>+HA10*ProjectDetails!$D$24*1000</f>
        <v>0</v>
      </c>
      <c r="HB46" s="112">
        <f>+HB10*ProjectDetails!$D$24*1000</f>
        <v>0</v>
      </c>
      <c r="HC46" s="112">
        <f>+HC10*ProjectDetails!$D$24*1000</f>
        <v>0</v>
      </c>
      <c r="HD46" s="112">
        <f>+HD10*ProjectDetails!$D$24*1000</f>
        <v>0</v>
      </c>
      <c r="HE46" s="112">
        <f>+HE10*ProjectDetails!$D$24*1000</f>
        <v>0</v>
      </c>
      <c r="HF46" s="112">
        <f>+HF10*ProjectDetails!$D$24*1000</f>
        <v>0</v>
      </c>
      <c r="HG46" s="112">
        <f>+HG10*ProjectDetails!$D$24*1000</f>
        <v>0</v>
      </c>
      <c r="HH46" s="112">
        <f>+HH10*ProjectDetails!$D$24*1000</f>
        <v>0</v>
      </c>
      <c r="HI46" s="112">
        <f>+HI10*ProjectDetails!$D$24*1000</f>
        <v>0</v>
      </c>
      <c r="HJ46" s="112">
        <f>+HJ10*ProjectDetails!$D$24*1000</f>
        <v>0</v>
      </c>
      <c r="HK46" s="112">
        <f>+HK10*ProjectDetails!$D$24*1000</f>
        <v>0</v>
      </c>
      <c r="HL46" s="112">
        <f>+HL10*ProjectDetails!$D$24*1000</f>
        <v>0</v>
      </c>
      <c r="HM46" s="112">
        <f>+HM10*ProjectDetails!$D$24*1000</f>
        <v>0</v>
      </c>
      <c r="HN46" s="112">
        <f>+HN10*ProjectDetails!$D$24*1000</f>
        <v>0</v>
      </c>
      <c r="HO46" s="112">
        <f>+HO10*ProjectDetails!$D$24*1000</f>
        <v>0</v>
      </c>
      <c r="HP46" s="112">
        <f>+HP10*ProjectDetails!$D$24*1000</f>
        <v>0</v>
      </c>
      <c r="HQ46" s="112">
        <f>+HQ10*ProjectDetails!$D$24*1000</f>
        <v>0</v>
      </c>
      <c r="HR46" s="112">
        <f>+HR10*ProjectDetails!$D$24*1000</f>
        <v>0</v>
      </c>
      <c r="HS46" s="112">
        <f>+HS10*ProjectDetails!$D$24*1000</f>
        <v>0</v>
      </c>
      <c r="HT46" s="112">
        <f>+HT10*ProjectDetails!$D$24*1000</f>
        <v>0</v>
      </c>
      <c r="HU46" s="112">
        <f>+HU10*ProjectDetails!$D$24*1000</f>
        <v>0</v>
      </c>
      <c r="HV46" s="112">
        <f>+HV10*ProjectDetails!$D$24*1000</f>
        <v>0</v>
      </c>
      <c r="HW46" s="112">
        <f>+HW10*ProjectDetails!$D$24*1000</f>
        <v>0</v>
      </c>
      <c r="HX46" s="112">
        <f>+HX10*ProjectDetails!$D$24*1000</f>
        <v>0</v>
      </c>
      <c r="HY46" s="112">
        <f>+HY10*ProjectDetails!$D$24*1000</f>
        <v>0</v>
      </c>
      <c r="HZ46" s="112">
        <f>+HZ10*ProjectDetails!$D$24*1000</f>
        <v>0</v>
      </c>
      <c r="IA46" s="112">
        <f>+IA10*ProjectDetails!$D$24*1000</f>
        <v>0</v>
      </c>
      <c r="IB46" s="112">
        <f>+IB10*ProjectDetails!$D$24*1000</f>
        <v>0</v>
      </c>
      <c r="IC46" s="112">
        <f>+IC10*ProjectDetails!$D$24*1000</f>
        <v>0</v>
      </c>
      <c r="ID46" s="112">
        <f>+ID10*ProjectDetails!$D$24*1000</f>
        <v>0</v>
      </c>
      <c r="IE46" s="112">
        <f>+IE10*ProjectDetails!$D$24*1000</f>
        <v>0</v>
      </c>
      <c r="IF46" s="112">
        <f>+IF10*ProjectDetails!$D$24*1000</f>
        <v>0</v>
      </c>
      <c r="IG46" s="112">
        <f>+IG10*ProjectDetails!$D$24*1000</f>
        <v>0</v>
      </c>
      <c r="IH46" s="112">
        <f>+IH10*ProjectDetails!$D$24*1000</f>
        <v>0</v>
      </c>
      <c r="II46" s="112">
        <f>+II10*ProjectDetails!$D$24*1000</f>
        <v>0</v>
      </c>
      <c r="IJ46" s="112">
        <f>+IJ10*ProjectDetails!$D$24*1000</f>
        <v>0</v>
      </c>
      <c r="IK46" s="112">
        <f>+IK10*ProjectDetails!$D$24*1000</f>
        <v>0</v>
      </c>
      <c r="IL46" s="112">
        <f>+IL10*ProjectDetails!$D$24*1000</f>
        <v>0</v>
      </c>
      <c r="IM46" s="112">
        <f>+IM10*ProjectDetails!$D$24*1000</f>
        <v>0</v>
      </c>
      <c r="IN46" s="112">
        <f>+IN10*ProjectDetails!$D$24*1000</f>
        <v>0</v>
      </c>
      <c r="IO46" s="112">
        <f>+IO10*ProjectDetails!$D$24*1000</f>
        <v>0</v>
      </c>
      <c r="IP46" s="112">
        <f>+IP10*ProjectDetails!$D$24*1000</f>
        <v>0</v>
      </c>
      <c r="IQ46" s="112">
        <f>+IQ10*ProjectDetails!$D$24*1000</f>
        <v>0</v>
      </c>
      <c r="IR46" s="112">
        <f>+IR10*ProjectDetails!$D$24*1000</f>
        <v>0</v>
      </c>
      <c r="IS46" s="112">
        <f>+IS10*ProjectDetails!$D$24*1000</f>
        <v>0</v>
      </c>
      <c r="IT46" s="112">
        <f>+IT10*ProjectDetails!$D$24*1000</f>
        <v>0</v>
      </c>
      <c r="IU46" s="112">
        <f>+IU10*ProjectDetails!$D$24*1000</f>
        <v>0</v>
      </c>
      <c r="IV46" s="112">
        <f>+IV10*ProjectDetails!$D$24*1000</f>
        <v>0</v>
      </c>
      <c r="IW46" s="112">
        <f>+IW10*ProjectDetails!$D$24*1000</f>
        <v>0</v>
      </c>
      <c r="IX46" s="112">
        <f>+IX10*ProjectDetails!$D$24*1000</f>
        <v>0</v>
      </c>
      <c r="IY46" s="112">
        <f>+IY10*ProjectDetails!$D$24*1000</f>
        <v>0</v>
      </c>
      <c r="IZ46" s="112">
        <f>+IZ10*ProjectDetails!$D$24*1000</f>
        <v>0</v>
      </c>
      <c r="JA46" s="112">
        <f>+JA10*ProjectDetails!$D$24*1000</f>
        <v>0</v>
      </c>
      <c r="JB46" s="112">
        <f>+JB10*ProjectDetails!$D$24*1000</f>
        <v>0</v>
      </c>
      <c r="JC46" s="112">
        <f>+JC10*ProjectDetails!$D$24*1000</f>
        <v>0</v>
      </c>
      <c r="JD46" s="112">
        <f>+JD10*ProjectDetails!$D$24*1000</f>
        <v>0</v>
      </c>
      <c r="JE46" s="112">
        <f>+JE10*ProjectDetails!$D$24*1000</f>
        <v>0</v>
      </c>
      <c r="JF46" s="112">
        <f>+JF10*ProjectDetails!$D$24*1000</f>
        <v>0</v>
      </c>
      <c r="JG46" s="112">
        <f>+JG10*ProjectDetails!$D$24*1000</f>
        <v>0</v>
      </c>
      <c r="JH46" s="112">
        <f>+JH10*ProjectDetails!$D$24*1000</f>
        <v>0</v>
      </c>
      <c r="JI46" s="112">
        <f>+JI10*ProjectDetails!$D$24*1000</f>
        <v>0</v>
      </c>
      <c r="JJ46" s="112">
        <f>+JJ10*ProjectDetails!$D$24*1000</f>
        <v>0</v>
      </c>
      <c r="JK46" s="112">
        <f>+JK10*ProjectDetails!$D$24*1000</f>
        <v>0</v>
      </c>
      <c r="JL46" s="112">
        <f>+JL10*ProjectDetails!$D$24*1000</f>
        <v>0</v>
      </c>
      <c r="JM46" s="112">
        <f>+JM10*ProjectDetails!$D$24*1000</f>
        <v>0</v>
      </c>
      <c r="JN46" s="112">
        <f>+JN10*ProjectDetails!$D$24*1000</f>
        <v>0</v>
      </c>
      <c r="JO46" s="112">
        <f>+JO10*ProjectDetails!$D$24*1000</f>
        <v>0</v>
      </c>
      <c r="JP46" s="112">
        <f>+JP10*ProjectDetails!$D$24*1000</f>
        <v>0</v>
      </c>
      <c r="JQ46" s="112">
        <f>+JQ10*ProjectDetails!$D$24*1000</f>
        <v>0</v>
      </c>
      <c r="JR46" s="112">
        <f>+JR10*ProjectDetails!$D$24*1000</f>
        <v>0</v>
      </c>
      <c r="JS46" s="112">
        <f>+JS10*ProjectDetails!$D$24*1000</f>
        <v>0</v>
      </c>
      <c r="JT46" s="112">
        <f>+JT10*ProjectDetails!$D$24*1000</f>
        <v>0</v>
      </c>
      <c r="JU46" s="112">
        <f>+JU10*ProjectDetails!$D$24*1000</f>
        <v>0</v>
      </c>
      <c r="JV46" s="112">
        <f>+JV10*ProjectDetails!$D$24*1000</f>
        <v>0</v>
      </c>
      <c r="JW46" s="112">
        <f>+JW10*ProjectDetails!$D$24*1000</f>
        <v>0</v>
      </c>
      <c r="JX46" s="112">
        <f>+JX10*ProjectDetails!$D$24*1000</f>
        <v>0</v>
      </c>
      <c r="JY46" s="112">
        <f>+JY10*ProjectDetails!$D$24*1000</f>
        <v>0</v>
      </c>
      <c r="JZ46" s="112">
        <f>+JZ10*ProjectDetails!$D$24*1000</f>
        <v>0</v>
      </c>
      <c r="KA46" s="112">
        <f>+KA10*ProjectDetails!$D$24*1000</f>
        <v>0</v>
      </c>
      <c r="KB46" s="112">
        <f>+KB10*ProjectDetails!$D$24*1000</f>
        <v>0</v>
      </c>
      <c r="KC46" s="112">
        <f>+KC10*ProjectDetails!$D$24*1000</f>
        <v>0</v>
      </c>
      <c r="KD46" s="112">
        <f>+KD10*ProjectDetails!$D$24*1000</f>
        <v>0</v>
      </c>
      <c r="KE46" s="112">
        <f>+KE10*ProjectDetails!$D$24*1000</f>
        <v>0</v>
      </c>
      <c r="KF46" s="112">
        <f>+KF10*ProjectDetails!$D$24*1000</f>
        <v>0</v>
      </c>
      <c r="KG46" s="112">
        <f>+KG10*ProjectDetails!$D$24*1000</f>
        <v>0</v>
      </c>
      <c r="KH46" s="112">
        <f>+KH10*ProjectDetails!$D$24*1000</f>
        <v>0</v>
      </c>
      <c r="KI46" s="112">
        <f>+KI10*ProjectDetails!$D$24*1000</f>
        <v>0</v>
      </c>
      <c r="KJ46" s="112">
        <f>+KJ10*ProjectDetails!$D$24*1000</f>
        <v>0</v>
      </c>
      <c r="KK46" s="112">
        <f>+KK10*ProjectDetails!$D$24*1000</f>
        <v>0</v>
      </c>
      <c r="KL46" s="112">
        <f>+KL10*ProjectDetails!$D$24*1000</f>
        <v>13500</v>
      </c>
      <c r="KM46" s="112">
        <f>+KM10*ProjectDetails!$D$24*1000</f>
        <v>-13500</v>
      </c>
      <c r="KN46" s="112">
        <f>+KN10*ProjectDetails!$D$24*1000</f>
        <v>17775.000000000004</v>
      </c>
      <c r="KO46" s="112">
        <f>+KO10*ProjectDetails!$D$24*1000</f>
        <v>-17775.000000000004</v>
      </c>
      <c r="KP46" s="112">
        <f>+KP10*ProjectDetails!$D$24*1000</f>
        <v>0</v>
      </c>
      <c r="KQ46" s="112">
        <f>+KQ10*ProjectDetails!$D$24*1000</f>
        <v>13500</v>
      </c>
      <c r="KR46" s="112">
        <f>+KR10*ProjectDetails!$D$24*1000</f>
        <v>-13500</v>
      </c>
      <c r="KS46" s="112">
        <f>+KS10*ProjectDetails!$D$24*1000</f>
        <v>17775.000000000004</v>
      </c>
      <c r="KT46" s="112">
        <f>+KT10*ProjectDetails!$D$24*1000</f>
        <v>-17775.000000000004</v>
      </c>
      <c r="KU46" s="112">
        <f>+KU10*ProjectDetails!$D$24*1000</f>
        <v>0</v>
      </c>
      <c r="KV46" s="112">
        <f>+KV10*ProjectDetails!$D$24*1000</f>
        <v>13500</v>
      </c>
      <c r="KW46" s="112">
        <f>+KW10*ProjectDetails!$D$24*1000</f>
        <v>-13500</v>
      </c>
      <c r="KX46" s="112">
        <f>+KX10*ProjectDetails!$D$24*1000</f>
        <v>17775.000000000004</v>
      </c>
      <c r="KY46" s="112">
        <f>+KY10*ProjectDetails!$D$24*1000</f>
        <v>-17775.000000000004</v>
      </c>
      <c r="KZ46" s="112">
        <f>+KZ10*ProjectDetails!$D$24*1000</f>
        <v>0</v>
      </c>
      <c r="LA46" s="112">
        <f>+LA10*ProjectDetails!$D$24*1000</f>
        <v>13500</v>
      </c>
      <c r="LB46" s="112">
        <f>+LB10*ProjectDetails!$D$24*1000</f>
        <v>-13500</v>
      </c>
      <c r="LC46" s="112">
        <f>+LC10*ProjectDetails!$D$24*1000</f>
        <v>17775.000000000004</v>
      </c>
      <c r="LD46" s="171">
        <f>+LD10*ProjectDetails!$D$24*1000</f>
        <v>-17775.000000000004</v>
      </c>
      <c r="LE46" s="112">
        <f>+LE10*ProjectDetails!$D$24*1000</f>
        <v>0</v>
      </c>
      <c r="LF46" s="112">
        <f>+LF10*ProjectDetails!$D$24*1000</f>
        <v>0</v>
      </c>
      <c r="LG46" s="171">
        <f>+LG10*ProjectDetails!$D$24*1000</f>
        <v>0</v>
      </c>
      <c r="LH46" s="112">
        <f>+LH10*ProjectDetails!$D$24*1000</f>
        <v>0</v>
      </c>
      <c r="LI46" s="112">
        <f>+LI10*ProjectDetails!$D$24*1000</f>
        <v>0</v>
      </c>
      <c r="LJ46" s="112">
        <f>+LJ10*ProjectDetails!$D$24*1000</f>
        <v>0</v>
      </c>
      <c r="LK46" s="112">
        <f>+LK10*ProjectDetails!$D$24*1000</f>
        <v>0</v>
      </c>
      <c r="LL46" s="112">
        <f>+LL10*ProjectDetails!$D$24*1000</f>
        <v>0</v>
      </c>
      <c r="LM46" s="112">
        <f>+LM10*ProjectDetails!$D$24*1000</f>
        <v>0</v>
      </c>
      <c r="LN46" s="112">
        <f>+LN10*ProjectDetails!$D$24*1000</f>
        <v>0</v>
      </c>
      <c r="LO46" s="112">
        <f>+LO10*ProjectDetails!$D$24*1000</f>
        <v>0</v>
      </c>
      <c r="LP46" s="112">
        <f>+LP10*ProjectDetails!$D$24*1000</f>
        <v>0</v>
      </c>
      <c r="LQ46" s="112">
        <f>+LQ10*ProjectDetails!$D$24*1000</f>
        <v>0</v>
      </c>
      <c r="LR46" s="112">
        <f>+LR10*ProjectDetails!$D$24*1000</f>
        <v>0</v>
      </c>
      <c r="LS46" s="112">
        <f>+LS10*ProjectDetails!$D$24*1000</f>
        <v>0</v>
      </c>
      <c r="LT46" s="112">
        <f>+LT10*ProjectDetails!$D$24*1000</f>
        <v>0</v>
      </c>
      <c r="LU46" s="112">
        <f>+LU10*ProjectDetails!$D$24*1000</f>
        <v>0</v>
      </c>
      <c r="LV46" s="112">
        <f>+LV10*ProjectDetails!$D$24*1000</f>
        <v>0</v>
      </c>
      <c r="LW46" s="112">
        <f>+LW10*ProjectDetails!$D$24*1000</f>
        <v>0</v>
      </c>
      <c r="LX46" s="112">
        <f>+LX10*ProjectDetails!$D$24*1000</f>
        <v>0</v>
      </c>
      <c r="LY46" s="244">
        <f>+LY10*ProjectDetails!$D$24*1000</f>
        <v>0</v>
      </c>
      <c r="LZ46" s="112">
        <f>+LZ10*ProjectDetails!$D$24*1000</f>
        <v>0</v>
      </c>
      <c r="MA46" s="244">
        <f>+MA10*ProjectDetails!$D$24*1000</f>
        <v>0</v>
      </c>
      <c r="MB46" s="112">
        <f>+MB10*ProjectDetails!$D$24*1000</f>
        <v>0</v>
      </c>
      <c r="MC46" s="112">
        <f>+MC10*ProjectDetails!$D$24*1000</f>
        <v>0</v>
      </c>
      <c r="MD46" s="112">
        <f>+MD10*ProjectDetails!$D$24*1000</f>
        <v>0</v>
      </c>
      <c r="ME46" s="112">
        <f>+ME10*ProjectDetails!$D$24*1000</f>
        <v>0</v>
      </c>
    </row>
    <row r="47" spans="1:343" x14ac:dyDescent="0.25">
      <c r="A47" s="264"/>
      <c r="B47" s="15" t="s">
        <v>684</v>
      </c>
      <c r="C47" s="8" t="s">
        <v>45</v>
      </c>
      <c r="D47" s="8" t="s">
        <v>71</v>
      </c>
      <c r="E47" s="8">
        <v>1899582292</v>
      </c>
      <c r="F47" s="8" t="s">
        <v>690</v>
      </c>
      <c r="G47" s="112">
        <f>+G45</f>
        <v>45000</v>
      </c>
      <c r="H47" s="112">
        <f t="shared" ref="H47:P47" si="3329">+H45</f>
        <v>45000</v>
      </c>
      <c r="I47" s="112">
        <f t="shared" si="3329"/>
        <v>45000</v>
      </c>
      <c r="J47" s="112">
        <f t="shared" si="3329"/>
        <v>45000</v>
      </c>
      <c r="K47" s="112">
        <f t="shared" si="3329"/>
        <v>45000</v>
      </c>
      <c r="L47" s="112">
        <f t="shared" si="3329"/>
        <v>2250</v>
      </c>
      <c r="M47" s="112">
        <f t="shared" si="3329"/>
        <v>2250</v>
      </c>
      <c r="N47" s="112">
        <f t="shared" si="3329"/>
        <v>2250</v>
      </c>
      <c r="O47" s="112">
        <f t="shared" si="3329"/>
        <v>2250</v>
      </c>
      <c r="P47" s="112">
        <f t="shared" si="3329"/>
        <v>2250</v>
      </c>
      <c r="Q47" s="112">
        <f t="shared" ref="Q47:S47" si="3330">+Q45</f>
        <v>45000</v>
      </c>
      <c r="R47" s="112">
        <f t="shared" si="3330"/>
        <v>45000</v>
      </c>
      <c r="S47" s="112">
        <f t="shared" si="3330"/>
        <v>45000</v>
      </c>
      <c r="T47" s="112">
        <f t="shared" ref="T47:CE47" si="3331">+T45</f>
        <v>45000</v>
      </c>
      <c r="U47" s="112">
        <f t="shared" si="3331"/>
        <v>45000</v>
      </c>
      <c r="V47" s="112">
        <f t="shared" si="3331"/>
        <v>2250</v>
      </c>
      <c r="W47" s="112">
        <f t="shared" si="3331"/>
        <v>2250</v>
      </c>
      <c r="X47" s="112">
        <f t="shared" si="3331"/>
        <v>2250</v>
      </c>
      <c r="Y47" s="112">
        <f t="shared" si="3331"/>
        <v>2250</v>
      </c>
      <c r="Z47" s="112">
        <f t="shared" si="3331"/>
        <v>2250</v>
      </c>
      <c r="AA47" s="112">
        <f t="shared" si="3331"/>
        <v>45000</v>
      </c>
      <c r="AB47" s="112">
        <f t="shared" si="3331"/>
        <v>45000</v>
      </c>
      <c r="AC47" s="112">
        <f t="shared" si="3331"/>
        <v>45000</v>
      </c>
      <c r="AD47" s="112">
        <f t="shared" si="3331"/>
        <v>45000</v>
      </c>
      <c r="AE47" s="112">
        <f t="shared" si="3331"/>
        <v>45000</v>
      </c>
      <c r="AF47" s="112">
        <f t="shared" si="3331"/>
        <v>2250</v>
      </c>
      <c r="AG47" s="112">
        <f t="shared" si="3331"/>
        <v>2250</v>
      </c>
      <c r="AH47" s="112">
        <f t="shared" si="3331"/>
        <v>2250</v>
      </c>
      <c r="AI47" s="112">
        <f t="shared" si="3331"/>
        <v>2250</v>
      </c>
      <c r="AJ47" s="112">
        <f t="shared" si="3331"/>
        <v>2250</v>
      </c>
      <c r="AK47" s="112">
        <f t="shared" si="3331"/>
        <v>45000</v>
      </c>
      <c r="AL47" s="112">
        <f t="shared" si="3331"/>
        <v>45000</v>
      </c>
      <c r="AM47" s="112">
        <f t="shared" si="3331"/>
        <v>45000</v>
      </c>
      <c r="AN47" s="112">
        <f t="shared" si="3331"/>
        <v>45000</v>
      </c>
      <c r="AO47" s="112">
        <f t="shared" si="3331"/>
        <v>45000</v>
      </c>
      <c r="AP47" s="112">
        <f t="shared" si="3331"/>
        <v>2250</v>
      </c>
      <c r="AQ47" s="112">
        <f t="shared" si="3331"/>
        <v>2250</v>
      </c>
      <c r="AR47" s="112">
        <f t="shared" si="3331"/>
        <v>2250</v>
      </c>
      <c r="AS47" s="112">
        <f t="shared" si="3331"/>
        <v>2250</v>
      </c>
      <c r="AT47" s="112">
        <f t="shared" si="3331"/>
        <v>2250</v>
      </c>
      <c r="AU47" s="112">
        <f t="shared" si="3331"/>
        <v>45000</v>
      </c>
      <c r="AV47" s="112">
        <f t="shared" si="3331"/>
        <v>45000</v>
      </c>
      <c r="AW47" s="112">
        <f t="shared" si="3331"/>
        <v>45000</v>
      </c>
      <c r="AX47" s="112">
        <f t="shared" si="3331"/>
        <v>45000</v>
      </c>
      <c r="AY47" s="112">
        <f t="shared" si="3331"/>
        <v>45000</v>
      </c>
      <c r="AZ47" s="112">
        <f t="shared" si="3331"/>
        <v>2250</v>
      </c>
      <c r="BA47" s="112">
        <f t="shared" si="3331"/>
        <v>2250</v>
      </c>
      <c r="BB47" s="112">
        <f t="shared" si="3331"/>
        <v>2250</v>
      </c>
      <c r="BC47" s="112">
        <f t="shared" si="3331"/>
        <v>2250</v>
      </c>
      <c r="BD47" s="112">
        <f t="shared" si="3331"/>
        <v>2250</v>
      </c>
      <c r="BE47" s="112">
        <f t="shared" si="3331"/>
        <v>45000</v>
      </c>
      <c r="BF47" s="112">
        <f t="shared" si="3331"/>
        <v>45000</v>
      </c>
      <c r="BG47" s="112">
        <f t="shared" si="3331"/>
        <v>45000</v>
      </c>
      <c r="BH47" s="112">
        <f t="shared" si="3331"/>
        <v>45000</v>
      </c>
      <c r="BI47" s="112">
        <f t="shared" si="3331"/>
        <v>45000</v>
      </c>
      <c r="BJ47" s="112">
        <f t="shared" si="3331"/>
        <v>2250</v>
      </c>
      <c r="BK47" s="112">
        <f t="shared" si="3331"/>
        <v>2250</v>
      </c>
      <c r="BL47" s="112">
        <f t="shared" si="3331"/>
        <v>2250</v>
      </c>
      <c r="BM47" s="112">
        <f t="shared" si="3331"/>
        <v>2250</v>
      </c>
      <c r="BN47" s="112">
        <f t="shared" si="3331"/>
        <v>2250</v>
      </c>
      <c r="BO47" s="112">
        <f t="shared" si="3331"/>
        <v>45000</v>
      </c>
      <c r="BP47" s="112">
        <f t="shared" si="3331"/>
        <v>45000</v>
      </c>
      <c r="BQ47" s="112">
        <f t="shared" si="3331"/>
        <v>45000</v>
      </c>
      <c r="BR47" s="112">
        <f t="shared" si="3331"/>
        <v>45000</v>
      </c>
      <c r="BS47" s="112">
        <f t="shared" si="3331"/>
        <v>45000</v>
      </c>
      <c r="BT47" s="112">
        <f t="shared" si="3331"/>
        <v>2250</v>
      </c>
      <c r="BU47" s="112">
        <f t="shared" si="3331"/>
        <v>2250</v>
      </c>
      <c r="BV47" s="112">
        <f t="shared" si="3331"/>
        <v>2250</v>
      </c>
      <c r="BW47" s="112">
        <f t="shared" si="3331"/>
        <v>2250</v>
      </c>
      <c r="BX47" s="112">
        <f t="shared" si="3331"/>
        <v>2250</v>
      </c>
      <c r="BY47" s="112">
        <f t="shared" si="3331"/>
        <v>45000</v>
      </c>
      <c r="BZ47" s="112">
        <f t="shared" si="3331"/>
        <v>45000</v>
      </c>
      <c r="CA47" s="112">
        <f t="shared" si="3331"/>
        <v>45000</v>
      </c>
      <c r="CB47" s="112">
        <f t="shared" si="3331"/>
        <v>45000</v>
      </c>
      <c r="CC47" s="112">
        <f t="shared" si="3331"/>
        <v>45000</v>
      </c>
      <c r="CD47" s="112">
        <f t="shared" si="3331"/>
        <v>2250</v>
      </c>
      <c r="CE47" s="112">
        <f t="shared" si="3331"/>
        <v>2250</v>
      </c>
      <c r="CF47" s="112">
        <f t="shared" ref="CF47:EQ47" si="3332">+CF45</f>
        <v>2250</v>
      </c>
      <c r="CG47" s="112">
        <f t="shared" si="3332"/>
        <v>2250</v>
      </c>
      <c r="CH47" s="112">
        <f t="shared" si="3332"/>
        <v>2250</v>
      </c>
      <c r="CI47" s="112">
        <f t="shared" si="3332"/>
        <v>45000</v>
      </c>
      <c r="CJ47" s="112">
        <f t="shared" si="3332"/>
        <v>45000</v>
      </c>
      <c r="CK47" s="112">
        <f t="shared" si="3332"/>
        <v>45000</v>
      </c>
      <c r="CL47" s="112">
        <f t="shared" si="3332"/>
        <v>45000</v>
      </c>
      <c r="CM47" s="112">
        <f t="shared" si="3332"/>
        <v>45000</v>
      </c>
      <c r="CN47" s="112">
        <f t="shared" si="3332"/>
        <v>2250</v>
      </c>
      <c r="CO47" s="112">
        <f t="shared" si="3332"/>
        <v>2250</v>
      </c>
      <c r="CP47" s="112">
        <f t="shared" si="3332"/>
        <v>2250</v>
      </c>
      <c r="CQ47" s="112">
        <f t="shared" si="3332"/>
        <v>2250</v>
      </c>
      <c r="CR47" s="112">
        <f t="shared" si="3332"/>
        <v>2250</v>
      </c>
      <c r="CS47" s="112">
        <f t="shared" si="3332"/>
        <v>45000</v>
      </c>
      <c r="CT47" s="112">
        <f t="shared" si="3332"/>
        <v>45000</v>
      </c>
      <c r="CU47" s="112">
        <f t="shared" si="3332"/>
        <v>45000</v>
      </c>
      <c r="CV47" s="112">
        <f t="shared" si="3332"/>
        <v>45000</v>
      </c>
      <c r="CW47" s="112">
        <f t="shared" si="3332"/>
        <v>45000</v>
      </c>
      <c r="CX47" s="112">
        <f t="shared" si="3332"/>
        <v>2250</v>
      </c>
      <c r="CY47" s="112">
        <f t="shared" si="3332"/>
        <v>2250</v>
      </c>
      <c r="CZ47" s="112">
        <f t="shared" si="3332"/>
        <v>2250</v>
      </c>
      <c r="DA47" s="112">
        <f t="shared" si="3332"/>
        <v>2250</v>
      </c>
      <c r="DB47" s="112">
        <f t="shared" si="3332"/>
        <v>2250</v>
      </c>
      <c r="DC47" s="112">
        <f t="shared" si="3332"/>
        <v>45000</v>
      </c>
      <c r="DD47" s="112">
        <f t="shared" si="3332"/>
        <v>45000</v>
      </c>
      <c r="DE47" s="112">
        <f t="shared" si="3332"/>
        <v>45000</v>
      </c>
      <c r="DF47" s="112">
        <f t="shared" si="3332"/>
        <v>45000</v>
      </c>
      <c r="DG47" s="112">
        <f t="shared" si="3332"/>
        <v>45000</v>
      </c>
      <c r="DH47" s="112">
        <f t="shared" si="3332"/>
        <v>2250</v>
      </c>
      <c r="DI47" s="112">
        <f t="shared" si="3332"/>
        <v>2250</v>
      </c>
      <c r="DJ47" s="112">
        <f t="shared" si="3332"/>
        <v>2250</v>
      </c>
      <c r="DK47" s="112">
        <f t="shared" si="3332"/>
        <v>2250</v>
      </c>
      <c r="DL47" s="112">
        <f t="shared" si="3332"/>
        <v>2250</v>
      </c>
      <c r="DM47" s="112">
        <f t="shared" si="3332"/>
        <v>45000</v>
      </c>
      <c r="DN47" s="112">
        <f t="shared" si="3332"/>
        <v>45000</v>
      </c>
      <c r="DO47" s="112">
        <f t="shared" si="3332"/>
        <v>45000</v>
      </c>
      <c r="DP47" s="112">
        <f t="shared" si="3332"/>
        <v>45000</v>
      </c>
      <c r="DQ47" s="112">
        <f t="shared" si="3332"/>
        <v>45000</v>
      </c>
      <c r="DR47" s="112">
        <f t="shared" si="3332"/>
        <v>2250</v>
      </c>
      <c r="DS47" s="112">
        <f t="shared" si="3332"/>
        <v>2250</v>
      </c>
      <c r="DT47" s="112">
        <f t="shared" si="3332"/>
        <v>2250</v>
      </c>
      <c r="DU47" s="112">
        <f t="shared" si="3332"/>
        <v>2250</v>
      </c>
      <c r="DV47" s="112">
        <f t="shared" si="3332"/>
        <v>2250</v>
      </c>
      <c r="DW47" s="112">
        <f t="shared" si="3332"/>
        <v>22500</v>
      </c>
      <c r="DX47" s="112">
        <f t="shared" si="3332"/>
        <v>22500</v>
      </c>
      <c r="DY47" s="112">
        <f t="shared" si="3332"/>
        <v>22500</v>
      </c>
      <c r="DZ47" s="112">
        <f t="shared" si="3332"/>
        <v>22500</v>
      </c>
      <c r="EA47" s="112">
        <f t="shared" si="3332"/>
        <v>2250</v>
      </c>
      <c r="EB47" s="112">
        <f t="shared" si="3332"/>
        <v>2250</v>
      </c>
      <c r="EC47" s="112">
        <f t="shared" si="3332"/>
        <v>2250</v>
      </c>
      <c r="ED47" s="112">
        <f t="shared" si="3332"/>
        <v>2250</v>
      </c>
      <c r="EE47" s="112">
        <f t="shared" si="3332"/>
        <v>45000</v>
      </c>
      <c r="EF47" s="112">
        <f t="shared" si="3332"/>
        <v>45000</v>
      </c>
      <c r="EG47" s="112">
        <f t="shared" si="3332"/>
        <v>45000</v>
      </c>
      <c r="EH47" s="112">
        <f t="shared" si="3332"/>
        <v>45000</v>
      </c>
      <c r="EI47" s="112">
        <f t="shared" si="3332"/>
        <v>45000</v>
      </c>
      <c r="EJ47" s="112">
        <f t="shared" si="3332"/>
        <v>45000</v>
      </c>
      <c r="EK47" s="112">
        <f t="shared" si="3332"/>
        <v>45000</v>
      </c>
      <c r="EL47" s="112">
        <f t="shared" si="3332"/>
        <v>2250</v>
      </c>
      <c r="EM47" s="112">
        <f t="shared" si="3332"/>
        <v>2250</v>
      </c>
      <c r="EN47" s="112">
        <f t="shared" si="3332"/>
        <v>2250</v>
      </c>
      <c r="EO47" s="112">
        <f t="shared" si="3332"/>
        <v>2250</v>
      </c>
      <c r="EP47" s="112">
        <f t="shared" si="3332"/>
        <v>2250</v>
      </c>
      <c r="EQ47" s="112">
        <f t="shared" si="3332"/>
        <v>45000</v>
      </c>
      <c r="ER47" s="112">
        <f t="shared" ref="ER47:HC47" si="3333">+ER45</f>
        <v>45000</v>
      </c>
      <c r="ES47" s="112">
        <f t="shared" si="3333"/>
        <v>45000</v>
      </c>
      <c r="ET47" s="112">
        <f t="shared" si="3333"/>
        <v>45000</v>
      </c>
      <c r="EU47" s="112">
        <f t="shared" si="3333"/>
        <v>45000</v>
      </c>
      <c r="EV47" s="112">
        <f t="shared" si="3333"/>
        <v>2250</v>
      </c>
      <c r="EW47" s="112">
        <f t="shared" si="3333"/>
        <v>2250</v>
      </c>
      <c r="EX47" s="112">
        <f t="shared" si="3333"/>
        <v>2250</v>
      </c>
      <c r="EY47" s="112">
        <f t="shared" si="3333"/>
        <v>2250</v>
      </c>
      <c r="EZ47" s="112">
        <f t="shared" si="3333"/>
        <v>2250</v>
      </c>
      <c r="FA47" s="112">
        <f t="shared" si="3333"/>
        <v>45000</v>
      </c>
      <c r="FB47" s="112">
        <f t="shared" si="3333"/>
        <v>45000</v>
      </c>
      <c r="FC47" s="112">
        <f t="shared" si="3333"/>
        <v>45000</v>
      </c>
      <c r="FD47" s="112">
        <f t="shared" si="3333"/>
        <v>45000</v>
      </c>
      <c r="FE47" s="112">
        <f t="shared" si="3333"/>
        <v>45000</v>
      </c>
      <c r="FF47" s="112">
        <f t="shared" si="3333"/>
        <v>2250</v>
      </c>
      <c r="FG47" s="112">
        <f t="shared" si="3333"/>
        <v>2250</v>
      </c>
      <c r="FH47" s="112">
        <f t="shared" si="3333"/>
        <v>2250</v>
      </c>
      <c r="FI47" s="112">
        <f t="shared" si="3333"/>
        <v>2250</v>
      </c>
      <c r="FJ47" s="112">
        <f t="shared" si="3333"/>
        <v>2250</v>
      </c>
      <c r="FK47" s="112">
        <f t="shared" si="3333"/>
        <v>45000</v>
      </c>
      <c r="FL47" s="112">
        <f t="shared" si="3333"/>
        <v>45000</v>
      </c>
      <c r="FM47" s="112">
        <f t="shared" si="3333"/>
        <v>2250</v>
      </c>
      <c r="FN47" s="112">
        <f t="shared" si="3333"/>
        <v>2250</v>
      </c>
      <c r="FO47" s="112">
        <f t="shared" si="3333"/>
        <v>45000</v>
      </c>
      <c r="FP47" s="112">
        <f t="shared" si="3333"/>
        <v>2250</v>
      </c>
      <c r="FQ47" s="112">
        <f t="shared" si="3333"/>
        <v>2250</v>
      </c>
      <c r="FR47" s="112">
        <f t="shared" si="3333"/>
        <v>2250</v>
      </c>
      <c r="FS47" s="112">
        <f t="shared" si="3333"/>
        <v>2250</v>
      </c>
      <c r="FT47" s="112">
        <f t="shared" si="3333"/>
        <v>2250</v>
      </c>
      <c r="FU47" s="112">
        <f t="shared" si="3333"/>
        <v>45000</v>
      </c>
      <c r="FV47" s="112">
        <f t="shared" si="3333"/>
        <v>45000</v>
      </c>
      <c r="FW47" s="112">
        <f t="shared" si="3333"/>
        <v>45000</v>
      </c>
      <c r="FX47" s="112">
        <f t="shared" si="3333"/>
        <v>45000</v>
      </c>
      <c r="FY47" s="112">
        <f t="shared" si="3333"/>
        <v>45000</v>
      </c>
      <c r="FZ47" s="112">
        <f t="shared" si="3333"/>
        <v>2250</v>
      </c>
      <c r="GA47" s="112">
        <f t="shared" si="3333"/>
        <v>2250</v>
      </c>
      <c r="GB47" s="112">
        <f t="shared" si="3333"/>
        <v>2250</v>
      </c>
      <c r="GC47" s="112">
        <f t="shared" si="3333"/>
        <v>2250</v>
      </c>
      <c r="GD47" s="112">
        <f t="shared" si="3333"/>
        <v>2250</v>
      </c>
      <c r="GE47" s="112">
        <f t="shared" si="3333"/>
        <v>45000</v>
      </c>
      <c r="GF47" s="112">
        <f t="shared" si="3333"/>
        <v>45000</v>
      </c>
      <c r="GG47" s="112">
        <f t="shared" si="3333"/>
        <v>45000</v>
      </c>
      <c r="GH47" s="112">
        <f t="shared" si="3333"/>
        <v>45000</v>
      </c>
      <c r="GI47" s="112">
        <f t="shared" si="3333"/>
        <v>45000</v>
      </c>
      <c r="GJ47" s="112">
        <f t="shared" si="3333"/>
        <v>2250</v>
      </c>
      <c r="GK47" s="112">
        <f t="shared" si="3333"/>
        <v>2250</v>
      </c>
      <c r="GL47" s="112">
        <f t="shared" si="3333"/>
        <v>2250</v>
      </c>
      <c r="GM47" s="112">
        <f t="shared" si="3333"/>
        <v>2250</v>
      </c>
      <c r="GN47" s="112">
        <f t="shared" si="3333"/>
        <v>2250</v>
      </c>
      <c r="GO47" s="112">
        <f t="shared" si="3333"/>
        <v>45000</v>
      </c>
      <c r="GP47" s="112">
        <f t="shared" si="3333"/>
        <v>45000</v>
      </c>
      <c r="GQ47" s="112">
        <f t="shared" si="3333"/>
        <v>45000</v>
      </c>
      <c r="GR47" s="112">
        <f t="shared" si="3333"/>
        <v>45000</v>
      </c>
      <c r="GS47" s="112">
        <f t="shared" si="3333"/>
        <v>45000</v>
      </c>
      <c r="GT47" s="112">
        <f t="shared" si="3333"/>
        <v>2250</v>
      </c>
      <c r="GU47" s="112">
        <f t="shared" si="3333"/>
        <v>2250</v>
      </c>
      <c r="GV47" s="112">
        <f t="shared" si="3333"/>
        <v>2250</v>
      </c>
      <c r="GW47" s="112">
        <f t="shared" si="3333"/>
        <v>2250</v>
      </c>
      <c r="GX47" s="112">
        <f t="shared" si="3333"/>
        <v>2250</v>
      </c>
      <c r="GY47" s="112">
        <f t="shared" si="3333"/>
        <v>45000</v>
      </c>
      <c r="GZ47" s="112">
        <f t="shared" si="3333"/>
        <v>45000</v>
      </c>
      <c r="HA47" s="112">
        <f t="shared" si="3333"/>
        <v>45000</v>
      </c>
      <c r="HB47" s="112">
        <f t="shared" si="3333"/>
        <v>45000</v>
      </c>
      <c r="HC47" s="112">
        <f t="shared" si="3333"/>
        <v>45000</v>
      </c>
      <c r="HD47" s="112">
        <f t="shared" ref="HD47:IB47" si="3334">+HD45</f>
        <v>2250</v>
      </c>
      <c r="HE47" s="112">
        <f t="shared" si="3334"/>
        <v>2250</v>
      </c>
      <c r="HF47" s="112">
        <f t="shared" si="3334"/>
        <v>2250</v>
      </c>
      <c r="HG47" s="112">
        <f t="shared" si="3334"/>
        <v>2250</v>
      </c>
      <c r="HH47" s="112">
        <f t="shared" si="3334"/>
        <v>2250</v>
      </c>
      <c r="HI47" s="112">
        <f t="shared" si="3334"/>
        <v>45000</v>
      </c>
      <c r="HJ47" s="112">
        <f t="shared" si="3334"/>
        <v>45000</v>
      </c>
      <c r="HK47" s="112">
        <f t="shared" si="3334"/>
        <v>45000</v>
      </c>
      <c r="HL47" s="112">
        <f t="shared" si="3334"/>
        <v>45000</v>
      </c>
      <c r="HM47" s="112">
        <f t="shared" si="3334"/>
        <v>45000</v>
      </c>
      <c r="HN47" s="112">
        <f t="shared" si="3334"/>
        <v>2250</v>
      </c>
      <c r="HO47" s="112">
        <f t="shared" si="3334"/>
        <v>2250</v>
      </c>
      <c r="HP47" s="112">
        <f t="shared" si="3334"/>
        <v>2250</v>
      </c>
      <c r="HQ47" s="112">
        <f t="shared" si="3334"/>
        <v>2250</v>
      </c>
      <c r="HR47" s="112">
        <f t="shared" si="3334"/>
        <v>2250</v>
      </c>
      <c r="HS47" s="112">
        <f t="shared" si="3334"/>
        <v>45000</v>
      </c>
      <c r="HT47" s="112">
        <f t="shared" si="3334"/>
        <v>45000</v>
      </c>
      <c r="HU47" s="112">
        <f t="shared" si="3334"/>
        <v>45000</v>
      </c>
      <c r="HV47" s="112">
        <f t="shared" si="3334"/>
        <v>45000</v>
      </c>
      <c r="HW47" s="112">
        <f t="shared" si="3334"/>
        <v>45000</v>
      </c>
      <c r="HX47" s="112">
        <f t="shared" si="3334"/>
        <v>2250</v>
      </c>
      <c r="HY47" s="112">
        <f t="shared" si="3334"/>
        <v>2250</v>
      </c>
      <c r="HZ47" s="112">
        <f t="shared" si="3334"/>
        <v>2250</v>
      </c>
      <c r="IA47" s="112">
        <f t="shared" si="3334"/>
        <v>2250</v>
      </c>
      <c r="IB47" s="112">
        <f t="shared" si="3334"/>
        <v>2250</v>
      </c>
      <c r="IC47" s="112">
        <f t="shared" ref="IC47:JF47" si="3335">+IC45</f>
        <v>45000</v>
      </c>
      <c r="ID47" s="112">
        <f t="shared" si="3335"/>
        <v>45000</v>
      </c>
      <c r="IE47" s="112">
        <f t="shared" si="3335"/>
        <v>45000</v>
      </c>
      <c r="IF47" s="112">
        <f t="shared" si="3335"/>
        <v>45000</v>
      </c>
      <c r="IG47" s="112">
        <f t="shared" si="3335"/>
        <v>45000</v>
      </c>
      <c r="IH47" s="112">
        <f t="shared" si="3335"/>
        <v>2250</v>
      </c>
      <c r="II47" s="112">
        <f t="shared" si="3335"/>
        <v>2250</v>
      </c>
      <c r="IJ47" s="112">
        <f t="shared" si="3335"/>
        <v>2250</v>
      </c>
      <c r="IK47" s="112">
        <f t="shared" si="3335"/>
        <v>2250</v>
      </c>
      <c r="IL47" s="112">
        <f t="shared" si="3335"/>
        <v>2250</v>
      </c>
      <c r="IM47" s="112">
        <f t="shared" si="3335"/>
        <v>45000</v>
      </c>
      <c r="IN47" s="112">
        <f t="shared" si="3335"/>
        <v>45000</v>
      </c>
      <c r="IO47" s="112">
        <f t="shared" si="3335"/>
        <v>45000</v>
      </c>
      <c r="IP47" s="112">
        <f t="shared" si="3335"/>
        <v>45000</v>
      </c>
      <c r="IQ47" s="112">
        <f t="shared" si="3335"/>
        <v>45000</v>
      </c>
      <c r="IR47" s="112">
        <f t="shared" si="3335"/>
        <v>2250</v>
      </c>
      <c r="IS47" s="112">
        <f t="shared" si="3335"/>
        <v>2250</v>
      </c>
      <c r="IT47" s="112">
        <f t="shared" si="3335"/>
        <v>2250</v>
      </c>
      <c r="IU47" s="112">
        <f t="shared" si="3335"/>
        <v>2250</v>
      </c>
      <c r="IV47" s="112">
        <f t="shared" si="3335"/>
        <v>2250</v>
      </c>
      <c r="IW47" s="112">
        <f t="shared" si="3335"/>
        <v>45000</v>
      </c>
      <c r="IX47" s="112">
        <f t="shared" si="3335"/>
        <v>45000</v>
      </c>
      <c r="IY47" s="112">
        <f t="shared" si="3335"/>
        <v>45000</v>
      </c>
      <c r="IZ47" s="112">
        <f t="shared" si="3335"/>
        <v>45000</v>
      </c>
      <c r="JA47" s="112">
        <f t="shared" si="3335"/>
        <v>45000</v>
      </c>
      <c r="JB47" s="112">
        <f t="shared" si="3335"/>
        <v>2250</v>
      </c>
      <c r="JC47" s="112">
        <f t="shared" si="3335"/>
        <v>2250</v>
      </c>
      <c r="JD47" s="112">
        <f t="shared" si="3335"/>
        <v>2250</v>
      </c>
      <c r="JE47" s="112">
        <f t="shared" si="3335"/>
        <v>2250</v>
      </c>
      <c r="JF47" s="112">
        <f t="shared" si="3335"/>
        <v>2250</v>
      </c>
      <c r="JG47" s="112">
        <f t="shared" ref="JG47:LD47" si="3336">+JG45</f>
        <v>45000</v>
      </c>
      <c r="JH47" s="112">
        <f t="shared" si="3336"/>
        <v>45000</v>
      </c>
      <c r="JI47" s="112">
        <f t="shared" si="3336"/>
        <v>45000</v>
      </c>
      <c r="JJ47" s="112">
        <f t="shared" si="3336"/>
        <v>45000</v>
      </c>
      <c r="JK47" s="112">
        <f t="shared" si="3336"/>
        <v>45000</v>
      </c>
      <c r="JL47" s="112">
        <f t="shared" si="3336"/>
        <v>2250</v>
      </c>
      <c r="JM47" s="112">
        <f t="shared" si="3336"/>
        <v>2250</v>
      </c>
      <c r="JN47" s="112">
        <f t="shared" si="3336"/>
        <v>2250</v>
      </c>
      <c r="JO47" s="112">
        <f t="shared" si="3336"/>
        <v>2250</v>
      </c>
      <c r="JP47" s="112">
        <f t="shared" si="3336"/>
        <v>2250</v>
      </c>
      <c r="JQ47" s="112">
        <f t="shared" si="3336"/>
        <v>45000</v>
      </c>
      <c r="JR47" s="112">
        <f t="shared" si="3336"/>
        <v>45000</v>
      </c>
      <c r="JS47" s="112">
        <f t="shared" si="3336"/>
        <v>45000</v>
      </c>
      <c r="JT47" s="112">
        <f t="shared" si="3336"/>
        <v>45000</v>
      </c>
      <c r="JU47" s="112">
        <f t="shared" si="3336"/>
        <v>45000</v>
      </c>
      <c r="JV47" s="112">
        <f t="shared" si="3336"/>
        <v>2250</v>
      </c>
      <c r="JW47" s="112">
        <f t="shared" si="3336"/>
        <v>2250</v>
      </c>
      <c r="JX47" s="112">
        <f t="shared" si="3336"/>
        <v>2250</v>
      </c>
      <c r="JY47" s="112">
        <f t="shared" si="3336"/>
        <v>2250</v>
      </c>
      <c r="JZ47" s="112">
        <f t="shared" si="3336"/>
        <v>2250</v>
      </c>
      <c r="KA47" s="112">
        <f t="shared" si="3336"/>
        <v>45000</v>
      </c>
      <c r="KB47" s="112">
        <f t="shared" si="3336"/>
        <v>45000</v>
      </c>
      <c r="KC47" s="112">
        <f t="shared" si="3336"/>
        <v>45000</v>
      </c>
      <c r="KD47" s="112">
        <f t="shared" si="3336"/>
        <v>45000</v>
      </c>
      <c r="KE47" s="112">
        <f t="shared" si="3336"/>
        <v>45000</v>
      </c>
      <c r="KF47" s="112">
        <f t="shared" si="3336"/>
        <v>2250</v>
      </c>
      <c r="KG47" s="112">
        <f t="shared" si="3336"/>
        <v>2250</v>
      </c>
      <c r="KH47" s="112">
        <f t="shared" si="3336"/>
        <v>2250</v>
      </c>
      <c r="KI47" s="112">
        <f t="shared" si="3336"/>
        <v>2250</v>
      </c>
      <c r="KJ47" s="112">
        <f t="shared" si="3336"/>
        <v>2250</v>
      </c>
      <c r="KK47" s="112">
        <f t="shared" si="3336"/>
        <v>45000</v>
      </c>
      <c r="KL47" s="112">
        <f t="shared" si="3336"/>
        <v>45000</v>
      </c>
      <c r="KM47" s="112">
        <f t="shared" si="3336"/>
        <v>45000</v>
      </c>
      <c r="KN47" s="112">
        <f t="shared" si="3336"/>
        <v>45000</v>
      </c>
      <c r="KO47" s="112">
        <f t="shared" si="3336"/>
        <v>45000</v>
      </c>
      <c r="KP47" s="112">
        <f t="shared" si="3336"/>
        <v>2250</v>
      </c>
      <c r="KQ47" s="112">
        <f t="shared" si="3336"/>
        <v>2250</v>
      </c>
      <c r="KR47" s="112">
        <f t="shared" si="3336"/>
        <v>2250</v>
      </c>
      <c r="KS47" s="112">
        <f t="shared" si="3336"/>
        <v>2250</v>
      </c>
      <c r="KT47" s="112">
        <f t="shared" si="3336"/>
        <v>2250</v>
      </c>
      <c r="KU47" s="112">
        <f t="shared" si="3336"/>
        <v>45000</v>
      </c>
      <c r="KV47" s="112">
        <f t="shared" si="3336"/>
        <v>45000</v>
      </c>
      <c r="KW47" s="112">
        <f t="shared" si="3336"/>
        <v>45000</v>
      </c>
      <c r="KX47" s="112">
        <f t="shared" si="3336"/>
        <v>45000</v>
      </c>
      <c r="KY47" s="112">
        <f t="shared" si="3336"/>
        <v>45000</v>
      </c>
      <c r="KZ47" s="112">
        <f t="shared" si="3336"/>
        <v>2250</v>
      </c>
      <c r="LA47" s="112">
        <f t="shared" si="3336"/>
        <v>2250</v>
      </c>
      <c r="LB47" s="112">
        <f t="shared" si="3336"/>
        <v>2250</v>
      </c>
      <c r="LC47" s="112">
        <f t="shared" si="3336"/>
        <v>2250</v>
      </c>
      <c r="LD47" s="171">
        <f t="shared" si="3336"/>
        <v>2250</v>
      </c>
      <c r="LE47" s="112">
        <f>+LE45</f>
        <v>45000</v>
      </c>
      <c r="LF47" s="112">
        <f t="shared" ref="LF47:LG47" si="3337">+LF45</f>
        <v>45000</v>
      </c>
      <c r="LG47" s="171">
        <f t="shared" si="3337"/>
        <v>45000</v>
      </c>
      <c r="LH47" s="112">
        <f t="shared" ref="LH47:LR47" si="3338">+LH45</f>
        <v>45000</v>
      </c>
      <c r="LI47" s="112">
        <f t="shared" si="3338"/>
        <v>45000</v>
      </c>
      <c r="LJ47" s="112">
        <f t="shared" si="3338"/>
        <v>45000</v>
      </c>
      <c r="LK47" s="112">
        <f t="shared" si="3338"/>
        <v>45000</v>
      </c>
      <c r="LL47" s="112">
        <f t="shared" si="3338"/>
        <v>45000</v>
      </c>
      <c r="LM47" s="112">
        <f t="shared" si="3338"/>
        <v>45000</v>
      </c>
      <c r="LN47" s="112">
        <f t="shared" si="3338"/>
        <v>45000</v>
      </c>
      <c r="LO47" s="112">
        <f t="shared" si="3338"/>
        <v>45000</v>
      </c>
      <c r="LP47" s="112">
        <f t="shared" si="3338"/>
        <v>45000</v>
      </c>
      <c r="LQ47" s="112">
        <f t="shared" si="3338"/>
        <v>45000</v>
      </c>
      <c r="LR47" s="112">
        <f t="shared" si="3338"/>
        <v>45000</v>
      </c>
      <c r="LS47" s="112">
        <f t="shared" ref="LS47:MC47" si="3339">+LS45</f>
        <v>45000</v>
      </c>
      <c r="LT47" s="112">
        <f t="shared" si="3339"/>
        <v>45000</v>
      </c>
      <c r="LU47" s="112">
        <f t="shared" si="3339"/>
        <v>45000</v>
      </c>
      <c r="LV47" s="112">
        <f t="shared" si="3339"/>
        <v>45000</v>
      </c>
      <c r="LW47" s="112">
        <f t="shared" si="3339"/>
        <v>45000</v>
      </c>
      <c r="LX47" s="112">
        <f t="shared" si="3339"/>
        <v>45000</v>
      </c>
      <c r="LY47" s="244">
        <f t="shared" si="3339"/>
        <v>45000</v>
      </c>
      <c r="LZ47" s="112">
        <f t="shared" si="3339"/>
        <v>45000</v>
      </c>
      <c r="MA47" s="244">
        <f t="shared" si="3339"/>
        <v>45000</v>
      </c>
      <c r="MB47" s="112">
        <f t="shared" si="3339"/>
        <v>45000</v>
      </c>
      <c r="MC47" s="112">
        <f t="shared" si="3339"/>
        <v>45000</v>
      </c>
      <c r="MD47" s="112">
        <f t="shared" ref="MD47:ME47" si="3340">+MD45</f>
        <v>45000</v>
      </c>
      <c r="ME47" s="112">
        <f t="shared" si="3340"/>
        <v>45000</v>
      </c>
    </row>
    <row r="48" spans="1:343" x14ac:dyDescent="0.25">
      <c r="A48" s="264"/>
      <c r="B48" s="15" t="s">
        <v>685</v>
      </c>
      <c r="C48" s="8" t="s">
        <v>45</v>
      </c>
      <c r="D48" s="8" t="s">
        <v>71</v>
      </c>
      <c r="E48" s="8">
        <v>1899582292</v>
      </c>
      <c r="F48" s="8" t="s">
        <v>691</v>
      </c>
      <c r="G48" s="114">
        <f>+G46</f>
        <v>0</v>
      </c>
      <c r="H48" s="114">
        <f t="shared" ref="H48:P48" si="3341">+H46</f>
        <v>13500</v>
      </c>
      <c r="I48" s="114">
        <f t="shared" si="3341"/>
        <v>-13500</v>
      </c>
      <c r="J48" s="114">
        <f t="shared" si="3341"/>
        <v>17775.000000000004</v>
      </c>
      <c r="K48" s="114">
        <f t="shared" si="3341"/>
        <v>-17775.000000000004</v>
      </c>
      <c r="L48" s="114">
        <f t="shared" si="3341"/>
        <v>0</v>
      </c>
      <c r="M48" s="114">
        <f t="shared" si="3341"/>
        <v>13500</v>
      </c>
      <c r="N48" s="114">
        <f t="shared" si="3341"/>
        <v>-13500</v>
      </c>
      <c r="O48" s="114">
        <f t="shared" si="3341"/>
        <v>17775.000000000004</v>
      </c>
      <c r="P48" s="114">
        <f t="shared" si="3341"/>
        <v>-17775.000000000004</v>
      </c>
      <c r="Q48" s="114">
        <f t="shared" ref="Q48:S48" si="3342">+Q46</f>
        <v>0</v>
      </c>
      <c r="R48" s="114">
        <f t="shared" si="3342"/>
        <v>13500</v>
      </c>
      <c r="S48" s="114">
        <f t="shared" si="3342"/>
        <v>-13500</v>
      </c>
      <c r="T48" s="114">
        <f t="shared" ref="T48:CE48" si="3343">+T46</f>
        <v>17775.000000000004</v>
      </c>
      <c r="U48" s="114">
        <f t="shared" si="3343"/>
        <v>-17775.000000000004</v>
      </c>
      <c r="V48" s="114">
        <f t="shared" si="3343"/>
        <v>0</v>
      </c>
      <c r="W48" s="114">
        <f t="shared" si="3343"/>
        <v>13500</v>
      </c>
      <c r="X48" s="114">
        <f t="shared" si="3343"/>
        <v>-13500</v>
      </c>
      <c r="Y48" s="114">
        <f t="shared" si="3343"/>
        <v>17775.000000000004</v>
      </c>
      <c r="Z48" s="114">
        <f t="shared" si="3343"/>
        <v>-17775.000000000004</v>
      </c>
      <c r="AA48" s="114">
        <f t="shared" si="3343"/>
        <v>0</v>
      </c>
      <c r="AB48" s="114">
        <f t="shared" si="3343"/>
        <v>13500</v>
      </c>
      <c r="AC48" s="114">
        <f t="shared" si="3343"/>
        <v>-13500</v>
      </c>
      <c r="AD48" s="114">
        <f t="shared" si="3343"/>
        <v>17775.000000000004</v>
      </c>
      <c r="AE48" s="114">
        <f t="shared" si="3343"/>
        <v>-17775.000000000004</v>
      </c>
      <c r="AF48" s="114">
        <f t="shared" si="3343"/>
        <v>0</v>
      </c>
      <c r="AG48" s="114">
        <f t="shared" si="3343"/>
        <v>13500</v>
      </c>
      <c r="AH48" s="114">
        <f t="shared" si="3343"/>
        <v>-13500</v>
      </c>
      <c r="AI48" s="114">
        <f t="shared" si="3343"/>
        <v>17775.000000000004</v>
      </c>
      <c r="AJ48" s="114">
        <f t="shared" si="3343"/>
        <v>-17775.000000000004</v>
      </c>
      <c r="AK48" s="114">
        <f t="shared" si="3343"/>
        <v>0</v>
      </c>
      <c r="AL48" s="114">
        <f t="shared" si="3343"/>
        <v>13500</v>
      </c>
      <c r="AM48" s="114">
        <f t="shared" si="3343"/>
        <v>-13500</v>
      </c>
      <c r="AN48" s="114">
        <f t="shared" si="3343"/>
        <v>17775.000000000004</v>
      </c>
      <c r="AO48" s="114">
        <f t="shared" si="3343"/>
        <v>-17775.000000000004</v>
      </c>
      <c r="AP48" s="114">
        <f t="shared" si="3343"/>
        <v>0</v>
      </c>
      <c r="AQ48" s="114">
        <f t="shared" si="3343"/>
        <v>13500</v>
      </c>
      <c r="AR48" s="114">
        <f t="shared" si="3343"/>
        <v>-13500</v>
      </c>
      <c r="AS48" s="114">
        <f t="shared" si="3343"/>
        <v>17775.000000000004</v>
      </c>
      <c r="AT48" s="114">
        <f t="shared" si="3343"/>
        <v>-17775.000000000004</v>
      </c>
      <c r="AU48" s="114">
        <f t="shared" si="3343"/>
        <v>0</v>
      </c>
      <c r="AV48" s="114">
        <f t="shared" si="3343"/>
        <v>13500</v>
      </c>
      <c r="AW48" s="114">
        <f t="shared" si="3343"/>
        <v>-13500</v>
      </c>
      <c r="AX48" s="114">
        <f t="shared" si="3343"/>
        <v>17775.000000000004</v>
      </c>
      <c r="AY48" s="114">
        <f t="shared" si="3343"/>
        <v>-17775.000000000004</v>
      </c>
      <c r="AZ48" s="114">
        <f t="shared" si="3343"/>
        <v>0</v>
      </c>
      <c r="BA48" s="114">
        <f t="shared" si="3343"/>
        <v>13500</v>
      </c>
      <c r="BB48" s="114">
        <f t="shared" si="3343"/>
        <v>-13500</v>
      </c>
      <c r="BC48" s="114">
        <f t="shared" si="3343"/>
        <v>17775.000000000004</v>
      </c>
      <c r="BD48" s="114">
        <f t="shared" si="3343"/>
        <v>-17775.000000000004</v>
      </c>
      <c r="BE48" s="114">
        <f t="shared" si="3343"/>
        <v>0</v>
      </c>
      <c r="BF48" s="114">
        <f t="shared" si="3343"/>
        <v>13500</v>
      </c>
      <c r="BG48" s="114">
        <f t="shared" si="3343"/>
        <v>-13500</v>
      </c>
      <c r="BH48" s="114">
        <f t="shared" si="3343"/>
        <v>17775.000000000004</v>
      </c>
      <c r="BI48" s="114">
        <f t="shared" si="3343"/>
        <v>-17775.000000000004</v>
      </c>
      <c r="BJ48" s="114">
        <f t="shared" si="3343"/>
        <v>0</v>
      </c>
      <c r="BK48" s="114">
        <f t="shared" si="3343"/>
        <v>13500</v>
      </c>
      <c r="BL48" s="114">
        <f t="shared" si="3343"/>
        <v>-13500</v>
      </c>
      <c r="BM48" s="114">
        <f t="shared" si="3343"/>
        <v>17775.000000000004</v>
      </c>
      <c r="BN48" s="114">
        <f t="shared" si="3343"/>
        <v>-17775.000000000004</v>
      </c>
      <c r="BO48" s="114">
        <f t="shared" si="3343"/>
        <v>0</v>
      </c>
      <c r="BP48" s="114">
        <f t="shared" si="3343"/>
        <v>13500</v>
      </c>
      <c r="BQ48" s="114">
        <f t="shared" si="3343"/>
        <v>-13500</v>
      </c>
      <c r="BR48" s="114">
        <f t="shared" si="3343"/>
        <v>17775.000000000004</v>
      </c>
      <c r="BS48" s="114">
        <f t="shared" si="3343"/>
        <v>-17775.000000000004</v>
      </c>
      <c r="BT48" s="114">
        <f t="shared" si="3343"/>
        <v>0</v>
      </c>
      <c r="BU48" s="114">
        <f t="shared" si="3343"/>
        <v>13500</v>
      </c>
      <c r="BV48" s="114">
        <f t="shared" si="3343"/>
        <v>-13500</v>
      </c>
      <c r="BW48" s="114">
        <f t="shared" si="3343"/>
        <v>17775.000000000004</v>
      </c>
      <c r="BX48" s="114">
        <f t="shared" si="3343"/>
        <v>-17775.000000000004</v>
      </c>
      <c r="BY48" s="114">
        <f t="shared" si="3343"/>
        <v>0</v>
      </c>
      <c r="BZ48" s="114">
        <f t="shared" si="3343"/>
        <v>13500</v>
      </c>
      <c r="CA48" s="114">
        <f t="shared" si="3343"/>
        <v>-13500</v>
      </c>
      <c r="CB48" s="114">
        <f t="shared" si="3343"/>
        <v>17775.000000000004</v>
      </c>
      <c r="CC48" s="114">
        <f t="shared" si="3343"/>
        <v>-17775.000000000004</v>
      </c>
      <c r="CD48" s="114">
        <f t="shared" si="3343"/>
        <v>0</v>
      </c>
      <c r="CE48" s="114">
        <f t="shared" si="3343"/>
        <v>13500</v>
      </c>
      <c r="CF48" s="114">
        <f t="shared" ref="CF48:EQ48" si="3344">+CF46</f>
        <v>-13500</v>
      </c>
      <c r="CG48" s="114">
        <f t="shared" si="3344"/>
        <v>17775.000000000004</v>
      </c>
      <c r="CH48" s="114">
        <f t="shared" si="3344"/>
        <v>-17775.000000000004</v>
      </c>
      <c r="CI48" s="114">
        <f t="shared" si="3344"/>
        <v>0</v>
      </c>
      <c r="CJ48" s="114">
        <f t="shared" si="3344"/>
        <v>13500</v>
      </c>
      <c r="CK48" s="114">
        <f t="shared" si="3344"/>
        <v>-13500</v>
      </c>
      <c r="CL48" s="114">
        <f t="shared" si="3344"/>
        <v>17775.000000000004</v>
      </c>
      <c r="CM48" s="114">
        <f t="shared" si="3344"/>
        <v>-17775.000000000004</v>
      </c>
      <c r="CN48" s="114">
        <f t="shared" si="3344"/>
        <v>0</v>
      </c>
      <c r="CO48" s="114">
        <f t="shared" si="3344"/>
        <v>13500</v>
      </c>
      <c r="CP48" s="114">
        <f t="shared" si="3344"/>
        <v>-13500</v>
      </c>
      <c r="CQ48" s="114">
        <f t="shared" si="3344"/>
        <v>17775.000000000004</v>
      </c>
      <c r="CR48" s="114">
        <f t="shared" si="3344"/>
        <v>-17775.000000000004</v>
      </c>
      <c r="CS48" s="114">
        <f t="shared" si="3344"/>
        <v>0</v>
      </c>
      <c r="CT48" s="114">
        <f t="shared" si="3344"/>
        <v>13500</v>
      </c>
      <c r="CU48" s="114">
        <f t="shared" si="3344"/>
        <v>-13500</v>
      </c>
      <c r="CV48" s="114">
        <f t="shared" si="3344"/>
        <v>17775.000000000004</v>
      </c>
      <c r="CW48" s="114">
        <f t="shared" si="3344"/>
        <v>-17775.000000000004</v>
      </c>
      <c r="CX48" s="114">
        <f t="shared" si="3344"/>
        <v>0</v>
      </c>
      <c r="CY48" s="114">
        <f t="shared" si="3344"/>
        <v>13500</v>
      </c>
      <c r="CZ48" s="114">
        <f t="shared" si="3344"/>
        <v>-13500</v>
      </c>
      <c r="DA48" s="114">
        <f t="shared" si="3344"/>
        <v>17775.000000000004</v>
      </c>
      <c r="DB48" s="114">
        <f t="shared" si="3344"/>
        <v>-17775.000000000004</v>
      </c>
      <c r="DC48" s="114">
        <f t="shared" si="3344"/>
        <v>0</v>
      </c>
      <c r="DD48" s="114">
        <f t="shared" si="3344"/>
        <v>13500</v>
      </c>
      <c r="DE48" s="114">
        <f t="shared" si="3344"/>
        <v>-13500</v>
      </c>
      <c r="DF48" s="114">
        <f t="shared" si="3344"/>
        <v>17775.000000000004</v>
      </c>
      <c r="DG48" s="114">
        <f t="shared" si="3344"/>
        <v>-17775.000000000004</v>
      </c>
      <c r="DH48" s="114">
        <f t="shared" si="3344"/>
        <v>0</v>
      </c>
      <c r="DI48" s="114">
        <f t="shared" si="3344"/>
        <v>13500</v>
      </c>
      <c r="DJ48" s="114">
        <f t="shared" si="3344"/>
        <v>-13500</v>
      </c>
      <c r="DK48" s="114">
        <f t="shared" si="3344"/>
        <v>17775.000000000004</v>
      </c>
      <c r="DL48" s="114">
        <f t="shared" si="3344"/>
        <v>-17775.000000000004</v>
      </c>
      <c r="DM48" s="114">
        <f t="shared" si="3344"/>
        <v>0</v>
      </c>
      <c r="DN48" s="114">
        <f t="shared" si="3344"/>
        <v>13500</v>
      </c>
      <c r="DO48" s="114">
        <f t="shared" si="3344"/>
        <v>-13500</v>
      </c>
      <c r="DP48" s="114">
        <f t="shared" si="3344"/>
        <v>17775.000000000004</v>
      </c>
      <c r="DQ48" s="114">
        <f t="shared" si="3344"/>
        <v>-17775.000000000004</v>
      </c>
      <c r="DR48" s="114">
        <f t="shared" si="3344"/>
        <v>0</v>
      </c>
      <c r="DS48" s="114">
        <f t="shared" si="3344"/>
        <v>13500</v>
      </c>
      <c r="DT48" s="114">
        <f t="shared" si="3344"/>
        <v>-13500</v>
      </c>
      <c r="DU48" s="114">
        <f t="shared" si="3344"/>
        <v>17775.000000000004</v>
      </c>
      <c r="DV48" s="114">
        <f t="shared" si="3344"/>
        <v>-17775.000000000004</v>
      </c>
      <c r="DW48" s="114">
        <f t="shared" si="3344"/>
        <v>0</v>
      </c>
      <c r="DX48" s="114">
        <f t="shared" si="3344"/>
        <v>0</v>
      </c>
      <c r="DY48" s="114">
        <f t="shared" si="3344"/>
        <v>0</v>
      </c>
      <c r="DZ48" s="114">
        <f t="shared" si="3344"/>
        <v>0</v>
      </c>
      <c r="EA48" s="114">
        <f t="shared" si="3344"/>
        <v>0</v>
      </c>
      <c r="EB48" s="114">
        <f t="shared" si="3344"/>
        <v>0</v>
      </c>
      <c r="EC48" s="114">
        <f t="shared" si="3344"/>
        <v>0</v>
      </c>
      <c r="ED48" s="114">
        <f t="shared" si="3344"/>
        <v>0</v>
      </c>
      <c r="EE48" s="114">
        <f t="shared" si="3344"/>
        <v>0</v>
      </c>
      <c r="EF48" s="114">
        <f t="shared" si="3344"/>
        <v>0</v>
      </c>
      <c r="EG48" s="114">
        <f t="shared" si="3344"/>
        <v>0</v>
      </c>
      <c r="EH48" s="114">
        <f t="shared" si="3344"/>
        <v>13500</v>
      </c>
      <c r="EI48" s="114">
        <f t="shared" si="3344"/>
        <v>-13500</v>
      </c>
      <c r="EJ48" s="114">
        <f t="shared" si="3344"/>
        <v>17775.000000000004</v>
      </c>
      <c r="EK48" s="114">
        <f t="shared" si="3344"/>
        <v>-17775.000000000004</v>
      </c>
      <c r="EL48" s="114">
        <f t="shared" si="3344"/>
        <v>0</v>
      </c>
      <c r="EM48" s="114">
        <f t="shared" si="3344"/>
        <v>13500</v>
      </c>
      <c r="EN48" s="114">
        <f t="shared" si="3344"/>
        <v>-13500</v>
      </c>
      <c r="EO48" s="114">
        <f t="shared" si="3344"/>
        <v>17775.000000000004</v>
      </c>
      <c r="EP48" s="114">
        <f t="shared" si="3344"/>
        <v>-17775.000000000004</v>
      </c>
      <c r="EQ48" s="114">
        <f t="shared" si="3344"/>
        <v>0</v>
      </c>
      <c r="ER48" s="114">
        <f t="shared" ref="ER48:HC48" si="3345">+ER46</f>
        <v>13500</v>
      </c>
      <c r="ES48" s="114">
        <f t="shared" si="3345"/>
        <v>-13500</v>
      </c>
      <c r="ET48" s="114">
        <f t="shared" si="3345"/>
        <v>17775.000000000004</v>
      </c>
      <c r="EU48" s="114">
        <f t="shared" si="3345"/>
        <v>-17775.000000000004</v>
      </c>
      <c r="EV48" s="114">
        <f t="shared" si="3345"/>
        <v>0</v>
      </c>
      <c r="EW48" s="114">
        <f t="shared" si="3345"/>
        <v>13500</v>
      </c>
      <c r="EX48" s="114">
        <f t="shared" si="3345"/>
        <v>-13500</v>
      </c>
      <c r="EY48" s="114">
        <f t="shared" si="3345"/>
        <v>17775.000000000004</v>
      </c>
      <c r="EZ48" s="114">
        <f t="shared" si="3345"/>
        <v>-17775.000000000004</v>
      </c>
      <c r="FA48" s="114">
        <f t="shared" si="3345"/>
        <v>0</v>
      </c>
      <c r="FB48" s="114">
        <f t="shared" si="3345"/>
        <v>13500</v>
      </c>
      <c r="FC48" s="114">
        <f t="shared" si="3345"/>
        <v>-13500</v>
      </c>
      <c r="FD48" s="114">
        <f t="shared" si="3345"/>
        <v>17775.000000000004</v>
      </c>
      <c r="FE48" s="114">
        <f t="shared" si="3345"/>
        <v>-17775.000000000004</v>
      </c>
      <c r="FF48" s="114">
        <f t="shared" si="3345"/>
        <v>0</v>
      </c>
      <c r="FG48" s="114">
        <f t="shared" si="3345"/>
        <v>13500</v>
      </c>
      <c r="FH48" s="114">
        <f t="shared" si="3345"/>
        <v>-13500</v>
      </c>
      <c r="FI48" s="114">
        <f t="shared" si="3345"/>
        <v>17775.000000000004</v>
      </c>
      <c r="FJ48" s="114">
        <f t="shared" si="3345"/>
        <v>-17775.000000000004</v>
      </c>
      <c r="FK48" s="114">
        <f t="shared" si="3345"/>
        <v>0</v>
      </c>
      <c r="FL48" s="114">
        <f t="shared" si="3345"/>
        <v>0</v>
      </c>
      <c r="FM48" s="114">
        <f t="shared" si="3345"/>
        <v>0</v>
      </c>
      <c r="FN48" s="114">
        <f t="shared" si="3345"/>
        <v>0</v>
      </c>
      <c r="FO48" s="114">
        <f t="shared" si="3345"/>
        <v>0</v>
      </c>
      <c r="FP48" s="114">
        <f t="shared" si="3345"/>
        <v>0</v>
      </c>
      <c r="FQ48" s="114">
        <f t="shared" si="3345"/>
        <v>0</v>
      </c>
      <c r="FR48" s="114">
        <f t="shared" si="3345"/>
        <v>0</v>
      </c>
      <c r="FS48" s="114">
        <f t="shared" si="3345"/>
        <v>0</v>
      </c>
      <c r="FT48" s="114">
        <f t="shared" si="3345"/>
        <v>0</v>
      </c>
      <c r="FU48" s="114">
        <f t="shared" si="3345"/>
        <v>0</v>
      </c>
      <c r="FV48" s="114">
        <f t="shared" si="3345"/>
        <v>13500</v>
      </c>
      <c r="FW48" s="114">
        <f t="shared" si="3345"/>
        <v>-13500</v>
      </c>
      <c r="FX48" s="114">
        <f t="shared" si="3345"/>
        <v>17775.000000000004</v>
      </c>
      <c r="FY48" s="114">
        <f t="shared" si="3345"/>
        <v>-17775.000000000004</v>
      </c>
      <c r="FZ48" s="114">
        <f t="shared" si="3345"/>
        <v>0</v>
      </c>
      <c r="GA48" s="114">
        <f t="shared" si="3345"/>
        <v>13500</v>
      </c>
      <c r="GB48" s="114">
        <f t="shared" si="3345"/>
        <v>-13500</v>
      </c>
      <c r="GC48" s="114">
        <f t="shared" si="3345"/>
        <v>17775.000000000004</v>
      </c>
      <c r="GD48" s="114">
        <f t="shared" si="3345"/>
        <v>-17775.000000000004</v>
      </c>
      <c r="GE48" s="114">
        <f t="shared" si="3345"/>
        <v>0</v>
      </c>
      <c r="GF48" s="114">
        <f t="shared" si="3345"/>
        <v>13500</v>
      </c>
      <c r="GG48" s="114">
        <f t="shared" si="3345"/>
        <v>-13500</v>
      </c>
      <c r="GH48" s="114">
        <f t="shared" si="3345"/>
        <v>17775.000000000004</v>
      </c>
      <c r="GI48" s="114">
        <f t="shared" si="3345"/>
        <v>-17775.000000000004</v>
      </c>
      <c r="GJ48" s="114">
        <f t="shared" si="3345"/>
        <v>0</v>
      </c>
      <c r="GK48" s="114">
        <f t="shared" si="3345"/>
        <v>13500</v>
      </c>
      <c r="GL48" s="114">
        <f t="shared" si="3345"/>
        <v>-13500</v>
      </c>
      <c r="GM48" s="114">
        <f t="shared" si="3345"/>
        <v>17775.000000000004</v>
      </c>
      <c r="GN48" s="114">
        <f t="shared" si="3345"/>
        <v>-17775.000000000004</v>
      </c>
      <c r="GO48" s="114">
        <f t="shared" si="3345"/>
        <v>0</v>
      </c>
      <c r="GP48" s="114">
        <f t="shared" si="3345"/>
        <v>13500</v>
      </c>
      <c r="GQ48" s="114">
        <f t="shared" si="3345"/>
        <v>-13500</v>
      </c>
      <c r="GR48" s="114">
        <f t="shared" si="3345"/>
        <v>17775.000000000004</v>
      </c>
      <c r="GS48" s="114">
        <f t="shared" si="3345"/>
        <v>-17775.000000000004</v>
      </c>
      <c r="GT48" s="114">
        <f t="shared" si="3345"/>
        <v>0</v>
      </c>
      <c r="GU48" s="114">
        <f t="shared" si="3345"/>
        <v>13500</v>
      </c>
      <c r="GV48" s="114">
        <f t="shared" si="3345"/>
        <v>-13500</v>
      </c>
      <c r="GW48" s="114">
        <f t="shared" si="3345"/>
        <v>17775.000000000004</v>
      </c>
      <c r="GX48" s="114">
        <f t="shared" si="3345"/>
        <v>-17775.000000000004</v>
      </c>
      <c r="GY48" s="114">
        <f t="shared" si="3345"/>
        <v>0</v>
      </c>
      <c r="GZ48" s="114">
        <f t="shared" si="3345"/>
        <v>0</v>
      </c>
      <c r="HA48" s="114">
        <f t="shared" si="3345"/>
        <v>0</v>
      </c>
      <c r="HB48" s="114">
        <f t="shared" si="3345"/>
        <v>0</v>
      </c>
      <c r="HC48" s="114">
        <f t="shared" si="3345"/>
        <v>0</v>
      </c>
      <c r="HD48" s="114">
        <f t="shared" ref="HD48:IB48" si="3346">+HD46</f>
        <v>0</v>
      </c>
      <c r="HE48" s="114">
        <f t="shared" si="3346"/>
        <v>0</v>
      </c>
      <c r="HF48" s="114">
        <f t="shared" si="3346"/>
        <v>0</v>
      </c>
      <c r="HG48" s="114">
        <f t="shared" si="3346"/>
        <v>0</v>
      </c>
      <c r="HH48" s="114">
        <f t="shared" si="3346"/>
        <v>0</v>
      </c>
      <c r="HI48" s="114">
        <f t="shared" si="3346"/>
        <v>0</v>
      </c>
      <c r="HJ48" s="114">
        <f t="shared" si="3346"/>
        <v>0</v>
      </c>
      <c r="HK48" s="114">
        <f t="shared" si="3346"/>
        <v>0</v>
      </c>
      <c r="HL48" s="114">
        <f t="shared" si="3346"/>
        <v>0</v>
      </c>
      <c r="HM48" s="114">
        <f t="shared" si="3346"/>
        <v>0</v>
      </c>
      <c r="HN48" s="114">
        <f t="shared" si="3346"/>
        <v>0</v>
      </c>
      <c r="HO48" s="114">
        <f t="shared" si="3346"/>
        <v>0</v>
      </c>
      <c r="HP48" s="114">
        <f t="shared" si="3346"/>
        <v>0</v>
      </c>
      <c r="HQ48" s="114">
        <f t="shared" si="3346"/>
        <v>0</v>
      </c>
      <c r="HR48" s="114">
        <f t="shared" si="3346"/>
        <v>0</v>
      </c>
      <c r="HS48" s="114">
        <f t="shared" si="3346"/>
        <v>0</v>
      </c>
      <c r="HT48" s="114">
        <f t="shared" si="3346"/>
        <v>0</v>
      </c>
      <c r="HU48" s="114">
        <f t="shared" si="3346"/>
        <v>0</v>
      </c>
      <c r="HV48" s="114">
        <f t="shared" si="3346"/>
        <v>0</v>
      </c>
      <c r="HW48" s="114">
        <f t="shared" si="3346"/>
        <v>0</v>
      </c>
      <c r="HX48" s="114">
        <f t="shared" si="3346"/>
        <v>0</v>
      </c>
      <c r="HY48" s="114">
        <f t="shared" si="3346"/>
        <v>0</v>
      </c>
      <c r="HZ48" s="114">
        <f t="shared" si="3346"/>
        <v>0</v>
      </c>
      <c r="IA48" s="114">
        <f t="shared" si="3346"/>
        <v>0</v>
      </c>
      <c r="IB48" s="114">
        <f t="shared" si="3346"/>
        <v>0</v>
      </c>
      <c r="IC48" s="114">
        <f t="shared" ref="IC48:JF48" si="3347">+IC46</f>
        <v>0</v>
      </c>
      <c r="ID48" s="114">
        <f t="shared" si="3347"/>
        <v>0</v>
      </c>
      <c r="IE48" s="114">
        <f t="shared" si="3347"/>
        <v>0</v>
      </c>
      <c r="IF48" s="114">
        <f t="shared" si="3347"/>
        <v>0</v>
      </c>
      <c r="IG48" s="114">
        <f t="shared" si="3347"/>
        <v>0</v>
      </c>
      <c r="IH48" s="114">
        <f t="shared" si="3347"/>
        <v>0</v>
      </c>
      <c r="II48" s="114">
        <f t="shared" si="3347"/>
        <v>0</v>
      </c>
      <c r="IJ48" s="114">
        <f t="shared" si="3347"/>
        <v>0</v>
      </c>
      <c r="IK48" s="114">
        <f t="shared" si="3347"/>
        <v>0</v>
      </c>
      <c r="IL48" s="114">
        <f t="shared" si="3347"/>
        <v>0</v>
      </c>
      <c r="IM48" s="114">
        <f t="shared" si="3347"/>
        <v>0</v>
      </c>
      <c r="IN48" s="114">
        <f t="shared" si="3347"/>
        <v>0</v>
      </c>
      <c r="IO48" s="114">
        <f t="shared" si="3347"/>
        <v>0</v>
      </c>
      <c r="IP48" s="114">
        <f t="shared" si="3347"/>
        <v>0</v>
      </c>
      <c r="IQ48" s="114">
        <f t="shared" si="3347"/>
        <v>0</v>
      </c>
      <c r="IR48" s="114">
        <f t="shared" si="3347"/>
        <v>0</v>
      </c>
      <c r="IS48" s="114">
        <f t="shared" si="3347"/>
        <v>0</v>
      </c>
      <c r="IT48" s="114">
        <f t="shared" si="3347"/>
        <v>0</v>
      </c>
      <c r="IU48" s="114">
        <f t="shared" si="3347"/>
        <v>0</v>
      </c>
      <c r="IV48" s="114">
        <f t="shared" si="3347"/>
        <v>0</v>
      </c>
      <c r="IW48" s="114">
        <f t="shared" si="3347"/>
        <v>0</v>
      </c>
      <c r="IX48" s="114">
        <f t="shared" si="3347"/>
        <v>0</v>
      </c>
      <c r="IY48" s="114">
        <f t="shared" si="3347"/>
        <v>0</v>
      </c>
      <c r="IZ48" s="114">
        <f t="shared" si="3347"/>
        <v>0</v>
      </c>
      <c r="JA48" s="114">
        <f t="shared" si="3347"/>
        <v>0</v>
      </c>
      <c r="JB48" s="114">
        <f t="shared" si="3347"/>
        <v>0</v>
      </c>
      <c r="JC48" s="114">
        <f t="shared" si="3347"/>
        <v>0</v>
      </c>
      <c r="JD48" s="114">
        <f t="shared" si="3347"/>
        <v>0</v>
      </c>
      <c r="JE48" s="114">
        <f t="shared" si="3347"/>
        <v>0</v>
      </c>
      <c r="JF48" s="114">
        <f t="shared" si="3347"/>
        <v>0</v>
      </c>
      <c r="JG48" s="114">
        <f t="shared" ref="JG48:LD48" si="3348">+JG46</f>
        <v>0</v>
      </c>
      <c r="JH48" s="114">
        <f t="shared" si="3348"/>
        <v>0</v>
      </c>
      <c r="JI48" s="114">
        <f t="shared" si="3348"/>
        <v>0</v>
      </c>
      <c r="JJ48" s="114">
        <f t="shared" si="3348"/>
        <v>0</v>
      </c>
      <c r="JK48" s="114">
        <f t="shared" si="3348"/>
        <v>0</v>
      </c>
      <c r="JL48" s="114">
        <f t="shared" si="3348"/>
        <v>0</v>
      </c>
      <c r="JM48" s="114">
        <f t="shared" si="3348"/>
        <v>0</v>
      </c>
      <c r="JN48" s="114">
        <f t="shared" si="3348"/>
        <v>0</v>
      </c>
      <c r="JO48" s="114">
        <f t="shared" si="3348"/>
        <v>0</v>
      </c>
      <c r="JP48" s="114">
        <f t="shared" si="3348"/>
        <v>0</v>
      </c>
      <c r="JQ48" s="114">
        <f t="shared" si="3348"/>
        <v>0</v>
      </c>
      <c r="JR48" s="114">
        <f t="shared" si="3348"/>
        <v>0</v>
      </c>
      <c r="JS48" s="114">
        <f t="shared" si="3348"/>
        <v>0</v>
      </c>
      <c r="JT48" s="114">
        <f t="shared" si="3348"/>
        <v>0</v>
      </c>
      <c r="JU48" s="114">
        <f t="shared" si="3348"/>
        <v>0</v>
      </c>
      <c r="JV48" s="114">
        <f t="shared" si="3348"/>
        <v>0</v>
      </c>
      <c r="JW48" s="114">
        <f t="shared" si="3348"/>
        <v>0</v>
      </c>
      <c r="JX48" s="114">
        <f t="shared" si="3348"/>
        <v>0</v>
      </c>
      <c r="JY48" s="114">
        <f t="shared" si="3348"/>
        <v>0</v>
      </c>
      <c r="JZ48" s="114">
        <f t="shared" si="3348"/>
        <v>0</v>
      </c>
      <c r="KA48" s="114">
        <f t="shared" si="3348"/>
        <v>0</v>
      </c>
      <c r="KB48" s="114">
        <f t="shared" si="3348"/>
        <v>0</v>
      </c>
      <c r="KC48" s="114">
        <f t="shared" si="3348"/>
        <v>0</v>
      </c>
      <c r="KD48" s="114">
        <f t="shared" si="3348"/>
        <v>0</v>
      </c>
      <c r="KE48" s="114">
        <f t="shared" si="3348"/>
        <v>0</v>
      </c>
      <c r="KF48" s="114">
        <f t="shared" si="3348"/>
        <v>0</v>
      </c>
      <c r="KG48" s="114">
        <f t="shared" si="3348"/>
        <v>0</v>
      </c>
      <c r="KH48" s="114">
        <f t="shared" si="3348"/>
        <v>0</v>
      </c>
      <c r="KI48" s="114">
        <f t="shared" si="3348"/>
        <v>0</v>
      </c>
      <c r="KJ48" s="114">
        <f t="shared" si="3348"/>
        <v>0</v>
      </c>
      <c r="KK48" s="114">
        <f t="shared" si="3348"/>
        <v>0</v>
      </c>
      <c r="KL48" s="114">
        <f t="shared" si="3348"/>
        <v>13500</v>
      </c>
      <c r="KM48" s="114">
        <f t="shared" si="3348"/>
        <v>-13500</v>
      </c>
      <c r="KN48" s="114">
        <f t="shared" si="3348"/>
        <v>17775.000000000004</v>
      </c>
      <c r="KO48" s="114">
        <f t="shared" si="3348"/>
        <v>-17775.000000000004</v>
      </c>
      <c r="KP48" s="114">
        <f t="shared" si="3348"/>
        <v>0</v>
      </c>
      <c r="KQ48" s="114">
        <f t="shared" si="3348"/>
        <v>13500</v>
      </c>
      <c r="KR48" s="114">
        <f t="shared" si="3348"/>
        <v>-13500</v>
      </c>
      <c r="KS48" s="114">
        <f t="shared" si="3348"/>
        <v>17775.000000000004</v>
      </c>
      <c r="KT48" s="114">
        <f t="shared" si="3348"/>
        <v>-17775.000000000004</v>
      </c>
      <c r="KU48" s="114">
        <f t="shared" si="3348"/>
        <v>0</v>
      </c>
      <c r="KV48" s="114">
        <f t="shared" si="3348"/>
        <v>13500</v>
      </c>
      <c r="KW48" s="114">
        <f t="shared" si="3348"/>
        <v>-13500</v>
      </c>
      <c r="KX48" s="114">
        <f t="shared" si="3348"/>
        <v>17775.000000000004</v>
      </c>
      <c r="KY48" s="114">
        <f t="shared" si="3348"/>
        <v>-17775.000000000004</v>
      </c>
      <c r="KZ48" s="114">
        <f t="shared" si="3348"/>
        <v>0</v>
      </c>
      <c r="LA48" s="114">
        <f t="shared" si="3348"/>
        <v>13500</v>
      </c>
      <c r="LB48" s="114">
        <f t="shared" si="3348"/>
        <v>-13500</v>
      </c>
      <c r="LC48" s="114">
        <f t="shared" si="3348"/>
        <v>17775.000000000004</v>
      </c>
      <c r="LD48" s="175">
        <f t="shared" si="3348"/>
        <v>-17775.000000000004</v>
      </c>
      <c r="LE48" s="114">
        <f>+LE46</f>
        <v>0</v>
      </c>
      <c r="LF48" s="114">
        <f t="shared" ref="LF48:LG48" si="3349">+LF46</f>
        <v>0</v>
      </c>
      <c r="LG48" s="175">
        <f t="shared" si="3349"/>
        <v>0</v>
      </c>
      <c r="LH48" s="114">
        <f t="shared" ref="LH48:LR48" si="3350">+LH46</f>
        <v>0</v>
      </c>
      <c r="LI48" s="114">
        <f t="shared" si="3350"/>
        <v>0</v>
      </c>
      <c r="LJ48" s="114">
        <f t="shared" si="3350"/>
        <v>0</v>
      </c>
      <c r="LK48" s="114">
        <f t="shared" si="3350"/>
        <v>0</v>
      </c>
      <c r="LL48" s="114">
        <f t="shared" si="3350"/>
        <v>0</v>
      </c>
      <c r="LM48" s="114">
        <f t="shared" si="3350"/>
        <v>0</v>
      </c>
      <c r="LN48" s="114">
        <f t="shared" si="3350"/>
        <v>0</v>
      </c>
      <c r="LO48" s="114">
        <f t="shared" si="3350"/>
        <v>0</v>
      </c>
      <c r="LP48" s="114">
        <f t="shared" si="3350"/>
        <v>0</v>
      </c>
      <c r="LQ48" s="114">
        <f t="shared" si="3350"/>
        <v>0</v>
      </c>
      <c r="LR48" s="114">
        <f t="shared" si="3350"/>
        <v>0</v>
      </c>
      <c r="LS48" s="114">
        <f t="shared" ref="LS48:MC48" si="3351">+LS46</f>
        <v>0</v>
      </c>
      <c r="LT48" s="114">
        <f t="shared" si="3351"/>
        <v>0</v>
      </c>
      <c r="LU48" s="114">
        <f t="shared" si="3351"/>
        <v>0</v>
      </c>
      <c r="LV48" s="114">
        <f t="shared" si="3351"/>
        <v>0</v>
      </c>
      <c r="LW48" s="114">
        <f t="shared" si="3351"/>
        <v>0</v>
      </c>
      <c r="LX48" s="114">
        <f t="shared" si="3351"/>
        <v>0</v>
      </c>
      <c r="LY48" s="249">
        <f t="shared" si="3351"/>
        <v>0</v>
      </c>
      <c r="LZ48" s="114">
        <f t="shared" si="3351"/>
        <v>0</v>
      </c>
      <c r="MA48" s="249">
        <f t="shared" si="3351"/>
        <v>0</v>
      </c>
      <c r="MB48" s="114">
        <f t="shared" si="3351"/>
        <v>0</v>
      </c>
      <c r="MC48" s="114">
        <f t="shared" si="3351"/>
        <v>0</v>
      </c>
      <c r="MD48" s="114">
        <f t="shared" ref="MD48:ME48" si="3352">+MD46</f>
        <v>0</v>
      </c>
      <c r="ME48" s="114">
        <f t="shared" si="3352"/>
        <v>0</v>
      </c>
    </row>
    <row r="49" spans="57:129" x14ac:dyDescent="0.25">
      <c r="BE49" s="11"/>
      <c r="DY49" s="11"/>
    </row>
  </sheetData>
  <mergeCells count="2">
    <mergeCell ref="A1:E2"/>
    <mergeCell ref="A29:A48"/>
  </mergeCells>
  <phoneticPr fontId="3" type="noConversion"/>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FW26"/>
  <sheetViews>
    <sheetView topLeftCell="CL1" workbookViewId="0">
      <selection activeCell="CZ2" sqref="CZ2"/>
    </sheetView>
    <sheetView workbookViewId="1"/>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78" max="79" width="8.7109375"/>
    <col min="86" max="89" width="8.7109375"/>
  </cols>
  <sheetData>
    <row r="1" spans="1:179"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2"/>
      <c r="AG1" s="92"/>
      <c r="AH1" s="92"/>
      <c r="AI1" s="92"/>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4"/>
      <c r="BU1" s="84"/>
      <c r="BV1" s="25"/>
      <c r="BW1" s="25"/>
      <c r="BX1" s="25"/>
      <c r="BY1" s="25"/>
      <c r="BZ1" s="25"/>
      <c r="CA1" s="25"/>
      <c r="CD1" s="25"/>
      <c r="CE1" s="25"/>
      <c r="CH1" s="25"/>
      <c r="CI1" s="25"/>
      <c r="CJ1" s="25"/>
      <c r="CK1" s="25"/>
    </row>
    <row r="2" spans="1:179" x14ac:dyDescent="0.25">
      <c r="A2" s="21" t="s">
        <v>108</v>
      </c>
      <c r="B2" s="203" t="s">
        <v>221</v>
      </c>
      <c r="C2" s="204"/>
      <c r="D2" s="203" t="s">
        <v>223</v>
      </c>
      <c r="E2" s="204"/>
      <c r="F2" s="203" t="s">
        <v>224</v>
      </c>
      <c r="G2" s="204"/>
      <c r="H2" s="203" t="s">
        <v>225</v>
      </c>
      <c r="I2" s="204"/>
      <c r="J2" s="203" t="s">
        <v>226</v>
      </c>
      <c r="K2" s="204"/>
      <c r="L2" s="203" t="s">
        <v>227</v>
      </c>
      <c r="M2" s="204"/>
      <c r="N2" s="203" t="s">
        <v>220</v>
      </c>
      <c r="O2" s="203"/>
      <c r="P2" s="203" t="s">
        <v>222</v>
      </c>
      <c r="Q2" s="204"/>
      <c r="R2" s="203" t="s">
        <v>279</v>
      </c>
      <c r="S2" s="204"/>
      <c r="T2" s="217" t="s">
        <v>219</v>
      </c>
      <c r="U2" s="217"/>
      <c r="V2" s="203" t="s">
        <v>928</v>
      </c>
      <c r="W2" s="204"/>
      <c r="X2" s="203" t="s">
        <v>230</v>
      </c>
      <c r="Y2" s="204"/>
      <c r="Z2" s="203" t="s">
        <v>231</v>
      </c>
      <c r="AA2" s="204"/>
      <c r="AB2" s="203" t="s">
        <v>256</v>
      </c>
      <c r="AC2" s="204"/>
      <c r="AD2" s="203" t="s">
        <v>232</v>
      </c>
      <c r="AE2" s="204"/>
      <c r="AF2" s="190" t="s">
        <v>251</v>
      </c>
      <c r="AG2" s="203"/>
      <c r="AH2" s="190" t="s">
        <v>253</v>
      </c>
      <c r="AI2" s="203"/>
      <c r="AJ2" s="203" t="s">
        <v>183</v>
      </c>
      <c r="AK2" s="204"/>
      <c r="AL2" s="203" t="s">
        <v>182</v>
      </c>
      <c r="AM2" s="204"/>
      <c r="AN2" s="203" t="s">
        <v>181</v>
      </c>
      <c r="AO2" s="204"/>
      <c r="AP2" s="205" t="s">
        <v>197</v>
      </c>
      <c r="AQ2" s="206"/>
      <c r="AR2" s="206" t="s">
        <v>196</v>
      </c>
      <c r="AS2" s="204"/>
      <c r="AT2" s="205" t="s">
        <v>203</v>
      </c>
      <c r="AU2" s="206"/>
      <c r="AV2" s="206" t="s">
        <v>204</v>
      </c>
      <c r="AW2" s="204"/>
      <c r="AX2" s="205" t="s">
        <v>198</v>
      </c>
      <c r="AY2" s="204"/>
      <c r="AZ2" s="205" t="s">
        <v>199</v>
      </c>
      <c r="BA2" s="204"/>
      <c r="BB2" s="205" t="s">
        <v>200</v>
      </c>
      <c r="BC2" s="204"/>
      <c r="BD2" s="205" t="s">
        <v>201</v>
      </c>
      <c r="BE2" s="204"/>
      <c r="BF2" s="205" t="s">
        <v>202</v>
      </c>
      <c r="BG2" s="204"/>
      <c r="BH2" s="205" t="s">
        <v>273</v>
      </c>
      <c r="BI2" s="204"/>
      <c r="BJ2" s="206" t="s">
        <v>274</v>
      </c>
      <c r="BK2" s="204"/>
      <c r="BL2" s="206" t="s">
        <v>275</v>
      </c>
      <c r="BM2" s="204"/>
      <c r="BN2" s="206" t="s">
        <v>276</v>
      </c>
      <c r="BO2" s="204"/>
      <c r="BP2" s="205" t="s">
        <v>277</v>
      </c>
      <c r="BQ2" s="204"/>
      <c r="BR2" s="206" t="s">
        <v>278</v>
      </c>
      <c r="BS2" s="204"/>
      <c r="BT2" s="206" t="s">
        <v>280</v>
      </c>
      <c r="BU2" s="204"/>
      <c r="BV2" s="205" t="s">
        <v>301</v>
      </c>
      <c r="BW2" s="204"/>
      <c r="BX2" s="205" t="s">
        <v>302</v>
      </c>
      <c r="BY2" s="204"/>
      <c r="BZ2" s="206" t="s">
        <v>580</v>
      </c>
      <c r="CA2" s="204"/>
      <c r="CB2" s="206" t="s">
        <v>583</v>
      </c>
      <c r="CC2" s="204"/>
      <c r="CD2" s="206" t="s">
        <v>759</v>
      </c>
      <c r="CE2" s="204"/>
      <c r="CF2" s="206" t="s">
        <v>760</v>
      </c>
      <c r="CG2" s="204"/>
      <c r="CH2" s="205" t="s">
        <v>586</v>
      </c>
      <c r="CI2" s="204"/>
      <c r="CJ2" s="190" t="s">
        <v>588</v>
      </c>
      <c r="CK2" s="204"/>
      <c r="CL2" s="190" t="s">
        <v>593</v>
      </c>
      <c r="CM2" s="204"/>
      <c r="CN2" s="190" t="s">
        <v>591</v>
      </c>
      <c r="CO2" s="204"/>
      <c r="CP2" s="190" t="s">
        <v>590</v>
      </c>
      <c r="CQ2" s="204"/>
      <c r="CR2" s="190" t="s">
        <v>594</v>
      </c>
      <c r="CS2" s="204"/>
      <c r="CT2" s="190" t="s">
        <v>592</v>
      </c>
      <c r="CU2" s="204"/>
      <c r="CV2" s="190" t="s">
        <v>597</v>
      </c>
      <c r="CW2" s="204"/>
      <c r="CX2" s="190" t="s">
        <v>595</v>
      </c>
      <c r="CY2" s="204"/>
      <c r="CZ2" s="190" t="s">
        <v>761</v>
      </c>
      <c r="DA2" s="204"/>
      <c r="DB2" s="190" t="s">
        <v>762</v>
      </c>
      <c r="DC2" s="204"/>
      <c r="DD2" s="190" t="s">
        <v>664</v>
      </c>
      <c r="DE2" s="204"/>
      <c r="DF2" s="203" t="s">
        <v>598</v>
      </c>
      <c r="DG2" s="207"/>
      <c r="DH2" s="203" t="s">
        <v>763</v>
      </c>
      <c r="DI2" s="207"/>
      <c r="DJ2" s="203" t="s">
        <v>764</v>
      </c>
      <c r="DK2" s="207"/>
      <c r="DL2" s="203" t="s">
        <v>765</v>
      </c>
      <c r="DM2" s="207"/>
      <c r="DN2" s="203" t="s">
        <v>766</v>
      </c>
      <c r="DO2" s="207"/>
      <c r="DP2" s="203" t="s">
        <v>605</v>
      </c>
      <c r="DQ2" s="207"/>
      <c r="DR2" s="203" t="s">
        <v>606</v>
      </c>
      <c r="DS2" s="207"/>
      <c r="DT2" s="203" t="s">
        <v>607</v>
      </c>
      <c r="DU2" s="207"/>
      <c r="DV2" s="203" t="s">
        <v>608</v>
      </c>
      <c r="DW2" s="207"/>
      <c r="DX2" s="203" t="s">
        <v>611</v>
      </c>
      <c r="DY2" s="207"/>
      <c r="DZ2" s="203" t="s">
        <v>610</v>
      </c>
      <c r="EA2" s="207"/>
      <c r="EB2" s="203" t="s">
        <v>609</v>
      </c>
      <c r="EC2" s="207"/>
      <c r="ED2" s="203" t="s">
        <v>665</v>
      </c>
      <c r="EE2" s="207"/>
      <c r="EF2" s="205" t="s">
        <v>666</v>
      </c>
      <c r="EG2" s="204"/>
      <c r="EH2" s="205" t="s">
        <v>667</v>
      </c>
      <c r="EI2" s="204"/>
      <c r="EJ2" s="205" t="s">
        <v>668</v>
      </c>
      <c r="EK2" s="204"/>
      <c r="EL2" s="203" t="s">
        <v>612</v>
      </c>
      <c r="EM2" s="207"/>
      <c r="EN2" s="205" t="s">
        <v>614</v>
      </c>
      <c r="EO2" s="204"/>
      <c r="EP2" s="205" t="s">
        <v>615</v>
      </c>
      <c r="EQ2" s="206"/>
      <c r="ER2" s="205" t="s">
        <v>617</v>
      </c>
      <c r="ES2" s="206"/>
      <c r="ET2" s="205" t="s">
        <v>618</v>
      </c>
      <c r="EU2" s="206"/>
      <c r="EV2" s="205" t="s">
        <v>619</v>
      </c>
      <c r="EW2" s="206"/>
      <c r="EX2" s="205" t="s">
        <v>620</v>
      </c>
      <c r="EY2" s="206"/>
      <c r="EZ2" s="205" t="s">
        <v>621</v>
      </c>
      <c r="FA2" s="206"/>
      <c r="FB2" s="205" t="s">
        <v>704</v>
      </c>
      <c r="FC2" s="206"/>
      <c r="FD2" s="205" t="s">
        <v>705</v>
      </c>
      <c r="FE2" s="206"/>
      <c r="FF2" s="205" t="s">
        <v>706</v>
      </c>
      <c r="FG2" s="206"/>
      <c r="FH2" s="206" t="s">
        <v>622</v>
      </c>
      <c r="FI2" s="204"/>
      <c r="FJ2" s="205" t="s">
        <v>623</v>
      </c>
      <c r="FK2" s="204"/>
      <c r="FL2" s="205" t="s">
        <v>842</v>
      </c>
      <c r="FM2" s="206"/>
      <c r="FN2" s="205" t="s">
        <v>843</v>
      </c>
      <c r="FO2" s="206"/>
      <c r="FP2" s="205" t="s">
        <v>844</v>
      </c>
      <c r="FQ2" s="206"/>
      <c r="FR2" s="205" t="s">
        <v>895</v>
      </c>
      <c r="FS2" s="206"/>
      <c r="FT2" s="38" t="s">
        <v>849</v>
      </c>
      <c r="FU2" s="23"/>
      <c r="FV2" s="38" t="s">
        <v>852</v>
      </c>
      <c r="FW2" s="23"/>
    </row>
    <row r="3" spans="1:179" ht="119.45" customHeight="1" x14ac:dyDescent="0.25">
      <c r="A3" s="44" t="s">
        <v>133</v>
      </c>
      <c r="B3" s="208" t="s">
        <v>132</v>
      </c>
      <c r="C3" s="209"/>
      <c r="D3" s="208" t="s">
        <v>132</v>
      </c>
      <c r="E3" s="209"/>
      <c r="F3" s="208" t="s">
        <v>132</v>
      </c>
      <c r="G3" s="209"/>
      <c r="H3" s="208" t="s">
        <v>132</v>
      </c>
      <c r="I3" s="209"/>
      <c r="J3" s="208" t="s">
        <v>132</v>
      </c>
      <c r="K3" s="209"/>
      <c r="L3" s="208" t="s">
        <v>132</v>
      </c>
      <c r="M3" s="209"/>
      <c r="N3" s="208" t="s">
        <v>132</v>
      </c>
      <c r="O3" s="209"/>
      <c r="P3" s="208" t="s">
        <v>131</v>
      </c>
      <c r="Q3" s="209"/>
      <c r="R3" s="208" t="s">
        <v>131</v>
      </c>
      <c r="S3" s="209"/>
      <c r="T3" s="218" t="s">
        <v>132</v>
      </c>
      <c r="U3" s="219"/>
      <c r="V3" s="208" t="s">
        <v>132</v>
      </c>
      <c r="W3" s="209"/>
      <c r="X3" s="208" t="s">
        <v>132</v>
      </c>
      <c r="Y3" s="209"/>
      <c r="Z3" s="208" t="s">
        <v>132</v>
      </c>
      <c r="AA3" s="209"/>
      <c r="AB3" s="208"/>
      <c r="AC3" s="209"/>
      <c r="AD3" s="208" t="s">
        <v>131</v>
      </c>
      <c r="AE3" s="209"/>
      <c r="AF3" s="208" t="s">
        <v>131</v>
      </c>
      <c r="AG3" s="209"/>
      <c r="AH3" s="208" t="s">
        <v>131</v>
      </c>
      <c r="AI3" s="209"/>
      <c r="AJ3" s="208" t="s">
        <v>131</v>
      </c>
      <c r="AK3" s="209"/>
      <c r="AL3" s="208" t="s">
        <v>131</v>
      </c>
      <c r="AM3" s="209"/>
      <c r="AN3" s="208" t="s">
        <v>132</v>
      </c>
      <c r="AO3" s="209"/>
      <c r="AP3" s="208" t="s">
        <v>131</v>
      </c>
      <c r="AQ3" s="209"/>
      <c r="AR3" s="208" t="s">
        <v>132</v>
      </c>
      <c r="AS3" s="209"/>
      <c r="AT3" s="208" t="s">
        <v>131</v>
      </c>
      <c r="AU3" s="209"/>
      <c r="AV3" s="208" t="s">
        <v>132</v>
      </c>
      <c r="AW3" s="209"/>
      <c r="AX3" s="210" t="s">
        <v>131</v>
      </c>
      <c r="AY3" s="209"/>
      <c r="AZ3" s="210" t="s">
        <v>131</v>
      </c>
      <c r="BA3" s="209"/>
      <c r="BB3" s="210" t="s">
        <v>131</v>
      </c>
      <c r="BC3" s="209"/>
      <c r="BD3" s="210" t="s">
        <v>131</v>
      </c>
      <c r="BE3" s="209"/>
      <c r="BF3" s="208" t="s">
        <v>131</v>
      </c>
      <c r="BG3" s="211"/>
      <c r="BH3" s="193"/>
      <c r="BI3" s="212"/>
      <c r="BJ3" s="193"/>
      <c r="BK3" s="212"/>
      <c r="BL3" s="193"/>
      <c r="BM3" s="212"/>
      <c r="BN3" s="193"/>
      <c r="BO3" s="212"/>
      <c r="BP3" s="193"/>
      <c r="BQ3" s="212"/>
      <c r="BR3" s="193"/>
      <c r="BS3" s="212"/>
      <c r="BT3" s="193"/>
      <c r="BU3" s="212"/>
      <c r="BV3" s="193" t="s">
        <v>132</v>
      </c>
      <c r="BW3" s="212"/>
      <c r="BX3" s="213" t="s">
        <v>132</v>
      </c>
      <c r="BY3" s="212"/>
      <c r="BZ3" s="193"/>
      <c r="CA3" s="212"/>
      <c r="CB3" s="193"/>
      <c r="CC3" s="212"/>
      <c r="CD3" s="193"/>
      <c r="CE3" s="212"/>
      <c r="CF3" s="193"/>
      <c r="CG3" s="212"/>
      <c r="CH3" s="208" t="s">
        <v>131</v>
      </c>
      <c r="CI3" s="211"/>
      <c r="CJ3" s="213" t="s">
        <v>132</v>
      </c>
      <c r="CK3" s="211"/>
      <c r="CL3" s="213" t="s">
        <v>132</v>
      </c>
      <c r="CM3" s="211"/>
      <c r="CN3" s="213" t="s">
        <v>132</v>
      </c>
      <c r="CO3" s="211"/>
      <c r="CP3" s="213" t="s">
        <v>132</v>
      </c>
      <c r="CQ3" s="211"/>
      <c r="CR3" s="213" t="s">
        <v>132</v>
      </c>
      <c r="CS3" s="211"/>
      <c r="CT3" s="213" t="s">
        <v>132</v>
      </c>
      <c r="CU3" s="211"/>
      <c r="CV3" s="214"/>
      <c r="CW3" s="211"/>
      <c r="CX3" s="214"/>
      <c r="CY3" s="211"/>
      <c r="CZ3" s="214"/>
      <c r="DA3" s="211"/>
      <c r="DB3" s="214"/>
      <c r="DC3" s="211"/>
      <c r="DD3" s="214"/>
      <c r="DE3" s="211"/>
      <c r="DF3" s="208"/>
      <c r="DG3" s="209"/>
      <c r="DH3" s="208"/>
      <c r="DI3" s="209"/>
      <c r="DJ3" s="208"/>
      <c r="DK3" s="209"/>
      <c r="DL3" s="208"/>
      <c r="DM3" s="209"/>
      <c r="DN3" s="208"/>
      <c r="DO3" s="209"/>
      <c r="DP3" s="208"/>
      <c r="DQ3" s="209"/>
      <c r="DR3" s="208"/>
      <c r="DS3" s="209"/>
      <c r="DT3" s="208"/>
      <c r="DU3" s="209"/>
      <c r="DV3" s="208"/>
      <c r="DW3" s="209"/>
      <c r="DX3" s="208"/>
      <c r="DY3" s="209"/>
      <c r="DZ3" s="208"/>
      <c r="EA3" s="209"/>
      <c r="EB3" s="208"/>
      <c r="EC3" s="209"/>
      <c r="ED3" s="208"/>
      <c r="EE3" s="209"/>
      <c r="EF3" s="208"/>
      <c r="EG3" s="209"/>
      <c r="EH3" s="208"/>
      <c r="EI3" s="209"/>
      <c r="EJ3" s="208"/>
      <c r="EK3" s="209"/>
      <c r="EL3" s="208"/>
      <c r="EM3" s="209"/>
      <c r="EN3" s="208"/>
      <c r="EO3" s="209"/>
      <c r="EP3" s="208" t="s">
        <v>132</v>
      </c>
      <c r="EQ3" s="209"/>
      <c r="ER3" s="208" t="s">
        <v>132</v>
      </c>
      <c r="ES3" s="209"/>
      <c r="ET3" s="208" t="s">
        <v>132</v>
      </c>
      <c r="EU3" s="209"/>
      <c r="EV3" s="208" t="s">
        <v>131</v>
      </c>
      <c r="EW3" s="209"/>
      <c r="EX3" s="208" t="s">
        <v>131</v>
      </c>
      <c r="EY3" s="209"/>
      <c r="EZ3" s="208" t="s">
        <v>131</v>
      </c>
      <c r="FA3" s="209"/>
      <c r="FB3" s="208" t="s">
        <v>131</v>
      </c>
      <c r="FC3" s="209"/>
      <c r="FD3" s="208" t="s">
        <v>131</v>
      </c>
      <c r="FE3" s="209"/>
      <c r="FF3" s="208" t="s">
        <v>131</v>
      </c>
      <c r="FG3" s="209"/>
      <c r="FH3" s="208" t="s">
        <v>132</v>
      </c>
      <c r="FI3" s="209"/>
      <c r="FJ3" s="210" t="s">
        <v>131</v>
      </c>
      <c r="FK3" s="209"/>
      <c r="FL3" s="210" t="s">
        <v>131</v>
      </c>
      <c r="FM3" s="209"/>
      <c r="FN3" s="210" t="s">
        <v>131</v>
      </c>
      <c r="FO3" s="209"/>
      <c r="FP3" s="210" t="s">
        <v>131</v>
      </c>
      <c r="FQ3" s="209"/>
      <c r="FR3" s="208" t="s">
        <v>131</v>
      </c>
      <c r="FS3" s="209"/>
      <c r="FT3" s="47" t="s">
        <v>132</v>
      </c>
      <c r="FU3" s="48"/>
      <c r="FV3" s="47" t="s">
        <v>132</v>
      </c>
      <c r="FW3" s="48"/>
    </row>
    <row r="4" spans="1:179" ht="14.45" customHeight="1" x14ac:dyDescent="0.25">
      <c r="A4" s="45" t="s">
        <v>269</v>
      </c>
      <c r="B4" s="193"/>
      <c r="C4" s="212">
        <v>1</v>
      </c>
      <c r="D4" s="193"/>
      <c r="E4" s="212">
        <v>1</v>
      </c>
      <c r="F4" s="193"/>
      <c r="G4" s="212">
        <v>1</v>
      </c>
      <c r="H4" s="193"/>
      <c r="I4" s="212">
        <v>1</v>
      </c>
      <c r="J4" s="193"/>
      <c r="K4" s="212">
        <v>1</v>
      </c>
      <c r="L4" s="193"/>
      <c r="M4" s="212">
        <v>1</v>
      </c>
      <c r="N4" s="193">
        <v>1</v>
      </c>
      <c r="O4" s="212">
        <v>1</v>
      </c>
      <c r="P4" s="212">
        <v>1</v>
      </c>
      <c r="Q4" s="212">
        <v>90000</v>
      </c>
      <c r="R4" s="193">
        <v>1</v>
      </c>
      <c r="S4" s="212">
        <v>90000</v>
      </c>
      <c r="T4" s="220">
        <v>1</v>
      </c>
      <c r="U4" s="221">
        <v>1</v>
      </c>
      <c r="V4" s="193"/>
      <c r="W4" s="212"/>
      <c r="X4" s="193"/>
      <c r="Y4" s="212"/>
      <c r="Z4" s="193"/>
      <c r="AA4" s="212"/>
      <c r="AB4" s="193"/>
      <c r="AC4" s="212"/>
      <c r="AD4" s="193">
        <v>1</v>
      </c>
      <c r="AE4" s="212">
        <v>90000</v>
      </c>
      <c r="AF4" s="193">
        <f>+AG4*1000/109.2*(90-2)</f>
        <v>0.33577533577533575</v>
      </c>
      <c r="AG4" s="193">
        <f>(90+1)/109.2/1000/2</f>
        <v>4.1666666666666664E-4</v>
      </c>
      <c r="AH4" s="193">
        <f>+AI4*1000/109.2*(90-0.5)</f>
        <v>0.34149877899877895</v>
      </c>
      <c r="AI4" s="193">
        <f>(90+1)/109.2/1000/2</f>
        <v>4.1666666666666664E-4</v>
      </c>
      <c r="AJ4" s="193"/>
      <c r="AK4" s="212"/>
      <c r="AL4" s="193"/>
      <c r="AM4" s="212"/>
      <c r="AN4" s="193"/>
      <c r="AO4" s="212">
        <v>1</v>
      </c>
      <c r="AP4" s="193"/>
      <c r="AQ4" s="212"/>
      <c r="AR4" s="193"/>
      <c r="AS4" s="212"/>
      <c r="AT4" s="193"/>
      <c r="AU4" s="212"/>
      <c r="AV4" s="193"/>
      <c r="AW4" s="212"/>
      <c r="AX4" s="193"/>
      <c r="AY4" s="212"/>
      <c r="AZ4" s="193"/>
      <c r="BA4" s="212"/>
      <c r="BB4" s="193"/>
      <c r="BC4" s="212"/>
      <c r="BD4" s="193"/>
      <c r="BE4" s="212"/>
      <c r="BF4" s="193"/>
      <c r="BG4" s="212"/>
      <c r="BH4" s="193"/>
      <c r="BI4" s="212"/>
      <c r="BJ4" s="193"/>
      <c r="BK4" s="212"/>
      <c r="BL4" s="193"/>
      <c r="BM4" s="212"/>
      <c r="BN4" s="193"/>
      <c r="BO4" s="212"/>
      <c r="BP4" s="193"/>
      <c r="BQ4" s="212"/>
      <c r="BR4" s="193"/>
      <c r="BS4" s="212"/>
      <c r="BT4" s="193"/>
      <c r="BU4" s="212"/>
      <c r="BV4" s="193"/>
      <c r="BW4" s="212"/>
      <c r="BX4" s="213"/>
      <c r="BY4" s="212"/>
      <c r="BZ4" s="193"/>
      <c r="CA4" s="212"/>
      <c r="CB4" s="193"/>
      <c r="CC4" s="212"/>
      <c r="CD4" s="193"/>
      <c r="CE4" s="212"/>
      <c r="CF4" s="193"/>
      <c r="CG4" s="212"/>
      <c r="CH4" s="193"/>
      <c r="CI4" s="212"/>
      <c r="CJ4" s="213"/>
      <c r="CK4" s="212"/>
      <c r="CL4" s="213"/>
      <c r="CM4" s="212"/>
      <c r="CN4" s="213"/>
      <c r="CO4" s="212"/>
      <c r="CP4" s="213"/>
      <c r="CQ4" s="212"/>
      <c r="CR4" s="213"/>
      <c r="CS4" s="212"/>
      <c r="CT4" s="213"/>
      <c r="CU4" s="212"/>
      <c r="CV4" s="213"/>
      <c r="CW4" s="212"/>
      <c r="CX4" s="213"/>
      <c r="CY4" s="212"/>
      <c r="CZ4" s="213"/>
      <c r="DA4" s="212"/>
      <c r="DB4" s="213"/>
      <c r="DC4" s="212"/>
      <c r="DD4" s="213"/>
      <c r="DE4" s="212"/>
      <c r="DF4" s="193"/>
      <c r="DG4" s="212"/>
      <c r="DH4" s="193"/>
      <c r="DI4" s="212"/>
      <c r="DJ4" s="193"/>
      <c r="DK4" s="212"/>
      <c r="DL4" s="193"/>
      <c r="DM4" s="212"/>
      <c r="DN4" s="193"/>
      <c r="DO4" s="212"/>
      <c r="DP4" s="193"/>
      <c r="DQ4" s="212"/>
      <c r="DR4" s="193"/>
      <c r="DS4" s="212"/>
      <c r="DT4" s="193"/>
      <c r="DU4" s="212"/>
      <c r="DV4" s="193"/>
      <c r="DW4" s="212"/>
      <c r="DX4" s="193"/>
      <c r="DY4" s="212"/>
      <c r="DZ4" s="193"/>
      <c r="EA4" s="212"/>
      <c r="EB4" s="193"/>
      <c r="EC4" s="212"/>
      <c r="ED4" s="193"/>
      <c r="EE4" s="212"/>
      <c r="EF4" s="193"/>
      <c r="EG4" s="212"/>
      <c r="EH4" s="193"/>
      <c r="EI4" s="212"/>
      <c r="EJ4" s="193"/>
      <c r="EK4" s="212"/>
      <c r="EL4" s="193"/>
      <c r="EM4" s="212"/>
      <c r="EN4" s="193"/>
      <c r="EO4" s="212"/>
      <c r="EP4" s="193"/>
      <c r="EQ4" s="212"/>
      <c r="ER4" s="193"/>
      <c r="ES4" s="212"/>
      <c r="ET4" s="193"/>
      <c r="EU4" s="212"/>
      <c r="EV4" s="212">
        <f>1/90</f>
        <v>1.1111111111111112E-2</v>
      </c>
      <c r="EW4" s="212">
        <v>1000</v>
      </c>
      <c r="EX4" s="212">
        <f>1/90</f>
        <v>1.1111111111111112E-2</v>
      </c>
      <c r="EY4" s="212">
        <v>1000</v>
      </c>
      <c r="EZ4" s="212">
        <f>1/90</f>
        <v>1.1111111111111112E-2</v>
      </c>
      <c r="FA4" s="212">
        <v>1000</v>
      </c>
      <c r="FB4" s="193"/>
      <c r="FC4" s="212">
        <v>1</v>
      </c>
      <c r="FD4" s="193"/>
      <c r="FE4" s="212">
        <v>1</v>
      </c>
      <c r="FF4" s="193"/>
      <c r="FG4" s="212">
        <v>1</v>
      </c>
      <c r="FH4" s="193"/>
      <c r="FI4" s="212"/>
      <c r="FJ4" s="193"/>
      <c r="FK4" s="212">
        <v>90000</v>
      </c>
      <c r="FL4" s="193"/>
      <c r="FM4" s="212"/>
      <c r="FN4" s="193"/>
      <c r="FO4" s="212"/>
      <c r="FP4" s="193"/>
      <c r="FQ4" s="212"/>
      <c r="FR4" s="193"/>
      <c r="FS4" s="212"/>
      <c r="FU4" s="7"/>
      <c r="FW4" s="7"/>
    </row>
    <row r="5" spans="1:179" ht="16.899999999999999" customHeight="1" x14ac:dyDescent="0.25">
      <c r="A5" s="46" t="s">
        <v>270</v>
      </c>
      <c r="B5" s="203"/>
      <c r="C5" s="207"/>
      <c r="D5" s="203"/>
      <c r="E5" s="207"/>
      <c r="F5" s="203"/>
      <c r="G5" s="207"/>
      <c r="H5" s="203"/>
      <c r="I5" s="207"/>
      <c r="J5" s="203"/>
      <c r="K5" s="207"/>
      <c r="L5" s="203"/>
      <c r="M5" s="207"/>
      <c r="N5" s="203"/>
      <c r="O5" s="207"/>
      <c r="P5" s="203"/>
      <c r="Q5" s="207"/>
      <c r="R5" s="203"/>
      <c r="S5" s="207"/>
      <c r="T5" s="217"/>
      <c r="U5" s="222"/>
      <c r="V5" s="203"/>
      <c r="W5" s="207"/>
      <c r="X5" s="203"/>
      <c r="Y5" s="207"/>
      <c r="Z5" s="203"/>
      <c r="AA5" s="207"/>
      <c r="AB5" s="203"/>
      <c r="AC5" s="207"/>
      <c r="AD5" s="203"/>
      <c r="AE5" s="207"/>
      <c r="AF5" s="215">
        <v>0</v>
      </c>
      <c r="AG5" s="207"/>
      <c r="AH5" s="215">
        <v>0</v>
      </c>
      <c r="AI5" s="207"/>
      <c r="AJ5" s="203"/>
      <c r="AK5" s="207"/>
      <c r="AL5" s="203"/>
      <c r="AM5" s="207"/>
      <c r="AN5" s="203"/>
      <c r="AO5" s="207"/>
      <c r="AP5" s="203"/>
      <c r="AQ5" s="207"/>
      <c r="AR5" s="203"/>
      <c r="AS5" s="207"/>
      <c r="AT5" s="203"/>
      <c r="AU5" s="207"/>
      <c r="AV5" s="203"/>
      <c r="AW5" s="207"/>
      <c r="AX5" s="203"/>
      <c r="AY5" s="207"/>
      <c r="AZ5" s="203"/>
      <c r="BA5" s="207"/>
      <c r="BB5" s="203"/>
      <c r="BC5" s="207"/>
      <c r="BD5" s="203"/>
      <c r="BE5" s="207"/>
      <c r="BF5" s="203"/>
      <c r="BG5" s="207"/>
      <c r="BH5" s="193"/>
      <c r="BI5" s="212"/>
      <c r="BJ5" s="193"/>
      <c r="BK5" s="212"/>
      <c r="BL5" s="193"/>
      <c r="BM5" s="212"/>
      <c r="BN5" s="193"/>
      <c r="BO5" s="212"/>
      <c r="BP5" s="193"/>
      <c r="BQ5" s="212"/>
      <c r="BR5" s="193"/>
      <c r="BS5" s="212"/>
      <c r="BT5" s="193"/>
      <c r="BU5" s="212"/>
      <c r="BV5" s="216"/>
      <c r="BW5" s="207"/>
      <c r="BX5" s="216"/>
      <c r="BY5" s="207"/>
      <c r="BZ5" s="193"/>
      <c r="CA5" s="212"/>
      <c r="CB5" s="193"/>
      <c r="CC5" s="212"/>
      <c r="CD5" s="193"/>
      <c r="CE5" s="212"/>
      <c r="CF5" s="193"/>
      <c r="CG5" s="212"/>
      <c r="CH5" s="203"/>
      <c r="CI5" s="207"/>
      <c r="CJ5" s="216"/>
      <c r="CK5" s="207"/>
      <c r="CL5" s="216"/>
      <c r="CM5" s="207"/>
      <c r="CN5" s="216"/>
      <c r="CO5" s="207"/>
      <c r="CP5" s="216"/>
      <c r="CQ5" s="207"/>
      <c r="CR5" s="216"/>
      <c r="CS5" s="207"/>
      <c r="CT5" s="216"/>
      <c r="CU5" s="207"/>
      <c r="CV5" s="216"/>
      <c r="CW5" s="207"/>
      <c r="CX5" s="216"/>
      <c r="CY5" s="207"/>
      <c r="CZ5" s="216"/>
      <c r="DA5" s="207"/>
      <c r="DB5" s="216"/>
      <c r="DC5" s="207"/>
      <c r="DD5" s="216"/>
      <c r="DE5" s="207"/>
      <c r="DF5" s="203"/>
      <c r="DG5" s="207"/>
      <c r="DH5" s="203"/>
      <c r="DI5" s="207"/>
      <c r="DJ5" s="203"/>
      <c r="DK5" s="207"/>
      <c r="DL5" s="203"/>
      <c r="DM5" s="207"/>
      <c r="DN5" s="203"/>
      <c r="DO5" s="207"/>
      <c r="DP5" s="203"/>
      <c r="DQ5" s="207"/>
      <c r="DR5" s="203"/>
      <c r="DS5" s="207"/>
      <c r="DT5" s="203"/>
      <c r="DU5" s="207"/>
      <c r="DV5" s="203"/>
      <c r="DW5" s="207"/>
      <c r="DX5" s="203"/>
      <c r="DY5" s="207"/>
      <c r="DZ5" s="203"/>
      <c r="EA5" s="207"/>
      <c r="EB5" s="203"/>
      <c r="EC5" s="207"/>
      <c r="ED5" s="203"/>
      <c r="EE5" s="207"/>
      <c r="EF5" s="203"/>
      <c r="EG5" s="207"/>
      <c r="EH5" s="203"/>
      <c r="EI5" s="207"/>
      <c r="EJ5" s="203"/>
      <c r="EK5" s="207"/>
      <c r="EL5" s="203"/>
      <c r="EM5" s="207"/>
      <c r="EN5" s="203"/>
      <c r="EO5" s="207"/>
      <c r="EP5" s="203"/>
      <c r="EQ5" s="207"/>
      <c r="ER5" s="203"/>
      <c r="ES5" s="207"/>
      <c r="ET5" s="203"/>
      <c r="EU5" s="207"/>
      <c r="EV5" s="203"/>
      <c r="EW5" s="207"/>
      <c r="EX5" s="203"/>
      <c r="EY5" s="207"/>
      <c r="EZ5" s="203"/>
      <c r="FA5" s="207"/>
      <c r="FB5" s="203"/>
      <c r="FC5" s="207"/>
      <c r="FD5" s="203"/>
      <c r="FE5" s="207"/>
      <c r="FF5" s="203"/>
      <c r="FG5" s="207"/>
      <c r="FH5" s="203"/>
      <c r="FI5" s="207"/>
      <c r="FJ5" s="203"/>
      <c r="FK5" s="207"/>
      <c r="FL5" s="203"/>
      <c r="FM5" s="207"/>
      <c r="FN5" s="203"/>
      <c r="FO5" s="207"/>
      <c r="FP5" s="203"/>
      <c r="FQ5" s="207"/>
      <c r="FR5" s="203"/>
      <c r="FS5" s="207"/>
      <c r="FT5" s="8"/>
      <c r="FU5" s="9"/>
      <c r="FV5" s="8"/>
      <c r="FW5" s="9"/>
    </row>
    <row r="6" spans="1:179" x14ac:dyDescent="0.25">
      <c r="A6" s="7"/>
      <c r="B6" s="193" t="s">
        <v>109</v>
      </c>
      <c r="C6" s="212" t="s">
        <v>110</v>
      </c>
      <c r="D6" s="193" t="s">
        <v>109</v>
      </c>
      <c r="E6" s="212" t="s">
        <v>110</v>
      </c>
      <c r="F6" s="193" t="s">
        <v>109</v>
      </c>
      <c r="G6" s="212" t="s">
        <v>110</v>
      </c>
      <c r="H6" s="193" t="s">
        <v>109</v>
      </c>
      <c r="I6" s="212" t="s">
        <v>110</v>
      </c>
      <c r="J6" s="193" t="s">
        <v>109</v>
      </c>
      <c r="K6" s="212" t="s">
        <v>110</v>
      </c>
      <c r="L6" s="193" t="s">
        <v>109</v>
      </c>
      <c r="M6" s="212" t="s">
        <v>110</v>
      </c>
      <c r="N6" s="193" t="s">
        <v>109</v>
      </c>
      <c r="O6" s="212" t="s">
        <v>110</v>
      </c>
      <c r="P6" s="193" t="s">
        <v>109</v>
      </c>
      <c r="Q6" s="212" t="s">
        <v>110</v>
      </c>
      <c r="R6" s="193" t="s">
        <v>109</v>
      </c>
      <c r="S6" s="212" t="s">
        <v>110</v>
      </c>
      <c r="T6" s="220" t="s">
        <v>109</v>
      </c>
      <c r="U6" s="221" t="s">
        <v>110</v>
      </c>
      <c r="V6" s="193" t="s">
        <v>109</v>
      </c>
      <c r="W6" s="212" t="s">
        <v>110</v>
      </c>
      <c r="X6" s="193" t="s">
        <v>109</v>
      </c>
      <c r="Y6" s="212" t="s">
        <v>110</v>
      </c>
      <c r="Z6" s="193" t="s">
        <v>109</v>
      </c>
      <c r="AA6" s="212" t="s">
        <v>110</v>
      </c>
      <c r="AB6" s="193" t="s">
        <v>109</v>
      </c>
      <c r="AC6" s="212" t="s">
        <v>110</v>
      </c>
      <c r="AD6" s="193" t="s">
        <v>109</v>
      </c>
      <c r="AE6" s="212" t="s">
        <v>110</v>
      </c>
      <c r="AF6" s="193" t="s">
        <v>109</v>
      </c>
      <c r="AG6" s="212" t="s">
        <v>110</v>
      </c>
      <c r="AH6" s="193" t="s">
        <v>109</v>
      </c>
      <c r="AI6" s="212" t="s">
        <v>110</v>
      </c>
      <c r="AJ6" s="193" t="s">
        <v>109</v>
      </c>
      <c r="AK6" s="212" t="s">
        <v>110</v>
      </c>
      <c r="AL6" s="193" t="s">
        <v>109</v>
      </c>
      <c r="AM6" s="212" t="s">
        <v>110</v>
      </c>
      <c r="AN6" s="193" t="s">
        <v>109</v>
      </c>
      <c r="AO6" s="212" t="s">
        <v>110</v>
      </c>
      <c r="AP6" s="193" t="s">
        <v>109</v>
      </c>
      <c r="AQ6" s="212" t="s">
        <v>110</v>
      </c>
      <c r="AR6" s="193" t="s">
        <v>109</v>
      </c>
      <c r="AS6" s="212" t="s">
        <v>110</v>
      </c>
      <c r="AT6" s="193" t="s">
        <v>109</v>
      </c>
      <c r="AU6" s="212" t="s">
        <v>110</v>
      </c>
      <c r="AV6" s="193" t="s">
        <v>109</v>
      </c>
      <c r="AW6" s="212" t="s">
        <v>110</v>
      </c>
      <c r="AX6" s="193" t="s">
        <v>109</v>
      </c>
      <c r="AY6" s="212" t="s">
        <v>110</v>
      </c>
      <c r="AZ6" s="193" t="s">
        <v>109</v>
      </c>
      <c r="BA6" s="212" t="s">
        <v>110</v>
      </c>
      <c r="BB6" s="193" t="s">
        <v>109</v>
      </c>
      <c r="BC6" s="212" t="s">
        <v>110</v>
      </c>
      <c r="BD6" s="193" t="s">
        <v>109</v>
      </c>
      <c r="BE6" s="212" t="s">
        <v>110</v>
      </c>
      <c r="BF6" s="193" t="s">
        <v>109</v>
      </c>
      <c r="BG6" s="212" t="s">
        <v>110</v>
      </c>
      <c r="BH6" s="214" t="s">
        <v>109</v>
      </c>
      <c r="BI6" s="211" t="s">
        <v>110</v>
      </c>
      <c r="BJ6" s="214" t="s">
        <v>109</v>
      </c>
      <c r="BK6" s="211" t="s">
        <v>110</v>
      </c>
      <c r="BL6" s="214" t="s">
        <v>109</v>
      </c>
      <c r="BM6" s="211" t="s">
        <v>110</v>
      </c>
      <c r="BN6" s="214" t="s">
        <v>109</v>
      </c>
      <c r="BO6" s="211" t="s">
        <v>110</v>
      </c>
      <c r="BP6" s="214" t="s">
        <v>109</v>
      </c>
      <c r="BQ6" s="211" t="s">
        <v>110</v>
      </c>
      <c r="BR6" s="214" t="s">
        <v>109</v>
      </c>
      <c r="BS6" s="211" t="s">
        <v>110</v>
      </c>
      <c r="BT6" s="214" t="s">
        <v>109</v>
      </c>
      <c r="BU6" s="211" t="s">
        <v>110</v>
      </c>
      <c r="BV6" s="193" t="s">
        <v>109</v>
      </c>
      <c r="BW6" s="212" t="s">
        <v>110</v>
      </c>
      <c r="BX6" s="213" t="s">
        <v>109</v>
      </c>
      <c r="BY6" s="212" t="s">
        <v>110</v>
      </c>
      <c r="BZ6" s="214" t="s">
        <v>109</v>
      </c>
      <c r="CA6" s="211" t="s">
        <v>110</v>
      </c>
      <c r="CB6" s="214" t="s">
        <v>109</v>
      </c>
      <c r="CC6" s="211" t="s">
        <v>110</v>
      </c>
      <c r="CD6" s="214" t="s">
        <v>109</v>
      </c>
      <c r="CE6" s="211" t="s">
        <v>110</v>
      </c>
      <c r="CF6" s="214" t="s">
        <v>109</v>
      </c>
      <c r="CG6" s="211" t="s">
        <v>110</v>
      </c>
      <c r="CH6" s="193" t="s">
        <v>109</v>
      </c>
      <c r="CI6" s="212" t="s">
        <v>110</v>
      </c>
      <c r="CJ6" s="193" t="s">
        <v>109</v>
      </c>
      <c r="CK6" s="211" t="s">
        <v>110</v>
      </c>
      <c r="CL6" s="193" t="s">
        <v>109</v>
      </c>
      <c r="CM6" s="211" t="s">
        <v>110</v>
      </c>
      <c r="CN6" s="193" t="s">
        <v>109</v>
      </c>
      <c r="CO6" s="211" t="s">
        <v>110</v>
      </c>
      <c r="CP6" s="193" t="s">
        <v>109</v>
      </c>
      <c r="CQ6" s="211" t="s">
        <v>110</v>
      </c>
      <c r="CR6" s="193" t="s">
        <v>109</v>
      </c>
      <c r="CS6" s="211" t="s">
        <v>110</v>
      </c>
      <c r="CT6" s="193" t="s">
        <v>109</v>
      </c>
      <c r="CU6" s="211" t="s">
        <v>110</v>
      </c>
      <c r="CV6" s="193" t="s">
        <v>109</v>
      </c>
      <c r="CW6" s="211" t="s">
        <v>110</v>
      </c>
      <c r="CX6" s="193" t="s">
        <v>109</v>
      </c>
      <c r="CY6" s="211" t="s">
        <v>110</v>
      </c>
      <c r="CZ6" s="193" t="s">
        <v>109</v>
      </c>
      <c r="DA6" s="211" t="s">
        <v>110</v>
      </c>
      <c r="DB6" s="193" t="s">
        <v>109</v>
      </c>
      <c r="DC6" s="211" t="s">
        <v>110</v>
      </c>
      <c r="DD6" s="193" t="s">
        <v>109</v>
      </c>
      <c r="DE6" s="211" t="s">
        <v>110</v>
      </c>
      <c r="DF6" s="193" t="s">
        <v>109</v>
      </c>
      <c r="DG6" s="212" t="s">
        <v>110</v>
      </c>
      <c r="DH6" s="193" t="s">
        <v>109</v>
      </c>
      <c r="DI6" s="212" t="s">
        <v>110</v>
      </c>
      <c r="DJ6" s="193" t="s">
        <v>109</v>
      </c>
      <c r="DK6" s="212" t="s">
        <v>110</v>
      </c>
      <c r="DL6" s="193" t="s">
        <v>109</v>
      </c>
      <c r="DM6" s="212" t="s">
        <v>110</v>
      </c>
      <c r="DN6" s="193" t="s">
        <v>109</v>
      </c>
      <c r="DO6" s="212" t="s">
        <v>110</v>
      </c>
      <c r="DP6" s="193" t="s">
        <v>109</v>
      </c>
      <c r="DQ6" s="212" t="s">
        <v>110</v>
      </c>
      <c r="DR6" s="193" t="s">
        <v>109</v>
      </c>
      <c r="DS6" s="212" t="s">
        <v>110</v>
      </c>
      <c r="DT6" s="193" t="s">
        <v>109</v>
      </c>
      <c r="DU6" s="212" t="s">
        <v>110</v>
      </c>
      <c r="DV6" s="193" t="s">
        <v>109</v>
      </c>
      <c r="DW6" s="212" t="s">
        <v>110</v>
      </c>
      <c r="DX6" s="193" t="s">
        <v>109</v>
      </c>
      <c r="DY6" s="212" t="s">
        <v>110</v>
      </c>
      <c r="DZ6" s="193" t="s">
        <v>109</v>
      </c>
      <c r="EA6" s="212" t="s">
        <v>110</v>
      </c>
      <c r="EB6" s="193" t="s">
        <v>109</v>
      </c>
      <c r="EC6" s="212" t="s">
        <v>110</v>
      </c>
      <c r="ED6" s="193" t="s">
        <v>109</v>
      </c>
      <c r="EE6" s="212" t="s">
        <v>110</v>
      </c>
      <c r="EF6" s="193" t="s">
        <v>109</v>
      </c>
      <c r="EG6" s="212" t="s">
        <v>110</v>
      </c>
      <c r="EH6" s="193" t="s">
        <v>109</v>
      </c>
      <c r="EI6" s="212" t="s">
        <v>110</v>
      </c>
      <c r="EJ6" s="193" t="s">
        <v>109</v>
      </c>
      <c r="EK6" s="212" t="s">
        <v>110</v>
      </c>
      <c r="EL6" s="193" t="s">
        <v>109</v>
      </c>
      <c r="EM6" s="212" t="s">
        <v>110</v>
      </c>
      <c r="EN6" s="193" t="s">
        <v>109</v>
      </c>
      <c r="EO6" s="212" t="s">
        <v>110</v>
      </c>
      <c r="EP6" s="193" t="s">
        <v>109</v>
      </c>
      <c r="EQ6" s="212" t="s">
        <v>110</v>
      </c>
      <c r="ER6" s="193" t="s">
        <v>109</v>
      </c>
      <c r="ES6" s="212" t="s">
        <v>110</v>
      </c>
      <c r="ET6" s="193" t="s">
        <v>109</v>
      </c>
      <c r="EU6" s="212" t="s">
        <v>110</v>
      </c>
      <c r="EV6" s="193" t="s">
        <v>109</v>
      </c>
      <c r="EW6" s="212" t="s">
        <v>110</v>
      </c>
      <c r="EX6" s="193" t="s">
        <v>109</v>
      </c>
      <c r="EY6" s="212" t="s">
        <v>110</v>
      </c>
      <c r="EZ6" s="193" t="s">
        <v>109</v>
      </c>
      <c r="FA6" s="212" t="s">
        <v>110</v>
      </c>
      <c r="FB6" s="193" t="s">
        <v>109</v>
      </c>
      <c r="FC6" s="212" t="s">
        <v>110</v>
      </c>
      <c r="FD6" s="193" t="s">
        <v>109</v>
      </c>
      <c r="FE6" s="212" t="s">
        <v>110</v>
      </c>
      <c r="FF6" s="193" t="s">
        <v>109</v>
      </c>
      <c r="FG6" s="212" t="s">
        <v>110</v>
      </c>
      <c r="FH6" s="193" t="s">
        <v>109</v>
      </c>
      <c r="FI6" s="212" t="s">
        <v>110</v>
      </c>
      <c r="FJ6" s="193" t="s">
        <v>109</v>
      </c>
      <c r="FK6" s="212" t="s">
        <v>110</v>
      </c>
      <c r="FL6" s="193" t="s">
        <v>109</v>
      </c>
      <c r="FM6" s="212" t="s">
        <v>110</v>
      </c>
      <c r="FN6" s="193" t="s">
        <v>109</v>
      </c>
      <c r="FO6" s="212" t="s">
        <v>110</v>
      </c>
      <c r="FP6" s="193" t="s">
        <v>109</v>
      </c>
      <c r="FQ6" s="212" t="s">
        <v>110</v>
      </c>
      <c r="FR6" s="193" t="s">
        <v>109</v>
      </c>
      <c r="FS6" s="212" t="s">
        <v>110</v>
      </c>
      <c r="FT6" t="s">
        <v>109</v>
      </c>
      <c r="FU6" s="7" t="s">
        <v>110</v>
      </c>
      <c r="FV6" t="s">
        <v>109</v>
      </c>
      <c r="FW6" s="7" t="s">
        <v>110</v>
      </c>
    </row>
    <row r="7" spans="1:179" x14ac:dyDescent="0.25">
      <c r="A7" s="7" t="s">
        <v>111</v>
      </c>
      <c r="B7" s="193">
        <v>0</v>
      </c>
      <c r="C7" s="193">
        <v>1</v>
      </c>
      <c r="D7" s="193">
        <v>0</v>
      </c>
      <c r="E7" s="193">
        <v>1</v>
      </c>
      <c r="F7" s="193">
        <v>0</v>
      </c>
      <c r="G7" s="193">
        <v>1</v>
      </c>
      <c r="H7" s="193">
        <v>0</v>
      </c>
      <c r="I7" s="193">
        <v>1</v>
      </c>
      <c r="J7" s="193">
        <v>0</v>
      </c>
      <c r="K7" s="193">
        <v>1</v>
      </c>
      <c r="L7" s="193">
        <v>0</v>
      </c>
      <c r="M7" s="193">
        <v>1</v>
      </c>
      <c r="N7" s="193">
        <v>0</v>
      </c>
      <c r="O7" s="193">
        <v>1</v>
      </c>
      <c r="P7" s="193">
        <v>0</v>
      </c>
      <c r="Q7" s="193">
        <v>0</v>
      </c>
      <c r="R7" s="193">
        <v>0</v>
      </c>
      <c r="S7" s="193">
        <v>0</v>
      </c>
      <c r="T7" s="220">
        <v>0</v>
      </c>
      <c r="U7" s="220">
        <v>1</v>
      </c>
      <c r="V7" s="193">
        <v>0</v>
      </c>
      <c r="W7" s="193">
        <v>0</v>
      </c>
      <c r="X7" s="193">
        <v>0</v>
      </c>
      <c r="Y7" s="193">
        <v>0</v>
      </c>
      <c r="Z7" s="193">
        <v>0</v>
      </c>
      <c r="AA7" s="193">
        <v>0</v>
      </c>
      <c r="AB7" s="193">
        <v>0</v>
      </c>
      <c r="AC7" s="193">
        <v>0</v>
      </c>
      <c r="AD7" s="193">
        <v>0</v>
      </c>
      <c r="AE7" s="193">
        <v>0.05</v>
      </c>
      <c r="AF7" s="193">
        <v>0</v>
      </c>
      <c r="AG7" s="193">
        <v>1000</v>
      </c>
      <c r="AH7" s="193">
        <v>0</v>
      </c>
      <c r="AI7" s="193">
        <v>1000</v>
      </c>
      <c r="AJ7" s="193">
        <v>0</v>
      </c>
      <c r="AK7" s="193">
        <v>50</v>
      </c>
      <c r="AL7" s="193">
        <v>0</v>
      </c>
      <c r="AM7" s="193">
        <v>50</v>
      </c>
      <c r="AN7" s="193">
        <v>0</v>
      </c>
      <c r="AO7" s="193">
        <v>1</v>
      </c>
      <c r="AP7" s="193">
        <v>0</v>
      </c>
      <c r="AQ7" s="193">
        <v>1.06</v>
      </c>
      <c r="AR7" s="193">
        <v>0</v>
      </c>
      <c r="AS7" s="193">
        <v>1</v>
      </c>
      <c r="AT7" s="193">
        <v>0</v>
      </c>
      <c r="AU7" s="193">
        <v>1.06</v>
      </c>
      <c r="AV7" s="193">
        <v>0</v>
      </c>
      <c r="AW7" s="193">
        <v>1</v>
      </c>
      <c r="AX7" s="193">
        <v>0</v>
      </c>
      <c r="AY7" s="193">
        <v>0.05</v>
      </c>
      <c r="AZ7" s="193">
        <v>0</v>
      </c>
      <c r="BA7" s="193">
        <v>0.05</v>
      </c>
      <c r="BB7" s="193">
        <v>0</v>
      </c>
      <c r="BC7" s="193">
        <v>1</v>
      </c>
      <c r="BD7" s="193">
        <v>0</v>
      </c>
      <c r="BE7" s="193">
        <v>1</v>
      </c>
      <c r="BF7" s="193">
        <v>0</v>
      </c>
      <c r="BG7" s="193">
        <v>50</v>
      </c>
      <c r="BH7" s="193">
        <v>0</v>
      </c>
      <c r="BI7" s="193">
        <v>50</v>
      </c>
      <c r="BJ7" s="193">
        <v>0</v>
      </c>
      <c r="BK7" s="193">
        <v>50</v>
      </c>
      <c r="BL7" s="193">
        <v>0</v>
      </c>
      <c r="BM7" s="193">
        <v>50</v>
      </c>
      <c r="BN7" s="193">
        <v>0</v>
      </c>
      <c r="BO7" s="193">
        <v>50</v>
      </c>
      <c r="BP7" s="193">
        <v>0</v>
      </c>
      <c r="BQ7" s="193">
        <v>50</v>
      </c>
      <c r="BR7" s="193">
        <v>0</v>
      </c>
      <c r="BS7" s="193">
        <v>50</v>
      </c>
      <c r="BT7" s="193">
        <v>0</v>
      </c>
      <c r="BU7" s="193">
        <v>50</v>
      </c>
      <c r="BV7" s="193">
        <v>0</v>
      </c>
      <c r="BW7" s="193">
        <v>1</v>
      </c>
      <c r="BX7" s="193">
        <v>0</v>
      </c>
      <c r="BY7" s="193">
        <v>1</v>
      </c>
      <c r="BZ7" s="193">
        <v>0</v>
      </c>
      <c r="CA7" s="212">
        <v>50</v>
      </c>
      <c r="CB7" s="193">
        <v>0</v>
      </c>
      <c r="CC7" s="212">
        <v>50</v>
      </c>
      <c r="CD7" s="193">
        <v>0</v>
      </c>
      <c r="CE7" s="212">
        <v>50</v>
      </c>
      <c r="CF7" s="193">
        <v>0</v>
      </c>
      <c r="CG7" s="212">
        <v>50</v>
      </c>
      <c r="CH7" s="193">
        <v>0</v>
      </c>
      <c r="CI7" s="212">
        <v>50</v>
      </c>
      <c r="CJ7" s="193">
        <v>0</v>
      </c>
      <c r="CK7" s="212">
        <v>1</v>
      </c>
      <c r="CL7" s="193">
        <v>0</v>
      </c>
      <c r="CM7" s="212">
        <v>1</v>
      </c>
      <c r="CN7" s="193">
        <v>0</v>
      </c>
      <c r="CO7" s="212">
        <v>1</v>
      </c>
      <c r="CP7" s="193">
        <v>0</v>
      </c>
      <c r="CQ7" s="212">
        <v>1</v>
      </c>
      <c r="CR7" s="193">
        <v>0</v>
      </c>
      <c r="CS7" s="212">
        <v>1</v>
      </c>
      <c r="CT7" s="193">
        <v>0</v>
      </c>
      <c r="CU7" s="212">
        <v>1</v>
      </c>
      <c r="CV7" s="193">
        <v>0</v>
      </c>
      <c r="CW7" s="212">
        <f>+CI7</f>
        <v>50</v>
      </c>
      <c r="CX7" s="193">
        <v>0</v>
      </c>
      <c r="CY7" s="212">
        <f>+CK7</f>
        <v>1</v>
      </c>
      <c r="CZ7" s="193">
        <v>0</v>
      </c>
      <c r="DA7" s="212">
        <f>+CM7</f>
        <v>1</v>
      </c>
      <c r="DB7" s="193">
        <v>0</v>
      </c>
      <c r="DC7" s="212">
        <f>+CO7</f>
        <v>1</v>
      </c>
      <c r="DD7" s="193">
        <v>0</v>
      </c>
      <c r="DE7" s="212">
        <v>1</v>
      </c>
      <c r="DF7" s="193">
        <v>0</v>
      </c>
      <c r="DG7" s="212">
        <v>50</v>
      </c>
      <c r="DH7" s="193">
        <v>0</v>
      </c>
      <c r="DI7" s="212">
        <v>50</v>
      </c>
      <c r="DJ7" s="193">
        <v>0</v>
      </c>
      <c r="DK7" s="212">
        <v>50</v>
      </c>
      <c r="DL7" s="193">
        <v>0</v>
      </c>
      <c r="DM7" s="212">
        <v>1</v>
      </c>
      <c r="DN7" s="193">
        <v>0</v>
      </c>
      <c r="DO7" s="212">
        <v>1</v>
      </c>
      <c r="DP7" s="193">
        <v>0</v>
      </c>
      <c r="DQ7" s="212">
        <v>50</v>
      </c>
      <c r="DR7" s="193">
        <v>0</v>
      </c>
      <c r="DS7" s="212">
        <v>0.99917265822784795</v>
      </c>
      <c r="DT7" s="193">
        <v>0</v>
      </c>
      <c r="DU7" s="212">
        <f>DS7</f>
        <v>0.99917265822784795</v>
      </c>
      <c r="DV7" s="193">
        <v>0</v>
      </c>
      <c r="DW7" s="212">
        <f>DU7</f>
        <v>0.99917265822784795</v>
      </c>
      <c r="DX7" s="193">
        <v>0</v>
      </c>
      <c r="DY7" s="212">
        <f>DW7</f>
        <v>0.99917265822784795</v>
      </c>
      <c r="DZ7" s="193">
        <v>0</v>
      </c>
      <c r="EA7" s="212">
        <f>DY7</f>
        <v>0.99917265822784795</v>
      </c>
      <c r="EB7" s="193">
        <v>0</v>
      </c>
      <c r="EC7" s="212">
        <f>EA7</f>
        <v>0.99917265822784795</v>
      </c>
      <c r="ED7" s="193">
        <v>0</v>
      </c>
      <c r="EE7" s="212">
        <v>50</v>
      </c>
      <c r="EF7" s="193">
        <v>0</v>
      </c>
      <c r="EG7" s="212">
        <v>50</v>
      </c>
      <c r="EH7" s="193">
        <v>0</v>
      </c>
      <c r="EI7" s="212">
        <v>50</v>
      </c>
      <c r="EJ7" s="193">
        <v>0</v>
      </c>
      <c r="EK7" s="212">
        <v>50</v>
      </c>
      <c r="EL7" s="193">
        <v>0</v>
      </c>
      <c r="EM7" s="212">
        <v>50</v>
      </c>
      <c r="EN7" s="193">
        <v>0</v>
      </c>
      <c r="EO7" s="212">
        <v>50</v>
      </c>
      <c r="EP7" s="193">
        <v>0</v>
      </c>
      <c r="EQ7" s="212">
        <v>1</v>
      </c>
      <c r="ER7" s="193">
        <v>0</v>
      </c>
      <c r="ES7" s="212">
        <v>1</v>
      </c>
      <c r="ET7" s="193">
        <v>0</v>
      </c>
      <c r="EU7" s="212">
        <v>1</v>
      </c>
      <c r="EV7" s="193">
        <v>0</v>
      </c>
      <c r="EW7" s="212">
        <v>0</v>
      </c>
      <c r="EX7" s="193">
        <v>0</v>
      </c>
      <c r="EY7" s="212">
        <v>35.549999999999997</v>
      </c>
      <c r="EZ7" s="193">
        <v>0</v>
      </c>
      <c r="FA7" s="212">
        <v>-35.549999999999997</v>
      </c>
      <c r="FB7" s="193">
        <v>0</v>
      </c>
      <c r="FC7" s="212">
        <v>1</v>
      </c>
      <c r="FD7" s="193">
        <v>0</v>
      </c>
      <c r="FE7" s="212">
        <v>0.93</v>
      </c>
      <c r="FF7" s="193">
        <v>0</v>
      </c>
      <c r="FG7" s="212">
        <v>-0.93</v>
      </c>
      <c r="FH7" s="193">
        <v>0</v>
      </c>
      <c r="FI7" s="212">
        <v>1</v>
      </c>
      <c r="FJ7" s="193">
        <v>0</v>
      </c>
      <c r="FK7" s="212">
        <v>1</v>
      </c>
      <c r="FL7" s="193">
        <v>0</v>
      </c>
      <c r="FM7" s="212">
        <v>1</v>
      </c>
      <c r="FN7" s="193">
        <v>0</v>
      </c>
      <c r="FO7" s="212">
        <v>1</v>
      </c>
      <c r="FP7" s="193">
        <v>0</v>
      </c>
      <c r="FQ7" s="212">
        <v>1</v>
      </c>
      <c r="FR7" s="193">
        <v>0</v>
      </c>
      <c r="FS7" s="212">
        <v>0.95</v>
      </c>
      <c r="FT7">
        <v>0</v>
      </c>
      <c r="FU7" s="7">
        <v>1</v>
      </c>
      <c r="FV7">
        <v>0</v>
      </c>
      <c r="FW7" s="7">
        <v>1</v>
      </c>
    </row>
    <row r="8" spans="1:179" x14ac:dyDescent="0.25">
      <c r="A8" s="7" t="s">
        <v>112</v>
      </c>
      <c r="B8" s="193">
        <v>7</v>
      </c>
      <c r="C8" s="193">
        <v>1</v>
      </c>
      <c r="D8" s="193">
        <v>5</v>
      </c>
      <c r="E8" s="193">
        <v>1</v>
      </c>
      <c r="F8" s="193">
        <v>5</v>
      </c>
      <c r="G8" s="193">
        <v>1</v>
      </c>
      <c r="H8" s="193">
        <v>5</v>
      </c>
      <c r="I8" s="193">
        <v>1</v>
      </c>
      <c r="J8" s="193">
        <v>5</v>
      </c>
      <c r="K8" s="193">
        <v>1</v>
      </c>
      <c r="L8" s="193">
        <v>5</v>
      </c>
      <c r="M8" s="193">
        <v>1</v>
      </c>
      <c r="N8" s="193">
        <v>5</v>
      </c>
      <c r="O8" s="193">
        <v>1</v>
      </c>
      <c r="P8" s="193">
        <v>5</v>
      </c>
      <c r="Q8" s="193">
        <v>0</v>
      </c>
      <c r="R8" s="193">
        <v>5</v>
      </c>
      <c r="S8" s="193">
        <v>0</v>
      </c>
      <c r="T8" s="220">
        <v>5</v>
      </c>
      <c r="U8" s="220">
        <v>1</v>
      </c>
      <c r="V8" s="193">
        <v>5</v>
      </c>
      <c r="W8" s="193">
        <v>20</v>
      </c>
      <c r="X8" s="193">
        <v>5</v>
      </c>
      <c r="Y8" s="193">
        <v>40</v>
      </c>
      <c r="Z8" s="193">
        <v>5</v>
      </c>
      <c r="AA8" s="193">
        <v>60</v>
      </c>
      <c r="AB8" s="193">
        <v>5</v>
      </c>
      <c r="AC8" s="193">
        <v>20</v>
      </c>
      <c r="AD8" s="193">
        <v>5</v>
      </c>
      <c r="AE8" s="193">
        <v>0.05</v>
      </c>
      <c r="AF8" s="193">
        <v>5</v>
      </c>
      <c r="AG8" s="193">
        <v>1000</v>
      </c>
      <c r="AH8" s="193">
        <v>0.5</v>
      </c>
      <c r="AI8" s="193">
        <v>1000</v>
      </c>
      <c r="AJ8" s="193">
        <v>5</v>
      </c>
      <c r="AK8" s="193">
        <v>50</v>
      </c>
      <c r="AL8" s="193">
        <v>5</v>
      </c>
      <c r="AM8" s="193">
        <v>50</v>
      </c>
      <c r="AN8" s="193">
        <v>5</v>
      </c>
      <c r="AO8" s="193">
        <v>1</v>
      </c>
      <c r="AP8" s="193">
        <v>5</v>
      </c>
      <c r="AQ8" s="193">
        <v>1.06</v>
      </c>
      <c r="AR8" s="193">
        <v>5</v>
      </c>
      <c r="AS8" s="193">
        <v>1</v>
      </c>
      <c r="AT8" s="193">
        <v>5</v>
      </c>
      <c r="AU8" s="193">
        <v>1.06</v>
      </c>
      <c r="AV8" s="193">
        <v>5</v>
      </c>
      <c r="AW8" s="193">
        <v>1</v>
      </c>
      <c r="AX8" s="193">
        <v>5</v>
      </c>
      <c r="AY8" s="193">
        <v>0.05</v>
      </c>
      <c r="AZ8" s="193">
        <v>5</v>
      </c>
      <c r="BA8" s="193">
        <v>0.05</v>
      </c>
      <c r="BB8" s="193">
        <v>5</v>
      </c>
      <c r="BC8" s="193">
        <v>1</v>
      </c>
      <c r="BD8" s="193">
        <v>5</v>
      </c>
      <c r="BE8" s="193">
        <v>1</v>
      </c>
      <c r="BF8" s="193">
        <v>5</v>
      </c>
      <c r="BG8" s="193">
        <v>50</v>
      </c>
      <c r="BH8" s="193">
        <v>5</v>
      </c>
      <c r="BI8" s="193">
        <v>50</v>
      </c>
      <c r="BJ8" s="193">
        <v>5</v>
      </c>
      <c r="BK8" s="193">
        <v>50</v>
      </c>
      <c r="BL8" s="193">
        <v>5</v>
      </c>
      <c r="BM8" s="193">
        <v>50</v>
      </c>
      <c r="BN8" s="193">
        <v>5</v>
      </c>
      <c r="BO8" s="193">
        <v>50</v>
      </c>
      <c r="BP8" s="193">
        <v>5</v>
      </c>
      <c r="BQ8" s="193">
        <v>50</v>
      </c>
      <c r="BR8" s="193">
        <v>5</v>
      </c>
      <c r="BS8" s="193">
        <v>50</v>
      </c>
      <c r="BT8" s="193">
        <v>5</v>
      </c>
      <c r="BU8" s="193">
        <v>50</v>
      </c>
      <c r="BV8" s="193">
        <v>2</v>
      </c>
      <c r="BW8" s="193">
        <v>1</v>
      </c>
      <c r="BX8" s="193">
        <v>2</v>
      </c>
      <c r="BY8" s="193">
        <v>1</v>
      </c>
      <c r="BZ8" s="193">
        <v>5</v>
      </c>
      <c r="CA8" s="212">
        <v>50</v>
      </c>
      <c r="CB8" s="193">
        <v>5</v>
      </c>
      <c r="CC8" s="212">
        <v>50</v>
      </c>
      <c r="CD8" s="193">
        <v>5</v>
      </c>
      <c r="CE8" s="212">
        <v>50</v>
      </c>
      <c r="CF8" s="193">
        <v>5</v>
      </c>
      <c r="CG8" s="212">
        <v>50</v>
      </c>
      <c r="CH8" s="193">
        <v>5</v>
      </c>
      <c r="CI8" s="212">
        <v>50</v>
      </c>
      <c r="CJ8" s="193">
        <v>5</v>
      </c>
      <c r="CK8" s="212">
        <f>+CK7</f>
        <v>1</v>
      </c>
      <c r="CL8" s="193">
        <v>5</v>
      </c>
      <c r="CM8" s="212">
        <f>+CM7</f>
        <v>1</v>
      </c>
      <c r="CN8" s="193">
        <v>5</v>
      </c>
      <c r="CO8" s="212">
        <f>+CO7</f>
        <v>1</v>
      </c>
      <c r="CP8" s="193">
        <v>5</v>
      </c>
      <c r="CQ8" s="212">
        <f>+CQ7</f>
        <v>1</v>
      </c>
      <c r="CR8" s="193">
        <v>5</v>
      </c>
      <c r="CS8" s="212">
        <f>+CS7</f>
        <v>1</v>
      </c>
      <c r="CT8" s="193">
        <v>5</v>
      </c>
      <c r="CU8" s="212">
        <f>+CU7</f>
        <v>1</v>
      </c>
      <c r="CV8" s="193">
        <v>5</v>
      </c>
      <c r="CW8" s="212">
        <f>+CW7</f>
        <v>50</v>
      </c>
      <c r="CX8" s="193">
        <v>5</v>
      </c>
      <c r="CY8" s="212">
        <f>+CY7</f>
        <v>1</v>
      </c>
      <c r="CZ8" s="193">
        <v>5</v>
      </c>
      <c r="DA8" s="212">
        <f>+DA7</f>
        <v>1</v>
      </c>
      <c r="DB8" s="193">
        <v>5</v>
      </c>
      <c r="DC8" s="212">
        <f>+DC7</f>
        <v>1</v>
      </c>
      <c r="DD8" s="193">
        <v>5</v>
      </c>
      <c r="DE8" s="212">
        <f>+DE7</f>
        <v>1</v>
      </c>
      <c r="DF8" s="193">
        <v>5</v>
      </c>
      <c r="DG8" s="212">
        <f>+DG7</f>
        <v>50</v>
      </c>
      <c r="DH8" s="193">
        <v>5</v>
      </c>
      <c r="DI8" s="212">
        <f>+DI7</f>
        <v>50</v>
      </c>
      <c r="DJ8" s="193">
        <v>5</v>
      </c>
      <c r="DK8" s="212">
        <f>+DK7</f>
        <v>50</v>
      </c>
      <c r="DL8" s="193">
        <v>5</v>
      </c>
      <c r="DM8" s="212">
        <f>+DM7</f>
        <v>1</v>
      </c>
      <c r="DN8" s="193">
        <v>5</v>
      </c>
      <c r="DO8" s="212">
        <f>+DO7</f>
        <v>1</v>
      </c>
      <c r="DP8" s="193">
        <v>5</v>
      </c>
      <c r="DQ8" s="212">
        <f>+DQ7</f>
        <v>50</v>
      </c>
      <c r="DR8" s="193">
        <v>5</v>
      </c>
      <c r="DS8" s="212">
        <f>+DS7</f>
        <v>0.99917265822784795</v>
      </c>
      <c r="DT8" s="193">
        <v>5</v>
      </c>
      <c r="DU8" s="212">
        <f>+DU7</f>
        <v>0.99917265822784795</v>
      </c>
      <c r="DV8" s="193">
        <v>5</v>
      </c>
      <c r="DW8" s="212">
        <f>+DW7</f>
        <v>0.99917265822784795</v>
      </c>
      <c r="DX8" s="193">
        <v>5</v>
      </c>
      <c r="DY8" s="212">
        <f>+DY7</f>
        <v>0.99917265822784795</v>
      </c>
      <c r="DZ8" s="193">
        <v>5</v>
      </c>
      <c r="EA8" s="212">
        <f>+EA7</f>
        <v>0.99917265822784795</v>
      </c>
      <c r="EB8" s="193">
        <v>5</v>
      </c>
      <c r="EC8" s="212">
        <f>+EC7</f>
        <v>0.99917265822784795</v>
      </c>
      <c r="ED8" s="193">
        <v>5</v>
      </c>
      <c r="EE8" s="212">
        <f>+EE7</f>
        <v>50</v>
      </c>
      <c r="EF8" s="193">
        <v>5</v>
      </c>
      <c r="EG8" s="212">
        <f>+EG7</f>
        <v>50</v>
      </c>
      <c r="EH8" s="193">
        <v>5</v>
      </c>
      <c r="EI8" s="212">
        <f>+EI7</f>
        <v>50</v>
      </c>
      <c r="EJ8" s="193">
        <v>5</v>
      </c>
      <c r="EK8" s="212">
        <f>+EK7</f>
        <v>50</v>
      </c>
      <c r="EL8" s="193">
        <v>5</v>
      </c>
      <c r="EM8" s="212">
        <f>+EM7</f>
        <v>50</v>
      </c>
      <c r="EN8" s="193">
        <v>5</v>
      </c>
      <c r="EO8" s="212">
        <f>+EO7</f>
        <v>50</v>
      </c>
      <c r="EP8" s="193">
        <v>5</v>
      </c>
      <c r="EQ8" s="212">
        <f>EQ7</f>
        <v>1</v>
      </c>
      <c r="ER8" s="193">
        <v>5</v>
      </c>
      <c r="ES8" s="212">
        <f>ES7</f>
        <v>1</v>
      </c>
      <c r="ET8" s="193">
        <v>5</v>
      </c>
      <c r="EU8" s="212">
        <f>EU7</f>
        <v>1</v>
      </c>
      <c r="EV8" s="193">
        <v>5</v>
      </c>
      <c r="EW8" s="212">
        <f>EW7</f>
        <v>0</v>
      </c>
      <c r="EX8" s="193">
        <v>5</v>
      </c>
      <c r="EY8" s="212">
        <f>EY7</f>
        <v>35.549999999999997</v>
      </c>
      <c r="EZ8" s="193">
        <v>5</v>
      </c>
      <c r="FA8" s="212">
        <f>FA7</f>
        <v>-35.549999999999997</v>
      </c>
      <c r="FB8" s="193">
        <v>5</v>
      </c>
      <c r="FC8" s="212">
        <f>FC7</f>
        <v>1</v>
      </c>
      <c r="FD8" s="193">
        <v>5</v>
      </c>
      <c r="FE8" s="212">
        <f>FE7</f>
        <v>0.93</v>
      </c>
      <c r="FF8" s="193">
        <v>5</v>
      </c>
      <c r="FG8" s="212">
        <f>FG7</f>
        <v>-0.93</v>
      </c>
      <c r="FH8" s="193">
        <v>5</v>
      </c>
      <c r="FI8" s="212">
        <f>FI7</f>
        <v>1</v>
      </c>
      <c r="FJ8" s="193">
        <v>5</v>
      </c>
      <c r="FK8" s="212">
        <v>1</v>
      </c>
      <c r="FL8" s="193">
        <v>10</v>
      </c>
      <c r="FM8" s="212">
        <f>FM7</f>
        <v>1</v>
      </c>
      <c r="FN8" s="193">
        <v>10</v>
      </c>
      <c r="FO8" s="212">
        <f>FO7</f>
        <v>1</v>
      </c>
      <c r="FP8" s="193">
        <v>10</v>
      </c>
      <c r="FQ8" s="212">
        <f>FQ7</f>
        <v>1</v>
      </c>
      <c r="FR8" s="193">
        <v>5</v>
      </c>
      <c r="FS8" s="212">
        <f>+FS7</f>
        <v>0.95</v>
      </c>
      <c r="FT8">
        <v>5</v>
      </c>
      <c r="FU8" s="7">
        <v>1</v>
      </c>
      <c r="FV8">
        <v>5</v>
      </c>
      <c r="FW8" s="7">
        <v>1</v>
      </c>
    </row>
    <row r="9" spans="1:179" x14ac:dyDescent="0.25">
      <c r="A9" s="7" t="s">
        <v>113</v>
      </c>
      <c r="B9" s="193">
        <v>7.0010000000000003</v>
      </c>
      <c r="C9" s="193">
        <v>1.05</v>
      </c>
      <c r="D9" s="193">
        <v>11</v>
      </c>
      <c r="E9" s="193">
        <v>0.9</v>
      </c>
      <c r="F9" s="193">
        <v>5.0010000000000003</v>
      </c>
      <c r="G9" s="193">
        <v>1.1000000000000001</v>
      </c>
      <c r="H9" s="193">
        <v>5.0010000000000003</v>
      </c>
      <c r="I9" s="193">
        <v>0.1</v>
      </c>
      <c r="J9" s="193">
        <v>5.0010000000000003</v>
      </c>
      <c r="K9" s="193">
        <v>0.5</v>
      </c>
      <c r="L9" s="193">
        <v>5.0010000000000003</v>
      </c>
      <c r="M9" s="193">
        <v>0.8</v>
      </c>
      <c r="N9" s="193">
        <v>5.0010000000000003</v>
      </c>
      <c r="O9" s="193">
        <v>1.05</v>
      </c>
      <c r="P9" s="193">
        <v>5.0010000000000003</v>
      </c>
      <c r="Q9" s="193">
        <v>-0.3</v>
      </c>
      <c r="R9" s="193">
        <v>5.0010000000000003</v>
      </c>
      <c r="S9" s="193">
        <v>-0.15</v>
      </c>
      <c r="T9" s="220">
        <v>5.0010000000000003</v>
      </c>
      <c r="U9" s="220">
        <v>0.5</v>
      </c>
      <c r="V9" s="193">
        <v>15</v>
      </c>
      <c r="W9" s="193">
        <v>0</v>
      </c>
      <c r="X9" s="193">
        <v>15</v>
      </c>
      <c r="Y9" s="193">
        <v>0</v>
      </c>
      <c r="Z9" s="193">
        <v>15</v>
      </c>
      <c r="AA9" s="193">
        <v>0</v>
      </c>
      <c r="AB9" s="193">
        <v>15</v>
      </c>
      <c r="AC9" s="193">
        <v>0</v>
      </c>
      <c r="AD9" s="193">
        <v>5.0010000000000003</v>
      </c>
      <c r="AE9" s="193">
        <v>0.2</v>
      </c>
      <c r="AF9" s="193">
        <v>15</v>
      </c>
      <c r="AG9" s="193">
        <v>800</v>
      </c>
      <c r="AH9" s="193">
        <v>0.51</v>
      </c>
      <c r="AI9" s="193">
        <v>500</v>
      </c>
      <c r="AJ9" s="193">
        <v>5.5</v>
      </c>
      <c r="AK9" s="193">
        <v>52</v>
      </c>
      <c r="AL9" s="193">
        <v>6</v>
      </c>
      <c r="AM9" s="193">
        <v>52</v>
      </c>
      <c r="AN9" s="193">
        <v>7</v>
      </c>
      <c r="AO9" s="193">
        <v>1</v>
      </c>
      <c r="AP9" s="193">
        <v>5.0010000000000003</v>
      </c>
      <c r="AQ9" s="193">
        <v>1.1140000000000001</v>
      </c>
      <c r="AR9" s="193">
        <v>5.0010000000000003</v>
      </c>
      <c r="AS9" s="193">
        <v>1.05</v>
      </c>
      <c r="AT9" s="193">
        <v>5.0010000000000003</v>
      </c>
      <c r="AU9" s="193">
        <v>1.0069999999999999</v>
      </c>
      <c r="AV9" s="193">
        <v>5.0010000000000003</v>
      </c>
      <c r="AW9" s="193">
        <v>0.95</v>
      </c>
      <c r="AX9" s="193">
        <v>5.0010000000000003</v>
      </c>
      <c r="AY9" s="193">
        <v>0.3</v>
      </c>
      <c r="AZ9" s="193">
        <v>5.0010000000000003</v>
      </c>
      <c r="BA9" s="193">
        <v>0.8</v>
      </c>
      <c r="BB9" s="193">
        <v>5.0010000000000003</v>
      </c>
      <c r="BC9" s="193">
        <v>0.75</v>
      </c>
      <c r="BD9" s="193">
        <v>5.0010000000000003</v>
      </c>
      <c r="BE9" s="193">
        <v>0.25</v>
      </c>
      <c r="BF9" s="193">
        <v>5.5</v>
      </c>
      <c r="BG9" s="193">
        <v>51</v>
      </c>
      <c r="BH9" s="193">
        <v>5.5</v>
      </c>
      <c r="BI9" s="193">
        <v>52</v>
      </c>
      <c r="BJ9" s="193">
        <v>5.4375</v>
      </c>
      <c r="BK9" s="193">
        <v>51.75</v>
      </c>
      <c r="BL9" s="193">
        <v>5.375</v>
      </c>
      <c r="BM9" s="193">
        <v>51.5</v>
      </c>
      <c r="BN9" s="193">
        <v>8</v>
      </c>
      <c r="BO9" s="193">
        <v>52</v>
      </c>
      <c r="BP9" s="193">
        <v>5.75</v>
      </c>
      <c r="BQ9" s="193">
        <v>47</v>
      </c>
      <c r="BR9" s="193">
        <v>8</v>
      </c>
      <c r="BS9" s="193">
        <v>47</v>
      </c>
      <c r="BT9" s="193">
        <v>5.75</v>
      </c>
      <c r="BU9" s="193">
        <v>47</v>
      </c>
      <c r="BV9" s="193">
        <v>300</v>
      </c>
      <c r="BW9" s="193">
        <v>1</v>
      </c>
      <c r="BX9" s="193">
        <v>5</v>
      </c>
      <c r="BY9" s="193">
        <v>1</v>
      </c>
      <c r="BZ9" s="193">
        <f>BZ8+0.75</f>
        <v>5.75</v>
      </c>
      <c r="CA9" s="212">
        <v>47</v>
      </c>
      <c r="CB9" s="193">
        <v>5.5</v>
      </c>
      <c r="CC9" s="212">
        <v>52</v>
      </c>
      <c r="CD9" s="193">
        <f>CD8+0.75</f>
        <v>5.75</v>
      </c>
      <c r="CE9" s="212">
        <v>47</v>
      </c>
      <c r="CF9" s="193">
        <v>5.5</v>
      </c>
      <c r="CG9" s="212">
        <v>52</v>
      </c>
      <c r="CH9" s="193">
        <v>5.25</v>
      </c>
      <c r="CI9" s="212">
        <v>51</v>
      </c>
      <c r="CJ9" s="193">
        <v>5.0010000000000003</v>
      </c>
      <c r="CK9" s="212">
        <v>0.7</v>
      </c>
      <c r="CL9" s="193">
        <v>5.0010000000000003</v>
      </c>
      <c r="CM9" s="212">
        <v>0.7</v>
      </c>
      <c r="CN9" s="193">
        <v>5.0010000000000003</v>
      </c>
      <c r="CO9" s="212">
        <v>0.7</v>
      </c>
      <c r="CP9" s="193">
        <f>CP8+0.001</f>
        <v>5.0010000000000003</v>
      </c>
      <c r="CQ9" s="212">
        <v>1.35</v>
      </c>
      <c r="CR9" s="193">
        <f>CR8+0.001</f>
        <v>5.0010000000000003</v>
      </c>
      <c r="CS9" s="212">
        <v>1.35</v>
      </c>
      <c r="CT9" s="193">
        <f>CT8+0.001</f>
        <v>5.0010000000000003</v>
      </c>
      <c r="CU9" s="212">
        <v>1.35</v>
      </c>
      <c r="CV9" s="193">
        <v>5.0010000000000003</v>
      </c>
      <c r="CW9" s="212">
        <v>0.9</v>
      </c>
      <c r="CX9" s="193">
        <v>5.0010000000000003</v>
      </c>
      <c r="CY9" s="212">
        <v>1.1000000000000001</v>
      </c>
      <c r="CZ9" s="193">
        <v>5.0010000000000003</v>
      </c>
      <c r="DA9" s="212">
        <v>0.9</v>
      </c>
      <c r="DB9" s="193">
        <v>5.0010000000000003</v>
      </c>
      <c r="DC9" s="212">
        <v>1.1000000000000001</v>
      </c>
      <c r="DD9" s="193">
        <v>5.0010000000000003</v>
      </c>
      <c r="DE9" s="212">
        <v>1.1499999999999999</v>
      </c>
      <c r="DF9" s="193">
        <v>5.5</v>
      </c>
      <c r="DG9" s="212">
        <v>50.5</v>
      </c>
      <c r="DH9" s="193">
        <f>+DH8+0.5</f>
        <v>5.5</v>
      </c>
      <c r="DI9" s="212">
        <v>53</v>
      </c>
      <c r="DJ9" s="193">
        <f>+DJ8+0.5</f>
        <v>5.5</v>
      </c>
      <c r="DK9" s="212">
        <v>46</v>
      </c>
      <c r="DL9" s="193">
        <f>+DL8+0.5</f>
        <v>5.5</v>
      </c>
      <c r="DM9" s="212">
        <v>1.8</v>
      </c>
      <c r="DN9" s="193">
        <f>+DN8+0.5</f>
        <v>5.5</v>
      </c>
      <c r="DO9" s="212">
        <v>0.1</v>
      </c>
      <c r="DP9" s="193">
        <f>+DP8+0.5</f>
        <v>5.5</v>
      </c>
      <c r="DQ9" s="212">
        <v>46.8</v>
      </c>
      <c r="DR9" s="193">
        <v>5.0010000000000003</v>
      </c>
      <c r="DS9" s="212">
        <v>1.4</v>
      </c>
      <c r="DT9" s="193">
        <v>5.0010000000000003</v>
      </c>
      <c r="DU9" s="212">
        <v>1.3</v>
      </c>
      <c r="DV9" s="193">
        <v>5.0010000000000003</v>
      </c>
      <c r="DW9" s="212">
        <v>1.2</v>
      </c>
      <c r="DX9" s="193">
        <v>5.0010000000000003</v>
      </c>
      <c r="DY9" s="212">
        <v>0.8</v>
      </c>
      <c r="DZ9" s="193">
        <v>5.0010000000000003</v>
      </c>
      <c r="EA9" s="212">
        <v>0.6</v>
      </c>
      <c r="EB9" s="193">
        <v>5.0010000000000003</v>
      </c>
      <c r="EC9" s="212">
        <v>0.3</v>
      </c>
      <c r="ED9" s="193">
        <v>5.5</v>
      </c>
      <c r="EE9" s="212">
        <v>50.015000000000001</v>
      </c>
      <c r="EF9" s="193">
        <v>5.5</v>
      </c>
      <c r="EG9" s="212">
        <v>49.984999999999999</v>
      </c>
      <c r="EH9" s="193">
        <v>5.5</v>
      </c>
      <c r="EI9" s="212">
        <v>51</v>
      </c>
      <c r="EJ9" s="193">
        <v>5.5</v>
      </c>
      <c r="EK9" s="212">
        <v>49</v>
      </c>
      <c r="EL9" s="193">
        <v>5.5</v>
      </c>
      <c r="EM9" s="212">
        <v>50.015000000000001</v>
      </c>
      <c r="EN9" s="193">
        <v>5.5</v>
      </c>
      <c r="EO9" s="212">
        <v>51</v>
      </c>
      <c r="EP9" s="193">
        <v>5.0010000000000003</v>
      </c>
      <c r="EQ9" s="212">
        <f>+EQ7*1.05</f>
        <v>1.05</v>
      </c>
      <c r="ER9" s="193">
        <v>5.0010000000000003</v>
      </c>
      <c r="ES9" s="212">
        <f>+ES7*0.975</f>
        <v>0.97499999999999998</v>
      </c>
      <c r="ET9" s="193">
        <v>5.0010000000000003</v>
      </c>
      <c r="EU9" s="212">
        <f>+EU7*1.025</f>
        <v>1.0249999999999999</v>
      </c>
      <c r="EV9" s="193">
        <v>5.0010000000000003</v>
      </c>
      <c r="EW9" s="212">
        <f>+EW8-15</f>
        <v>-15</v>
      </c>
      <c r="EX9" s="193">
        <v>5.0010000000000003</v>
      </c>
      <c r="EY9" s="212">
        <f>+EY8-10</f>
        <v>25.549999999999997</v>
      </c>
      <c r="EZ9" s="193">
        <v>5.0010000000000003</v>
      </c>
      <c r="FA9" s="212">
        <f>+FA8+10</f>
        <v>-25.549999999999997</v>
      </c>
      <c r="FB9" s="193">
        <v>5.0010000000000003</v>
      </c>
      <c r="FC9" s="212">
        <f>+FC8-0.02</f>
        <v>0.98</v>
      </c>
      <c r="FD9" s="193">
        <v>5.0010000000000003</v>
      </c>
      <c r="FE9" s="212">
        <f>+FE7+0.01</f>
        <v>0.94000000000000006</v>
      </c>
      <c r="FF9" s="193">
        <v>5.0010000000000003</v>
      </c>
      <c r="FG9" s="212">
        <f>+FG7-0.01</f>
        <v>-0.94000000000000006</v>
      </c>
      <c r="FH9" s="193">
        <v>5.0010000000000003</v>
      </c>
      <c r="FI9" s="212">
        <f>+FI8+0.05</f>
        <v>1.05</v>
      </c>
      <c r="FJ9" s="193">
        <v>15</v>
      </c>
      <c r="FK9" s="212">
        <v>0.5</v>
      </c>
      <c r="FL9" s="193">
        <f>FL8+0.001</f>
        <v>10.000999999999999</v>
      </c>
      <c r="FM9" s="212">
        <v>0.95</v>
      </c>
      <c r="FN9" s="193">
        <f>FN8+0.001</f>
        <v>10.000999999999999</v>
      </c>
      <c r="FO9" s="212">
        <v>0.95</v>
      </c>
      <c r="FP9" s="193">
        <f>FP8+0.001</f>
        <v>10.000999999999999</v>
      </c>
      <c r="FQ9" s="212">
        <v>0.9</v>
      </c>
      <c r="FR9" s="193">
        <f>FR8+0.001</f>
        <v>5.0010000000000003</v>
      </c>
      <c r="FS9" s="212">
        <v>1.02</v>
      </c>
      <c r="FT9">
        <v>5.0010000000000003</v>
      </c>
      <c r="FU9" s="7">
        <v>1.05</v>
      </c>
      <c r="FV9">
        <v>5.0010000000000003</v>
      </c>
      <c r="FW9" s="7">
        <v>0.95</v>
      </c>
    </row>
    <row r="10" spans="1:179" x14ac:dyDescent="0.25">
      <c r="A10" s="7" t="s">
        <v>113</v>
      </c>
      <c r="B10" s="193">
        <v>17</v>
      </c>
      <c r="C10" s="193">
        <v>1.05</v>
      </c>
      <c r="D10" s="193">
        <v>20</v>
      </c>
      <c r="E10" s="193">
        <v>0.9</v>
      </c>
      <c r="F10" s="193">
        <v>15</v>
      </c>
      <c r="G10" s="193">
        <v>1.1000000000000001</v>
      </c>
      <c r="H10" s="193">
        <v>5.43</v>
      </c>
      <c r="I10" s="193">
        <f>I9</f>
        <v>0.1</v>
      </c>
      <c r="J10" s="193">
        <v>5.43</v>
      </c>
      <c r="K10" s="193">
        <v>0.5</v>
      </c>
      <c r="L10" s="193">
        <v>5.43</v>
      </c>
      <c r="M10" s="193">
        <v>0.8</v>
      </c>
      <c r="N10" s="193">
        <v>15</v>
      </c>
      <c r="O10" s="193">
        <v>1.05</v>
      </c>
      <c r="P10" s="193">
        <v>15</v>
      </c>
      <c r="Q10" s="193">
        <v>-0.3</v>
      </c>
      <c r="R10" s="193">
        <v>15</v>
      </c>
      <c r="S10" s="193">
        <v>-0.15</v>
      </c>
      <c r="T10" s="220">
        <v>15</v>
      </c>
      <c r="U10" s="220">
        <v>0.5</v>
      </c>
      <c r="V10" s="193">
        <v>30</v>
      </c>
      <c r="W10" s="193">
        <v>0</v>
      </c>
      <c r="X10" s="193">
        <v>30</v>
      </c>
      <c r="Y10" s="193">
        <v>0</v>
      </c>
      <c r="Z10" s="193">
        <v>30</v>
      </c>
      <c r="AA10" s="193">
        <v>0</v>
      </c>
      <c r="AB10" s="193">
        <v>30</v>
      </c>
      <c r="AC10" s="193">
        <v>0</v>
      </c>
      <c r="AD10" s="193">
        <v>10</v>
      </c>
      <c r="AE10" s="193">
        <v>0.2</v>
      </c>
      <c r="AF10" s="193">
        <v>20</v>
      </c>
      <c r="AG10" s="193">
        <v>800</v>
      </c>
      <c r="AH10" s="193">
        <v>5</v>
      </c>
      <c r="AI10" s="193">
        <v>500</v>
      </c>
      <c r="AJ10" s="193">
        <v>15</v>
      </c>
      <c r="AK10" s="193">
        <v>52</v>
      </c>
      <c r="AL10" s="193">
        <v>15</v>
      </c>
      <c r="AM10" s="193">
        <v>52</v>
      </c>
      <c r="AN10" s="193">
        <v>7.0010000000000003</v>
      </c>
      <c r="AO10" s="193">
        <v>0.8</v>
      </c>
      <c r="AP10" s="193">
        <v>12.5</v>
      </c>
      <c r="AQ10" s="193">
        <v>1.113</v>
      </c>
      <c r="AR10" s="193">
        <v>12.5</v>
      </c>
      <c r="AS10" s="193">
        <v>1.05</v>
      </c>
      <c r="AT10" s="193">
        <v>12.5</v>
      </c>
      <c r="AU10" s="193">
        <v>1.0069999999999999</v>
      </c>
      <c r="AV10" s="193">
        <v>12.5</v>
      </c>
      <c r="AW10" s="193">
        <v>0.95</v>
      </c>
      <c r="AX10" s="193">
        <v>10</v>
      </c>
      <c r="AY10" s="193">
        <v>0.3</v>
      </c>
      <c r="AZ10" s="193">
        <v>10</v>
      </c>
      <c r="BA10" s="193">
        <v>0.8</v>
      </c>
      <c r="BB10" s="193">
        <v>10</v>
      </c>
      <c r="BC10" s="193">
        <v>0.75</v>
      </c>
      <c r="BD10" s="193">
        <v>10</v>
      </c>
      <c r="BE10" s="193">
        <v>0.25</v>
      </c>
      <c r="BF10" s="193">
        <v>15</v>
      </c>
      <c r="BG10" s="193">
        <v>51</v>
      </c>
      <c r="BH10" s="193">
        <v>15</v>
      </c>
      <c r="BI10" s="193">
        <v>52</v>
      </c>
      <c r="BJ10" s="193">
        <v>15</v>
      </c>
      <c r="BK10" s="193">
        <v>51.75</v>
      </c>
      <c r="BL10" s="193">
        <v>15</v>
      </c>
      <c r="BM10" s="193">
        <v>51.5</v>
      </c>
      <c r="BN10" s="193">
        <v>15</v>
      </c>
      <c r="BO10" s="193">
        <v>52</v>
      </c>
      <c r="BP10" s="193">
        <v>15</v>
      </c>
      <c r="BQ10" s="193">
        <v>47</v>
      </c>
      <c r="BR10" s="193">
        <v>15</v>
      </c>
      <c r="BS10" s="193">
        <v>47</v>
      </c>
      <c r="BT10" s="193">
        <v>600.75</v>
      </c>
      <c r="BU10" s="193">
        <v>47</v>
      </c>
      <c r="BV10" s="193"/>
      <c r="BW10" s="193"/>
      <c r="BX10" s="193"/>
      <c r="BY10" s="193"/>
      <c r="BZ10" s="193">
        <f>+BZ9+120</f>
        <v>125.75</v>
      </c>
      <c r="CA10" s="212">
        <v>47</v>
      </c>
      <c r="CB10" s="193">
        <f>+CB9+600</f>
        <v>605.5</v>
      </c>
      <c r="CC10" s="212">
        <v>52</v>
      </c>
      <c r="CD10" s="193">
        <f>+CD9+10</f>
        <v>15.75</v>
      </c>
      <c r="CE10" s="212">
        <v>47</v>
      </c>
      <c r="CF10" s="193">
        <f>+CF9+10</f>
        <v>15.5</v>
      </c>
      <c r="CG10" s="212">
        <v>52</v>
      </c>
      <c r="CH10" s="193">
        <v>15</v>
      </c>
      <c r="CI10" s="212">
        <v>51</v>
      </c>
      <c r="CJ10" s="193">
        <v>7</v>
      </c>
      <c r="CK10" s="212">
        <v>0.7</v>
      </c>
      <c r="CL10" s="193">
        <v>7</v>
      </c>
      <c r="CM10" s="212">
        <v>0.7</v>
      </c>
      <c r="CN10" s="193">
        <v>7</v>
      </c>
      <c r="CO10" s="212">
        <v>0.7</v>
      </c>
      <c r="CP10" s="193">
        <v>5.0199999999999996</v>
      </c>
      <c r="CQ10" s="212">
        <v>1.35</v>
      </c>
      <c r="CR10" s="193">
        <v>5.0199999999999996</v>
      </c>
      <c r="CS10" s="212">
        <v>1.35</v>
      </c>
      <c r="CT10" s="193">
        <v>5.0199999999999996</v>
      </c>
      <c r="CU10" s="212">
        <v>1.35</v>
      </c>
      <c r="CV10" s="193">
        <f>+CV8+600</f>
        <v>605</v>
      </c>
      <c r="CW10" s="212">
        <f>CW9</f>
        <v>0.9</v>
      </c>
      <c r="CX10" s="193">
        <f>+CX8+600</f>
        <v>605</v>
      </c>
      <c r="CY10" s="212">
        <f>CY9</f>
        <v>1.1000000000000001</v>
      </c>
      <c r="CZ10" s="193">
        <f>+CZ8+25</f>
        <v>30</v>
      </c>
      <c r="DA10" s="212">
        <f>DA9</f>
        <v>0.9</v>
      </c>
      <c r="DB10" s="193">
        <f>+DB8+25</f>
        <v>30</v>
      </c>
      <c r="DC10" s="212">
        <f>DC9</f>
        <v>1.1000000000000001</v>
      </c>
      <c r="DD10" s="193">
        <f>+DD8+600</f>
        <v>605</v>
      </c>
      <c r="DE10" s="212">
        <f>DE9</f>
        <v>1.1499999999999999</v>
      </c>
      <c r="DF10" s="193">
        <v>15.5</v>
      </c>
      <c r="DG10" s="212">
        <f>+DG9</f>
        <v>50.5</v>
      </c>
      <c r="DH10" s="193">
        <f>+DH9+65</f>
        <v>70.5</v>
      </c>
      <c r="DI10" s="212">
        <f>+DI9</f>
        <v>53</v>
      </c>
      <c r="DJ10" s="193">
        <f>+DJ9+65</f>
        <v>70.5</v>
      </c>
      <c r="DK10" s="212">
        <f>+DK9</f>
        <v>46</v>
      </c>
      <c r="DL10" s="193">
        <f>+DL9+10</f>
        <v>15.5</v>
      </c>
      <c r="DM10" s="212">
        <f>+DM9</f>
        <v>1.8</v>
      </c>
      <c r="DN10" s="193">
        <f>+DN9+10</f>
        <v>15.5</v>
      </c>
      <c r="DO10" s="212">
        <f>+DO9</f>
        <v>0.1</v>
      </c>
      <c r="DP10" s="193">
        <f>+DP9+1</f>
        <v>6.5</v>
      </c>
      <c r="DQ10" s="212">
        <f>+DQ9</f>
        <v>46.8</v>
      </c>
      <c r="DR10" s="193">
        <f>+DR8+5</f>
        <v>10</v>
      </c>
      <c r="DS10" s="212">
        <f>+DS9</f>
        <v>1.4</v>
      </c>
      <c r="DT10" s="193">
        <f>+DT8+5</f>
        <v>10</v>
      </c>
      <c r="DU10" s="212">
        <f>+DU9</f>
        <v>1.3</v>
      </c>
      <c r="DV10" s="193">
        <f>+DV8+25</f>
        <v>30</v>
      </c>
      <c r="DW10" s="212">
        <f>+DW9</f>
        <v>1.2</v>
      </c>
      <c r="DX10" s="193">
        <f>+DX8+15</f>
        <v>20</v>
      </c>
      <c r="DY10" s="212">
        <f>+DY9</f>
        <v>0.8</v>
      </c>
      <c r="DZ10" s="193">
        <f>+DZ8+5</f>
        <v>10</v>
      </c>
      <c r="EA10" s="212">
        <f>+EA9</f>
        <v>0.6</v>
      </c>
      <c r="EB10" s="193">
        <f>+EB8+5</f>
        <v>10</v>
      </c>
      <c r="EC10" s="212">
        <f>+EC9</f>
        <v>0.3</v>
      </c>
      <c r="ED10" s="193">
        <v>10.5</v>
      </c>
      <c r="EE10" s="212">
        <f>+EE9</f>
        <v>50.015000000000001</v>
      </c>
      <c r="EF10" s="193">
        <v>10.5</v>
      </c>
      <c r="EG10" s="212">
        <f>+EG9</f>
        <v>49.984999999999999</v>
      </c>
      <c r="EH10" s="193">
        <v>10.5</v>
      </c>
      <c r="EI10" s="212">
        <f>+EI9</f>
        <v>51</v>
      </c>
      <c r="EJ10" s="193">
        <v>10.5</v>
      </c>
      <c r="EK10" s="212">
        <f>+EK9</f>
        <v>49</v>
      </c>
      <c r="EL10" s="193">
        <v>10.5</v>
      </c>
      <c r="EM10" s="212">
        <f>+EM9</f>
        <v>50.015000000000001</v>
      </c>
      <c r="EN10" s="193">
        <v>10.5</v>
      </c>
      <c r="EO10" s="212">
        <f>+EO9</f>
        <v>51</v>
      </c>
      <c r="EP10" s="193">
        <v>12.5</v>
      </c>
      <c r="EQ10" s="212">
        <f>EQ9</f>
        <v>1.05</v>
      </c>
      <c r="ER10" s="193">
        <v>12.5</v>
      </c>
      <c r="ES10" s="212">
        <f>ES9</f>
        <v>0.97499999999999998</v>
      </c>
      <c r="ET10" s="193">
        <v>12.5</v>
      </c>
      <c r="EU10" s="212">
        <f>EU9</f>
        <v>1.0249999999999999</v>
      </c>
      <c r="EV10" s="193">
        <v>12.5</v>
      </c>
      <c r="EW10" s="212">
        <f>EW9</f>
        <v>-15</v>
      </c>
      <c r="EX10" s="193">
        <v>12.5</v>
      </c>
      <c r="EY10" s="212">
        <f>EY9</f>
        <v>25.549999999999997</v>
      </c>
      <c r="EZ10" s="193">
        <v>12.5</v>
      </c>
      <c r="FA10" s="212">
        <f>FA9</f>
        <v>-25.549999999999997</v>
      </c>
      <c r="FB10" s="193">
        <v>12.5</v>
      </c>
      <c r="FC10" s="212">
        <f>FC9</f>
        <v>0.98</v>
      </c>
      <c r="FD10" s="193">
        <v>12.5</v>
      </c>
      <c r="FE10" s="212">
        <f>FE9</f>
        <v>0.94000000000000006</v>
      </c>
      <c r="FF10" s="193">
        <v>12.5</v>
      </c>
      <c r="FG10" s="212">
        <f>FG9</f>
        <v>-0.94000000000000006</v>
      </c>
      <c r="FH10" s="193">
        <v>12.5</v>
      </c>
      <c r="FI10" s="212">
        <f>FI9</f>
        <v>1.05</v>
      </c>
      <c r="FJ10" s="193">
        <v>25</v>
      </c>
      <c r="FK10" s="212">
        <v>0.5</v>
      </c>
      <c r="FL10" s="193">
        <f>FL8+5</f>
        <v>15</v>
      </c>
      <c r="FM10" s="212">
        <f>FM9</f>
        <v>0.95</v>
      </c>
      <c r="FN10" s="193">
        <f>FN8+0.04</f>
        <v>10.039999999999999</v>
      </c>
      <c r="FO10" s="212">
        <f>FO9</f>
        <v>0.95</v>
      </c>
      <c r="FP10" s="193">
        <f>FP8+0.04</f>
        <v>10.039999999999999</v>
      </c>
      <c r="FQ10" s="212">
        <f>FQ9</f>
        <v>0.9</v>
      </c>
      <c r="FR10" s="193">
        <v>20</v>
      </c>
      <c r="FS10" s="212">
        <f>FS9</f>
        <v>1.02</v>
      </c>
      <c r="FT10">
        <v>15</v>
      </c>
      <c r="FU10" s="7">
        <v>1.05</v>
      </c>
      <c r="FV10">
        <v>15</v>
      </c>
      <c r="FW10" s="7">
        <f>FW9</f>
        <v>0.95</v>
      </c>
    </row>
    <row r="11" spans="1:179" x14ac:dyDescent="0.25">
      <c r="A11" s="7" t="s">
        <v>113</v>
      </c>
      <c r="B11" s="193">
        <v>17.001000000000001</v>
      </c>
      <c r="C11" s="193">
        <v>1</v>
      </c>
      <c r="D11" s="193">
        <v>26</v>
      </c>
      <c r="E11" s="193">
        <v>1.1000000000000001</v>
      </c>
      <c r="F11" s="193">
        <v>15.01</v>
      </c>
      <c r="G11" s="193">
        <v>0.9</v>
      </c>
      <c r="H11" s="193">
        <v>5.431</v>
      </c>
      <c r="I11" s="223">
        <v>0.8</v>
      </c>
      <c r="J11" s="193">
        <v>5.431</v>
      </c>
      <c r="K11" s="193">
        <v>0.8</v>
      </c>
      <c r="L11" s="193">
        <v>5.431</v>
      </c>
      <c r="M11" s="193">
        <v>0.8</v>
      </c>
      <c r="N11" s="193">
        <v>15.000999999999999</v>
      </c>
      <c r="O11" s="193">
        <v>1</v>
      </c>
      <c r="P11" s="193">
        <v>15.000999999999999</v>
      </c>
      <c r="Q11" s="193">
        <v>0</v>
      </c>
      <c r="R11" s="193">
        <v>15.000999999999999</v>
      </c>
      <c r="S11" s="193">
        <v>0</v>
      </c>
      <c r="T11" s="220">
        <v>15.000999999999999</v>
      </c>
      <c r="U11" s="220">
        <v>0.05</v>
      </c>
      <c r="V11" s="220"/>
      <c r="W11" s="220"/>
      <c r="X11" s="193"/>
      <c r="Y11" s="193"/>
      <c r="Z11" s="193"/>
      <c r="AA11" s="193"/>
      <c r="AB11" s="193"/>
      <c r="AC11" s="193"/>
      <c r="AD11" s="193">
        <v>10.000999999999999</v>
      </c>
      <c r="AE11" s="193">
        <v>0.4</v>
      </c>
      <c r="AF11" s="193"/>
      <c r="AG11" s="193"/>
      <c r="AH11" s="193">
        <v>15</v>
      </c>
      <c r="AI11" s="193">
        <v>700</v>
      </c>
      <c r="AJ11" s="193">
        <v>15.5</v>
      </c>
      <c r="AK11" s="193">
        <v>50</v>
      </c>
      <c r="AL11" s="193">
        <v>16</v>
      </c>
      <c r="AM11" s="193">
        <v>50</v>
      </c>
      <c r="AN11" s="193">
        <v>12</v>
      </c>
      <c r="AO11" s="193">
        <v>0.8</v>
      </c>
      <c r="AP11" s="193">
        <v>12.5001</v>
      </c>
      <c r="AQ11" s="193">
        <v>1.06</v>
      </c>
      <c r="AR11" s="193">
        <v>12.5001</v>
      </c>
      <c r="AS11" s="193">
        <v>1</v>
      </c>
      <c r="AT11" s="193">
        <v>12.5001</v>
      </c>
      <c r="AU11" s="193">
        <v>1.06</v>
      </c>
      <c r="AV11" s="193">
        <v>12.5001</v>
      </c>
      <c r="AW11" s="193">
        <v>1</v>
      </c>
      <c r="AX11" s="193">
        <v>10.000999999999999</v>
      </c>
      <c r="AY11" s="193">
        <v>0.05</v>
      </c>
      <c r="AZ11" s="193">
        <v>10.000999999999999</v>
      </c>
      <c r="BA11" s="193">
        <v>0.05</v>
      </c>
      <c r="BB11" s="193">
        <v>10.000999999999999</v>
      </c>
      <c r="BC11" s="193">
        <v>1</v>
      </c>
      <c r="BD11" s="193">
        <v>10.000999999999999</v>
      </c>
      <c r="BE11" s="193">
        <v>1</v>
      </c>
      <c r="BF11" s="193">
        <v>15.5</v>
      </c>
      <c r="BG11" s="193">
        <v>50</v>
      </c>
      <c r="BH11" s="193">
        <v>15.5</v>
      </c>
      <c r="BI11" s="193">
        <v>50</v>
      </c>
      <c r="BJ11" s="193">
        <v>15.4375</v>
      </c>
      <c r="BK11" s="193">
        <v>50</v>
      </c>
      <c r="BL11" s="193">
        <v>15.375</v>
      </c>
      <c r="BM11" s="193">
        <v>50</v>
      </c>
      <c r="BN11" s="193">
        <v>18</v>
      </c>
      <c r="BO11" s="193">
        <v>50</v>
      </c>
      <c r="BP11" s="193">
        <v>15.75</v>
      </c>
      <c r="BQ11" s="193">
        <v>50</v>
      </c>
      <c r="BR11" s="193">
        <v>18</v>
      </c>
      <c r="BS11" s="193">
        <v>50</v>
      </c>
      <c r="BT11" s="193">
        <v>606.5</v>
      </c>
      <c r="BU11" s="193">
        <v>50</v>
      </c>
      <c r="BV11" s="193"/>
      <c r="BW11" s="193"/>
      <c r="BX11" s="193"/>
      <c r="BY11" s="193"/>
      <c r="BZ11" s="193">
        <f>+BZ10+0.25</f>
        <v>126</v>
      </c>
      <c r="CA11" s="212">
        <v>48</v>
      </c>
      <c r="CB11" s="193">
        <f>+CB10+0.5</f>
        <v>606</v>
      </c>
      <c r="CC11" s="212">
        <v>50</v>
      </c>
      <c r="CD11" s="193">
        <f>+CD10+0.25</f>
        <v>16</v>
      </c>
      <c r="CE11" s="212">
        <v>48</v>
      </c>
      <c r="CF11" s="193">
        <f>+CF10+0.5</f>
        <v>16</v>
      </c>
      <c r="CG11" s="212">
        <v>50</v>
      </c>
      <c r="CH11" s="193">
        <v>15.25</v>
      </c>
      <c r="CI11" s="212">
        <v>50</v>
      </c>
      <c r="CJ11" s="193">
        <v>7.0010000000000003</v>
      </c>
      <c r="CK11" s="212">
        <v>0.8</v>
      </c>
      <c r="CL11" s="193">
        <v>7.0010000000000003</v>
      </c>
      <c r="CM11" s="212">
        <v>0.8</v>
      </c>
      <c r="CN11" s="193">
        <v>7.0010000000000003</v>
      </c>
      <c r="CO11" s="212">
        <v>0.8</v>
      </c>
      <c r="CP11" s="193">
        <f>CP10+0.001</f>
        <v>5.0209999999999999</v>
      </c>
      <c r="CQ11" s="212">
        <v>1.3</v>
      </c>
      <c r="CR11" s="193">
        <f>CR10+0.001</f>
        <v>5.0209999999999999</v>
      </c>
      <c r="CS11" s="212">
        <v>1.3</v>
      </c>
      <c r="CT11" s="193">
        <f>CT10+0.001</f>
        <v>5.0209999999999999</v>
      </c>
      <c r="CU11" s="212">
        <v>1.3</v>
      </c>
      <c r="CV11" s="193">
        <f>+CV10+0.01</f>
        <v>605.01</v>
      </c>
      <c r="CW11" s="212">
        <f>+CW7</f>
        <v>50</v>
      </c>
      <c r="CX11" s="193">
        <f>+CX10+0.01</f>
        <v>605.01</v>
      </c>
      <c r="CY11" s="212">
        <f>+CY7</f>
        <v>1</v>
      </c>
      <c r="CZ11" s="193">
        <f>+CZ10+0.01</f>
        <v>30.01</v>
      </c>
      <c r="DA11" s="212">
        <f>+DA7</f>
        <v>1</v>
      </c>
      <c r="DB11" s="193">
        <f>+DB10+0.01</f>
        <v>30.01</v>
      </c>
      <c r="DC11" s="212">
        <f>+DC7</f>
        <v>1</v>
      </c>
      <c r="DD11" s="193">
        <f>+DD10+0.01</f>
        <v>605.01</v>
      </c>
      <c r="DE11" s="212">
        <f>+DE7</f>
        <v>1</v>
      </c>
      <c r="DF11" s="193">
        <v>16</v>
      </c>
      <c r="DG11" s="212">
        <f>+DG7</f>
        <v>50</v>
      </c>
      <c r="DH11" s="193">
        <f>+DH10+0.5</f>
        <v>71</v>
      </c>
      <c r="DI11" s="212">
        <f>+DI7</f>
        <v>50</v>
      </c>
      <c r="DJ11" s="193">
        <f>+DJ10+0.5</f>
        <v>71</v>
      </c>
      <c r="DK11" s="212">
        <f>+DK7</f>
        <v>50</v>
      </c>
      <c r="DL11" s="193">
        <f>+DL10+0.5</f>
        <v>16</v>
      </c>
      <c r="DM11" s="212">
        <f>+DM7</f>
        <v>1</v>
      </c>
      <c r="DN11" s="193">
        <f>+DN10+0.5</f>
        <v>16</v>
      </c>
      <c r="DO11" s="212">
        <f>+DO7</f>
        <v>1</v>
      </c>
      <c r="DP11" s="193">
        <f>+DP10+0.5</f>
        <v>7</v>
      </c>
      <c r="DQ11" s="212">
        <f>+DQ7</f>
        <v>50</v>
      </c>
      <c r="DR11" s="193">
        <f>+DR10+0.01</f>
        <v>10.01</v>
      </c>
      <c r="DS11" s="212">
        <f>+DS7</f>
        <v>0.99917265822784795</v>
      </c>
      <c r="DT11" s="193">
        <f>+DT10+0.01</f>
        <v>10.01</v>
      </c>
      <c r="DU11" s="212">
        <f>+DU7</f>
        <v>0.99917265822784795</v>
      </c>
      <c r="DV11" s="193">
        <f>+DV10+0.01</f>
        <v>30.01</v>
      </c>
      <c r="DW11" s="212">
        <f>+DW7</f>
        <v>0.99917265822784795</v>
      </c>
      <c r="DX11" s="193">
        <f>+DX10+0.01</f>
        <v>20.010000000000002</v>
      </c>
      <c r="DY11" s="212">
        <f>+DY7</f>
        <v>0.99917265822784795</v>
      </c>
      <c r="DZ11" s="193">
        <f>+DZ10+0.01</f>
        <v>10.01</v>
      </c>
      <c r="EA11" s="212">
        <f>+EA7</f>
        <v>0.99917265822784795</v>
      </c>
      <c r="EB11" s="193">
        <f>+EB10+0.01</f>
        <v>10.01</v>
      </c>
      <c r="EC11" s="212">
        <f>+EC7</f>
        <v>0.99917265822784795</v>
      </c>
      <c r="ED11" s="193">
        <v>11</v>
      </c>
      <c r="EE11" s="212">
        <f>+EE7</f>
        <v>50</v>
      </c>
      <c r="EF11" s="193">
        <v>11</v>
      </c>
      <c r="EG11" s="212">
        <f>+EG7</f>
        <v>50</v>
      </c>
      <c r="EH11" s="193">
        <v>11</v>
      </c>
      <c r="EI11" s="212">
        <f>+EI7</f>
        <v>50</v>
      </c>
      <c r="EJ11" s="193">
        <v>11</v>
      </c>
      <c r="EK11" s="212">
        <f>+EK7</f>
        <v>50</v>
      </c>
      <c r="EL11" s="193">
        <v>11</v>
      </c>
      <c r="EM11" s="212">
        <f>+EM7</f>
        <v>50</v>
      </c>
      <c r="EN11" s="193">
        <v>11</v>
      </c>
      <c r="EO11" s="212">
        <f>+EO7</f>
        <v>50</v>
      </c>
      <c r="EP11" s="193">
        <v>12.5001</v>
      </c>
      <c r="EQ11" s="212">
        <f>EQ7</f>
        <v>1</v>
      </c>
      <c r="ER11" s="193">
        <v>12.5001</v>
      </c>
      <c r="ES11" s="212">
        <f>ES7*1.05</f>
        <v>1.05</v>
      </c>
      <c r="ET11" s="193">
        <v>12.5001</v>
      </c>
      <c r="EU11" s="212">
        <f>EU7*0.95</f>
        <v>0.95</v>
      </c>
      <c r="EV11" s="193">
        <v>12.5001</v>
      </c>
      <c r="EW11" s="212">
        <f>EW7</f>
        <v>0</v>
      </c>
      <c r="EX11" s="193">
        <v>12.5001</v>
      </c>
      <c r="EY11" s="212">
        <f>EY9+20</f>
        <v>45.55</v>
      </c>
      <c r="EZ11" s="193">
        <v>12.5001</v>
      </c>
      <c r="FA11" s="212">
        <f>FA9-20</f>
        <v>-45.55</v>
      </c>
      <c r="FB11" s="193">
        <v>12.5001</v>
      </c>
      <c r="FC11" s="212">
        <f>FC7</f>
        <v>1</v>
      </c>
      <c r="FD11" s="193">
        <v>12.5001</v>
      </c>
      <c r="FE11" s="212">
        <f>+FE7-0.03</f>
        <v>0.9</v>
      </c>
      <c r="FF11" s="193">
        <v>12.5001</v>
      </c>
      <c r="FG11" s="212">
        <f>FG7+0.03</f>
        <v>-0.9</v>
      </c>
      <c r="FH11" s="193">
        <v>12.5001</v>
      </c>
      <c r="FI11" s="212">
        <f>FI7</f>
        <v>1</v>
      </c>
      <c r="FJ11" s="193">
        <v>35</v>
      </c>
      <c r="FK11" s="212">
        <v>1</v>
      </c>
      <c r="FL11" s="193">
        <f>FL10+0.001</f>
        <v>15.000999999999999</v>
      </c>
      <c r="FM11" s="212">
        <f>FM7</f>
        <v>1</v>
      </c>
      <c r="FN11" s="193">
        <f>FN10+0.001</f>
        <v>10.040999999999999</v>
      </c>
      <c r="FO11" s="212">
        <f>FO7</f>
        <v>1</v>
      </c>
      <c r="FP11" s="193">
        <f>FP10+0.001</f>
        <v>10.040999999999999</v>
      </c>
      <c r="FQ11" s="212">
        <f>FQ7</f>
        <v>1</v>
      </c>
      <c r="FR11" s="193"/>
      <c r="FS11" s="212"/>
    </row>
    <row r="12" spans="1:179" x14ac:dyDescent="0.25">
      <c r="A12" s="7" t="s">
        <v>113</v>
      </c>
      <c r="B12" s="193">
        <v>27</v>
      </c>
      <c r="C12" s="193">
        <v>1</v>
      </c>
      <c r="D12" s="193">
        <v>35</v>
      </c>
      <c r="E12" s="193">
        <v>1.1000000000000001</v>
      </c>
      <c r="F12" s="193">
        <v>25</v>
      </c>
      <c r="G12" s="193">
        <v>0.9</v>
      </c>
      <c r="H12" s="193">
        <v>6.43</v>
      </c>
      <c r="I12" s="193">
        <v>1</v>
      </c>
      <c r="J12" s="193">
        <v>6.43</v>
      </c>
      <c r="K12" s="193">
        <v>1</v>
      </c>
      <c r="L12" s="193">
        <v>6.43</v>
      </c>
      <c r="M12" s="193">
        <v>1</v>
      </c>
      <c r="N12" s="193">
        <v>25</v>
      </c>
      <c r="O12" s="193">
        <v>1</v>
      </c>
      <c r="P12" s="193">
        <v>25</v>
      </c>
      <c r="Q12" s="193">
        <v>0</v>
      </c>
      <c r="R12" s="193">
        <v>25</v>
      </c>
      <c r="S12" s="193">
        <v>0</v>
      </c>
      <c r="T12" s="220">
        <v>25</v>
      </c>
      <c r="U12" s="220">
        <v>0.05</v>
      </c>
      <c r="V12" s="220"/>
      <c r="W12" s="220"/>
      <c r="X12" s="193"/>
      <c r="Y12" s="193"/>
      <c r="Z12" s="193"/>
      <c r="AA12" s="193"/>
      <c r="AB12" s="193"/>
      <c r="AC12" s="193"/>
      <c r="AD12" s="193">
        <v>15</v>
      </c>
      <c r="AE12" s="193">
        <v>0.4</v>
      </c>
      <c r="AF12" s="193"/>
      <c r="AG12" s="193"/>
      <c r="AH12" s="193">
        <v>20</v>
      </c>
      <c r="AI12" s="193">
        <v>700</v>
      </c>
      <c r="AJ12" s="193">
        <v>25</v>
      </c>
      <c r="AK12" s="193">
        <v>50</v>
      </c>
      <c r="AL12" s="193">
        <v>25</v>
      </c>
      <c r="AM12" s="193">
        <v>50</v>
      </c>
      <c r="AN12" s="193">
        <v>12.000999999999999</v>
      </c>
      <c r="AO12" s="193">
        <v>0.6</v>
      </c>
      <c r="AP12" s="193">
        <v>20</v>
      </c>
      <c r="AQ12" s="193">
        <v>1.06</v>
      </c>
      <c r="AR12" s="193">
        <v>20</v>
      </c>
      <c r="AS12" s="193">
        <v>1</v>
      </c>
      <c r="AT12" s="193">
        <v>20</v>
      </c>
      <c r="AU12" s="193">
        <v>1.06</v>
      </c>
      <c r="AV12" s="193">
        <v>20</v>
      </c>
      <c r="AW12" s="193">
        <v>1</v>
      </c>
      <c r="AX12" s="193">
        <v>15</v>
      </c>
      <c r="AY12" s="193">
        <v>0.05</v>
      </c>
      <c r="AZ12" s="193">
        <v>15</v>
      </c>
      <c r="BA12" s="193">
        <v>0.05</v>
      </c>
      <c r="BB12" s="193">
        <v>15</v>
      </c>
      <c r="BC12" s="193">
        <v>1</v>
      </c>
      <c r="BD12" s="193">
        <v>15</v>
      </c>
      <c r="BE12" s="193">
        <v>1</v>
      </c>
      <c r="BF12" s="193">
        <v>25</v>
      </c>
      <c r="BG12" s="193">
        <v>50</v>
      </c>
      <c r="BH12" s="193">
        <v>28.001000000000001</v>
      </c>
      <c r="BI12" s="193">
        <v>50</v>
      </c>
      <c r="BJ12" s="193">
        <v>28.001000000000001</v>
      </c>
      <c r="BK12" s="193">
        <v>50</v>
      </c>
      <c r="BL12" s="193">
        <v>28.001000000000001</v>
      </c>
      <c r="BM12" s="193">
        <v>50</v>
      </c>
      <c r="BN12" s="193">
        <v>28.001000000000001</v>
      </c>
      <c r="BO12" s="193">
        <v>50</v>
      </c>
      <c r="BP12" s="193">
        <v>28.001000000000001</v>
      </c>
      <c r="BQ12" s="193">
        <v>50</v>
      </c>
      <c r="BR12" s="193">
        <v>28.001000000000001</v>
      </c>
      <c r="BS12" s="193">
        <v>50</v>
      </c>
      <c r="BT12" s="193">
        <v>616</v>
      </c>
      <c r="BU12" s="193">
        <v>50</v>
      </c>
      <c r="BV12" s="193"/>
      <c r="BW12" s="193"/>
      <c r="BX12" s="193"/>
      <c r="BY12" s="193"/>
      <c r="BZ12" s="193">
        <f>+BZ9+600</f>
        <v>605.75</v>
      </c>
      <c r="CA12" s="212">
        <v>48</v>
      </c>
      <c r="CB12" s="193">
        <v>700</v>
      </c>
      <c r="CC12" s="212">
        <f>+CC11</f>
        <v>50</v>
      </c>
      <c r="CD12" s="193">
        <f>+CD9+20</f>
        <v>25.75</v>
      </c>
      <c r="CE12" s="212">
        <v>48</v>
      </c>
      <c r="CF12" s="193">
        <f>+CF9+20</f>
        <v>25.5</v>
      </c>
      <c r="CG12" s="212">
        <f>+CG11</f>
        <v>50</v>
      </c>
      <c r="CH12" s="193">
        <v>25</v>
      </c>
      <c r="CI12" s="212">
        <v>50</v>
      </c>
      <c r="CJ12" s="193">
        <v>15</v>
      </c>
      <c r="CK12" s="212">
        <v>0.8</v>
      </c>
      <c r="CL12" s="193">
        <v>15</v>
      </c>
      <c r="CM12" s="212">
        <v>0.8</v>
      </c>
      <c r="CN12" s="193">
        <v>15</v>
      </c>
      <c r="CO12" s="212">
        <v>0.8</v>
      </c>
      <c r="CP12" s="193">
        <v>5.2</v>
      </c>
      <c r="CQ12" s="212">
        <v>1.3</v>
      </c>
      <c r="CR12" s="193">
        <v>5.2</v>
      </c>
      <c r="CS12" s="212">
        <v>1.3</v>
      </c>
      <c r="CT12" s="193">
        <v>5.2</v>
      </c>
      <c r="CU12" s="212">
        <v>1.3</v>
      </c>
      <c r="CV12" s="193">
        <v>650</v>
      </c>
      <c r="CW12" s="212">
        <f>+CW11</f>
        <v>50</v>
      </c>
      <c r="CX12" s="193">
        <v>650</v>
      </c>
      <c r="CY12" s="212">
        <f>+CY11</f>
        <v>1</v>
      </c>
      <c r="CZ12" s="193">
        <f>+CZ8+35</f>
        <v>40</v>
      </c>
      <c r="DA12" s="212">
        <f>+DA11</f>
        <v>1</v>
      </c>
      <c r="DB12" s="193">
        <f>+DB8+35</f>
        <v>40</v>
      </c>
      <c r="DC12" s="212">
        <f>+DC11</f>
        <v>1</v>
      </c>
      <c r="DD12" s="193">
        <v>700</v>
      </c>
      <c r="DE12" s="212">
        <f>+DE11</f>
        <v>1</v>
      </c>
      <c r="DF12" s="193">
        <v>20</v>
      </c>
      <c r="DG12" s="212">
        <f>+DG11</f>
        <v>50</v>
      </c>
      <c r="DH12" s="193">
        <f>+DH11+4</f>
        <v>75</v>
      </c>
      <c r="DI12" s="212">
        <f>+DI11</f>
        <v>50</v>
      </c>
      <c r="DJ12" s="193">
        <f>+DJ11+4</f>
        <v>75</v>
      </c>
      <c r="DK12" s="212">
        <f>+DK11</f>
        <v>50</v>
      </c>
      <c r="DL12" s="193">
        <f>+DL11+4</f>
        <v>20</v>
      </c>
      <c r="DM12" s="212">
        <f>+DM11</f>
        <v>1</v>
      </c>
      <c r="DN12" s="193">
        <f>+DN11+4</f>
        <v>20</v>
      </c>
      <c r="DO12" s="212">
        <f>+DO11</f>
        <v>1</v>
      </c>
      <c r="DP12" s="193">
        <f>+DP11+4</f>
        <v>11</v>
      </c>
      <c r="DQ12" s="212">
        <f>+DQ11</f>
        <v>50</v>
      </c>
      <c r="DR12" s="193">
        <f>+DR10+5</f>
        <v>15</v>
      </c>
      <c r="DS12" s="212">
        <f>+DS11</f>
        <v>0.99917265822784795</v>
      </c>
      <c r="DT12" s="193">
        <f>+DT10+5</f>
        <v>15</v>
      </c>
      <c r="DU12" s="212">
        <f>+DU11</f>
        <v>0.99917265822784795</v>
      </c>
      <c r="DV12" s="193">
        <f>+DV10+5</f>
        <v>35</v>
      </c>
      <c r="DW12" s="212">
        <f>+DW11</f>
        <v>0.99917265822784795</v>
      </c>
      <c r="DX12" s="193">
        <f>+DX10+5</f>
        <v>25</v>
      </c>
      <c r="DY12" s="212">
        <f>+DY11</f>
        <v>0.99917265822784795</v>
      </c>
      <c r="DZ12" s="193">
        <f>+DZ10+5</f>
        <v>15</v>
      </c>
      <c r="EA12" s="212">
        <f>+EA11</f>
        <v>0.99917265822784795</v>
      </c>
      <c r="EB12" s="193">
        <f>+EB10+5</f>
        <v>15</v>
      </c>
      <c r="EC12" s="212">
        <f>+EC11</f>
        <v>0.99917265822784795</v>
      </c>
      <c r="ED12" s="193">
        <v>15</v>
      </c>
      <c r="EE12" s="212">
        <f>+EE11</f>
        <v>50</v>
      </c>
      <c r="EF12" s="193">
        <v>15</v>
      </c>
      <c r="EG12" s="212">
        <f>+EG11</f>
        <v>50</v>
      </c>
      <c r="EH12" s="193">
        <v>15</v>
      </c>
      <c r="EI12" s="212">
        <f>+EI11</f>
        <v>50</v>
      </c>
      <c r="EJ12" s="193">
        <v>15</v>
      </c>
      <c r="EK12" s="212">
        <f>+EK11</f>
        <v>50</v>
      </c>
      <c r="EL12" s="193">
        <v>15</v>
      </c>
      <c r="EM12" s="212">
        <f>+EM11</f>
        <v>50</v>
      </c>
      <c r="EN12" s="193">
        <v>15</v>
      </c>
      <c r="EO12" s="212">
        <f>+EO11</f>
        <v>50</v>
      </c>
      <c r="EP12" s="193">
        <v>20</v>
      </c>
      <c r="EQ12" s="212">
        <f>EQ7</f>
        <v>1</v>
      </c>
      <c r="ER12" s="193">
        <v>20</v>
      </c>
      <c r="ES12" s="212">
        <f>+ES11</f>
        <v>1.05</v>
      </c>
      <c r="ET12" s="193">
        <v>20</v>
      </c>
      <c r="EU12" s="212">
        <f>+EU11</f>
        <v>0.95</v>
      </c>
      <c r="EV12" s="193">
        <v>20</v>
      </c>
      <c r="EW12" s="212">
        <f>EW7</f>
        <v>0</v>
      </c>
      <c r="EX12" s="193">
        <v>20</v>
      </c>
      <c r="EY12" s="212">
        <f>+EY11</f>
        <v>45.55</v>
      </c>
      <c r="EZ12" s="193">
        <v>20</v>
      </c>
      <c r="FA12" s="212">
        <f>+FA11</f>
        <v>-45.55</v>
      </c>
      <c r="FB12" s="193">
        <v>20</v>
      </c>
      <c r="FC12" s="212">
        <f>FC7</f>
        <v>1</v>
      </c>
      <c r="FD12" s="193">
        <v>20</v>
      </c>
      <c r="FE12" s="212">
        <f>+FE11</f>
        <v>0.9</v>
      </c>
      <c r="FF12" s="193">
        <v>20</v>
      </c>
      <c r="FG12" s="212">
        <f>+FG11</f>
        <v>-0.9</v>
      </c>
      <c r="FH12" s="193">
        <v>20</v>
      </c>
      <c r="FI12" s="212">
        <f>FI7</f>
        <v>1</v>
      </c>
      <c r="FJ12" s="193">
        <v>45</v>
      </c>
      <c r="FK12" s="212">
        <v>1</v>
      </c>
      <c r="FL12" s="193">
        <v>20</v>
      </c>
      <c r="FM12" s="212">
        <f>FM7</f>
        <v>1</v>
      </c>
      <c r="FN12" s="193">
        <v>20</v>
      </c>
      <c r="FO12" s="212">
        <f>FO7</f>
        <v>1</v>
      </c>
      <c r="FP12" s="193">
        <v>20</v>
      </c>
      <c r="FQ12" s="212">
        <f>FQ7</f>
        <v>1</v>
      </c>
      <c r="FR12" s="193"/>
      <c r="FS12" s="212"/>
    </row>
    <row r="13" spans="1:179" x14ac:dyDescent="0.25">
      <c r="A13" s="7" t="s">
        <v>113</v>
      </c>
      <c r="B13" s="193">
        <v>27.001000000000001</v>
      </c>
      <c r="C13" s="193">
        <v>0.95</v>
      </c>
      <c r="D13" s="193">
        <v>41</v>
      </c>
      <c r="E13" s="193">
        <v>0.9</v>
      </c>
      <c r="F13" s="193">
        <v>25.01</v>
      </c>
      <c r="G13" s="193">
        <v>1.1000000000000001</v>
      </c>
      <c r="H13" s="193">
        <v>12</v>
      </c>
      <c r="I13" s="193">
        <v>1</v>
      </c>
      <c r="J13" s="193">
        <v>12</v>
      </c>
      <c r="K13" s="193">
        <v>1</v>
      </c>
      <c r="L13" s="193">
        <v>12</v>
      </c>
      <c r="M13" s="193">
        <v>1</v>
      </c>
      <c r="N13" s="193">
        <v>25.001000000000001</v>
      </c>
      <c r="O13" s="193">
        <v>0.95</v>
      </c>
      <c r="P13" s="193">
        <v>25.001000000000001</v>
      </c>
      <c r="Q13" s="193">
        <v>0.3</v>
      </c>
      <c r="R13" s="193">
        <v>25.001000000000001</v>
      </c>
      <c r="S13" s="193">
        <v>0.15</v>
      </c>
      <c r="T13" s="220">
        <v>25.001000000000001</v>
      </c>
      <c r="U13" s="220">
        <v>1</v>
      </c>
      <c r="V13" s="220"/>
      <c r="W13" s="220"/>
      <c r="X13" s="193"/>
      <c r="Y13" s="193"/>
      <c r="Z13" s="193"/>
      <c r="AA13" s="193"/>
      <c r="AB13" s="193"/>
      <c r="AC13" s="193"/>
      <c r="AD13" s="193">
        <v>15.000999999999999</v>
      </c>
      <c r="AE13" s="193">
        <v>0.6</v>
      </c>
      <c r="AF13" s="193"/>
      <c r="AG13" s="193"/>
      <c r="AH13" s="193"/>
      <c r="AI13" s="193"/>
      <c r="AJ13" s="193"/>
      <c r="AK13" s="193"/>
      <c r="AL13" s="193"/>
      <c r="AM13" s="193"/>
      <c r="AN13" s="193">
        <v>17</v>
      </c>
      <c r="AO13" s="193">
        <v>0.6</v>
      </c>
      <c r="AP13" s="193"/>
      <c r="AQ13" s="193"/>
      <c r="AR13" s="193"/>
      <c r="AS13" s="193"/>
      <c r="AT13" s="193"/>
      <c r="AU13" s="193"/>
      <c r="AV13" s="193"/>
      <c r="AW13" s="193"/>
      <c r="AX13" s="193"/>
      <c r="AY13" s="193"/>
      <c r="AZ13" s="193"/>
      <c r="BA13" s="193"/>
      <c r="BB13" s="193"/>
      <c r="BC13" s="193"/>
      <c r="BD13" s="193"/>
      <c r="BE13" s="193"/>
      <c r="BF13" s="193"/>
      <c r="BG13" s="193"/>
      <c r="BH13" s="193"/>
      <c r="BI13" s="193"/>
      <c r="BJ13" s="193"/>
      <c r="BK13" s="193"/>
      <c r="BL13" s="193"/>
      <c r="BM13" s="193"/>
      <c r="BN13" s="193"/>
      <c r="BO13" s="193"/>
      <c r="BP13" s="193"/>
      <c r="BQ13" s="193"/>
      <c r="BR13" s="193"/>
      <c r="BS13" s="193"/>
      <c r="BT13" s="193"/>
      <c r="BU13" s="193"/>
      <c r="BV13" s="193"/>
      <c r="BW13" s="193"/>
      <c r="BX13" s="193"/>
      <c r="BY13" s="193"/>
      <c r="BZ13" s="193">
        <f>+BZ12+0.5</f>
        <v>606.25</v>
      </c>
      <c r="CA13" s="212">
        <v>49.5</v>
      </c>
      <c r="CB13" s="193"/>
      <c r="CC13" s="193"/>
      <c r="CD13" s="193">
        <f>+CD12+0.5</f>
        <v>26.25</v>
      </c>
      <c r="CE13" s="212">
        <v>49.5</v>
      </c>
      <c r="CF13" s="193"/>
      <c r="CG13" s="193"/>
      <c r="CH13" s="193"/>
      <c r="CI13" s="193"/>
      <c r="CJ13" s="193">
        <v>15.000999999999999</v>
      </c>
      <c r="CK13" s="212">
        <v>0.9</v>
      </c>
      <c r="CL13" s="193">
        <v>15.000999999999999</v>
      </c>
      <c r="CM13" s="212">
        <v>0.9</v>
      </c>
      <c r="CN13" s="193">
        <v>15.000999999999999</v>
      </c>
      <c r="CO13" s="212">
        <v>0.9</v>
      </c>
      <c r="CP13" s="193">
        <f>CP12+0.001</f>
        <v>5.2010000000000005</v>
      </c>
      <c r="CQ13" s="212">
        <v>1.25</v>
      </c>
      <c r="CR13" s="193">
        <f>CR12+0.001</f>
        <v>5.2010000000000005</v>
      </c>
      <c r="CS13" s="212">
        <v>1.25</v>
      </c>
      <c r="CT13" s="193">
        <f>CT12+0.001</f>
        <v>5.2010000000000005</v>
      </c>
      <c r="CU13" s="212">
        <v>1.25</v>
      </c>
      <c r="CV13" s="193"/>
      <c r="CW13" s="193"/>
      <c r="CX13" s="193"/>
      <c r="CY13" s="193"/>
      <c r="CZ13" s="193"/>
      <c r="DA13" s="193"/>
      <c r="DB13" s="193"/>
      <c r="DC13" s="193"/>
      <c r="DD13" s="193"/>
      <c r="DE13" s="193"/>
      <c r="DF13" s="193"/>
      <c r="DG13" s="193"/>
      <c r="DH13" s="193"/>
      <c r="DI13" s="193"/>
      <c r="DJ13" s="193"/>
      <c r="DK13" s="193"/>
      <c r="DL13" s="193"/>
      <c r="DM13" s="193"/>
      <c r="DN13" s="193"/>
      <c r="DO13" s="193"/>
      <c r="DP13" s="193"/>
      <c r="DQ13" s="193"/>
      <c r="DR13" s="193"/>
      <c r="DS13" s="193"/>
      <c r="DT13" s="193"/>
      <c r="DU13" s="193"/>
      <c r="DV13" s="193"/>
      <c r="DW13" s="193"/>
      <c r="DX13" s="193"/>
      <c r="DY13" s="193"/>
      <c r="DZ13" s="193"/>
      <c r="EA13" s="193"/>
      <c r="EB13" s="193"/>
      <c r="EC13" s="193"/>
      <c r="ED13" s="193"/>
      <c r="EE13" s="193"/>
      <c r="EF13" s="193"/>
      <c r="EG13" s="193"/>
      <c r="EH13" s="193"/>
      <c r="EI13" s="193"/>
      <c r="EJ13" s="193"/>
      <c r="EK13" s="193"/>
      <c r="EL13" s="193">
        <f>+EL12+0.5</f>
        <v>15.5</v>
      </c>
      <c r="EM13" s="212">
        <v>49.984999999999999</v>
      </c>
      <c r="EN13" s="193">
        <f>+EN12+0.5</f>
        <v>15.5</v>
      </c>
      <c r="EO13" s="212">
        <v>49</v>
      </c>
      <c r="EP13" s="193">
        <v>20.001000000000001</v>
      </c>
      <c r="EQ13" s="212">
        <f>+EQ11*0.95</f>
        <v>0.95</v>
      </c>
      <c r="ER13" s="193">
        <v>20.001000000000001</v>
      </c>
      <c r="ES13" s="212">
        <f>+ES7</f>
        <v>1</v>
      </c>
      <c r="ET13" s="193">
        <v>20.001000000000001</v>
      </c>
      <c r="EU13" s="212">
        <f>+EU7</f>
        <v>1</v>
      </c>
      <c r="EV13" s="193">
        <v>20.001000000000001</v>
      </c>
      <c r="EW13" s="212">
        <f>+EW12+15</f>
        <v>15</v>
      </c>
      <c r="EX13" s="193">
        <v>20.001000000000001</v>
      </c>
      <c r="EY13" s="212">
        <f>+EY7</f>
        <v>35.549999999999997</v>
      </c>
      <c r="EZ13" s="193">
        <v>20.001000000000001</v>
      </c>
      <c r="FA13" s="212">
        <f>+FA7</f>
        <v>-35.549999999999997</v>
      </c>
      <c r="FB13" s="193">
        <v>20.001000000000001</v>
      </c>
      <c r="FC13" s="212">
        <f>-FC9</f>
        <v>-0.98</v>
      </c>
      <c r="FD13" s="193">
        <v>20.001000000000001</v>
      </c>
      <c r="FE13" s="212">
        <f>+FE7</f>
        <v>0.93</v>
      </c>
      <c r="FF13" s="193">
        <v>20.001000000000001</v>
      </c>
      <c r="FG13" s="212">
        <f>+FG7</f>
        <v>-0.93</v>
      </c>
      <c r="FH13" s="193">
        <v>20.001000000000001</v>
      </c>
      <c r="FI13" s="212">
        <f>+FI7-0.05</f>
        <v>0.95</v>
      </c>
      <c r="FJ13" s="193"/>
      <c r="FK13" s="193"/>
    </row>
    <row r="14" spans="1:179" x14ac:dyDescent="0.25">
      <c r="A14" s="7" t="s">
        <v>113</v>
      </c>
      <c r="B14" s="193">
        <v>37</v>
      </c>
      <c r="C14" s="193">
        <v>0.95</v>
      </c>
      <c r="D14" s="193">
        <v>50</v>
      </c>
      <c r="E14" s="193">
        <v>0.9</v>
      </c>
      <c r="F14" s="193">
        <v>35</v>
      </c>
      <c r="G14" s="193">
        <v>1.1000000000000001</v>
      </c>
      <c r="H14" s="193"/>
      <c r="I14" s="193"/>
      <c r="J14" s="193"/>
      <c r="K14" s="193"/>
      <c r="L14" s="193"/>
      <c r="M14" s="193"/>
      <c r="N14" s="193">
        <v>35</v>
      </c>
      <c r="O14" s="193">
        <v>0.95</v>
      </c>
      <c r="P14" s="193">
        <v>35</v>
      </c>
      <c r="Q14" s="193">
        <v>0.3</v>
      </c>
      <c r="R14" s="193">
        <v>35</v>
      </c>
      <c r="S14" s="193">
        <v>0.15</v>
      </c>
      <c r="T14" s="220">
        <v>50</v>
      </c>
      <c r="U14" s="220">
        <v>1</v>
      </c>
      <c r="V14" s="220"/>
      <c r="W14" s="220"/>
      <c r="X14" s="193"/>
      <c r="Y14" s="193"/>
      <c r="Z14" s="193"/>
      <c r="AA14" s="193"/>
      <c r="AB14" s="193"/>
      <c r="AC14" s="193"/>
      <c r="AD14" s="193">
        <v>20</v>
      </c>
      <c r="AE14" s="193">
        <v>0.6</v>
      </c>
      <c r="AF14" s="193"/>
      <c r="AG14" s="193"/>
      <c r="AH14" s="193"/>
      <c r="AI14" s="193"/>
      <c r="AJ14" s="193"/>
      <c r="AK14" s="193"/>
      <c r="AL14" s="193"/>
      <c r="AM14" s="193"/>
      <c r="AN14" s="193">
        <v>17.001000000000001</v>
      </c>
      <c r="AO14" s="193">
        <v>0.4</v>
      </c>
      <c r="AP14" s="193"/>
      <c r="AQ14" s="193"/>
      <c r="AR14" s="193"/>
      <c r="AS14" s="193"/>
      <c r="AT14" s="193"/>
      <c r="AU14" s="193"/>
      <c r="AV14" s="193"/>
      <c r="AW14" s="193"/>
      <c r="AX14" s="193"/>
      <c r="AY14" s="193"/>
      <c r="AZ14" s="193"/>
      <c r="BA14" s="193"/>
      <c r="BB14" s="193"/>
      <c r="BC14" s="193"/>
      <c r="BD14" s="193"/>
      <c r="BE14" s="193"/>
      <c r="BF14" s="193"/>
      <c r="BG14" s="193"/>
      <c r="BH14" s="193"/>
      <c r="BI14" s="193"/>
      <c r="BJ14" s="193"/>
      <c r="BK14" s="193"/>
      <c r="BL14" s="193"/>
      <c r="BM14" s="193"/>
      <c r="BN14" s="193"/>
      <c r="BO14" s="193"/>
      <c r="BP14" s="193"/>
      <c r="BQ14" s="193"/>
      <c r="BR14" s="193"/>
      <c r="BS14" s="193"/>
      <c r="BT14" s="193"/>
      <c r="BU14" s="193"/>
      <c r="BV14" s="193"/>
      <c r="BW14" s="193"/>
      <c r="BX14" s="193"/>
      <c r="BY14" s="193"/>
      <c r="BZ14" s="193">
        <v>700</v>
      </c>
      <c r="CA14" s="212">
        <f>+CA13</f>
        <v>49.5</v>
      </c>
      <c r="CB14" s="193"/>
      <c r="CC14" s="193"/>
      <c r="CD14" s="193">
        <f>+CD9+30</f>
        <v>35.75</v>
      </c>
      <c r="CE14" s="212">
        <f>+CE13</f>
        <v>49.5</v>
      </c>
      <c r="CF14" s="193"/>
      <c r="CG14" s="193"/>
      <c r="CH14" s="193"/>
      <c r="CI14" s="193"/>
      <c r="CJ14" s="193">
        <f>+CJ8+30</f>
        <v>35</v>
      </c>
      <c r="CK14" s="212">
        <v>0.9</v>
      </c>
      <c r="CL14" s="193">
        <f>+CL8+30</f>
        <v>35</v>
      </c>
      <c r="CM14" s="212">
        <v>0.9</v>
      </c>
      <c r="CN14" s="193">
        <f>+CN8+30</f>
        <v>35</v>
      </c>
      <c r="CO14" s="212">
        <v>0.9</v>
      </c>
      <c r="CP14" s="193">
        <v>7</v>
      </c>
      <c r="CQ14" s="212">
        <v>1.25</v>
      </c>
      <c r="CR14" s="193">
        <v>7</v>
      </c>
      <c r="CS14" s="212">
        <v>1.25</v>
      </c>
      <c r="CT14" s="193">
        <v>7</v>
      </c>
      <c r="CU14" s="212">
        <v>1.25</v>
      </c>
      <c r="CV14" s="193"/>
      <c r="CW14" s="193"/>
      <c r="CX14" s="193"/>
      <c r="CY14" s="193"/>
      <c r="CZ14" s="193"/>
      <c r="DA14" s="193"/>
      <c r="DB14" s="193"/>
      <c r="DC14" s="193"/>
      <c r="DD14" s="193"/>
      <c r="DE14" s="193"/>
      <c r="DF14" s="193"/>
      <c r="DG14" s="193"/>
      <c r="DH14" s="193"/>
      <c r="DI14" s="193"/>
      <c r="DJ14" s="193"/>
      <c r="DK14" s="193"/>
      <c r="DL14" s="193"/>
      <c r="DM14" s="193"/>
      <c r="DN14" s="193"/>
      <c r="DO14" s="193"/>
      <c r="DP14" s="193"/>
      <c r="DQ14" s="193"/>
      <c r="DR14" s="193"/>
      <c r="DS14" s="193"/>
      <c r="DT14" s="193"/>
      <c r="DU14" s="193"/>
      <c r="DV14" s="193"/>
      <c r="DW14" s="193"/>
      <c r="DX14" s="193"/>
      <c r="DY14" s="193"/>
      <c r="DZ14" s="193"/>
      <c r="EA14" s="193"/>
      <c r="EB14" s="193"/>
      <c r="EC14" s="193"/>
      <c r="ED14" s="193"/>
      <c r="EE14" s="193"/>
      <c r="EF14" s="193"/>
      <c r="EG14" s="193"/>
      <c r="EH14" s="193"/>
      <c r="EI14" s="193"/>
      <c r="EJ14" s="193"/>
      <c r="EK14" s="193"/>
      <c r="EL14" s="193">
        <f>+EL13+5</f>
        <v>20.5</v>
      </c>
      <c r="EM14" s="212">
        <f>+EM13</f>
        <v>49.984999999999999</v>
      </c>
      <c r="EN14" s="193">
        <f>+EN13+5</f>
        <v>20.5</v>
      </c>
      <c r="EO14" s="212">
        <f>+EO13</f>
        <v>49</v>
      </c>
      <c r="EP14" s="193">
        <v>27.5</v>
      </c>
      <c r="EQ14" s="212">
        <f>EQ13</f>
        <v>0.95</v>
      </c>
      <c r="ER14" s="193">
        <v>25</v>
      </c>
      <c r="ES14" s="212">
        <f>ES13</f>
        <v>1</v>
      </c>
      <c r="ET14" s="193">
        <v>25</v>
      </c>
      <c r="EU14" s="212">
        <f>EU13</f>
        <v>1</v>
      </c>
      <c r="EV14" s="193">
        <v>27.5</v>
      </c>
      <c r="EW14" s="212">
        <f>EW13</f>
        <v>15</v>
      </c>
      <c r="EX14" s="193">
        <v>25</v>
      </c>
      <c r="EY14" s="212">
        <f>EY13</f>
        <v>35.549999999999997</v>
      </c>
      <c r="EZ14" s="193">
        <v>25</v>
      </c>
      <c r="FA14" s="212">
        <f>FA13</f>
        <v>-35.549999999999997</v>
      </c>
      <c r="FB14" s="193">
        <v>27.5</v>
      </c>
      <c r="FC14" s="212">
        <f>FC13</f>
        <v>-0.98</v>
      </c>
      <c r="FD14" s="193">
        <v>25</v>
      </c>
      <c r="FE14" s="212">
        <f>FE13</f>
        <v>0.93</v>
      </c>
      <c r="FF14" s="193">
        <v>25</v>
      </c>
      <c r="FG14" s="212">
        <f>FG13</f>
        <v>-0.93</v>
      </c>
      <c r="FH14" s="193">
        <v>27.5</v>
      </c>
      <c r="FI14" s="212">
        <f>FI13</f>
        <v>0.95</v>
      </c>
      <c r="FJ14" s="193"/>
      <c r="FK14" s="193"/>
    </row>
    <row r="15" spans="1:179" x14ac:dyDescent="0.25">
      <c r="A15" s="7" t="s">
        <v>113</v>
      </c>
      <c r="B15" s="193">
        <v>37.000999999999998</v>
      </c>
      <c r="C15" s="193">
        <v>1</v>
      </c>
      <c r="D15" s="193">
        <v>56</v>
      </c>
      <c r="E15" s="193">
        <v>1</v>
      </c>
      <c r="F15" s="193">
        <v>35.000999999999998</v>
      </c>
      <c r="G15" s="193">
        <v>1</v>
      </c>
      <c r="H15" s="193"/>
      <c r="I15" s="193"/>
      <c r="J15" s="193"/>
      <c r="K15" s="193"/>
      <c r="L15" s="193"/>
      <c r="M15" s="193"/>
      <c r="N15" s="193">
        <v>35.000999999999998</v>
      </c>
      <c r="O15" s="193">
        <v>1</v>
      </c>
      <c r="P15" s="193">
        <v>35.000999999999998</v>
      </c>
      <c r="Q15" s="193">
        <v>0</v>
      </c>
      <c r="R15" s="193">
        <v>35.000999999999998</v>
      </c>
      <c r="S15" s="193">
        <v>0</v>
      </c>
      <c r="T15" s="193"/>
      <c r="U15" s="193"/>
      <c r="V15" s="193"/>
      <c r="W15" s="193"/>
      <c r="X15" s="193"/>
      <c r="Y15" s="193"/>
      <c r="Z15" s="193"/>
      <c r="AA15" s="193"/>
      <c r="AB15" s="193"/>
      <c r="AC15" s="193"/>
      <c r="AD15" s="193">
        <v>20.001000000000001</v>
      </c>
      <c r="AE15" s="193">
        <v>0.8</v>
      </c>
      <c r="AF15" s="193"/>
      <c r="AG15" s="193"/>
      <c r="AH15" s="193"/>
      <c r="AI15" s="193"/>
      <c r="AJ15" s="193"/>
      <c r="AK15" s="193"/>
      <c r="AL15" s="193"/>
      <c r="AM15" s="193"/>
      <c r="AN15" s="193">
        <v>22</v>
      </c>
      <c r="AO15" s="193">
        <v>0.4</v>
      </c>
      <c r="AP15" s="193"/>
      <c r="AQ15" s="193"/>
      <c r="AR15" s="193"/>
      <c r="AS15" s="193"/>
      <c r="AT15" s="193"/>
      <c r="AU15" s="193"/>
      <c r="AV15" s="193"/>
      <c r="AW15" s="193"/>
      <c r="AX15" s="193"/>
      <c r="AY15" s="193"/>
      <c r="AZ15" s="193"/>
      <c r="BA15" s="193"/>
      <c r="BB15" s="193"/>
      <c r="BC15" s="193"/>
      <c r="BD15" s="193"/>
      <c r="BE15" s="193"/>
      <c r="BF15" s="193"/>
      <c r="BG15" s="193"/>
      <c r="BH15" s="193"/>
      <c r="BI15" s="193"/>
      <c r="BJ15" s="193"/>
      <c r="BK15" s="193"/>
      <c r="BL15" s="193"/>
      <c r="BM15" s="193"/>
      <c r="BN15" s="193"/>
      <c r="BO15" s="193"/>
      <c r="BP15" s="193"/>
      <c r="BQ15" s="193"/>
      <c r="BR15" s="193"/>
      <c r="BS15" s="193"/>
      <c r="BT15" s="193"/>
      <c r="BU15" s="193"/>
      <c r="BV15" s="193"/>
      <c r="BW15" s="193"/>
      <c r="BX15" s="193"/>
      <c r="BY15" s="193"/>
      <c r="BZ15" s="193"/>
      <c r="CA15" s="193"/>
      <c r="CB15" s="193"/>
      <c r="CC15" s="193"/>
      <c r="CD15" s="193"/>
      <c r="CE15" s="193"/>
      <c r="CF15" s="193"/>
      <c r="CG15" s="193"/>
      <c r="CH15" s="193"/>
      <c r="CI15" s="193"/>
      <c r="CJ15" s="193">
        <f>+CJ14+0.01</f>
        <v>35.01</v>
      </c>
      <c r="CK15" s="212">
        <f>+CK7</f>
        <v>1</v>
      </c>
      <c r="CL15" s="193">
        <f>+CL14+0.01</f>
        <v>35.01</v>
      </c>
      <c r="CM15" s="212">
        <f>+CM7</f>
        <v>1</v>
      </c>
      <c r="CN15" s="193">
        <f>+CN14+0.01</f>
        <v>35.01</v>
      </c>
      <c r="CO15" s="212">
        <f>+CO7</f>
        <v>1</v>
      </c>
      <c r="CP15" s="193">
        <f>CP14+0.001</f>
        <v>7.0010000000000003</v>
      </c>
      <c r="CQ15" s="212">
        <v>1.2</v>
      </c>
      <c r="CR15" s="193">
        <f>CR14+0.001</f>
        <v>7.0010000000000003</v>
      </c>
      <c r="CS15" s="212">
        <v>1.2</v>
      </c>
      <c r="CT15" s="193">
        <f>CT14+0.001</f>
        <v>7.0010000000000003</v>
      </c>
      <c r="CU15" s="212">
        <v>1.2</v>
      </c>
      <c r="CV15" s="193"/>
      <c r="CW15" s="193"/>
      <c r="CX15" s="193"/>
      <c r="CY15" s="193"/>
      <c r="CZ15" s="193"/>
      <c r="DA15" s="193"/>
      <c r="DB15" s="193"/>
      <c r="DC15" s="193"/>
      <c r="DD15" s="193"/>
      <c r="DE15" s="193"/>
      <c r="DF15" s="193"/>
      <c r="DG15" s="193"/>
      <c r="DH15" s="193"/>
      <c r="DI15" s="193"/>
      <c r="DJ15" s="193"/>
      <c r="DK15" s="193"/>
      <c r="DL15" s="193"/>
      <c r="DM15" s="193"/>
      <c r="DN15" s="193"/>
      <c r="DO15" s="193"/>
      <c r="DP15" s="193"/>
      <c r="DQ15" s="193"/>
      <c r="DR15" s="193"/>
      <c r="DS15" s="193"/>
      <c r="DT15" s="193"/>
      <c r="DU15" s="193"/>
      <c r="DV15" s="193"/>
      <c r="DW15" s="193"/>
      <c r="DX15" s="193"/>
      <c r="DY15" s="193"/>
      <c r="DZ15" s="193"/>
      <c r="EA15" s="193"/>
      <c r="EB15" s="193"/>
      <c r="EC15" s="193"/>
      <c r="ED15" s="193"/>
      <c r="EE15" s="193"/>
      <c r="EF15" s="193"/>
      <c r="EG15" s="193"/>
      <c r="EH15" s="193"/>
      <c r="EI15" s="193"/>
      <c r="EJ15" s="193"/>
      <c r="EK15" s="193"/>
      <c r="EL15" s="193">
        <f>+EL14+0.5</f>
        <v>21</v>
      </c>
      <c r="EM15" s="212">
        <f>+EM7</f>
        <v>50</v>
      </c>
      <c r="EN15" s="193">
        <f>+EN14+0.5</f>
        <v>21</v>
      </c>
      <c r="EO15" s="212">
        <f>+EO11</f>
        <v>50</v>
      </c>
      <c r="EP15" s="193">
        <v>27.5001</v>
      </c>
      <c r="EQ15" s="212">
        <f>EQ11</f>
        <v>1</v>
      </c>
      <c r="ER15" s="193"/>
      <c r="ES15" s="212"/>
      <c r="ET15" s="193"/>
      <c r="EU15" s="212"/>
      <c r="EV15" s="193">
        <v>27.5001</v>
      </c>
      <c r="EW15" s="212">
        <f>EW11</f>
        <v>0</v>
      </c>
      <c r="EX15" s="193"/>
      <c r="EY15" s="212"/>
      <c r="EZ15" s="193"/>
      <c r="FA15" s="212"/>
      <c r="FB15" s="193">
        <v>27.5001</v>
      </c>
      <c r="FC15" s="212">
        <f>FC11</f>
        <v>1</v>
      </c>
      <c r="FD15" s="193"/>
      <c r="FE15" s="212"/>
      <c r="FF15" s="193"/>
      <c r="FG15" s="212"/>
      <c r="FH15" s="193">
        <v>27.5001</v>
      </c>
      <c r="FI15" s="212">
        <f>FI11</f>
        <v>1</v>
      </c>
      <c r="FJ15" s="193"/>
      <c r="FK15" s="193"/>
    </row>
    <row r="16" spans="1:179" x14ac:dyDescent="0.25">
      <c r="A16" s="7" t="s">
        <v>113</v>
      </c>
      <c r="B16" s="193">
        <v>47</v>
      </c>
      <c r="C16" s="193">
        <v>1</v>
      </c>
      <c r="D16" s="193">
        <v>65</v>
      </c>
      <c r="E16" s="193">
        <v>1</v>
      </c>
      <c r="F16" s="193">
        <v>45</v>
      </c>
      <c r="G16" s="193">
        <v>1</v>
      </c>
      <c r="H16" s="193"/>
      <c r="I16" s="193"/>
      <c r="J16" s="193"/>
      <c r="K16" s="193"/>
      <c r="L16" s="193"/>
      <c r="M16" s="193"/>
      <c r="N16" s="193">
        <v>45</v>
      </c>
      <c r="O16" s="193">
        <v>1</v>
      </c>
      <c r="P16" s="193">
        <v>43</v>
      </c>
      <c r="Q16" s="193">
        <v>0</v>
      </c>
      <c r="R16" s="193">
        <v>43</v>
      </c>
      <c r="S16" s="193">
        <v>0</v>
      </c>
      <c r="T16" s="193"/>
      <c r="U16" s="193"/>
      <c r="V16" s="193"/>
      <c r="W16" s="193"/>
      <c r="X16" s="193"/>
      <c r="Y16" s="193"/>
      <c r="Z16" s="193"/>
      <c r="AA16" s="193"/>
      <c r="AB16" s="193"/>
      <c r="AC16" s="193"/>
      <c r="AD16" s="193">
        <v>25</v>
      </c>
      <c r="AE16" s="193">
        <v>0.8</v>
      </c>
      <c r="AF16" s="193"/>
      <c r="AG16" s="193"/>
      <c r="AH16" s="193"/>
      <c r="AI16" s="193"/>
      <c r="AJ16" s="193"/>
      <c r="AK16" s="193"/>
      <c r="AL16" s="193"/>
      <c r="AM16" s="193"/>
      <c r="AN16" s="193">
        <v>22.001000000000001</v>
      </c>
      <c r="AO16" s="193">
        <v>0.2</v>
      </c>
      <c r="AP16" s="193"/>
      <c r="AQ16" s="193"/>
      <c r="AR16" s="193"/>
      <c r="AS16" s="193"/>
      <c r="AT16" s="193"/>
      <c r="AU16" s="193"/>
      <c r="AV16" s="193"/>
      <c r="AW16" s="193"/>
      <c r="AX16" s="193"/>
      <c r="AY16" s="193"/>
      <c r="AZ16" s="193"/>
      <c r="BA16" s="193"/>
      <c r="BB16" s="193"/>
      <c r="BC16" s="193"/>
      <c r="BD16" s="193"/>
      <c r="BE16" s="193"/>
      <c r="BF16" s="193"/>
      <c r="BG16" s="193"/>
      <c r="BH16" s="193"/>
      <c r="BI16" s="193"/>
      <c r="BJ16" s="193"/>
      <c r="BK16" s="193"/>
      <c r="BL16" s="193"/>
      <c r="BM16" s="193"/>
      <c r="BN16" s="193"/>
      <c r="BO16" s="193"/>
      <c r="BP16" s="193"/>
      <c r="BQ16" s="193"/>
      <c r="BR16" s="193"/>
      <c r="BS16" s="193"/>
      <c r="BT16" s="193"/>
      <c r="BU16" s="193"/>
      <c r="BV16" s="193"/>
      <c r="BW16" s="193"/>
      <c r="BX16" s="193"/>
      <c r="BY16" s="193"/>
      <c r="BZ16" s="193"/>
      <c r="CA16" s="193"/>
      <c r="CB16" s="193"/>
      <c r="CC16" s="193"/>
      <c r="CD16" s="193"/>
      <c r="CE16" s="193"/>
      <c r="CF16" s="193"/>
      <c r="CG16" s="193"/>
      <c r="CH16" s="193"/>
      <c r="CI16" s="193"/>
      <c r="CJ16" s="193">
        <f>+CJ14+8</f>
        <v>43</v>
      </c>
      <c r="CK16" s="212">
        <f>+CK15</f>
        <v>1</v>
      </c>
      <c r="CL16" s="193">
        <f>+CL14+8</f>
        <v>43</v>
      </c>
      <c r="CM16" s="212">
        <f>+CM15</f>
        <v>1</v>
      </c>
      <c r="CN16" s="193">
        <f>+CN14+8</f>
        <v>43</v>
      </c>
      <c r="CO16" s="212">
        <f>+CO15</f>
        <v>1</v>
      </c>
      <c r="CP16" s="193">
        <v>25</v>
      </c>
      <c r="CQ16" s="212">
        <v>1.2</v>
      </c>
      <c r="CR16" s="193">
        <v>25</v>
      </c>
      <c r="CS16" s="212">
        <v>1.2</v>
      </c>
      <c r="CT16" s="193">
        <v>25</v>
      </c>
      <c r="CU16" s="212">
        <v>1.2</v>
      </c>
      <c r="CV16" s="193"/>
      <c r="CW16" s="193"/>
      <c r="CX16" s="193"/>
      <c r="CY16" s="193"/>
      <c r="CZ16" s="193"/>
      <c r="DA16" s="193"/>
      <c r="DB16" s="193"/>
      <c r="DC16" s="193"/>
      <c r="DD16" s="193"/>
      <c r="DE16" s="193"/>
      <c r="DF16" s="193"/>
      <c r="DG16" s="193"/>
      <c r="DH16" s="193"/>
      <c r="DI16" s="193"/>
      <c r="DJ16" s="193"/>
      <c r="DK16" s="193"/>
      <c r="DL16" s="193"/>
      <c r="DM16" s="193"/>
      <c r="DN16" s="193"/>
      <c r="DO16" s="193"/>
      <c r="DP16" s="193"/>
      <c r="DQ16" s="193"/>
      <c r="DR16" s="193"/>
      <c r="DS16" s="193"/>
      <c r="DT16" s="193"/>
      <c r="DU16" s="193"/>
      <c r="DV16" s="193"/>
      <c r="DW16" s="193"/>
      <c r="DX16" s="193"/>
      <c r="DY16" s="193"/>
      <c r="DZ16" s="193"/>
      <c r="EA16" s="193"/>
      <c r="EB16" s="193"/>
      <c r="EC16" s="193"/>
      <c r="ED16" s="193"/>
      <c r="EE16" s="193"/>
      <c r="EF16" s="193"/>
      <c r="EG16" s="193"/>
      <c r="EH16" s="193"/>
      <c r="EI16" s="193"/>
      <c r="EJ16" s="193"/>
      <c r="EK16" s="193"/>
      <c r="EL16" s="193">
        <f>+EL15+4</f>
        <v>25</v>
      </c>
      <c r="EM16" s="212">
        <f>+EM15</f>
        <v>50</v>
      </c>
      <c r="EN16" s="193">
        <f>+EN15+4</f>
        <v>25</v>
      </c>
      <c r="EO16" s="212">
        <f>+EO15</f>
        <v>50</v>
      </c>
      <c r="EP16" s="193">
        <v>35</v>
      </c>
      <c r="EQ16" s="212">
        <f>EQ11</f>
        <v>1</v>
      </c>
      <c r="ER16" s="193"/>
      <c r="ES16" s="212"/>
      <c r="ET16" s="193"/>
      <c r="EU16" s="212"/>
      <c r="EV16" s="193">
        <v>35</v>
      </c>
      <c r="EW16" s="212">
        <f>EW11</f>
        <v>0</v>
      </c>
      <c r="EX16" s="193"/>
      <c r="EY16" s="212"/>
      <c r="EZ16" s="193"/>
      <c r="FA16" s="212"/>
      <c r="FB16" s="193">
        <v>35</v>
      </c>
      <c r="FC16" s="212">
        <f>FC11</f>
        <v>1</v>
      </c>
      <c r="FD16" s="193"/>
      <c r="FE16" s="212"/>
      <c r="FF16" s="193"/>
      <c r="FG16" s="212"/>
      <c r="FH16" s="193">
        <v>35</v>
      </c>
      <c r="FI16" s="212">
        <f>FI11</f>
        <v>1</v>
      </c>
      <c r="FJ16" s="193"/>
      <c r="FK16" s="193"/>
    </row>
    <row r="17" spans="1:167" x14ac:dyDescent="0.25">
      <c r="A17" s="7" t="s">
        <v>113</v>
      </c>
      <c r="B17" s="193"/>
      <c r="C17" s="193"/>
      <c r="D17" s="193"/>
      <c r="E17" s="193"/>
      <c r="F17" s="193"/>
      <c r="G17" s="193"/>
      <c r="H17" s="193"/>
      <c r="I17" s="193"/>
      <c r="J17" s="193"/>
      <c r="K17" s="193"/>
      <c r="L17" s="193"/>
      <c r="M17" s="193"/>
      <c r="N17" s="193"/>
      <c r="O17" s="193"/>
      <c r="P17" s="193"/>
      <c r="Q17" s="193"/>
      <c r="R17" s="193"/>
      <c r="S17" s="193"/>
      <c r="T17" s="193"/>
      <c r="U17" s="193"/>
      <c r="V17" s="193"/>
      <c r="W17" s="193"/>
      <c r="X17" s="193"/>
      <c r="Y17" s="193"/>
      <c r="Z17" s="193"/>
      <c r="AA17" s="193"/>
      <c r="AB17" s="193"/>
      <c r="AC17" s="193"/>
      <c r="AD17" s="193">
        <v>25.001000000000001</v>
      </c>
      <c r="AE17" s="193">
        <v>1</v>
      </c>
      <c r="AF17" s="193"/>
      <c r="AG17" s="193"/>
      <c r="AH17" s="193"/>
      <c r="AI17" s="193"/>
      <c r="AJ17" s="193"/>
      <c r="AK17" s="193"/>
      <c r="AL17" s="193"/>
      <c r="AM17" s="193"/>
      <c r="AN17" s="193">
        <v>27</v>
      </c>
      <c r="AO17" s="193">
        <v>0.2</v>
      </c>
      <c r="AP17" s="193"/>
      <c r="AQ17" s="193"/>
      <c r="AR17" s="193"/>
      <c r="AS17" s="193"/>
      <c r="AT17" s="193"/>
      <c r="AU17" s="193"/>
      <c r="AV17" s="193"/>
      <c r="AW17" s="193"/>
      <c r="AX17" s="193"/>
      <c r="AY17" s="193"/>
      <c r="AZ17" s="193"/>
      <c r="BA17" s="193"/>
      <c r="BB17" s="193"/>
      <c r="BC17" s="193"/>
      <c r="BD17" s="193"/>
      <c r="BE17" s="193"/>
      <c r="BF17" s="193"/>
      <c r="BG17" s="193"/>
      <c r="BH17" s="193"/>
      <c r="BI17" s="193"/>
      <c r="BJ17" s="193"/>
      <c r="BK17" s="193"/>
      <c r="BL17" s="193"/>
      <c r="BM17" s="193"/>
      <c r="BN17" s="193"/>
      <c r="BO17" s="193"/>
      <c r="BP17" s="193"/>
      <c r="BQ17" s="193"/>
      <c r="BR17" s="193"/>
      <c r="BS17" s="193"/>
      <c r="BT17" s="193"/>
      <c r="BU17" s="193"/>
      <c r="BV17" s="193"/>
      <c r="BW17" s="193"/>
      <c r="BX17" s="193"/>
      <c r="BY17" s="193"/>
      <c r="BZ17" s="193"/>
      <c r="CA17" s="193"/>
      <c r="CB17" s="193"/>
      <c r="CC17" s="193"/>
      <c r="CD17" s="193"/>
      <c r="CE17" s="193"/>
      <c r="CF17" s="193"/>
      <c r="CG17" s="193"/>
      <c r="CH17" s="193"/>
      <c r="CI17" s="193"/>
      <c r="CJ17" s="193"/>
      <c r="CK17" s="193"/>
      <c r="CL17" s="193"/>
      <c r="CM17" s="193"/>
      <c r="CN17" s="193"/>
      <c r="CO17" s="193"/>
      <c r="CP17" s="193">
        <f>CP16+0.001</f>
        <v>25.001000000000001</v>
      </c>
      <c r="CQ17" s="212">
        <v>1.1499999999999999</v>
      </c>
      <c r="CR17" s="193">
        <f>CR16+0.001</f>
        <v>25.001000000000001</v>
      </c>
      <c r="CS17" s="212">
        <v>1.1499999999999999</v>
      </c>
      <c r="CT17" s="193">
        <f>CT16+0.001</f>
        <v>25.001000000000001</v>
      </c>
      <c r="CU17" s="212">
        <v>1.1499999999999999</v>
      </c>
      <c r="CV17" s="193"/>
      <c r="CW17" s="193"/>
      <c r="CX17" s="193"/>
      <c r="CY17" s="193"/>
      <c r="CZ17" s="193"/>
      <c r="DA17" s="193"/>
      <c r="DB17" s="193"/>
      <c r="DC17" s="193"/>
      <c r="DD17" s="193"/>
      <c r="DE17" s="193"/>
      <c r="DF17" s="193"/>
      <c r="DG17" s="193"/>
      <c r="DH17" s="193"/>
      <c r="DI17" s="193"/>
      <c r="DJ17" s="193"/>
      <c r="DK17" s="193"/>
      <c r="DL17" s="193"/>
      <c r="DM17" s="193"/>
      <c r="DN17" s="193"/>
      <c r="DO17" s="193"/>
      <c r="DP17" s="193"/>
      <c r="DQ17" s="193"/>
      <c r="DR17" s="193"/>
      <c r="DS17" s="193"/>
      <c r="DT17" s="193"/>
      <c r="DU17" s="193"/>
      <c r="DV17" s="193"/>
      <c r="DW17" s="193"/>
      <c r="DX17" s="193"/>
      <c r="DY17" s="193"/>
      <c r="DZ17" s="193"/>
      <c r="EA17" s="193"/>
      <c r="EB17" s="193"/>
      <c r="EC17" s="193"/>
      <c r="ED17" s="193"/>
      <c r="EE17" s="193"/>
      <c r="EF17" s="193"/>
      <c r="EG17" s="193"/>
      <c r="EH17" s="193"/>
      <c r="EI17" s="193"/>
      <c r="EJ17" s="193"/>
      <c r="EK17" s="193"/>
      <c r="EL17" s="193"/>
      <c r="EM17" s="193"/>
      <c r="EN17" s="193"/>
      <c r="EO17" s="193"/>
      <c r="EP17" s="193"/>
      <c r="EQ17" s="193"/>
      <c r="ER17" s="193"/>
      <c r="ES17" s="193"/>
      <c r="ET17" s="193"/>
      <c r="EU17" s="193"/>
      <c r="EV17" s="193"/>
      <c r="EW17" s="193"/>
      <c r="EX17" s="193"/>
      <c r="EY17" s="193"/>
      <c r="EZ17" s="193"/>
      <c r="FA17" s="193"/>
      <c r="FB17" s="193"/>
      <c r="FC17" s="193"/>
      <c r="FD17" s="193"/>
      <c r="FE17" s="193"/>
      <c r="FF17" s="193"/>
      <c r="FG17" s="193"/>
      <c r="FH17" s="193"/>
      <c r="FI17" s="193"/>
      <c r="FJ17" s="193"/>
      <c r="FK17" s="193"/>
    </row>
    <row r="18" spans="1:167" x14ac:dyDescent="0.25">
      <c r="A18" s="7" t="s">
        <v>113</v>
      </c>
      <c r="B18" s="193"/>
      <c r="C18" s="193"/>
      <c r="D18" s="193"/>
      <c r="E18" s="193"/>
      <c r="F18" s="193"/>
      <c r="G18" s="193"/>
      <c r="H18" s="193"/>
      <c r="I18" s="193"/>
      <c r="J18" s="193"/>
      <c r="K18" s="193"/>
      <c r="L18" s="193"/>
      <c r="M18" s="193"/>
      <c r="N18" s="193"/>
      <c r="O18" s="193"/>
      <c r="P18" s="193"/>
      <c r="Q18" s="193"/>
      <c r="R18" s="193"/>
      <c r="S18" s="193"/>
      <c r="T18" s="193"/>
      <c r="U18" s="193"/>
      <c r="V18" s="193"/>
      <c r="W18" s="193"/>
      <c r="X18" s="193"/>
      <c r="Y18" s="193"/>
      <c r="Z18" s="193"/>
      <c r="AA18" s="193"/>
      <c r="AB18" s="193"/>
      <c r="AC18" s="193"/>
      <c r="AD18" s="193">
        <v>30</v>
      </c>
      <c r="AE18" s="193">
        <v>1</v>
      </c>
      <c r="AF18" s="193"/>
      <c r="AG18" s="193"/>
      <c r="AH18" s="193"/>
      <c r="AI18" s="193"/>
      <c r="AJ18" s="193"/>
      <c r="AK18" s="193"/>
      <c r="AL18" s="193"/>
      <c r="AM18" s="193"/>
      <c r="AN18" s="193">
        <v>27.001000000000001</v>
      </c>
      <c r="AO18" s="193">
        <v>1</v>
      </c>
      <c r="AP18" s="193"/>
      <c r="AQ18" s="193"/>
      <c r="AR18" s="193"/>
      <c r="AS18" s="193"/>
      <c r="AT18" s="193"/>
      <c r="AU18" s="193"/>
      <c r="AV18" s="193"/>
      <c r="AW18" s="193"/>
      <c r="AX18" s="193"/>
      <c r="AY18" s="193"/>
      <c r="AZ18" s="193"/>
      <c r="BA18" s="193"/>
      <c r="BB18" s="193"/>
      <c r="BC18" s="193"/>
      <c r="BD18" s="193"/>
      <c r="BE18" s="193"/>
      <c r="BF18" s="193"/>
      <c r="BG18" s="193"/>
      <c r="BH18" s="193"/>
      <c r="BI18" s="193"/>
      <c r="BJ18" s="193"/>
      <c r="BK18" s="193"/>
      <c r="BL18" s="193"/>
      <c r="BM18" s="193"/>
      <c r="BN18" s="193"/>
      <c r="BO18" s="193"/>
      <c r="BP18" s="193"/>
      <c r="BQ18" s="193"/>
      <c r="BR18" s="193"/>
      <c r="BS18" s="193"/>
      <c r="BT18" s="193"/>
      <c r="BU18" s="193"/>
      <c r="BV18" s="193"/>
      <c r="BW18" s="193"/>
      <c r="BX18" s="193"/>
      <c r="BY18" s="193"/>
      <c r="BZ18" s="193"/>
      <c r="CA18" s="193"/>
      <c r="CB18" s="193"/>
      <c r="CC18" s="193"/>
      <c r="CD18" s="193"/>
      <c r="CE18" s="193"/>
      <c r="CF18" s="193"/>
      <c r="CG18" s="193"/>
      <c r="CH18" s="193"/>
      <c r="CI18" s="193"/>
      <c r="CJ18" s="193"/>
      <c r="CK18" s="193"/>
      <c r="CL18" s="193"/>
      <c r="CM18" s="193"/>
      <c r="CN18" s="193"/>
      <c r="CO18" s="193"/>
      <c r="CP18" s="193">
        <f>+CP8+30</f>
        <v>35</v>
      </c>
      <c r="CQ18" s="212">
        <v>1.1499999999999999</v>
      </c>
      <c r="CR18" s="193">
        <f>+CR8+30</f>
        <v>35</v>
      </c>
      <c r="CS18" s="212">
        <v>1.1499999999999999</v>
      </c>
      <c r="CT18" s="193">
        <f>+CT8+30</f>
        <v>35</v>
      </c>
      <c r="CU18" s="212">
        <v>1.1499999999999999</v>
      </c>
      <c r="CV18" s="193"/>
      <c r="CW18" s="193"/>
      <c r="CX18" s="193"/>
      <c r="CY18" s="193"/>
      <c r="CZ18" s="193"/>
      <c r="DA18" s="193"/>
      <c r="DB18" s="193"/>
      <c r="DC18" s="193"/>
      <c r="DD18" s="193"/>
      <c r="DE18" s="193"/>
      <c r="DF18" s="193"/>
      <c r="DG18" s="193"/>
      <c r="DH18" s="193"/>
      <c r="DI18" s="193"/>
      <c r="DJ18" s="193"/>
      <c r="DK18" s="193"/>
      <c r="DL18" s="193"/>
      <c r="DM18" s="193"/>
      <c r="DN18" s="193"/>
      <c r="DO18" s="193"/>
      <c r="DP18" s="193"/>
      <c r="DQ18" s="193"/>
      <c r="DR18" s="193"/>
      <c r="DS18" s="193"/>
      <c r="DT18" s="193"/>
      <c r="DU18" s="193"/>
      <c r="DV18" s="193"/>
      <c r="DW18" s="193"/>
      <c r="DX18" s="193"/>
      <c r="DY18" s="193"/>
      <c r="DZ18" s="193"/>
      <c r="EA18" s="193"/>
      <c r="EB18" s="193"/>
      <c r="EC18" s="193"/>
      <c r="ED18" s="193"/>
      <c r="EE18" s="193"/>
      <c r="EF18" s="193"/>
      <c r="EG18" s="193"/>
      <c r="EH18" s="193"/>
      <c r="EI18" s="193"/>
      <c r="EJ18" s="193"/>
      <c r="EK18" s="193"/>
      <c r="EL18" s="193"/>
      <c r="EM18" s="193"/>
      <c r="EN18" s="193"/>
      <c r="EO18" s="193"/>
      <c r="EP18" s="193"/>
      <c r="EQ18" s="193"/>
      <c r="ER18" s="193"/>
      <c r="ES18" s="193"/>
      <c r="ET18" s="193"/>
      <c r="EU18" s="193"/>
      <c r="EV18" s="193"/>
      <c r="EW18" s="193"/>
      <c r="EX18" s="193"/>
      <c r="EY18" s="193"/>
      <c r="EZ18" s="193"/>
      <c r="FA18" s="193"/>
      <c r="FB18" s="193"/>
      <c r="FC18" s="193"/>
      <c r="FD18" s="193"/>
      <c r="FE18" s="193"/>
      <c r="FF18" s="193"/>
      <c r="FG18" s="193"/>
      <c r="FH18" s="193"/>
      <c r="FI18" s="193"/>
      <c r="FJ18" s="193"/>
      <c r="FK18" s="193"/>
    </row>
    <row r="19" spans="1:167" x14ac:dyDescent="0.25">
      <c r="A19" s="7" t="s">
        <v>113</v>
      </c>
      <c r="B19" s="193"/>
      <c r="C19" s="193"/>
      <c r="D19" s="193"/>
      <c r="E19" s="193"/>
      <c r="F19" s="193"/>
      <c r="G19" s="193"/>
      <c r="H19" s="193"/>
      <c r="I19" s="193"/>
      <c r="J19" s="193"/>
      <c r="K19" s="193"/>
      <c r="L19" s="193"/>
      <c r="M19" s="193"/>
      <c r="N19" s="193"/>
      <c r="O19" s="193"/>
      <c r="P19" s="193"/>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v>42</v>
      </c>
      <c r="AO19" s="193">
        <v>1</v>
      </c>
      <c r="AP19" s="193"/>
      <c r="AQ19" s="193"/>
      <c r="AR19" s="193"/>
      <c r="AS19" s="193"/>
      <c r="AT19" s="193"/>
      <c r="AU19" s="193"/>
      <c r="AV19" s="193"/>
      <c r="AW19" s="193"/>
      <c r="AX19" s="193"/>
      <c r="AY19" s="193"/>
      <c r="AZ19" s="193"/>
      <c r="BA19" s="193"/>
      <c r="BB19" s="193"/>
      <c r="BC19" s="193"/>
      <c r="BD19" s="193"/>
      <c r="BE19" s="193"/>
      <c r="BF19" s="193"/>
      <c r="BG19" s="193"/>
      <c r="BH19" s="193"/>
      <c r="BI19" s="193"/>
      <c r="BJ19" s="193"/>
      <c r="BK19" s="193"/>
      <c r="BL19" s="193"/>
      <c r="BM19" s="193"/>
      <c r="BN19" s="193"/>
      <c r="BO19" s="193"/>
      <c r="BP19" s="193"/>
      <c r="BQ19" s="193"/>
      <c r="BR19" s="193"/>
      <c r="BS19" s="193"/>
      <c r="BT19" s="193"/>
      <c r="BU19" s="193"/>
      <c r="BV19" s="193"/>
      <c r="BW19" s="193"/>
      <c r="BX19" s="193"/>
      <c r="BY19" s="193"/>
      <c r="BZ19" s="193"/>
      <c r="CA19" s="193"/>
      <c r="CB19" s="193"/>
      <c r="CC19" s="193"/>
      <c r="CD19" s="193"/>
      <c r="CE19" s="193"/>
      <c r="CF19" s="193"/>
      <c r="CG19" s="193"/>
      <c r="CH19" s="193"/>
      <c r="CI19" s="193"/>
      <c r="CJ19" s="193"/>
      <c r="CK19" s="193"/>
      <c r="CL19" s="193"/>
      <c r="CM19" s="193"/>
      <c r="CN19" s="193"/>
      <c r="CO19" s="193"/>
      <c r="CP19" s="193">
        <f>CP18+0.001</f>
        <v>35.000999999999998</v>
      </c>
      <c r="CQ19" s="212">
        <f>+CQ7</f>
        <v>1</v>
      </c>
      <c r="CR19" s="193">
        <f>CR18+0.001</f>
        <v>35.000999999999998</v>
      </c>
      <c r="CS19" s="212">
        <f>+CS7</f>
        <v>1</v>
      </c>
      <c r="CT19" s="193">
        <f>CT18+0.001</f>
        <v>35.000999999999998</v>
      </c>
      <c r="CU19" s="212">
        <f>+CU7</f>
        <v>1</v>
      </c>
      <c r="CV19" s="193"/>
      <c r="CW19" s="193"/>
      <c r="CX19" s="193"/>
      <c r="CY19" s="193"/>
      <c r="CZ19" s="193"/>
      <c r="DA19" s="193"/>
      <c r="DB19" s="193"/>
      <c r="DC19" s="193"/>
      <c r="DD19" s="193"/>
      <c r="DE19" s="193"/>
      <c r="DF19" s="193"/>
      <c r="DG19" s="193"/>
      <c r="DH19" s="193"/>
      <c r="DI19" s="193"/>
      <c r="DJ19" s="193"/>
      <c r="DK19" s="193"/>
      <c r="DL19" s="193"/>
      <c r="DM19" s="193"/>
      <c r="DN19" s="193"/>
      <c r="DO19" s="193"/>
      <c r="DP19" s="193"/>
      <c r="DQ19" s="193"/>
      <c r="DR19" s="193"/>
      <c r="DS19" s="193"/>
      <c r="DT19" s="193"/>
      <c r="DU19" s="193"/>
      <c r="DV19" s="193"/>
      <c r="DW19" s="193"/>
      <c r="DX19" s="193"/>
      <c r="DY19" s="193"/>
      <c r="DZ19" s="193"/>
      <c r="EA19" s="193"/>
      <c r="EB19" s="193"/>
      <c r="EC19" s="193"/>
      <c r="ED19" s="193"/>
      <c r="EE19" s="193"/>
      <c r="EF19" s="193"/>
      <c r="EG19" s="193"/>
      <c r="EH19" s="193"/>
      <c r="EI19" s="193"/>
      <c r="EJ19" s="193"/>
      <c r="EK19" s="193"/>
      <c r="EL19" s="193"/>
      <c r="EM19" s="193"/>
      <c r="EN19" s="193"/>
      <c r="EO19" s="193"/>
      <c r="EP19" s="193"/>
      <c r="EQ19" s="193"/>
      <c r="ER19" s="193"/>
      <c r="ES19" s="193"/>
      <c r="ET19" s="193"/>
      <c r="EU19" s="193"/>
      <c r="EV19" s="193"/>
      <c r="EW19" s="193"/>
      <c r="EX19" s="193"/>
      <c r="EY19" s="193"/>
      <c r="EZ19" s="193"/>
      <c r="FA19" s="193"/>
      <c r="FB19" s="193"/>
      <c r="FC19" s="193"/>
      <c r="FD19" s="193"/>
      <c r="FE19" s="193"/>
      <c r="FF19" s="193"/>
      <c r="FG19" s="193"/>
      <c r="FH19" s="193"/>
      <c r="FI19" s="193"/>
      <c r="FJ19" s="193"/>
      <c r="FK19" s="193"/>
    </row>
    <row r="20" spans="1:167" x14ac:dyDescent="0.25">
      <c r="A20" s="7" t="s">
        <v>114</v>
      </c>
      <c r="B20" s="193"/>
      <c r="C20" s="193"/>
      <c r="D20" s="193"/>
      <c r="E20" s="193"/>
      <c r="F20" s="193"/>
      <c r="G20" s="193"/>
      <c r="H20" s="193"/>
      <c r="I20" s="193"/>
      <c r="J20" s="193"/>
      <c r="K20" s="193"/>
      <c r="L20" s="193"/>
      <c r="M20" s="193"/>
      <c r="N20" s="193"/>
      <c r="O20" s="193"/>
      <c r="P20" s="193"/>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3"/>
      <c r="AT20" s="193"/>
      <c r="AU20" s="193"/>
      <c r="AV20" s="193"/>
      <c r="AW20" s="193"/>
      <c r="AX20" s="193"/>
      <c r="AY20" s="193"/>
      <c r="AZ20" s="193"/>
      <c r="BA20" s="193"/>
      <c r="BB20" s="193"/>
      <c r="BC20" s="193"/>
      <c r="BD20" s="193"/>
      <c r="BE20" s="193"/>
      <c r="BF20" s="193"/>
      <c r="BG20" s="193"/>
      <c r="BH20" s="193"/>
      <c r="BI20" s="193"/>
      <c r="BJ20" s="193"/>
      <c r="BK20" s="193"/>
      <c r="BL20" s="193"/>
      <c r="BM20" s="193"/>
      <c r="BN20" s="193"/>
      <c r="BO20" s="193"/>
      <c r="BP20" s="193"/>
      <c r="BQ20" s="193"/>
      <c r="BR20" s="193"/>
      <c r="BS20" s="193"/>
      <c r="BT20" s="193"/>
      <c r="BU20" s="193"/>
      <c r="BV20" s="193"/>
      <c r="BW20" s="193"/>
      <c r="BX20" s="193"/>
      <c r="BY20" s="193"/>
      <c r="BZ20" s="193"/>
      <c r="CA20" s="193"/>
      <c r="CB20" s="193"/>
      <c r="CC20" s="193"/>
      <c r="CD20" s="193"/>
      <c r="CE20" s="193"/>
      <c r="CF20" s="193"/>
      <c r="CG20" s="193"/>
      <c r="CH20" s="193"/>
      <c r="CI20" s="193"/>
      <c r="CJ20" s="193"/>
      <c r="CK20" s="193"/>
      <c r="CL20" s="193"/>
      <c r="CM20" s="193"/>
      <c r="CN20" s="193"/>
      <c r="CO20" s="193"/>
      <c r="CP20" s="193">
        <f>+CP18+8</f>
        <v>43</v>
      </c>
      <c r="CQ20" s="212">
        <f>+CQ19</f>
        <v>1</v>
      </c>
      <c r="CR20" s="193">
        <f>+CR18+8</f>
        <v>43</v>
      </c>
      <c r="CS20" s="212">
        <f>+CS19</f>
        <v>1</v>
      </c>
      <c r="CT20" s="193">
        <f>+CT18+8</f>
        <v>43</v>
      </c>
      <c r="CU20" s="212">
        <f>+CU19</f>
        <v>1</v>
      </c>
      <c r="CV20" s="193"/>
      <c r="CW20" s="193"/>
      <c r="CX20" s="193"/>
      <c r="CY20" s="193"/>
      <c r="CZ20" s="193"/>
      <c r="DA20" s="193"/>
      <c r="DB20" s="193"/>
      <c r="DC20" s="193"/>
      <c r="DD20" s="193"/>
      <c r="DE20" s="193"/>
      <c r="DF20" s="193"/>
      <c r="DG20" s="193"/>
      <c r="DH20" s="193"/>
      <c r="DI20" s="193"/>
      <c r="DJ20" s="193"/>
      <c r="DK20" s="193"/>
      <c r="DL20" s="193"/>
      <c r="DM20" s="193"/>
      <c r="DN20" s="193"/>
      <c r="DO20" s="193"/>
      <c r="DP20" s="193"/>
      <c r="DQ20" s="193"/>
      <c r="DR20" s="193"/>
      <c r="DS20" s="193"/>
      <c r="DT20" s="193"/>
      <c r="DU20" s="193"/>
      <c r="DV20" s="193"/>
      <c r="DW20" s="193"/>
      <c r="DX20" s="193"/>
      <c r="DY20" s="193"/>
      <c r="DZ20" s="193"/>
      <c r="EA20" s="193"/>
      <c r="EB20" s="193"/>
      <c r="EC20" s="193"/>
      <c r="ED20" s="193"/>
      <c r="EE20" s="193"/>
      <c r="EF20" s="193"/>
      <c r="EG20" s="193"/>
      <c r="EH20" s="193"/>
      <c r="EI20" s="193"/>
      <c r="EJ20" s="193"/>
      <c r="EK20" s="193"/>
      <c r="EL20" s="193"/>
      <c r="EM20" s="193"/>
      <c r="EN20" s="193"/>
      <c r="EO20" s="193"/>
      <c r="EP20" s="193"/>
      <c r="EQ20" s="193"/>
      <c r="ER20" s="193"/>
      <c r="ES20" s="193"/>
      <c r="ET20" s="193"/>
      <c r="EU20" s="193"/>
      <c r="EV20" s="193"/>
      <c r="EW20" s="193"/>
      <c r="EX20" s="193"/>
      <c r="EY20" s="193"/>
      <c r="EZ20" s="193"/>
      <c r="FA20" s="193"/>
      <c r="FB20" s="193"/>
      <c r="FC20" s="193"/>
      <c r="FD20" s="193"/>
      <c r="FE20" s="193"/>
      <c r="FF20" s="193"/>
      <c r="FG20" s="193"/>
      <c r="FH20" s="193"/>
      <c r="FI20" s="193"/>
      <c r="FJ20" s="193"/>
      <c r="FK20" s="193"/>
    </row>
    <row r="21" spans="1:167" x14ac:dyDescent="0.25">
      <c r="B21" s="193"/>
      <c r="C21" s="193"/>
      <c r="D21" s="193"/>
      <c r="E21" s="193"/>
      <c r="F21" s="193"/>
      <c r="G21" s="193"/>
      <c r="H21" s="193"/>
      <c r="I21" s="193"/>
      <c r="J21" s="193"/>
      <c r="K21" s="193"/>
      <c r="L21" s="193"/>
      <c r="M21" s="193"/>
      <c r="N21" s="193"/>
      <c r="O21" s="193"/>
      <c r="P21" s="193"/>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3"/>
      <c r="AT21" s="193"/>
      <c r="AU21" s="193"/>
      <c r="AV21" s="193"/>
      <c r="AW21" s="193"/>
      <c r="AX21" s="193"/>
      <c r="AY21" s="193"/>
      <c r="AZ21" s="193"/>
      <c r="BA21" s="193"/>
      <c r="BB21" s="193"/>
      <c r="BC21" s="193"/>
      <c r="BD21" s="193"/>
      <c r="BE21" s="193"/>
      <c r="BF21" s="193"/>
      <c r="BG21" s="193"/>
      <c r="BH21" s="193"/>
      <c r="BI21" s="193"/>
      <c r="BJ21" s="193"/>
      <c r="BK21" s="193"/>
      <c r="BL21" s="193"/>
      <c r="BM21" s="193"/>
      <c r="BN21" s="193"/>
      <c r="BO21" s="193"/>
      <c r="BP21" s="193"/>
      <c r="BQ21" s="193"/>
      <c r="BR21" s="193"/>
      <c r="BS21" s="193"/>
      <c r="BT21" s="193"/>
      <c r="BU21" s="193"/>
      <c r="BV21" s="193"/>
      <c r="BW21" s="193"/>
      <c r="BX21" s="193"/>
      <c r="BY21" s="193"/>
      <c r="BZ21" s="193"/>
      <c r="CA21" s="193"/>
      <c r="CB21" s="193"/>
      <c r="CC21" s="193"/>
      <c r="CD21" s="193"/>
      <c r="CE21" s="193"/>
      <c r="CF21" s="193"/>
      <c r="CG21" s="193"/>
      <c r="CH21" s="193"/>
      <c r="CI21" s="193"/>
      <c r="CJ21" s="193"/>
      <c r="CK21" s="193"/>
      <c r="CL21" s="193"/>
      <c r="CM21" s="193"/>
      <c r="CN21" s="193"/>
      <c r="CO21" s="193"/>
      <c r="CP21" s="193"/>
      <c r="CQ21" s="193"/>
      <c r="CR21" s="193"/>
      <c r="CS21" s="193"/>
      <c r="CT21" s="193"/>
      <c r="CU21" s="193"/>
      <c r="CV21" s="193"/>
      <c r="CW21" s="193"/>
      <c r="CX21" s="193"/>
      <c r="CY21" s="193"/>
      <c r="CZ21" s="193"/>
      <c r="DA21" s="193"/>
      <c r="DB21" s="193"/>
      <c r="DC21" s="193"/>
      <c r="DD21" s="193"/>
      <c r="DE21" s="193"/>
      <c r="DF21" s="193"/>
      <c r="DG21" s="193"/>
      <c r="DH21" s="193"/>
      <c r="DI21" s="193"/>
      <c r="DJ21" s="193"/>
      <c r="DK21" s="193"/>
      <c r="DL21" s="193"/>
      <c r="DM21" s="193"/>
      <c r="DN21" s="193"/>
      <c r="DO21" s="193"/>
      <c r="DP21" s="193"/>
      <c r="DQ21" s="193"/>
      <c r="DR21" s="193"/>
      <c r="DS21" s="193"/>
      <c r="DT21" s="193"/>
      <c r="DU21" s="193"/>
      <c r="DV21" s="193"/>
      <c r="DW21" s="193"/>
      <c r="DX21" s="193"/>
      <c r="DY21" s="193"/>
      <c r="DZ21" s="193"/>
      <c r="EA21" s="193"/>
      <c r="EB21" s="193"/>
      <c r="EC21" s="193"/>
      <c r="ED21" s="193"/>
      <c r="EE21" s="193"/>
      <c r="EF21" s="193"/>
      <c r="EG21" s="193"/>
      <c r="EH21" s="193"/>
      <c r="EI21" s="193"/>
      <c r="EJ21" s="193"/>
      <c r="EK21" s="193"/>
      <c r="EL21" s="193"/>
      <c r="EM21" s="193"/>
      <c r="EN21" s="193"/>
      <c r="EO21" s="193"/>
      <c r="EP21" s="193"/>
      <c r="EQ21" s="193"/>
      <c r="ER21" s="193"/>
      <c r="ES21" s="193"/>
      <c r="ET21" s="193"/>
      <c r="EU21" s="193"/>
      <c r="EV21" s="193"/>
      <c r="EW21" s="193"/>
      <c r="EX21" s="193"/>
      <c r="EY21" s="193"/>
      <c r="EZ21" s="193"/>
      <c r="FA21" s="193"/>
      <c r="FB21" s="193"/>
      <c r="FC21" s="193"/>
      <c r="FD21" s="193"/>
      <c r="FE21" s="193"/>
      <c r="FF21" s="193"/>
      <c r="FG21" s="193"/>
      <c r="FH21" s="193"/>
      <c r="FI21" s="193"/>
      <c r="FJ21" s="193"/>
      <c r="FK21" s="193"/>
    </row>
    <row r="22" spans="1:167" x14ac:dyDescent="0.25">
      <c r="B22" s="193"/>
      <c r="C22" s="193"/>
      <c r="D22" s="193"/>
      <c r="E22" s="193"/>
      <c r="F22" s="193"/>
      <c r="G22" s="193"/>
      <c r="H22" s="193"/>
      <c r="I22" s="193"/>
      <c r="J22" s="193"/>
      <c r="K22" s="193"/>
      <c r="L22" s="193"/>
      <c r="M22" s="193"/>
      <c r="N22" s="193"/>
      <c r="O22" s="193"/>
      <c r="P22" s="193"/>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3"/>
      <c r="AT22" s="193"/>
      <c r="AU22" s="193"/>
      <c r="AV22" s="193"/>
      <c r="AW22" s="193"/>
      <c r="AX22" s="193"/>
      <c r="AY22" s="193"/>
      <c r="AZ22" s="193"/>
      <c r="BA22" s="193"/>
      <c r="BB22" s="193"/>
      <c r="BC22" s="193"/>
      <c r="BD22" s="193"/>
      <c r="BE22" s="193"/>
      <c r="BF22" s="193"/>
      <c r="BG22" s="193"/>
      <c r="BH22" s="193"/>
      <c r="BI22" s="193"/>
      <c r="BJ22" s="193"/>
      <c r="BK22" s="193"/>
      <c r="BL22" s="193"/>
      <c r="BM22" s="193"/>
      <c r="BN22" s="193"/>
      <c r="BO22" s="193"/>
      <c r="BP22" s="193"/>
      <c r="BQ22" s="193"/>
      <c r="BR22" s="193"/>
      <c r="BS22" s="193"/>
      <c r="BT22" s="193"/>
      <c r="BU22" s="193"/>
      <c r="BV22" s="193"/>
      <c r="BW22" s="193"/>
      <c r="BX22" s="193"/>
      <c r="BY22" s="193"/>
      <c r="BZ22" s="193"/>
      <c r="CA22" s="193"/>
      <c r="CB22" s="193"/>
      <c r="CC22" s="193"/>
      <c r="CD22" s="193"/>
      <c r="CE22" s="193"/>
      <c r="CF22" s="193"/>
      <c r="CG22" s="193"/>
      <c r="CH22" s="193"/>
      <c r="CI22" s="193"/>
      <c r="CJ22" s="193"/>
      <c r="CK22" s="193"/>
      <c r="CL22" s="193"/>
      <c r="CM22" s="193"/>
      <c r="CN22" s="193"/>
      <c r="CO22" s="193"/>
      <c r="CP22" s="193"/>
      <c r="CQ22" s="193"/>
      <c r="CR22" s="193"/>
      <c r="CS22" s="193"/>
      <c r="CT22" s="193"/>
      <c r="CU22" s="193"/>
      <c r="CV22" s="193"/>
      <c r="CW22" s="193"/>
      <c r="CX22" s="193"/>
      <c r="CY22" s="193"/>
      <c r="CZ22" s="193"/>
      <c r="DA22" s="193"/>
      <c r="DB22" s="193"/>
      <c r="DC22" s="193"/>
      <c r="DD22" s="193"/>
      <c r="DE22" s="193"/>
      <c r="DF22" s="193"/>
      <c r="DG22" s="193"/>
      <c r="DH22" s="193"/>
      <c r="DI22" s="193"/>
      <c r="DJ22" s="193"/>
      <c r="DK22" s="193"/>
      <c r="DL22" s="193"/>
      <c r="DM22" s="193"/>
      <c r="DN22" s="193"/>
      <c r="DO22" s="193"/>
      <c r="DP22" s="193"/>
      <c r="DQ22" s="193"/>
      <c r="DR22" s="193"/>
      <c r="DS22" s="193"/>
      <c r="DT22" s="193"/>
      <c r="DU22" s="193"/>
      <c r="DV22" s="193"/>
      <c r="DW22" s="193"/>
      <c r="DX22" s="193"/>
      <c r="DY22" s="193"/>
      <c r="DZ22" s="193"/>
      <c r="EA22" s="193"/>
      <c r="EB22" s="193"/>
      <c r="EC22" s="193"/>
      <c r="ED22" s="193"/>
      <c r="EE22" s="193"/>
      <c r="EF22" s="193"/>
      <c r="EG22" s="193"/>
      <c r="EH22" s="193"/>
      <c r="EI22" s="193"/>
      <c r="EJ22" s="193"/>
      <c r="EK22" s="193"/>
      <c r="EL22" s="193"/>
      <c r="EM22" s="193"/>
      <c r="EN22" s="193"/>
      <c r="EO22" s="193"/>
      <c r="EP22" s="193"/>
      <c r="EQ22" s="193"/>
      <c r="ER22" s="193"/>
      <c r="ES22" s="193"/>
      <c r="ET22" s="193"/>
      <c r="EU22" s="193"/>
      <c r="EV22" s="193"/>
      <c r="EW22" s="193"/>
      <c r="EX22" s="193"/>
      <c r="EY22" s="193"/>
      <c r="EZ22" s="193"/>
      <c r="FA22" s="193"/>
      <c r="FB22" s="193"/>
      <c r="FC22" s="193"/>
      <c r="FD22" s="193"/>
      <c r="FE22" s="193"/>
      <c r="FF22" s="193"/>
      <c r="FG22" s="193"/>
      <c r="FH22" s="193"/>
      <c r="FI22" s="193"/>
      <c r="FJ22" s="193"/>
      <c r="FK22" s="193"/>
    </row>
    <row r="23" spans="1:167" x14ac:dyDescent="0.25">
      <c r="B23" s="193"/>
      <c r="C23" s="193"/>
      <c r="D23" s="193"/>
      <c r="E23" s="193"/>
      <c r="F23" s="193"/>
      <c r="G23" s="193"/>
      <c r="H23" s="193"/>
      <c r="I23" s="193"/>
      <c r="J23" s="193"/>
      <c r="K23" s="193"/>
      <c r="L23" s="193"/>
      <c r="M23" s="193"/>
      <c r="N23" s="193"/>
      <c r="O23" s="193"/>
      <c r="P23" s="193"/>
      <c r="Q23" s="193"/>
      <c r="R23" s="193"/>
      <c r="S23" s="193"/>
      <c r="T23" s="193"/>
      <c r="U23" s="193"/>
      <c r="V23" s="193"/>
      <c r="W23" s="193"/>
      <c r="X23" s="193"/>
      <c r="Y23" s="193"/>
      <c r="Z23" s="193"/>
      <c r="AA23" s="193"/>
      <c r="AB23" s="193"/>
      <c r="AC23" s="193"/>
      <c r="AD23" s="193"/>
      <c r="AE23" s="193"/>
      <c r="AF23" s="193"/>
      <c r="AG23" s="193"/>
      <c r="AH23" s="193"/>
      <c r="AI23" s="193"/>
      <c r="AJ23" s="193"/>
      <c r="AK23" s="193"/>
      <c r="AL23" s="193"/>
      <c r="AM23" s="193"/>
      <c r="AN23" s="193"/>
      <c r="AO23" s="193"/>
      <c r="AP23" s="193"/>
      <c r="AQ23" s="193"/>
      <c r="AR23" s="193"/>
      <c r="AS23" s="193"/>
      <c r="AT23" s="193"/>
      <c r="AU23" s="193"/>
      <c r="AV23" s="193"/>
      <c r="AW23" s="193"/>
      <c r="AX23" s="193"/>
      <c r="AY23" s="193"/>
      <c r="AZ23" s="193"/>
      <c r="BA23" s="193"/>
      <c r="BB23" s="193"/>
      <c r="BC23" s="193"/>
      <c r="BD23" s="193"/>
      <c r="BE23" s="193"/>
      <c r="BF23" s="193"/>
      <c r="BG23" s="193"/>
      <c r="BH23" s="193"/>
      <c r="BI23" s="193"/>
      <c r="BJ23" s="193"/>
      <c r="BK23" s="193"/>
      <c r="BL23" s="193"/>
      <c r="BM23" s="193"/>
      <c r="BN23" s="193"/>
      <c r="BO23" s="193"/>
      <c r="BP23" s="193"/>
      <c r="BQ23" s="193"/>
      <c r="BR23" s="193"/>
      <c r="BS23" s="193"/>
      <c r="BT23" s="193"/>
      <c r="BU23" s="193"/>
      <c r="BV23" s="193"/>
      <c r="BW23" s="193"/>
      <c r="BX23" s="193"/>
      <c r="BY23" s="193"/>
      <c r="BZ23" s="193"/>
      <c r="CA23" s="193"/>
      <c r="CB23" s="193"/>
      <c r="CC23" s="193"/>
      <c r="CD23" s="193"/>
      <c r="CE23" s="193"/>
      <c r="CF23" s="193"/>
      <c r="CG23" s="193"/>
      <c r="CH23" s="193"/>
      <c r="CI23" s="193"/>
      <c r="CJ23" s="193"/>
      <c r="CK23" s="193"/>
      <c r="CL23" s="193"/>
      <c r="CM23" s="193"/>
      <c r="CN23" s="193"/>
      <c r="CO23" s="193"/>
      <c r="CP23" s="193"/>
      <c r="CQ23" s="193"/>
      <c r="CR23" s="193"/>
      <c r="CS23" s="193"/>
      <c r="CT23" s="193"/>
      <c r="CU23" s="193"/>
      <c r="CV23" s="193"/>
      <c r="CW23" s="193"/>
      <c r="CX23" s="193"/>
      <c r="CY23" s="193"/>
      <c r="CZ23" s="193"/>
      <c r="DA23" s="193"/>
      <c r="DB23" s="193"/>
      <c r="DC23" s="193"/>
      <c r="DD23" s="193"/>
      <c r="DE23" s="193"/>
      <c r="DF23" s="193"/>
      <c r="DG23" s="193"/>
      <c r="DH23" s="193"/>
      <c r="DI23" s="193"/>
      <c r="DJ23" s="193"/>
      <c r="DK23" s="193"/>
      <c r="DL23" s="193"/>
      <c r="DM23" s="193"/>
      <c r="DN23" s="193"/>
      <c r="DO23" s="193"/>
      <c r="DP23" s="193"/>
      <c r="DQ23" s="193"/>
      <c r="DR23" s="193"/>
      <c r="DS23" s="193"/>
      <c r="DT23" s="193"/>
      <c r="DU23" s="193"/>
      <c r="DV23" s="193"/>
      <c r="DW23" s="193"/>
      <c r="DX23" s="193"/>
      <c r="DY23" s="193"/>
      <c r="DZ23" s="193"/>
      <c r="EA23" s="193"/>
      <c r="EB23" s="193"/>
      <c r="EC23" s="193"/>
      <c r="ED23" s="193"/>
      <c r="EE23" s="193"/>
      <c r="EF23" s="193"/>
      <c r="EG23" s="193"/>
      <c r="EH23" s="193"/>
      <c r="EI23" s="193"/>
      <c r="EJ23" s="193"/>
      <c r="EK23" s="193"/>
      <c r="EL23" s="193"/>
      <c r="EM23" s="193"/>
      <c r="EN23" s="193"/>
      <c r="EO23" s="193"/>
      <c r="EP23" s="193"/>
      <c r="EQ23" s="193"/>
      <c r="ER23" s="193"/>
      <c r="ES23" s="193"/>
      <c r="ET23" s="193"/>
      <c r="EU23" s="193"/>
      <c r="EV23" s="193"/>
      <c r="EW23" s="193"/>
      <c r="EX23" s="193"/>
      <c r="EY23" s="193"/>
      <c r="EZ23" s="193"/>
      <c r="FA23" s="193"/>
      <c r="FB23" s="193"/>
      <c r="FC23" s="193"/>
      <c r="FD23" s="193"/>
      <c r="FE23" s="193"/>
      <c r="FF23" s="193"/>
      <c r="FG23" s="193"/>
      <c r="FH23" s="193"/>
      <c r="FI23" s="193"/>
      <c r="FJ23" s="193"/>
      <c r="FK23" s="193"/>
    </row>
    <row r="24" spans="1:167" x14ac:dyDescent="0.25">
      <c r="B24" s="193"/>
      <c r="C24" s="193"/>
      <c r="D24" s="193"/>
      <c r="E24" s="193"/>
      <c r="F24" s="193"/>
      <c r="G24" s="193"/>
      <c r="H24" s="193"/>
      <c r="I24" s="193"/>
      <c r="J24" s="193"/>
      <c r="K24" s="193"/>
      <c r="L24" s="193"/>
      <c r="M24" s="193"/>
      <c r="N24" s="193"/>
      <c r="O24" s="193"/>
      <c r="P24" s="193"/>
      <c r="Q24" s="193"/>
      <c r="R24" s="193"/>
      <c r="S24" s="193"/>
      <c r="T24" s="193"/>
      <c r="U24" s="193"/>
      <c r="V24" s="193"/>
      <c r="W24" s="193"/>
      <c r="X24" s="193"/>
      <c r="Y24" s="193"/>
      <c r="Z24" s="193"/>
      <c r="AA24" s="193"/>
      <c r="AB24" s="193"/>
      <c r="AC24" s="193"/>
      <c r="AD24" s="193"/>
      <c r="AE24" s="193"/>
      <c r="AF24" s="193"/>
      <c r="AG24" s="193"/>
      <c r="AH24" s="193"/>
      <c r="AI24" s="193"/>
      <c r="AJ24" s="193"/>
      <c r="AK24" s="193"/>
      <c r="AL24" s="193"/>
      <c r="AM24" s="193"/>
      <c r="AN24" s="193"/>
      <c r="AO24" s="193"/>
      <c r="AP24" s="193"/>
      <c r="AQ24" s="193"/>
      <c r="AR24" s="193"/>
      <c r="AS24" s="193"/>
      <c r="AT24" s="193"/>
      <c r="AU24" s="193"/>
      <c r="AV24" s="193"/>
      <c r="AW24" s="193"/>
      <c r="AX24" s="193"/>
      <c r="AY24" s="193"/>
      <c r="AZ24" s="193"/>
      <c r="BA24" s="193"/>
      <c r="BB24" s="193"/>
      <c r="BC24" s="193"/>
      <c r="BD24" s="193"/>
      <c r="BE24" s="193"/>
      <c r="BF24" s="193"/>
      <c r="BG24" s="193"/>
      <c r="BH24" s="193"/>
      <c r="BI24" s="193"/>
      <c r="BJ24" s="193"/>
      <c r="BK24" s="193"/>
      <c r="BL24" s="193"/>
      <c r="BM24" s="193"/>
      <c r="BN24" s="193"/>
      <c r="BO24" s="193"/>
      <c r="BP24" s="193"/>
      <c r="BQ24" s="193"/>
      <c r="BR24" s="193"/>
      <c r="BS24" s="193"/>
      <c r="BT24" s="193"/>
      <c r="BU24" s="193"/>
      <c r="BV24" s="193"/>
      <c r="BW24" s="193"/>
      <c r="BX24" s="193"/>
      <c r="BY24" s="193"/>
      <c r="BZ24" s="193"/>
      <c r="CA24" s="193"/>
      <c r="CB24" s="193"/>
      <c r="CC24" s="193"/>
      <c r="CD24" s="193"/>
      <c r="CE24" s="193"/>
      <c r="CF24" s="193"/>
      <c r="CG24" s="193"/>
      <c r="CH24" s="193"/>
      <c r="CI24" s="193"/>
      <c r="CJ24" s="193"/>
      <c r="CK24" s="193"/>
      <c r="CL24" s="193"/>
      <c r="CM24" s="193"/>
      <c r="CN24" s="193"/>
      <c r="CO24" s="193"/>
      <c r="CP24" s="193"/>
      <c r="CQ24" s="193"/>
      <c r="CR24" s="193"/>
      <c r="CS24" s="193"/>
      <c r="CT24" s="193"/>
      <c r="CU24" s="193"/>
      <c r="CV24" s="193"/>
      <c r="CW24" s="193"/>
      <c r="CX24" s="193"/>
      <c r="CY24" s="193"/>
      <c r="CZ24" s="193"/>
      <c r="DA24" s="193"/>
      <c r="DB24" s="193"/>
      <c r="DC24" s="193"/>
      <c r="DD24" s="193"/>
      <c r="DE24" s="193"/>
      <c r="DF24" s="193"/>
      <c r="DG24" s="193"/>
      <c r="DH24" s="193"/>
      <c r="DI24" s="193"/>
      <c r="DJ24" s="193"/>
      <c r="DK24" s="193"/>
      <c r="DL24" s="193"/>
      <c r="DM24" s="193"/>
      <c r="DN24" s="193"/>
      <c r="DO24" s="193"/>
      <c r="DP24" s="193"/>
      <c r="DQ24" s="193"/>
      <c r="DR24" s="193"/>
      <c r="DS24" s="193"/>
      <c r="DT24" s="193"/>
      <c r="DU24" s="193"/>
      <c r="DV24" s="193"/>
      <c r="DW24" s="193"/>
      <c r="DX24" s="193"/>
      <c r="DY24" s="193"/>
      <c r="DZ24" s="193"/>
      <c r="EA24" s="193"/>
      <c r="EB24" s="193"/>
      <c r="EC24" s="193"/>
      <c r="ED24" s="193"/>
      <c r="EE24" s="193"/>
      <c r="EF24" s="193"/>
      <c r="EG24" s="193"/>
      <c r="EH24" s="193"/>
      <c r="EI24" s="193"/>
      <c r="EJ24" s="193"/>
      <c r="EK24" s="193"/>
      <c r="EL24" s="193"/>
      <c r="EM24" s="193"/>
      <c r="EN24" s="193"/>
      <c r="EO24" s="193"/>
      <c r="EP24" s="193"/>
      <c r="EQ24" s="193"/>
      <c r="ER24" s="193"/>
      <c r="ES24" s="193"/>
      <c r="ET24" s="193"/>
      <c r="EU24" s="193"/>
      <c r="EV24" s="193"/>
      <c r="EW24" s="193"/>
      <c r="EX24" s="193"/>
      <c r="EY24" s="193"/>
      <c r="EZ24" s="193"/>
      <c r="FA24" s="193"/>
      <c r="FB24" s="193"/>
      <c r="FC24" s="193"/>
      <c r="FD24" s="193"/>
      <c r="FE24" s="193"/>
      <c r="FF24" s="193"/>
      <c r="FG24" s="193"/>
      <c r="FH24" s="193"/>
      <c r="FI24" s="193"/>
      <c r="FJ24" s="193"/>
      <c r="FK24" s="193"/>
    </row>
    <row r="25" spans="1:167" x14ac:dyDescent="0.25">
      <c r="B25" s="193"/>
      <c r="C25" s="193"/>
      <c r="D25" s="193"/>
      <c r="E25" s="193"/>
      <c r="F25" s="193"/>
      <c r="G25" s="193"/>
      <c r="H25" s="193"/>
      <c r="I25" s="193"/>
      <c r="J25" s="193"/>
      <c r="K25" s="193"/>
      <c r="L25" s="193"/>
      <c r="M25" s="193"/>
      <c r="N25" s="193"/>
      <c r="O25" s="193"/>
      <c r="P25" s="193"/>
      <c r="Q25" s="193"/>
      <c r="R25" s="193"/>
      <c r="S25" s="193"/>
      <c r="T25" s="193"/>
      <c r="U25" s="193"/>
      <c r="V25" s="193"/>
      <c r="W25" s="193"/>
      <c r="X25" s="193"/>
      <c r="Y25" s="193"/>
      <c r="Z25" s="193"/>
      <c r="AA25" s="193"/>
      <c r="AB25" s="193"/>
      <c r="AC25" s="193"/>
      <c r="AD25" s="193"/>
      <c r="AE25" s="193"/>
      <c r="AF25" s="193"/>
      <c r="AG25" s="193"/>
      <c r="AH25" s="193"/>
      <c r="AI25" s="193"/>
      <c r="AJ25" s="193"/>
      <c r="AK25" s="193"/>
      <c r="AL25" s="193"/>
      <c r="AM25" s="193"/>
      <c r="AN25" s="193"/>
      <c r="AO25" s="193"/>
      <c r="AP25" s="193"/>
      <c r="AQ25" s="193"/>
      <c r="AR25" s="193"/>
      <c r="AS25" s="193"/>
      <c r="AT25" s="193"/>
      <c r="AU25" s="193"/>
      <c r="AV25" s="193"/>
      <c r="AW25" s="193"/>
      <c r="AX25" s="193"/>
      <c r="AY25" s="193"/>
      <c r="AZ25" s="193"/>
      <c r="BA25" s="193"/>
      <c r="BB25" s="193"/>
      <c r="BC25" s="193"/>
      <c r="BD25" s="193"/>
      <c r="BE25" s="193"/>
      <c r="BF25" s="193"/>
      <c r="BG25" s="193"/>
      <c r="BH25" s="193"/>
      <c r="BI25" s="193"/>
      <c r="BJ25" s="193"/>
      <c r="BK25" s="193"/>
      <c r="BL25" s="193"/>
      <c r="BM25" s="193"/>
      <c r="BN25" s="193"/>
      <c r="BO25" s="193"/>
      <c r="BP25" s="193"/>
      <c r="BQ25" s="193"/>
      <c r="BR25" s="193"/>
      <c r="BS25" s="193"/>
      <c r="BT25" s="193"/>
      <c r="BU25" s="193"/>
      <c r="BV25" s="193"/>
      <c r="BW25" s="193"/>
      <c r="BX25" s="193"/>
      <c r="BY25" s="193"/>
      <c r="BZ25" s="193"/>
      <c r="CA25" s="193"/>
      <c r="CB25" s="193"/>
      <c r="CC25" s="193"/>
      <c r="CD25" s="193"/>
      <c r="CE25" s="193"/>
      <c r="CF25" s="193"/>
      <c r="CG25" s="193"/>
      <c r="CH25" s="193"/>
      <c r="CI25" s="193"/>
      <c r="CJ25" s="193"/>
      <c r="CK25" s="193"/>
      <c r="CL25" s="193"/>
      <c r="CM25" s="193"/>
      <c r="CN25" s="193"/>
      <c r="CO25" s="193"/>
      <c r="CP25" s="193"/>
      <c r="CQ25" s="193"/>
      <c r="CR25" s="193"/>
      <c r="CS25" s="193"/>
      <c r="CT25" s="193"/>
      <c r="CU25" s="193"/>
      <c r="CV25" s="193"/>
      <c r="CW25" s="193"/>
      <c r="CX25" s="193"/>
      <c r="CY25" s="193"/>
      <c r="CZ25" s="193"/>
      <c r="DA25" s="193"/>
      <c r="DB25" s="193"/>
      <c r="DC25" s="193"/>
      <c r="DD25" s="193"/>
      <c r="DE25" s="193"/>
      <c r="DF25" s="193"/>
      <c r="DG25" s="193"/>
      <c r="DH25" s="193"/>
      <c r="DI25" s="193"/>
      <c r="DJ25" s="193"/>
      <c r="DK25" s="193"/>
      <c r="DL25" s="193"/>
      <c r="DM25" s="193"/>
      <c r="DN25" s="193"/>
      <c r="DO25" s="193"/>
      <c r="DP25" s="193"/>
      <c r="DQ25" s="193"/>
      <c r="DR25" s="193"/>
      <c r="DS25" s="193"/>
      <c r="DT25" s="193"/>
      <c r="DU25" s="193"/>
      <c r="DV25" s="193"/>
      <c r="DW25" s="193"/>
      <c r="DX25" s="193"/>
      <c r="DY25" s="193"/>
      <c r="DZ25" s="193"/>
      <c r="EA25" s="193"/>
      <c r="EB25" s="193"/>
      <c r="EC25" s="193"/>
      <c r="ED25" s="193"/>
      <c r="EE25" s="193"/>
      <c r="EF25" s="193"/>
      <c r="EG25" s="193"/>
      <c r="EH25" s="193"/>
      <c r="EI25" s="193"/>
      <c r="EJ25" s="193"/>
      <c r="EK25" s="193"/>
      <c r="EL25" s="193"/>
      <c r="EM25" s="193"/>
      <c r="EN25" s="193"/>
      <c r="EO25" s="193"/>
      <c r="EP25" s="193"/>
      <c r="EQ25" s="193"/>
      <c r="ER25" s="193"/>
      <c r="ES25" s="193"/>
      <c r="ET25" s="193"/>
      <c r="EU25" s="193"/>
      <c r="EV25" s="193"/>
      <c r="EW25" s="193"/>
      <c r="EX25" s="193"/>
      <c r="EY25" s="193"/>
      <c r="EZ25" s="193"/>
      <c r="FA25" s="193"/>
      <c r="FB25" s="193"/>
      <c r="FC25" s="193"/>
      <c r="FD25" s="193"/>
      <c r="FE25" s="193"/>
      <c r="FF25" s="193"/>
      <c r="FG25" s="193"/>
      <c r="FH25" s="193"/>
      <c r="FI25" s="193"/>
      <c r="FJ25" s="193"/>
      <c r="FK25" s="193"/>
    </row>
    <row r="26" spans="1:167" x14ac:dyDescent="0.25">
      <c r="B26" s="193"/>
      <c r="C26" s="193"/>
      <c r="D26" s="193"/>
      <c r="E26" s="193"/>
      <c r="F26" s="193"/>
      <c r="G26" s="193"/>
      <c r="H26" s="193"/>
      <c r="I26" s="193"/>
      <c r="J26" s="193"/>
      <c r="K26" s="193"/>
      <c r="L26" s="193"/>
      <c r="M26" s="193"/>
      <c r="N26" s="193"/>
      <c r="O26" s="193"/>
      <c r="P26" s="193"/>
      <c r="Q26" s="193"/>
      <c r="R26" s="193"/>
      <c r="S26" s="193"/>
      <c r="T26" s="193"/>
      <c r="U26" s="193"/>
      <c r="V26" s="193"/>
      <c r="W26" s="193"/>
      <c r="X26" s="193"/>
      <c r="Y26" s="193"/>
      <c r="Z26" s="193"/>
      <c r="AA26" s="193"/>
      <c r="AB26" s="193"/>
      <c r="AC26" s="193"/>
      <c r="AD26" s="193"/>
      <c r="AE26" s="193"/>
      <c r="AF26" s="193"/>
      <c r="AG26" s="193"/>
      <c r="AH26" s="193"/>
      <c r="AI26" s="193"/>
      <c r="AJ26" s="193"/>
      <c r="AK26" s="193"/>
      <c r="AL26" s="193"/>
      <c r="AM26" s="193"/>
      <c r="AN26" s="193"/>
      <c r="AO26" s="193"/>
      <c r="AP26" s="193"/>
      <c r="AQ26" s="193"/>
      <c r="AR26" s="193"/>
      <c r="AS26" s="193"/>
      <c r="AT26" s="193"/>
      <c r="AU26" s="193"/>
      <c r="AV26" s="193"/>
      <c r="AW26" s="193"/>
      <c r="AX26" s="193"/>
      <c r="AY26" s="193"/>
      <c r="AZ26" s="193"/>
      <c r="BA26" s="193"/>
      <c r="BB26" s="193"/>
      <c r="BC26" s="193"/>
      <c r="BD26" s="193"/>
      <c r="BE26" s="193"/>
      <c r="BF26" s="193"/>
      <c r="BG26" s="193"/>
      <c r="BH26" s="193"/>
      <c r="BI26" s="193"/>
      <c r="BJ26" s="193"/>
      <c r="BK26" s="193"/>
      <c r="BL26" s="193"/>
      <c r="BM26" s="193"/>
      <c r="BN26" s="193"/>
      <c r="BO26" s="193"/>
      <c r="BP26" s="193"/>
      <c r="BQ26" s="193"/>
      <c r="BR26" s="193"/>
      <c r="BS26" s="193"/>
      <c r="BT26" s="193"/>
      <c r="BU26" s="193"/>
      <c r="BV26" s="193"/>
      <c r="BW26" s="193"/>
      <c r="BX26" s="193"/>
      <c r="BY26" s="193"/>
      <c r="BZ26" s="193"/>
      <c r="CA26" s="193"/>
      <c r="CB26" s="193"/>
      <c r="CC26" s="193"/>
      <c r="CD26" s="193"/>
      <c r="CE26" s="193"/>
      <c r="CF26" s="193"/>
      <c r="CG26" s="193"/>
      <c r="CH26" s="193"/>
      <c r="CI26" s="193"/>
      <c r="CJ26" s="193"/>
      <c r="CK26" s="193"/>
      <c r="CL26" s="193"/>
      <c r="CM26" s="193"/>
      <c r="CN26" s="193"/>
      <c r="CO26" s="193"/>
      <c r="CP26" s="193"/>
      <c r="CQ26" s="193"/>
      <c r="CR26" s="193"/>
      <c r="CS26" s="193"/>
      <c r="CT26" s="193"/>
      <c r="CU26" s="193"/>
      <c r="CV26" s="193"/>
      <c r="CW26" s="193"/>
      <c r="CX26" s="193"/>
      <c r="CY26" s="193"/>
      <c r="CZ26" s="193"/>
      <c r="DA26" s="193"/>
      <c r="DB26" s="193"/>
      <c r="DC26" s="193"/>
      <c r="DD26" s="193"/>
      <c r="DE26" s="193"/>
      <c r="DF26" s="193"/>
      <c r="DG26" s="193"/>
      <c r="DH26" s="193"/>
      <c r="DI26" s="193"/>
      <c r="DJ26" s="193"/>
      <c r="DK26" s="193"/>
      <c r="DL26" s="193"/>
      <c r="DM26" s="193"/>
      <c r="DN26" s="193"/>
      <c r="DO26" s="193"/>
      <c r="DP26" s="193"/>
      <c r="DQ26" s="193"/>
      <c r="DR26" s="193"/>
      <c r="DS26" s="193"/>
      <c r="DT26" s="193"/>
      <c r="DU26" s="193"/>
      <c r="DV26" s="193"/>
      <c r="DW26" s="193"/>
      <c r="DX26" s="193"/>
      <c r="DY26" s="193"/>
      <c r="DZ26" s="193"/>
      <c r="EA26" s="193"/>
      <c r="EB26" s="193"/>
      <c r="EC26" s="193"/>
      <c r="ED26" s="193"/>
      <c r="EE26" s="193"/>
      <c r="EF26" s="193"/>
      <c r="EG26" s="193"/>
      <c r="EH26" s="193"/>
      <c r="EI26" s="193"/>
      <c r="EJ26" s="193"/>
      <c r="EK26" s="193"/>
      <c r="EL26" s="193"/>
      <c r="EM26" s="193"/>
      <c r="EN26" s="193"/>
      <c r="EO26" s="193"/>
      <c r="EP26" s="193"/>
      <c r="EQ26" s="193"/>
      <c r="ER26" s="193"/>
      <c r="ES26" s="193"/>
      <c r="ET26" s="193"/>
      <c r="EU26" s="193"/>
      <c r="EV26" s="193"/>
      <c r="EW26" s="193"/>
      <c r="EX26" s="193"/>
      <c r="EY26" s="193"/>
      <c r="EZ26" s="193"/>
      <c r="FA26" s="193"/>
      <c r="FB26" s="193"/>
      <c r="FC26" s="193"/>
      <c r="FD26" s="193"/>
      <c r="FE26" s="193"/>
      <c r="FF26" s="193"/>
      <c r="FG26" s="193"/>
      <c r="FH26" s="193"/>
      <c r="FI26" s="193"/>
      <c r="FJ26" s="193"/>
      <c r="FK26" s="193"/>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16"/>
  <sheetViews>
    <sheetView tabSelected="1" workbookViewId="0">
      <selection activeCell="V21" sqref="V21"/>
    </sheetView>
    <sheetView tabSelected="1" workbookViewId="1">
      <selection sqref="A1:T1"/>
    </sheetView>
  </sheetViews>
  <sheetFormatPr defaultColWidth="8.28515625" defaultRowHeight="15" x14ac:dyDescent="0.25"/>
  <cols>
    <col min="1" max="1" width="7.85546875" style="66" customWidth="1"/>
    <col min="2" max="2" width="15.7109375" style="66" customWidth="1"/>
    <col min="3" max="3" width="13" style="66" customWidth="1"/>
    <col min="4" max="4" width="10.42578125" style="66" customWidth="1"/>
    <col min="5" max="5" width="8.28515625" style="66" customWidth="1"/>
    <col min="6" max="6" width="11.85546875" style="66" customWidth="1"/>
    <col min="7" max="7" width="13" style="66" bestFit="1" customWidth="1"/>
    <col min="8" max="8" width="4.85546875" style="66" customWidth="1"/>
    <col min="9" max="9" width="5.5703125" style="66" customWidth="1"/>
    <col min="10" max="10" width="7.5703125" style="66" customWidth="1"/>
    <col min="11" max="12" width="7.42578125" style="66" customWidth="1"/>
    <col min="13" max="13" width="2.5703125" style="66" customWidth="1"/>
    <col min="14" max="14" width="9.7109375" style="66" customWidth="1"/>
    <col min="15" max="15" width="10.5703125" style="61" bestFit="1" customWidth="1"/>
    <col min="16" max="16" width="9.140625" style="61" bestFit="1" customWidth="1"/>
    <col min="17" max="17" width="10.140625" customWidth="1"/>
    <col min="18" max="18" width="11.5703125" customWidth="1"/>
    <col min="19" max="19" width="9" style="61" customWidth="1"/>
    <col min="20" max="20" width="6.42578125" style="61" customWidth="1"/>
    <col min="21" max="21" width="7.710937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265" t="s">
        <v>406</v>
      </c>
      <c r="B1" s="265"/>
      <c r="C1" s="265"/>
      <c r="D1" s="265"/>
      <c r="E1" s="265"/>
      <c r="F1" s="265"/>
      <c r="G1" s="265"/>
      <c r="H1" s="265"/>
      <c r="I1" s="265"/>
      <c r="J1" s="265"/>
      <c r="K1" s="265"/>
      <c r="L1" s="265"/>
      <c r="M1" s="265"/>
      <c r="N1" s="265"/>
      <c r="O1" s="265"/>
      <c r="P1" s="265"/>
      <c r="Q1" s="265"/>
      <c r="R1" s="265"/>
      <c r="S1" s="265"/>
      <c r="T1" s="265"/>
      <c r="Z1" s="61"/>
    </row>
    <row r="2" spans="1:28" ht="60" x14ac:dyDescent="0.25">
      <c r="A2" s="10" t="s">
        <v>74</v>
      </c>
      <c r="B2" s="10" t="s">
        <v>53</v>
      </c>
      <c r="C2" s="10" t="s">
        <v>80</v>
      </c>
      <c r="D2" s="10" t="s">
        <v>315</v>
      </c>
      <c r="E2" s="10" t="s">
        <v>846</v>
      </c>
      <c r="F2" s="10" t="s">
        <v>847</v>
      </c>
      <c r="G2" s="10" t="s">
        <v>848</v>
      </c>
      <c r="H2" s="10" t="s">
        <v>401</v>
      </c>
      <c r="I2" s="10" t="s">
        <v>402</v>
      </c>
      <c r="J2" s="10" t="s">
        <v>318</v>
      </c>
      <c r="K2" s="10" t="s">
        <v>319</v>
      </c>
      <c r="L2" s="10" t="s">
        <v>403</v>
      </c>
      <c r="M2" s="10" t="s">
        <v>320</v>
      </c>
      <c r="N2" s="10" t="s">
        <v>404</v>
      </c>
      <c r="O2" s="10" t="s">
        <v>321</v>
      </c>
      <c r="P2" s="10" t="s">
        <v>322</v>
      </c>
      <c r="Q2" s="10" t="s">
        <v>314</v>
      </c>
      <c r="R2" s="10" t="s">
        <v>405</v>
      </c>
      <c r="S2" s="10" t="s">
        <v>323</v>
      </c>
      <c r="T2" s="10" t="s">
        <v>83</v>
      </c>
      <c r="U2" s="10" t="s">
        <v>312</v>
      </c>
      <c r="V2" s="10" t="s">
        <v>324</v>
      </c>
      <c r="W2" s="10" t="s">
        <v>234</v>
      </c>
      <c r="X2" s="10" t="s">
        <v>271</v>
      </c>
      <c r="Z2" s="61"/>
    </row>
    <row r="3" spans="1:28" x14ac:dyDescent="0.25">
      <c r="A3" s="229" t="s">
        <v>856</v>
      </c>
      <c r="B3" s="56" t="s">
        <v>63</v>
      </c>
      <c r="C3" s="56" t="s">
        <v>474</v>
      </c>
      <c r="D3" s="134" t="s">
        <v>106</v>
      </c>
      <c r="E3" s="69" t="s">
        <v>313</v>
      </c>
      <c r="F3" s="67" t="s">
        <v>147</v>
      </c>
      <c r="G3" s="68">
        <v>3</v>
      </c>
      <c r="H3" s="68"/>
      <c r="I3" s="68"/>
      <c r="J3" s="63">
        <v>226893</v>
      </c>
      <c r="K3" s="63">
        <v>250491</v>
      </c>
      <c r="L3" s="63"/>
      <c r="M3" s="64">
        <v>1</v>
      </c>
      <c r="N3" s="64"/>
      <c r="O3" s="68">
        <v>0.23</v>
      </c>
      <c r="P3" s="68">
        <v>0.25</v>
      </c>
      <c r="Q3" s="68">
        <v>15</v>
      </c>
      <c r="R3" s="68">
        <v>-1</v>
      </c>
      <c r="S3" s="68">
        <v>330</v>
      </c>
      <c r="T3" s="134"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COFF_330 - LSM_330 -- 3PHG</v>
      </c>
      <c r="V3" s="62" t="str">
        <f>IF(K3&gt;0,VLOOKUP(J3,'Bus Lib'!$B:$D,3,FALSE)&amp;"_"&amp;VLOOKUP(K3,'Bus Lib'!$B:$D,3,FALSE),VLOOKUP(J3,'Bus Lib'!$B:$D,3,FALSE))</f>
        <v>Coffs Harbour 330kV_Lismore 330kV</v>
      </c>
      <c r="W3" s="62" t="s">
        <v>845</v>
      </c>
      <c r="X3" s="62" t="s">
        <v>853</v>
      </c>
      <c r="Z3" s="61"/>
    </row>
    <row r="4" spans="1:28" x14ac:dyDescent="0.25">
      <c r="A4" s="229" t="s">
        <v>857</v>
      </c>
      <c r="B4" s="56" t="s">
        <v>63</v>
      </c>
      <c r="C4" s="56" t="s">
        <v>474</v>
      </c>
      <c r="D4" s="134" t="s">
        <v>106</v>
      </c>
      <c r="E4" s="69" t="s">
        <v>313</v>
      </c>
      <c r="F4" s="67" t="s">
        <v>147</v>
      </c>
      <c r="G4" s="68">
        <v>3</v>
      </c>
      <c r="H4" s="68"/>
      <c r="I4" s="68"/>
      <c r="J4" s="63">
        <v>235640</v>
      </c>
      <c r="K4" s="63">
        <v>211640</v>
      </c>
      <c r="L4" s="63"/>
      <c r="M4" s="64">
        <v>1</v>
      </c>
      <c r="N4" s="123"/>
      <c r="O4" s="68">
        <v>0.33</v>
      </c>
      <c r="P4" s="68">
        <v>0.73</v>
      </c>
      <c r="Q4" s="68">
        <v>5</v>
      </c>
      <c r="R4" s="68">
        <v>-1</v>
      </c>
      <c r="S4" s="68">
        <v>132</v>
      </c>
      <c r="T4" s="134" t="s">
        <v>105</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2GLENIN_132A - ARM_132 -- 3PHG</v>
      </c>
      <c r="V4" s="62" t="str">
        <f>IF(K4&gt;0,VLOOKUP(J4,'Bus Lib'!$B:$D,3,FALSE)&amp;"_"&amp;VLOOKUP(K4,'Bus Lib'!$B:$D,3,FALSE),VLOOKUP(J4,'Bus Lib'!$B:$D,3,FALSE))</f>
        <v>Glen Innes 132kV_Armidale 132kV</v>
      </c>
      <c r="W4" s="62" t="s">
        <v>845</v>
      </c>
      <c r="X4" s="62" t="s">
        <v>853</v>
      </c>
      <c r="Z4" s="61"/>
    </row>
    <row r="5" spans="1:28" x14ac:dyDescent="0.25">
      <c r="A5" s="229" t="s">
        <v>858</v>
      </c>
      <c r="B5" s="56" t="s">
        <v>63</v>
      </c>
      <c r="C5" s="56" t="s">
        <v>474</v>
      </c>
      <c r="D5" s="134" t="s">
        <v>106</v>
      </c>
      <c r="E5" s="69" t="s">
        <v>313</v>
      </c>
      <c r="F5" s="67" t="s">
        <v>147</v>
      </c>
      <c r="G5" s="68">
        <v>3</v>
      </c>
      <c r="H5" s="68"/>
      <c r="I5" s="68"/>
      <c r="J5" s="63">
        <v>235640</v>
      </c>
      <c r="K5" s="63">
        <v>276041</v>
      </c>
      <c r="L5" s="63"/>
      <c r="M5" s="64">
        <v>1</v>
      </c>
      <c r="N5" s="123"/>
      <c r="O5" s="68">
        <v>0.33</v>
      </c>
      <c r="P5" s="68">
        <v>0.43</v>
      </c>
      <c r="Q5" s="68">
        <v>5</v>
      </c>
      <c r="R5" s="68">
        <v>-1</v>
      </c>
      <c r="S5" s="68">
        <v>132</v>
      </c>
      <c r="T5" s="134"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2GLENIN_132A - 2TENTFD_132B -- 3PHG</v>
      </c>
      <c r="V5" s="62" t="str">
        <f>IF(K5&gt;0,VLOOKUP(J5,'Bus Lib'!$B:$D,3,FALSE)&amp;"_"&amp;VLOOKUP(K5,'Bus Lib'!$B:$D,3,FALSE),VLOOKUP(J5,'Bus Lib'!$B:$D,3,FALSE))</f>
        <v>Glen Innes 132kV_Tenterfield 132kV</v>
      </c>
      <c r="W5" s="62" t="s">
        <v>845</v>
      </c>
      <c r="X5" s="62" t="s">
        <v>853</v>
      </c>
      <c r="Z5" s="61"/>
    </row>
    <row r="6" spans="1:28" x14ac:dyDescent="0.25">
      <c r="A6" s="229" t="s">
        <v>859</v>
      </c>
      <c r="B6" s="56" t="s">
        <v>63</v>
      </c>
      <c r="C6" s="56" t="s">
        <v>474</v>
      </c>
      <c r="D6" s="134" t="s">
        <v>106</v>
      </c>
      <c r="E6" s="69" t="s">
        <v>313</v>
      </c>
      <c r="F6" s="67" t="s">
        <v>147</v>
      </c>
      <c r="G6" s="68">
        <v>3</v>
      </c>
      <c r="H6" s="68"/>
      <c r="I6" s="68"/>
      <c r="J6" s="63">
        <v>276041</v>
      </c>
      <c r="K6" s="63">
        <v>294840</v>
      </c>
      <c r="L6" s="63"/>
      <c r="M6" s="64">
        <v>1</v>
      </c>
      <c r="N6" s="64"/>
      <c r="O6" s="68">
        <v>0.33</v>
      </c>
      <c r="P6" s="68">
        <v>0.43</v>
      </c>
      <c r="Q6" s="68">
        <v>5</v>
      </c>
      <c r="R6" s="68">
        <v>-1</v>
      </c>
      <c r="S6" s="68">
        <v>132</v>
      </c>
      <c r="T6" s="134"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2TENTFD_132B - CASN_132 -- 3PHG</v>
      </c>
      <c r="V6" s="62" t="str">
        <f>IF(K6&gt;0,VLOOKUP(J6,'Bus Lib'!$B:$D,3,FALSE)&amp;"_"&amp;VLOOKUP(K6,'Bus Lib'!$B:$D,3,FALSE),VLOOKUP(J6,'Bus Lib'!$B:$D,3,FALSE))</f>
        <v>Tenterfield 132kV_Casino 132kV</v>
      </c>
      <c r="W6" s="62" t="s">
        <v>845</v>
      </c>
      <c r="X6" s="62" t="s">
        <v>853</v>
      </c>
      <c r="Z6" s="61"/>
    </row>
    <row r="7" spans="1:28" x14ac:dyDescent="0.25">
      <c r="A7" s="229" t="s">
        <v>860</v>
      </c>
      <c r="B7" s="56" t="s">
        <v>63</v>
      </c>
      <c r="C7" s="56" t="s">
        <v>474</v>
      </c>
      <c r="D7" s="134" t="s">
        <v>106</v>
      </c>
      <c r="E7" s="69" t="s">
        <v>313</v>
      </c>
      <c r="F7" s="67" t="s">
        <v>147</v>
      </c>
      <c r="G7" s="68">
        <v>3</v>
      </c>
      <c r="H7" s="68"/>
      <c r="I7" s="68"/>
      <c r="J7" s="63">
        <v>294840</v>
      </c>
      <c r="K7" s="63">
        <v>250401</v>
      </c>
      <c r="L7" s="63"/>
      <c r="M7" s="64">
        <v>1</v>
      </c>
      <c r="N7" s="64"/>
      <c r="O7" s="68">
        <v>0.33</v>
      </c>
      <c r="P7" s="68">
        <v>0.43</v>
      </c>
      <c r="Q7" s="68">
        <v>5</v>
      </c>
      <c r="R7" s="68">
        <v>-1</v>
      </c>
      <c r="S7" s="68">
        <v>132</v>
      </c>
      <c r="T7" s="134"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CASN_132 - LSM_132 -- 3PHG</v>
      </c>
      <c r="V7" s="62" t="str">
        <f>IF(K7&gt;0,VLOOKUP(J7,'Bus Lib'!$B:$D,3,FALSE)&amp;"_"&amp;VLOOKUP(K7,'Bus Lib'!$B:$D,3,FALSE),VLOOKUP(J7,'Bus Lib'!$B:$D,3,FALSE))</f>
        <v>Casino 132kV_Lismore 132kV</v>
      </c>
      <c r="W7" s="62" t="s">
        <v>845</v>
      </c>
      <c r="X7" s="62" t="s">
        <v>853</v>
      </c>
      <c r="Z7" s="61"/>
    </row>
    <row r="8" spans="1:28" x14ac:dyDescent="0.25">
      <c r="A8" s="229" t="s">
        <v>861</v>
      </c>
      <c r="B8" s="56" t="s">
        <v>63</v>
      </c>
      <c r="C8" s="56" t="s">
        <v>474</v>
      </c>
      <c r="D8" s="134" t="s">
        <v>106</v>
      </c>
      <c r="E8" s="69" t="s">
        <v>313</v>
      </c>
      <c r="F8" s="67" t="s">
        <v>147</v>
      </c>
      <c r="G8" s="68">
        <v>3</v>
      </c>
      <c r="H8" s="68"/>
      <c r="I8" s="68"/>
      <c r="J8" s="63">
        <v>800000</v>
      </c>
      <c r="K8" s="63">
        <v>245641</v>
      </c>
      <c r="L8" s="63"/>
      <c r="M8" s="64">
        <v>1</v>
      </c>
      <c r="N8" s="64"/>
      <c r="O8" s="68">
        <v>0.33</v>
      </c>
      <c r="P8" s="68">
        <v>0.43</v>
      </c>
      <c r="Q8" s="68">
        <v>5</v>
      </c>
      <c r="R8" s="68">
        <v>-1</v>
      </c>
      <c r="S8" s="68">
        <v>132</v>
      </c>
      <c r="T8" s="134"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MSF_132 - KOLK_132 -- 3PHG</v>
      </c>
      <c r="V8" s="62" t="str">
        <f>IF(K8&gt;0,VLOOKUP(J8,'Bus Lib'!$B:$D,3,FALSE)&amp;"_"&amp;VLOOKUP(K8,'Bus Lib'!$B:$D,3,FALSE),VLOOKUP(J8,'Bus Lib'!$B:$D,3,FALSE))</f>
        <v>Metz SF POC_Koolkhan 132kV</v>
      </c>
      <c r="W8" s="62" t="s">
        <v>845</v>
      </c>
      <c r="X8" s="62" t="s">
        <v>924</v>
      </c>
      <c r="Z8" s="61"/>
    </row>
    <row r="9" spans="1:28" x14ac:dyDescent="0.25">
      <c r="A9" s="229" t="s">
        <v>862</v>
      </c>
      <c r="B9" s="56" t="s">
        <v>63</v>
      </c>
      <c r="C9" s="56" t="s">
        <v>474</v>
      </c>
      <c r="D9" s="134" t="s">
        <v>106</v>
      </c>
      <c r="E9" s="69" t="s">
        <v>313</v>
      </c>
      <c r="F9" s="67" t="s">
        <v>147</v>
      </c>
      <c r="G9" s="68">
        <v>3</v>
      </c>
      <c r="H9" s="68"/>
      <c r="I9" s="68"/>
      <c r="J9" s="63">
        <v>245641</v>
      </c>
      <c r="K9" s="63">
        <v>236942</v>
      </c>
      <c r="L9" s="63"/>
      <c r="M9" s="64">
        <v>1</v>
      </c>
      <c r="N9" s="64"/>
      <c r="O9" s="68">
        <v>0.33</v>
      </c>
      <c r="P9" s="68">
        <v>0.43</v>
      </c>
      <c r="Q9" s="68">
        <v>5</v>
      </c>
      <c r="R9" s="68">
        <v>-1</v>
      </c>
      <c r="S9" s="68">
        <v>132</v>
      </c>
      <c r="T9" s="134"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KOLK_132 - GRAF_132 -- 3PHG</v>
      </c>
      <c r="V9" s="62" t="str">
        <f>IF(K9&gt;0,VLOOKUP(J9,'Bus Lib'!$B:$D,3,FALSE)&amp;"_"&amp;VLOOKUP(K9,'Bus Lib'!$B:$D,3,FALSE),VLOOKUP(J9,'Bus Lib'!$B:$D,3,FALSE))</f>
        <v>Koolkhan 132kV_Graffton East 132kV</v>
      </c>
      <c r="W9" s="62" t="s">
        <v>845</v>
      </c>
      <c r="X9" s="62" t="s">
        <v>853</v>
      </c>
      <c r="Z9" s="61"/>
    </row>
    <row r="10" spans="1:28" s="65" customFormat="1" x14ac:dyDescent="0.25">
      <c r="A10" s="229" t="s">
        <v>863</v>
      </c>
      <c r="B10" s="56" t="s">
        <v>63</v>
      </c>
      <c r="C10" s="56" t="s">
        <v>474</v>
      </c>
      <c r="D10" s="134" t="s">
        <v>106</v>
      </c>
      <c r="E10" s="69" t="s">
        <v>313</v>
      </c>
      <c r="F10" s="67" t="s">
        <v>147</v>
      </c>
      <c r="G10" s="68">
        <v>3</v>
      </c>
      <c r="H10" s="68"/>
      <c r="I10" s="68"/>
      <c r="J10" s="63">
        <v>800009</v>
      </c>
      <c r="K10" s="63">
        <v>250401</v>
      </c>
      <c r="L10" s="122"/>
      <c r="M10" s="64">
        <v>1</v>
      </c>
      <c r="N10" s="64"/>
      <c r="O10" s="68">
        <v>0.33</v>
      </c>
      <c r="P10" s="68">
        <v>0.43</v>
      </c>
      <c r="Q10" s="68">
        <v>5</v>
      </c>
      <c r="R10" s="68">
        <v>-1</v>
      </c>
      <c r="S10" s="68">
        <v>132</v>
      </c>
      <c r="T10" s="134"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SUM_POC_DUM - LSM_132 -- 3PHG</v>
      </c>
      <c r="V10" s="62" t="str">
        <f>IF(K10&gt;0,VLOOKUP(J10,'Bus Lib'!$B:$D,3,FALSE)&amp;"_"&amp;VLOOKUP(K10,'Bus Lib'!$B:$D,3,FALSE),VLOOKUP(J10,'Bus Lib'!$B:$D,3,FALSE))</f>
        <v>SUMSF DM 132kV_Lismore 132kV</v>
      </c>
      <c r="W10" s="62" t="s">
        <v>845</v>
      </c>
      <c r="X10" s="62" t="s">
        <v>853</v>
      </c>
      <c r="Y10" s="61"/>
      <c r="Z10" s="61"/>
      <c r="AA10" s="61"/>
      <c r="AB10" s="61"/>
    </row>
    <row r="11" spans="1:28" x14ac:dyDescent="0.25">
      <c r="A11" s="229" t="s">
        <v>864</v>
      </c>
      <c r="B11" s="56" t="s">
        <v>63</v>
      </c>
      <c r="C11" s="56" t="s">
        <v>474</v>
      </c>
      <c r="D11" s="134" t="s">
        <v>106</v>
      </c>
      <c r="E11" s="69" t="s">
        <v>313</v>
      </c>
      <c r="F11" s="67" t="s">
        <v>147</v>
      </c>
      <c r="G11" s="68">
        <v>3</v>
      </c>
      <c r="H11" s="68"/>
      <c r="I11" s="68"/>
      <c r="J11" s="63">
        <v>800009</v>
      </c>
      <c r="K11" s="63">
        <v>245641</v>
      </c>
      <c r="L11" s="63"/>
      <c r="M11" s="64">
        <v>1</v>
      </c>
      <c r="N11" s="124"/>
      <c r="O11" s="68">
        <v>0.33</v>
      </c>
      <c r="P11" s="68">
        <v>0.43</v>
      </c>
      <c r="Q11" s="68">
        <v>5</v>
      </c>
      <c r="R11" s="68">
        <v>-1</v>
      </c>
      <c r="S11" s="68">
        <v>132</v>
      </c>
      <c r="T11" s="134"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SUM_POC_DUM - KOLK_132 -- 3PHG</v>
      </c>
      <c r="V11" s="62" t="str">
        <f>IF(K11&gt;0,VLOOKUP(J11,'Bus Lib'!$B:$D,3,FALSE)&amp;"_"&amp;VLOOKUP(K11,'Bus Lib'!$B:$D,3,FALSE),VLOOKUP(J11,'Bus Lib'!$B:$D,3,FALSE))</f>
        <v>SUMSF DM 132kV_Koolkhan 132kV</v>
      </c>
      <c r="W11" s="62" t="s">
        <v>845</v>
      </c>
      <c r="X11" s="62" t="s">
        <v>853</v>
      </c>
      <c r="Z11" s="61"/>
    </row>
    <row r="12" spans="1:28" x14ac:dyDescent="0.25">
      <c r="A12" s="229" t="s">
        <v>865</v>
      </c>
      <c r="B12" s="56" t="s">
        <v>63</v>
      </c>
      <c r="C12" s="56" t="s">
        <v>474</v>
      </c>
      <c r="D12" s="134" t="s">
        <v>106</v>
      </c>
      <c r="E12" s="69" t="s">
        <v>412</v>
      </c>
      <c r="F12" s="67" t="s">
        <v>147</v>
      </c>
      <c r="G12" s="68">
        <v>3</v>
      </c>
      <c r="H12" s="68"/>
      <c r="I12" s="68"/>
      <c r="J12" s="63">
        <v>250490</v>
      </c>
      <c r="K12" s="63">
        <v>250401</v>
      </c>
      <c r="L12" s="63"/>
      <c r="M12" s="64">
        <v>1</v>
      </c>
      <c r="N12" s="64"/>
      <c r="O12" s="68">
        <v>0.33</v>
      </c>
      <c r="P12" s="68" t="s">
        <v>474</v>
      </c>
      <c r="Q12" s="68" t="s">
        <v>474</v>
      </c>
      <c r="R12" s="68" t="s">
        <v>474</v>
      </c>
      <c r="S12" s="68" t="s">
        <v>474</v>
      </c>
      <c r="T12" s="134"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Tx_2w fault LSM_330 - LSM_132 -- 3PHG</v>
      </c>
      <c r="V12" s="62" t="str">
        <f>IF(K12&gt;0,VLOOKUP(J12,'Bus Lib'!$B:$D,3,FALSE)&amp;"_"&amp;VLOOKUP(K12,'Bus Lib'!$B:$D,3,FALSE),VLOOKUP(J12,'Bus Lib'!$B:$D,3,FALSE))</f>
        <v>Lismore 330kV_A_Lismore 132kV</v>
      </c>
      <c r="W12" s="62" t="s">
        <v>845</v>
      </c>
      <c r="X12" s="62" t="s">
        <v>853</v>
      </c>
      <c r="Z12" s="61"/>
    </row>
    <row r="13" spans="1:28" x14ac:dyDescent="0.25">
      <c r="A13" s="229" t="s">
        <v>866</v>
      </c>
      <c r="B13" s="56" t="s">
        <v>58</v>
      </c>
      <c r="C13" s="56" t="s">
        <v>849</v>
      </c>
      <c r="D13" s="134" t="s">
        <v>106</v>
      </c>
      <c r="E13" s="67"/>
      <c r="F13" s="67" t="s">
        <v>850</v>
      </c>
      <c r="G13" s="68" t="s">
        <v>474</v>
      </c>
      <c r="H13" s="68"/>
      <c r="I13" s="68"/>
      <c r="J13" s="63"/>
      <c r="K13" s="63"/>
      <c r="L13" s="63"/>
      <c r="M13" s="64"/>
      <c r="N13" s="64"/>
      <c r="O13" s="68"/>
      <c r="P13" s="68"/>
      <c r="Q13" s="68"/>
      <c r="R13" s="68"/>
      <c r="S13" s="68"/>
      <c r="T13" s="134" t="s">
        <v>106</v>
      </c>
      <c r="U13" s="62" t="s">
        <v>876</v>
      </c>
      <c r="V13" s="62" t="s">
        <v>851</v>
      </c>
      <c r="W13" s="62" t="s">
        <v>851</v>
      </c>
      <c r="X13" s="62" t="s">
        <v>854</v>
      </c>
      <c r="Z13" s="61"/>
    </row>
    <row r="14" spans="1:28" x14ac:dyDescent="0.25">
      <c r="A14" s="229" t="s">
        <v>867</v>
      </c>
      <c r="B14" s="56" t="s">
        <v>58</v>
      </c>
      <c r="C14" s="56" t="s">
        <v>852</v>
      </c>
      <c r="D14" s="134" t="s">
        <v>106</v>
      </c>
      <c r="E14" s="67"/>
      <c r="F14" s="67" t="s">
        <v>850</v>
      </c>
      <c r="G14" s="68" t="s">
        <v>474</v>
      </c>
      <c r="H14" s="68"/>
      <c r="I14" s="68"/>
      <c r="J14" s="63"/>
      <c r="K14" s="63"/>
      <c r="L14" s="63"/>
      <c r="M14" s="64"/>
      <c r="N14" s="64"/>
      <c r="O14" s="68"/>
      <c r="P14" s="68"/>
      <c r="Q14" s="68"/>
      <c r="R14" s="68"/>
      <c r="S14" s="68"/>
      <c r="T14" s="134" t="s">
        <v>106</v>
      </c>
      <c r="U14" s="62" t="s">
        <v>876</v>
      </c>
      <c r="V14" s="62" t="s">
        <v>851</v>
      </c>
      <c r="W14" s="62" t="s">
        <v>851</v>
      </c>
      <c r="X14" s="62" t="s">
        <v>854</v>
      </c>
      <c r="Z14" s="61"/>
    </row>
    <row r="15" spans="1:28" x14ac:dyDescent="0.25">
      <c r="A15" s="229" t="s">
        <v>868</v>
      </c>
      <c r="B15" s="56" t="s">
        <v>855</v>
      </c>
      <c r="C15" s="56"/>
      <c r="D15" s="134" t="s">
        <v>106</v>
      </c>
      <c r="E15" s="69" t="s">
        <v>412</v>
      </c>
      <c r="F15" s="67"/>
      <c r="G15" s="68">
        <v>3</v>
      </c>
      <c r="H15" s="68"/>
      <c r="I15" s="68"/>
      <c r="J15" s="63">
        <v>9930</v>
      </c>
      <c r="K15" s="63">
        <v>9940</v>
      </c>
      <c r="L15" s="63"/>
      <c r="M15" s="64">
        <v>1</v>
      </c>
      <c r="N15" s="64"/>
      <c r="O15" s="68"/>
      <c r="P15" s="68"/>
      <c r="Q15" s="68"/>
      <c r="R15" s="68"/>
      <c r="S15" s="68"/>
      <c r="T15" s="134" t="s">
        <v>106</v>
      </c>
      <c r="U15" s="62" t="s">
        <v>877</v>
      </c>
      <c r="V15" s="62" t="s">
        <v>851</v>
      </c>
      <c r="W15" s="62" t="s">
        <v>851</v>
      </c>
      <c r="X15" s="62" t="s">
        <v>854</v>
      </c>
      <c r="Z15" s="61"/>
    </row>
    <row r="16" spans="1:28" ht="12.75" x14ac:dyDescent="0.25">
      <c r="A16" s="61"/>
      <c r="B16" s="61"/>
      <c r="C16" s="61"/>
      <c r="D16" s="61"/>
      <c r="E16" s="61"/>
      <c r="F16" s="61"/>
      <c r="G16" s="61"/>
      <c r="H16" s="61"/>
      <c r="I16" s="61"/>
      <c r="J16" s="61"/>
      <c r="K16" s="61"/>
      <c r="L16" s="61"/>
      <c r="M16" s="61"/>
      <c r="N16" s="61"/>
      <c r="Q16" s="61"/>
      <c r="R16" s="61"/>
      <c r="U16" s="61"/>
      <c r="V16" s="61"/>
      <c r="W16" s="61"/>
      <c r="X16" s="61"/>
      <c r="Z16" s="61"/>
    </row>
  </sheetData>
  <mergeCells count="1">
    <mergeCell ref="A1:T1"/>
  </mergeCells>
  <phoneticPr fontId="3" type="noConversion"/>
  <conditionalFormatting sqref="D3:D15 T2:T15">
    <cfRule type="containsText" dxfId="0" priority="1" operator="containsText" text="yes">
      <formula>NOT(ISERROR(SEARCH("yes",D2)))</formula>
    </cfRule>
  </conditionalFormatting>
  <dataValidations count="5">
    <dataValidation type="list" allowBlank="1" showInputMessage="1" showErrorMessage="1" sqref="E13:E14" xr:uid="{8156CDB8-B2B4-4FE1-B8B2-EC8A0F4E3B9E}">
      <formula1>"3PHG, 2PHG, 1PHG, LLG, LL, shunt, 2WD, 3WD, BUS"</formula1>
    </dataValidation>
    <dataValidation type="list" allowBlank="1" showInputMessage="1" showErrorMessage="1" sqref="E3:E12 E15" xr:uid="{9C0E49B8-2BD1-4E22-AD32-32F252234011}">
      <formula1>"Line, Tx_2w, Tx_3w, Bus, Machine, Shunt"</formula1>
    </dataValidation>
    <dataValidation allowBlank="1" showInputMessage="1" showErrorMessage="1" prompt="Test Profile depends on the selected Test Type:_x000a__x000a_Only applicable for V_stp_profile or Tx_tap_profile" sqref="C3" xr:uid="{4A1657C0-2027-4F3F-B28B-2C37C2C421D4}"/>
    <dataValidation type="list" allowBlank="1" showInputMessage="1" showErrorMessage="1" error="Enter value from the drop list" sqref="B3:B15" xr:uid="{70669CA6-DC7F-46CC-AEBB-27C42636F145}">
      <formula1>"Fault, Multi_fault, Switching, V_stp_profile, Tx_tap_profile"</formula1>
    </dataValidation>
    <dataValidation type="list" allowBlank="1" showInputMessage="1" showErrorMessage="1" error="Enter value from the drop list" sqref="F3:F15" xr:uid="{0B3951D3-4F43-4985-A42E-E9D624E5E653}">
      <formula1>"3PHG, 2PHG, 1PHG, LL, ON, OFF, var_change_rel, var_change_abs"</formula1>
    </dataValidation>
  </dataValidation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election activeCell="U33" sqref="U33"/>
    </sheetView>
    <sheetView workbookViewId="1"/>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BU68"/>
  <sheetViews>
    <sheetView workbookViewId="0">
      <selection activeCell="P29" sqref="P29"/>
    </sheetView>
    <sheetView workbookViewId="1"/>
  </sheetViews>
  <sheetFormatPr defaultRowHeight="15" x14ac:dyDescent="0.25"/>
  <cols>
    <col min="1" max="1" width="59.28515625" customWidth="1"/>
    <col min="2" max="2" width="12.28515625" customWidth="1"/>
    <col min="15" max="15" width="13.28515625" customWidth="1"/>
    <col min="16" max="16" width="12.42578125" customWidth="1"/>
  </cols>
  <sheetData>
    <row r="1" spans="1:73" x14ac:dyDescent="0.25">
      <c r="A1" s="24" t="s">
        <v>115</v>
      </c>
      <c r="B1" s="19"/>
      <c r="C1" s="20"/>
      <c r="D1" s="19"/>
      <c r="E1" s="20"/>
      <c r="F1" s="19"/>
      <c r="G1" s="20"/>
      <c r="H1" s="19"/>
      <c r="I1" s="20"/>
      <c r="J1" s="145"/>
      <c r="K1" s="146"/>
      <c r="L1" s="147"/>
      <c r="M1" s="146"/>
      <c r="N1" s="147"/>
      <c r="O1" s="146"/>
      <c r="P1" s="147"/>
      <c r="Q1" s="148"/>
      <c r="R1" s="145"/>
      <c r="S1" s="146"/>
      <c r="T1" s="147"/>
      <c r="U1" s="146"/>
      <c r="V1" s="147"/>
      <c r="W1" s="146"/>
      <c r="X1" s="147"/>
      <c r="Y1" s="148"/>
      <c r="Z1" s="19"/>
      <c r="AA1" s="20"/>
      <c r="AB1" s="19"/>
      <c r="AC1" s="20"/>
      <c r="AD1" s="19"/>
      <c r="AE1" s="20"/>
      <c r="AF1" s="19"/>
      <c r="AG1" s="20"/>
      <c r="AH1" s="145"/>
      <c r="AI1" s="146"/>
      <c r="AJ1" s="147"/>
      <c r="AK1" s="146"/>
      <c r="AL1" s="147"/>
      <c r="AM1" s="146"/>
      <c r="AN1" s="147"/>
      <c r="AO1" s="148"/>
      <c r="AP1" s="145"/>
      <c r="AQ1" s="146"/>
      <c r="AR1" s="147"/>
      <c r="AS1" s="146"/>
      <c r="AT1" s="147"/>
      <c r="AU1" s="146"/>
      <c r="AV1" s="147"/>
      <c r="AW1" s="148"/>
      <c r="AX1" s="145"/>
      <c r="AY1" s="146"/>
      <c r="AZ1" s="147"/>
      <c r="BA1" s="146"/>
      <c r="BB1" s="145"/>
      <c r="BC1" s="146"/>
      <c r="BD1" s="147"/>
      <c r="BE1" s="146"/>
      <c r="BF1" s="145"/>
      <c r="BG1" s="146"/>
      <c r="BH1" s="147"/>
      <c r="BI1" s="146"/>
      <c r="BJ1" s="145"/>
      <c r="BK1" s="146"/>
      <c r="BL1" s="147"/>
      <c r="BM1" s="146"/>
      <c r="BN1" s="145"/>
      <c r="BO1" s="146"/>
      <c r="BP1" s="147"/>
      <c r="BQ1" s="146"/>
      <c r="BR1" s="145"/>
      <c r="BS1" s="146"/>
      <c r="BT1" s="147"/>
      <c r="BU1" s="146"/>
    </row>
    <row r="2" spans="1:73" x14ac:dyDescent="0.25">
      <c r="A2" s="21" t="s">
        <v>108</v>
      </c>
      <c r="B2" s="8" t="s">
        <v>540</v>
      </c>
      <c r="C2" s="22"/>
      <c r="D2" s="8" t="s">
        <v>541</v>
      </c>
      <c r="E2" s="22"/>
      <c r="F2" s="8" t="s">
        <v>542</v>
      </c>
      <c r="G2" s="22"/>
      <c r="H2" s="8" t="s">
        <v>543</v>
      </c>
      <c r="I2" s="23"/>
      <c r="J2" s="149" t="s">
        <v>544</v>
      </c>
      <c r="K2" s="22"/>
      <c r="L2" s="8" t="s">
        <v>545</v>
      </c>
      <c r="M2" s="22"/>
      <c r="N2" s="8" t="s">
        <v>546</v>
      </c>
      <c r="O2" s="22"/>
      <c r="P2" s="8" t="s">
        <v>547</v>
      </c>
      <c r="Q2" s="150"/>
      <c r="R2" s="149" t="s">
        <v>548</v>
      </c>
      <c r="S2" s="22"/>
      <c r="T2" s="8" t="s">
        <v>549</v>
      </c>
      <c r="U2" s="22"/>
      <c r="V2" s="8" t="s">
        <v>550</v>
      </c>
      <c r="W2" s="22"/>
      <c r="X2" s="8" t="s">
        <v>551</v>
      </c>
      <c r="Y2" s="150"/>
      <c r="Z2" s="8" t="s">
        <v>552</v>
      </c>
      <c r="AA2" s="22"/>
      <c r="AB2" s="8" t="s">
        <v>553</v>
      </c>
      <c r="AC2" s="22"/>
      <c r="AD2" s="8" t="s">
        <v>554</v>
      </c>
      <c r="AE2" s="22"/>
      <c r="AF2" s="8" t="s">
        <v>555</v>
      </c>
      <c r="AG2" s="23"/>
      <c r="AH2" s="149" t="s">
        <v>556</v>
      </c>
      <c r="AI2" s="22"/>
      <c r="AJ2" s="8" t="s">
        <v>557</v>
      </c>
      <c r="AK2" s="22"/>
      <c r="AL2" s="8" t="s">
        <v>558</v>
      </c>
      <c r="AM2" s="22"/>
      <c r="AN2" s="8" t="s">
        <v>559</v>
      </c>
      <c r="AO2" s="150"/>
      <c r="AP2" s="149" t="s">
        <v>560</v>
      </c>
      <c r="AQ2" s="22"/>
      <c r="AR2" s="8" t="s">
        <v>561</v>
      </c>
      <c r="AS2" s="22"/>
      <c r="AT2" s="8" t="s">
        <v>562</v>
      </c>
      <c r="AU2" s="22"/>
      <c r="AV2" s="8" t="s">
        <v>563</v>
      </c>
      <c r="AW2" s="150"/>
      <c r="AX2" s="149" t="s">
        <v>564</v>
      </c>
      <c r="AY2" s="22"/>
      <c r="AZ2" s="149" t="s">
        <v>565</v>
      </c>
      <c r="BA2" s="22"/>
      <c r="BB2" s="149" t="s">
        <v>566</v>
      </c>
      <c r="BC2" s="22"/>
      <c r="BD2" s="149" t="s">
        <v>567</v>
      </c>
      <c r="BE2" s="22"/>
      <c r="BF2" s="149" t="s">
        <v>568</v>
      </c>
      <c r="BG2" s="22"/>
      <c r="BH2" s="149" t="s">
        <v>569</v>
      </c>
      <c r="BI2" s="22"/>
      <c r="BJ2" s="149" t="s">
        <v>570</v>
      </c>
      <c r="BK2" s="22"/>
      <c r="BL2" s="149" t="s">
        <v>571</v>
      </c>
      <c r="BM2" s="22"/>
      <c r="BN2" s="149" t="s">
        <v>572</v>
      </c>
      <c r="BO2" s="22"/>
      <c r="BP2" s="149" t="s">
        <v>573</v>
      </c>
      <c r="BQ2" s="22"/>
      <c r="BR2" s="149" t="s">
        <v>574</v>
      </c>
      <c r="BS2" s="22"/>
      <c r="BT2" s="149" t="s">
        <v>575</v>
      </c>
      <c r="BU2" s="22"/>
    </row>
    <row r="3" spans="1:73" ht="114" x14ac:dyDescent="0.25">
      <c r="A3" s="44" t="s">
        <v>133</v>
      </c>
      <c r="B3" s="47" t="s">
        <v>132</v>
      </c>
      <c r="C3" s="48"/>
      <c r="D3" s="47" t="s">
        <v>132</v>
      </c>
      <c r="E3" s="48"/>
      <c r="F3" s="47" t="s">
        <v>132</v>
      </c>
      <c r="G3" s="48"/>
      <c r="H3" s="47" t="s">
        <v>132</v>
      </c>
      <c r="I3" s="47"/>
      <c r="J3" s="151" t="s">
        <v>132</v>
      </c>
      <c r="K3" s="48"/>
      <c r="L3" s="47" t="s">
        <v>132</v>
      </c>
      <c r="M3" s="48"/>
      <c r="N3" s="47" t="s">
        <v>132</v>
      </c>
      <c r="O3" s="48"/>
      <c r="P3" s="47" t="s">
        <v>132</v>
      </c>
      <c r="Q3" s="152"/>
      <c r="R3" s="151" t="s">
        <v>132</v>
      </c>
      <c r="S3" s="48"/>
      <c r="T3" s="47" t="s">
        <v>132</v>
      </c>
      <c r="U3" s="48"/>
      <c r="V3" s="47" t="s">
        <v>132</v>
      </c>
      <c r="W3" s="48"/>
      <c r="X3" s="47" t="s">
        <v>132</v>
      </c>
      <c r="Y3" s="152"/>
      <c r="Z3" s="47" t="s">
        <v>132</v>
      </c>
      <c r="AA3" s="48"/>
      <c r="AB3" s="47" t="s">
        <v>132</v>
      </c>
      <c r="AC3" s="48"/>
      <c r="AD3" s="47" t="s">
        <v>132</v>
      </c>
      <c r="AE3" s="48"/>
      <c r="AF3" s="47" t="s">
        <v>132</v>
      </c>
      <c r="AG3" s="47"/>
      <c r="AH3" s="151" t="s">
        <v>132</v>
      </c>
      <c r="AI3" s="48"/>
      <c r="AJ3" s="47" t="s">
        <v>132</v>
      </c>
      <c r="AK3" s="48"/>
      <c r="AL3" s="47" t="s">
        <v>132</v>
      </c>
      <c r="AM3" s="48"/>
      <c r="AN3" s="47" t="s">
        <v>132</v>
      </c>
      <c r="AO3" s="152"/>
      <c r="AP3" s="151" t="s">
        <v>132</v>
      </c>
      <c r="AQ3" s="48"/>
      <c r="AR3" s="47" t="s">
        <v>132</v>
      </c>
      <c r="AS3" s="48"/>
      <c r="AT3" s="47" t="s">
        <v>132</v>
      </c>
      <c r="AU3" s="48"/>
      <c r="AV3" s="47" t="s">
        <v>132</v>
      </c>
      <c r="AW3" s="152"/>
      <c r="AX3" s="151" t="s">
        <v>132</v>
      </c>
      <c r="AY3" s="48"/>
      <c r="AZ3" s="47" t="s">
        <v>132</v>
      </c>
      <c r="BA3" s="48"/>
      <c r="BB3" s="151" t="s">
        <v>132</v>
      </c>
      <c r="BC3" s="48"/>
      <c r="BD3" s="47" t="s">
        <v>132</v>
      </c>
      <c r="BE3" s="48"/>
      <c r="BF3" s="151" t="s">
        <v>132</v>
      </c>
      <c r="BG3" s="48"/>
      <c r="BH3" s="47" t="s">
        <v>132</v>
      </c>
      <c r="BI3" s="48"/>
      <c r="BJ3" s="151" t="s">
        <v>132</v>
      </c>
      <c r="BK3" s="48"/>
      <c r="BL3" s="47" t="s">
        <v>132</v>
      </c>
      <c r="BM3" s="48"/>
      <c r="BN3" s="151" t="s">
        <v>132</v>
      </c>
      <c r="BO3" s="48"/>
      <c r="BP3" s="47" t="s">
        <v>132</v>
      </c>
      <c r="BQ3" s="48"/>
      <c r="BR3" s="151" t="s">
        <v>132</v>
      </c>
      <c r="BS3" s="48"/>
      <c r="BT3" s="47" t="s">
        <v>132</v>
      </c>
      <c r="BU3" s="48"/>
    </row>
    <row r="4" spans="1:73" x14ac:dyDescent="0.25">
      <c r="A4" s="45" t="s">
        <v>269</v>
      </c>
      <c r="C4" s="24">
        <f>30/1000</f>
        <v>0.03</v>
      </c>
      <c r="E4" s="24">
        <f>30/1000</f>
        <v>0.03</v>
      </c>
      <c r="G4" s="24">
        <f>30/1000</f>
        <v>0.03</v>
      </c>
      <c r="I4" s="11">
        <f>30/1000</f>
        <v>0.03</v>
      </c>
      <c r="J4" s="153"/>
      <c r="K4" s="24">
        <f>30/1000</f>
        <v>0.03</v>
      </c>
      <c r="M4" s="24">
        <f>30/1000</f>
        <v>0.03</v>
      </c>
      <c r="O4" s="24">
        <f>30/1000</f>
        <v>0.03</v>
      </c>
      <c r="Q4" s="154">
        <f>30/1000</f>
        <v>0.03</v>
      </c>
      <c r="R4" s="153"/>
      <c r="S4" s="24">
        <f>30/1000</f>
        <v>0.03</v>
      </c>
      <c r="U4" s="24">
        <f>30/1000</f>
        <v>0.03</v>
      </c>
      <c r="W4" s="24">
        <f>30/1000</f>
        <v>0.03</v>
      </c>
      <c r="Y4" s="154">
        <f>30/1000</f>
        <v>0.03</v>
      </c>
      <c r="AA4" s="24">
        <f>30/1000</f>
        <v>0.03</v>
      </c>
      <c r="AC4" s="24">
        <f>30/1000</f>
        <v>0.03</v>
      </c>
      <c r="AE4" s="24">
        <f>30/1000</f>
        <v>0.03</v>
      </c>
      <c r="AG4" s="11">
        <f>30/1000</f>
        <v>0.03</v>
      </c>
      <c r="AH4" s="153"/>
      <c r="AI4" s="24">
        <f>30/1000</f>
        <v>0.03</v>
      </c>
      <c r="AK4" s="24">
        <f>30/1000</f>
        <v>0.03</v>
      </c>
      <c r="AM4" s="24">
        <f>30/1000</f>
        <v>0.03</v>
      </c>
      <c r="AO4" s="154">
        <f>30/1000</f>
        <v>0.03</v>
      </c>
      <c r="AP4" s="153"/>
      <c r="AQ4" s="24">
        <f>30/1000</f>
        <v>0.03</v>
      </c>
      <c r="AS4" s="24">
        <f>30/1000</f>
        <v>0.03</v>
      </c>
      <c r="AU4" s="24">
        <f>30/1000</f>
        <v>0.03</v>
      </c>
      <c r="AW4" s="154">
        <f>30/1000</f>
        <v>0.03</v>
      </c>
      <c r="AX4" s="153"/>
      <c r="AY4" s="24">
        <f>30/1000</f>
        <v>0.03</v>
      </c>
      <c r="BA4" s="24">
        <f>30/1000</f>
        <v>0.03</v>
      </c>
      <c r="BB4" s="153"/>
      <c r="BC4" s="24">
        <f>30/1000</f>
        <v>0.03</v>
      </c>
      <c r="BE4" s="24">
        <f>30/1000</f>
        <v>0.03</v>
      </c>
      <c r="BF4" s="153"/>
      <c r="BG4" s="24">
        <f>30/1000</f>
        <v>0.03</v>
      </c>
      <c r="BI4" s="24">
        <f>30/1000</f>
        <v>0.03</v>
      </c>
      <c r="BJ4" s="153"/>
      <c r="BK4" s="24">
        <f>30/1000</f>
        <v>0.03</v>
      </c>
      <c r="BM4" s="24">
        <f>30/1000</f>
        <v>0.03</v>
      </c>
      <c r="BN4" s="153"/>
      <c r="BO4" s="24">
        <f>30/1000</f>
        <v>0.03</v>
      </c>
      <c r="BQ4" s="24">
        <f>30/1000</f>
        <v>0.03</v>
      </c>
      <c r="BR4" s="153"/>
      <c r="BS4" s="24">
        <f>30/1000</f>
        <v>0.03</v>
      </c>
      <c r="BU4" s="24">
        <f>30/1000</f>
        <v>0.03</v>
      </c>
    </row>
    <row r="5" spans="1:73" x14ac:dyDescent="0.25">
      <c r="A5" s="46" t="s">
        <v>270</v>
      </c>
      <c r="B5" s="8"/>
      <c r="C5" s="9"/>
      <c r="D5" s="8"/>
      <c r="E5" s="9"/>
      <c r="F5" s="8"/>
      <c r="G5" s="9"/>
      <c r="H5" s="8"/>
      <c r="I5" s="8"/>
      <c r="J5" s="149"/>
      <c r="K5" s="9"/>
      <c r="L5" s="8"/>
      <c r="M5" s="9"/>
      <c r="N5" s="8"/>
      <c r="O5" s="9"/>
      <c r="P5" s="8"/>
      <c r="Q5" s="155"/>
      <c r="R5" s="149"/>
      <c r="S5" s="9"/>
      <c r="T5" s="8"/>
      <c r="U5" s="9"/>
      <c r="V5" s="8"/>
      <c r="W5" s="9"/>
      <c r="X5" s="8"/>
      <c r="Y5" s="155"/>
      <c r="Z5" s="8"/>
      <c r="AA5" s="9"/>
      <c r="AB5" s="8"/>
      <c r="AC5" s="9"/>
      <c r="AD5" s="8"/>
      <c r="AE5" s="9"/>
      <c r="AF5" s="8"/>
      <c r="AG5" s="8"/>
      <c r="AH5" s="149"/>
      <c r="AI5" s="9"/>
      <c r="AJ5" s="8"/>
      <c r="AK5" s="9"/>
      <c r="AL5" s="8"/>
      <c r="AM5" s="9"/>
      <c r="AN5" s="8"/>
      <c r="AO5" s="155"/>
      <c r="AP5" s="149"/>
      <c r="AQ5" s="9"/>
      <c r="AR5" s="8"/>
      <c r="AS5" s="9"/>
      <c r="AT5" s="8"/>
      <c r="AU5" s="9"/>
      <c r="AV5" s="8"/>
      <c r="AW5" s="155"/>
      <c r="AX5" s="149"/>
      <c r="AY5" s="9"/>
      <c r="AZ5" s="8"/>
      <c r="BA5" s="9"/>
      <c r="BB5" s="149"/>
      <c r="BC5" s="9"/>
      <c r="BD5" s="8"/>
      <c r="BE5" s="9"/>
      <c r="BF5" s="149"/>
      <c r="BG5" s="9"/>
      <c r="BH5" s="8"/>
      <c r="BI5" s="9"/>
      <c r="BJ5" s="149"/>
      <c r="BK5" s="9"/>
      <c r="BL5" s="8"/>
      <c r="BM5" s="9"/>
      <c r="BN5" s="149"/>
      <c r="BO5" s="9"/>
      <c r="BP5" s="8"/>
      <c r="BQ5" s="9"/>
      <c r="BR5" s="149"/>
      <c r="BS5" s="9"/>
      <c r="BT5" s="8"/>
      <c r="BU5" s="9"/>
    </row>
    <row r="6" spans="1:73" x14ac:dyDescent="0.25">
      <c r="A6" s="7"/>
      <c r="B6" t="s">
        <v>539</v>
      </c>
      <c r="C6" s="7" t="s">
        <v>538</v>
      </c>
      <c r="D6" t="s">
        <v>539</v>
      </c>
      <c r="E6" s="7" t="s">
        <v>538</v>
      </c>
      <c r="F6" t="s">
        <v>539</v>
      </c>
      <c r="G6" s="7" t="s">
        <v>538</v>
      </c>
      <c r="H6" t="s">
        <v>539</v>
      </c>
      <c r="I6" t="s">
        <v>538</v>
      </c>
      <c r="J6" s="153" t="s">
        <v>539</v>
      </c>
      <c r="K6" s="7" t="s">
        <v>538</v>
      </c>
      <c r="L6" t="s">
        <v>539</v>
      </c>
      <c r="M6" s="7" t="s">
        <v>538</v>
      </c>
      <c r="N6" t="s">
        <v>539</v>
      </c>
      <c r="O6" s="7" t="s">
        <v>538</v>
      </c>
      <c r="P6" t="s">
        <v>539</v>
      </c>
      <c r="Q6" s="156" t="s">
        <v>538</v>
      </c>
      <c r="R6" s="153" t="s">
        <v>539</v>
      </c>
      <c r="S6" s="7" t="s">
        <v>538</v>
      </c>
      <c r="T6" t="s">
        <v>539</v>
      </c>
      <c r="U6" s="7" t="s">
        <v>538</v>
      </c>
      <c r="V6" t="s">
        <v>539</v>
      </c>
      <c r="W6" s="7" t="s">
        <v>538</v>
      </c>
      <c r="X6" t="s">
        <v>539</v>
      </c>
      <c r="Y6" s="156" t="s">
        <v>538</v>
      </c>
      <c r="Z6" t="s">
        <v>539</v>
      </c>
      <c r="AA6" s="7" t="s">
        <v>538</v>
      </c>
      <c r="AB6" t="s">
        <v>539</v>
      </c>
      <c r="AC6" s="7" t="s">
        <v>538</v>
      </c>
      <c r="AD6" t="s">
        <v>539</v>
      </c>
      <c r="AE6" s="7" t="s">
        <v>538</v>
      </c>
      <c r="AF6" t="s">
        <v>539</v>
      </c>
      <c r="AG6" t="s">
        <v>538</v>
      </c>
      <c r="AH6" s="153" t="s">
        <v>539</v>
      </c>
      <c r="AI6" s="7" t="s">
        <v>538</v>
      </c>
      <c r="AJ6" t="s">
        <v>539</v>
      </c>
      <c r="AK6" s="7" t="s">
        <v>538</v>
      </c>
      <c r="AL6" t="s">
        <v>539</v>
      </c>
      <c r="AM6" s="7" t="s">
        <v>538</v>
      </c>
      <c r="AN6" t="s">
        <v>539</v>
      </c>
      <c r="AO6" s="156" t="s">
        <v>538</v>
      </c>
      <c r="AP6" s="153" t="s">
        <v>539</v>
      </c>
      <c r="AQ6" s="7" t="s">
        <v>538</v>
      </c>
      <c r="AR6" t="s">
        <v>539</v>
      </c>
      <c r="AS6" s="7" t="s">
        <v>538</v>
      </c>
      <c r="AT6" t="s">
        <v>539</v>
      </c>
      <c r="AU6" s="7" t="s">
        <v>538</v>
      </c>
      <c r="AV6" t="s">
        <v>539</v>
      </c>
      <c r="AW6" s="156" t="s">
        <v>538</v>
      </c>
      <c r="AX6" s="153" t="s">
        <v>539</v>
      </c>
      <c r="AY6" s="7" t="s">
        <v>538</v>
      </c>
      <c r="AZ6" t="s">
        <v>539</v>
      </c>
      <c r="BA6" s="7" t="s">
        <v>538</v>
      </c>
      <c r="BB6" s="153" t="s">
        <v>539</v>
      </c>
      <c r="BC6" s="7" t="s">
        <v>538</v>
      </c>
      <c r="BD6" t="s">
        <v>539</v>
      </c>
      <c r="BE6" s="7" t="s">
        <v>538</v>
      </c>
      <c r="BF6" s="153" t="s">
        <v>539</v>
      </c>
      <c r="BG6" s="7" t="s">
        <v>538</v>
      </c>
      <c r="BH6" t="s">
        <v>539</v>
      </c>
      <c r="BI6" s="7" t="s">
        <v>538</v>
      </c>
      <c r="BJ6" s="153" t="s">
        <v>539</v>
      </c>
      <c r="BK6" s="7" t="s">
        <v>538</v>
      </c>
      <c r="BL6" t="s">
        <v>539</v>
      </c>
      <c r="BM6" s="7" t="s">
        <v>538</v>
      </c>
      <c r="BN6" s="153" t="s">
        <v>539</v>
      </c>
      <c r="BO6" s="7" t="s">
        <v>538</v>
      </c>
      <c r="BP6" t="s">
        <v>539</v>
      </c>
      <c r="BQ6" s="7" t="s">
        <v>538</v>
      </c>
      <c r="BR6" s="153" t="s">
        <v>539</v>
      </c>
      <c r="BS6" s="7" t="s">
        <v>538</v>
      </c>
      <c r="BT6" t="s">
        <v>539</v>
      </c>
      <c r="BU6" s="7" t="s">
        <v>538</v>
      </c>
    </row>
    <row r="7" spans="1:73" x14ac:dyDescent="0.25">
      <c r="A7" s="7" t="s">
        <v>111</v>
      </c>
      <c r="B7">
        <v>0</v>
      </c>
      <c r="C7">
        <v>0.63000068863294489</v>
      </c>
      <c r="D7">
        <v>0</v>
      </c>
      <c r="E7">
        <v>0.63000055103892338</v>
      </c>
      <c r="F7">
        <v>0</v>
      </c>
      <c r="G7">
        <v>0.63000059779645434</v>
      </c>
      <c r="H7">
        <v>0</v>
      </c>
      <c r="I7">
        <v>0.63000047271221626</v>
      </c>
      <c r="J7" s="153">
        <v>0</v>
      </c>
      <c r="K7">
        <v>0.70000076514771647</v>
      </c>
      <c r="L7">
        <v>0</v>
      </c>
      <c r="M7">
        <v>0.70000061226547039</v>
      </c>
      <c r="N7">
        <v>0</v>
      </c>
      <c r="O7">
        <v>0.70000066421828278</v>
      </c>
      <c r="P7">
        <v>0</v>
      </c>
      <c r="Q7" s="156">
        <v>0.70000052523579559</v>
      </c>
      <c r="R7" s="153">
        <v>0</v>
      </c>
      <c r="S7">
        <v>0.70000082717827017</v>
      </c>
      <c r="T7">
        <v>0</v>
      </c>
      <c r="U7">
        <v>0.70000064675900497</v>
      </c>
      <c r="V7">
        <v>0</v>
      </c>
      <c r="W7">
        <v>0.70000081224160393</v>
      </c>
      <c r="X7">
        <v>0</v>
      </c>
      <c r="Y7" s="156">
        <v>0.70000061946859882</v>
      </c>
      <c r="Z7">
        <v>0</v>
      </c>
      <c r="AA7">
        <v>0.63000055979943881</v>
      </c>
      <c r="AB7">
        <v>0</v>
      </c>
      <c r="AC7">
        <v>0.63000044297313429</v>
      </c>
      <c r="AD7">
        <v>0</v>
      </c>
      <c r="AE7">
        <v>0.63000047812515403</v>
      </c>
      <c r="AF7">
        <v>0</v>
      </c>
      <c r="AG7">
        <v>0.63000037754279103</v>
      </c>
      <c r="AH7" s="153">
        <v>0</v>
      </c>
      <c r="AI7">
        <v>0.70000062199937652</v>
      </c>
      <c r="AJ7">
        <v>0</v>
      </c>
      <c r="AK7">
        <v>0.70000049219237148</v>
      </c>
      <c r="AL7">
        <v>0</v>
      </c>
      <c r="AM7">
        <v>0.70000053125017114</v>
      </c>
      <c r="AN7">
        <v>0</v>
      </c>
      <c r="AO7" s="156">
        <v>0.7000004194919901</v>
      </c>
      <c r="AP7" s="153">
        <v>0</v>
      </c>
      <c r="AQ7">
        <v>0.70000062199937652</v>
      </c>
      <c r="AR7">
        <v>0</v>
      </c>
      <c r="AS7">
        <v>0.70000049219237148</v>
      </c>
      <c r="AT7">
        <v>0</v>
      </c>
      <c r="AU7">
        <v>0.70000053125017114</v>
      </c>
      <c r="AV7">
        <v>0</v>
      </c>
      <c r="AW7" s="156">
        <v>0.7000004194919901</v>
      </c>
      <c r="AX7" s="153">
        <v>0</v>
      </c>
      <c r="AY7">
        <v>1</v>
      </c>
      <c r="AZ7">
        <v>0</v>
      </c>
      <c r="BA7">
        <v>1</v>
      </c>
      <c r="BB7" s="153">
        <v>0</v>
      </c>
      <c r="BC7">
        <v>1</v>
      </c>
      <c r="BD7">
        <v>0</v>
      </c>
      <c r="BE7">
        <v>1</v>
      </c>
      <c r="BF7" s="153">
        <v>0</v>
      </c>
      <c r="BG7">
        <v>1</v>
      </c>
      <c r="BH7">
        <v>0</v>
      </c>
      <c r="BI7">
        <v>1</v>
      </c>
      <c r="BJ7" s="153">
        <v>0</v>
      </c>
      <c r="BK7">
        <v>0.9</v>
      </c>
      <c r="BL7">
        <v>0</v>
      </c>
      <c r="BM7">
        <v>0.9</v>
      </c>
      <c r="BN7" s="153">
        <v>0</v>
      </c>
      <c r="BO7">
        <v>0.9</v>
      </c>
      <c r="BP7">
        <v>0</v>
      </c>
      <c r="BQ7">
        <v>0.9</v>
      </c>
      <c r="BR7" s="153">
        <v>0</v>
      </c>
      <c r="BS7">
        <v>0.9</v>
      </c>
      <c r="BT7">
        <v>0</v>
      </c>
      <c r="BU7">
        <v>0.9</v>
      </c>
    </row>
    <row r="8" spans="1:73" x14ac:dyDescent="0.25">
      <c r="A8" s="7" t="s">
        <v>112</v>
      </c>
      <c r="B8">
        <v>2.2680024790786017E-2</v>
      </c>
      <c r="C8">
        <v>0.63000068863294489</v>
      </c>
      <c r="D8">
        <v>2.2680019837401245E-2</v>
      </c>
      <c r="E8">
        <v>0.63000055103892338</v>
      </c>
      <c r="F8">
        <v>-2.2680021520672361E-2</v>
      </c>
      <c r="G8">
        <v>0.63000059779645434</v>
      </c>
      <c r="H8">
        <v>-2.2680017017639786E-2</v>
      </c>
      <c r="I8">
        <v>0.63000047271221626</v>
      </c>
      <c r="J8" s="153">
        <v>2.5200027545317794E-2</v>
      </c>
      <c r="K8">
        <v>0.70000076514771647</v>
      </c>
      <c r="L8">
        <v>2.5200022041556937E-2</v>
      </c>
      <c r="M8">
        <v>0.70000061226547039</v>
      </c>
      <c r="N8">
        <v>-2.5200023911858181E-2</v>
      </c>
      <c r="O8">
        <v>0.70000066421828278</v>
      </c>
      <c r="P8">
        <v>-2.5200018908488643E-2</v>
      </c>
      <c r="Q8" s="156">
        <v>0.70000052523579559</v>
      </c>
      <c r="R8" s="153">
        <v>2.5200029778417728E-2</v>
      </c>
      <c r="S8">
        <v>0.70000082717827017</v>
      </c>
      <c r="T8">
        <v>2.5200023283324182E-2</v>
      </c>
      <c r="U8">
        <v>0.70000064675900497</v>
      </c>
      <c r="V8">
        <v>-2.5200029240697742E-2</v>
      </c>
      <c r="W8">
        <v>0.70000081224160393</v>
      </c>
      <c r="X8">
        <v>-2.5200022300869561E-2</v>
      </c>
      <c r="Y8" s="156">
        <v>0.70000061946859882</v>
      </c>
      <c r="Z8">
        <v>2.2680020152779801E-2</v>
      </c>
      <c r="AA8">
        <v>0.63000055979943881</v>
      </c>
      <c r="AB8">
        <v>2.2680015947032835E-2</v>
      </c>
      <c r="AC8">
        <v>0.63000044297313429</v>
      </c>
      <c r="AD8">
        <v>-2.2680017212505548E-2</v>
      </c>
      <c r="AE8">
        <v>0.63000047812515403</v>
      </c>
      <c r="AF8">
        <v>-2.2680013591540479E-2</v>
      </c>
      <c r="AG8">
        <v>0.63000037754279103</v>
      </c>
      <c r="AH8" s="153">
        <v>2.5200022391977557E-2</v>
      </c>
      <c r="AI8">
        <v>0.70000062199937652</v>
      </c>
      <c r="AJ8">
        <v>2.5200017718925376E-2</v>
      </c>
      <c r="AK8">
        <v>0.70000049219237148</v>
      </c>
      <c r="AL8">
        <v>-2.5200019125006162E-2</v>
      </c>
      <c r="AM8">
        <v>0.70000053125017114</v>
      </c>
      <c r="AN8">
        <v>-2.5200015101711645E-2</v>
      </c>
      <c r="AO8" s="156">
        <v>0.7000004194919901</v>
      </c>
      <c r="AP8" s="153">
        <v>2.5200022391977557E-2</v>
      </c>
      <c r="AQ8">
        <v>0.70000062199937652</v>
      </c>
      <c r="AR8">
        <v>2.5200017718925376E-2</v>
      </c>
      <c r="AS8">
        <v>0.70000049219237148</v>
      </c>
      <c r="AT8">
        <v>-2.5200019125006162E-2</v>
      </c>
      <c r="AU8">
        <v>0.70000053125017114</v>
      </c>
      <c r="AV8">
        <v>-2.5200015101711645E-2</v>
      </c>
      <c r="AW8" s="156">
        <v>0.7000004194919901</v>
      </c>
      <c r="AX8" s="153">
        <v>1</v>
      </c>
      <c r="AY8">
        <f>+AY7</f>
        <v>1</v>
      </c>
      <c r="AZ8">
        <v>1</v>
      </c>
      <c r="BA8">
        <f>+BA7</f>
        <v>1</v>
      </c>
      <c r="BB8" s="153">
        <v>1</v>
      </c>
      <c r="BC8">
        <v>1</v>
      </c>
      <c r="BD8">
        <v>1</v>
      </c>
      <c r="BE8">
        <v>1</v>
      </c>
      <c r="BF8" s="153">
        <v>1</v>
      </c>
      <c r="BG8">
        <v>1</v>
      </c>
      <c r="BH8">
        <v>1</v>
      </c>
      <c r="BI8">
        <v>1</v>
      </c>
      <c r="BJ8" s="153">
        <v>1</v>
      </c>
      <c r="BK8">
        <f>+BK7</f>
        <v>0.9</v>
      </c>
      <c r="BL8">
        <v>1</v>
      </c>
      <c r="BM8">
        <f>+BM7</f>
        <v>0.9</v>
      </c>
      <c r="BN8" s="153">
        <v>1</v>
      </c>
      <c r="BO8">
        <f>+BO7</f>
        <v>0.9</v>
      </c>
      <c r="BP8">
        <v>1</v>
      </c>
      <c r="BQ8">
        <f>+BQ7</f>
        <v>0.9</v>
      </c>
      <c r="BR8" s="153">
        <v>1</v>
      </c>
      <c r="BS8">
        <f>+BS7</f>
        <v>0.9</v>
      </c>
      <c r="BT8">
        <v>1</v>
      </c>
      <c r="BU8">
        <f>+BU7</f>
        <v>0.9</v>
      </c>
    </row>
    <row r="9" spans="1:73" x14ac:dyDescent="0.25">
      <c r="A9" s="7" t="s">
        <v>113</v>
      </c>
      <c r="B9">
        <v>114.0197696503584</v>
      </c>
      <c r="C9">
        <v>0.63344316472421336</v>
      </c>
      <c r="D9">
        <v>113.89593503118957</v>
      </c>
      <c r="E9">
        <v>0.63275519461771979</v>
      </c>
      <c r="F9">
        <v>-113.93801680901223</v>
      </c>
      <c r="G9">
        <v>0.63298898227229006</v>
      </c>
      <c r="H9">
        <v>-113.8254409946467</v>
      </c>
      <c r="I9">
        <v>0.63236356108137048</v>
      </c>
      <c r="J9" s="153">
        <v>126.68863294484268</v>
      </c>
      <c r="K9">
        <v>0.70382573858245934</v>
      </c>
      <c r="L9">
        <v>126.55103892354396</v>
      </c>
      <c r="M9">
        <v>0.70306132735302196</v>
      </c>
      <c r="N9">
        <v>-126.59779645445803</v>
      </c>
      <c r="O9">
        <v>0.70332109141365573</v>
      </c>
      <c r="P9">
        <v>-126.47271221627412</v>
      </c>
      <c r="Q9" s="156">
        <v>0.70262617897930058</v>
      </c>
      <c r="R9" s="153">
        <v>126.74446044311431</v>
      </c>
      <c r="S9">
        <v>0.70413589135063503</v>
      </c>
      <c r="T9">
        <v>126.58208310451948</v>
      </c>
      <c r="U9">
        <v>0.70323379502510819</v>
      </c>
      <c r="V9">
        <v>-126.73101744350693</v>
      </c>
      <c r="W9">
        <v>0.70406120801948291</v>
      </c>
      <c r="X9">
        <v>-126.55752173903325</v>
      </c>
      <c r="Y9" s="156">
        <v>0.70309734299462912</v>
      </c>
      <c r="Z9">
        <v>113.90381949496395</v>
      </c>
      <c r="AA9">
        <v>0.63279899719424415</v>
      </c>
      <c r="AB9">
        <v>113.79867582092189</v>
      </c>
      <c r="AC9">
        <v>0.6322148656717882</v>
      </c>
      <c r="AD9">
        <v>-113.83031263872373</v>
      </c>
      <c r="AE9">
        <v>0.63239062577068728</v>
      </c>
      <c r="AF9">
        <v>-113.73978851204666</v>
      </c>
      <c r="AG9">
        <v>0.63188771395581478</v>
      </c>
      <c r="AH9" s="153">
        <v>126.55979943884884</v>
      </c>
      <c r="AI9">
        <v>0.70310999688249354</v>
      </c>
      <c r="AJ9">
        <v>126.44297313435764</v>
      </c>
      <c r="AK9">
        <v>0.70246096185754237</v>
      </c>
      <c r="AL9">
        <v>-126.47812515413749</v>
      </c>
      <c r="AM9">
        <v>0.70265625085631933</v>
      </c>
      <c r="AN9">
        <v>-126.37754279116294</v>
      </c>
      <c r="AO9" s="156">
        <v>0.70209745995090522</v>
      </c>
      <c r="AP9" s="153">
        <v>126.55979943884884</v>
      </c>
      <c r="AQ9">
        <v>0.70310999688249354</v>
      </c>
      <c r="AR9">
        <v>126.44297313435764</v>
      </c>
      <c r="AS9">
        <v>0.70246096185754237</v>
      </c>
      <c r="AT9">
        <v>-126.47812515413749</v>
      </c>
      <c r="AU9">
        <v>0.70265625085631933</v>
      </c>
      <c r="AV9">
        <v>-126.37754279116294</v>
      </c>
      <c r="AW9" s="156">
        <v>0.70209745995090522</v>
      </c>
      <c r="AX9" s="153"/>
    </row>
    <row r="10" spans="1:73" x14ac:dyDescent="0.25">
      <c r="A10" s="7" t="s">
        <v>113</v>
      </c>
      <c r="B10">
        <v>229.27907860143361</v>
      </c>
      <c r="C10">
        <v>0.6368863294484266</v>
      </c>
      <c r="D10">
        <v>228.78374012475817</v>
      </c>
      <c r="E10">
        <v>0.63551038923543934</v>
      </c>
      <c r="F10">
        <v>-228.95206723604889</v>
      </c>
      <c r="G10">
        <v>0.63597796454458022</v>
      </c>
      <c r="H10">
        <v>-228.50176397858678</v>
      </c>
      <c r="I10">
        <v>0.63472712216274108</v>
      </c>
      <c r="J10" s="153">
        <v>254.75453177937072</v>
      </c>
      <c r="K10">
        <v>0.70765147716491861</v>
      </c>
      <c r="L10">
        <v>254.20415569417574</v>
      </c>
      <c r="M10">
        <v>0.70612265470604374</v>
      </c>
      <c r="N10">
        <v>-254.39118581783211</v>
      </c>
      <c r="O10">
        <v>0.70664218282731139</v>
      </c>
      <c r="P10">
        <v>-253.89084886509642</v>
      </c>
      <c r="Q10" s="156">
        <v>0.70525235795860108</v>
      </c>
      <c r="R10" s="153">
        <v>254.97784177245717</v>
      </c>
      <c r="S10">
        <v>0.70827178270126989</v>
      </c>
      <c r="T10">
        <v>254.32833241807799</v>
      </c>
      <c r="U10">
        <v>0.70646759005021664</v>
      </c>
      <c r="V10">
        <v>-254.92406977402766</v>
      </c>
      <c r="W10">
        <v>0.70812241603896575</v>
      </c>
      <c r="X10">
        <v>-254.23008695613294</v>
      </c>
      <c r="Y10" s="156">
        <v>0.70619468598925816</v>
      </c>
      <c r="Z10">
        <v>228.81527797985584</v>
      </c>
      <c r="AA10">
        <v>0.63559799438848841</v>
      </c>
      <c r="AB10">
        <v>228.39470328368753</v>
      </c>
      <c r="AC10">
        <v>0.6344297313435765</v>
      </c>
      <c r="AD10">
        <v>-228.52125055489492</v>
      </c>
      <c r="AE10">
        <v>0.63478125154137477</v>
      </c>
      <c r="AF10">
        <v>-228.15915404818671</v>
      </c>
      <c r="AG10">
        <v>0.63377542791162977</v>
      </c>
      <c r="AH10" s="153">
        <v>254.23919775539531</v>
      </c>
      <c r="AI10">
        <v>0.7062199937649869</v>
      </c>
      <c r="AJ10">
        <v>253.77189253743063</v>
      </c>
      <c r="AK10">
        <v>0.70492192371508511</v>
      </c>
      <c r="AL10">
        <v>-253.91250061654992</v>
      </c>
      <c r="AM10">
        <v>0.70531250171263871</v>
      </c>
      <c r="AN10">
        <v>-253.51017116465192</v>
      </c>
      <c r="AO10" s="156">
        <v>0.70419491990181082</v>
      </c>
      <c r="AP10" s="153">
        <v>254.23919775539531</v>
      </c>
      <c r="AQ10">
        <v>0.7062199937649869</v>
      </c>
      <c r="AR10">
        <v>253.77189253743063</v>
      </c>
      <c r="AS10">
        <v>0.70492192371508511</v>
      </c>
      <c r="AT10">
        <v>-253.91250061654992</v>
      </c>
      <c r="AU10">
        <v>0.70531250171263871</v>
      </c>
      <c r="AV10">
        <v>-253.51017116465192</v>
      </c>
      <c r="AW10" s="156">
        <v>0.70419491990181082</v>
      </c>
      <c r="AX10" s="153"/>
    </row>
    <row r="11" spans="1:73" x14ac:dyDescent="0.25">
      <c r="A11" s="7" t="s">
        <v>113</v>
      </c>
      <c r="B11">
        <v>349.44106449606232</v>
      </c>
      <c r="C11">
        <v>0.64711308240011545</v>
      </c>
      <c r="D11">
        <v>347.69560322519078</v>
      </c>
      <c r="E11">
        <v>0.6438807467133163</v>
      </c>
      <c r="F11">
        <v>-348.10243112563836</v>
      </c>
      <c r="G11">
        <v>0.64463413171414508</v>
      </c>
      <c r="H11">
        <v>-346.37862999893315</v>
      </c>
      <c r="I11">
        <v>0.64144190740543183</v>
      </c>
      <c r="J11" s="153">
        <v>388.2678494400692</v>
      </c>
      <c r="K11">
        <v>0.7190145360001281</v>
      </c>
      <c r="L11">
        <v>386.32844802798968</v>
      </c>
      <c r="M11">
        <v>0.7154230519036846</v>
      </c>
      <c r="N11">
        <v>-386.78047902848704</v>
      </c>
      <c r="O11">
        <v>0.71626014634905</v>
      </c>
      <c r="P11">
        <v>-384.86514444325911</v>
      </c>
      <c r="Q11" s="156">
        <v>0.71271323045047985</v>
      </c>
      <c r="R11" s="153">
        <v>389.14004202508653</v>
      </c>
      <c r="S11">
        <v>0.72062970745386401</v>
      </c>
      <c r="T11">
        <v>386.78594472632113</v>
      </c>
      <c r="U11">
        <v>0.7162702680117059</v>
      </c>
      <c r="V11">
        <v>-388.75677112088493</v>
      </c>
      <c r="W11">
        <v>0.71991994652015734</v>
      </c>
      <c r="X11">
        <v>-386.14465048390872</v>
      </c>
      <c r="Y11" s="156">
        <v>0.71508268608131254</v>
      </c>
      <c r="Z11">
        <v>347.73685875803773</v>
      </c>
      <c r="AA11">
        <v>0.64395714584821806</v>
      </c>
      <c r="AB11">
        <v>346.25986174823697</v>
      </c>
      <c r="AC11">
        <v>0.64122196620043892</v>
      </c>
      <c r="AD11">
        <v>-346.54196624980079</v>
      </c>
      <c r="AE11">
        <v>0.64174438194407557</v>
      </c>
      <c r="AF11">
        <v>-345.14235558004629</v>
      </c>
      <c r="AG11">
        <v>0.63915251033341913</v>
      </c>
      <c r="AH11" s="153">
        <v>386.37428750893088</v>
      </c>
      <c r="AI11">
        <v>0.71550793983135352</v>
      </c>
      <c r="AJ11">
        <v>384.73317972026337</v>
      </c>
      <c r="AK11">
        <v>0.7124688513338211</v>
      </c>
      <c r="AL11">
        <v>-385.04662916644543</v>
      </c>
      <c r="AM11">
        <v>0.71304931327119525</v>
      </c>
      <c r="AN11">
        <v>-383.4915062000515</v>
      </c>
      <c r="AO11" s="156">
        <v>0.71016945592602132</v>
      </c>
      <c r="AP11" s="153">
        <v>386.37428750893088</v>
      </c>
      <c r="AQ11">
        <v>0.71550793983135352</v>
      </c>
      <c r="AR11">
        <v>384.73317972026337</v>
      </c>
      <c r="AS11">
        <v>0.7124688513338211</v>
      </c>
      <c r="AT11">
        <v>-385.04662916644543</v>
      </c>
      <c r="AU11">
        <v>0.71304931327119525</v>
      </c>
      <c r="AV11">
        <v>-383.4915062000515</v>
      </c>
      <c r="AW11" s="156">
        <v>0.71016945592602132</v>
      </c>
      <c r="AX11" s="153"/>
    </row>
    <row r="12" spans="1:73" x14ac:dyDescent="0.25">
      <c r="A12" s="7" t="s">
        <v>113</v>
      </c>
      <c r="B12">
        <v>473.28468145329919</v>
      </c>
      <c r="C12">
        <v>0.6573398353518044</v>
      </c>
      <c r="D12">
        <v>469.62079501765902</v>
      </c>
      <c r="E12">
        <v>0.65225110419119303</v>
      </c>
      <c r="F12">
        <v>-470.36901519627128</v>
      </c>
      <c r="G12">
        <v>0.65329029888371004</v>
      </c>
      <c r="H12">
        <v>-466.67281870664823</v>
      </c>
      <c r="I12">
        <v>0.64815669264812248</v>
      </c>
      <c r="J12" s="153">
        <v>525.87186828144354</v>
      </c>
      <c r="K12">
        <v>0.73037759483533815</v>
      </c>
      <c r="L12">
        <v>521.80088335295454</v>
      </c>
      <c r="M12">
        <v>0.72472344910132569</v>
      </c>
      <c r="N12">
        <v>-522.63223910696809</v>
      </c>
      <c r="O12">
        <v>0.72587810987078893</v>
      </c>
      <c r="P12">
        <v>-518.52535411849817</v>
      </c>
      <c r="Q12" s="156">
        <v>0.72017410294235851</v>
      </c>
      <c r="R12" s="153">
        <v>527.75109518864986</v>
      </c>
      <c r="S12">
        <v>0.73298763220645813</v>
      </c>
      <c r="T12">
        <v>522.7725211007006</v>
      </c>
      <c r="U12">
        <v>0.72607294597319527</v>
      </c>
      <c r="V12">
        <v>-526.83658344097125</v>
      </c>
      <c r="W12">
        <v>0.73171747700134893</v>
      </c>
      <c r="X12">
        <v>-521.25889404482416</v>
      </c>
      <c r="Y12" s="156">
        <v>0.72397068617336691</v>
      </c>
      <c r="Z12">
        <v>469.66773406172246</v>
      </c>
      <c r="AA12">
        <v>0.65231629730794782</v>
      </c>
      <c r="AB12">
        <v>466.57022476125724</v>
      </c>
      <c r="AC12">
        <v>0.64801420105730168</v>
      </c>
      <c r="AD12">
        <v>-467.06940888967915</v>
      </c>
      <c r="AE12">
        <v>0.64870751234677648</v>
      </c>
      <c r="AF12">
        <v>-464.06130678375024</v>
      </c>
      <c r="AG12">
        <v>0.6445295927552086</v>
      </c>
      <c r="AH12" s="153">
        <v>521.85303784635835</v>
      </c>
      <c r="AI12">
        <v>0.72479588589771993</v>
      </c>
      <c r="AJ12">
        <v>518.41136084584139</v>
      </c>
      <c r="AK12">
        <v>0.72001577895255753</v>
      </c>
      <c r="AL12">
        <v>-518.96600987742124</v>
      </c>
      <c r="AM12">
        <v>0.72078612482975168</v>
      </c>
      <c r="AN12">
        <v>-515.62367420416695</v>
      </c>
      <c r="AO12" s="156">
        <v>0.71614399195023182</v>
      </c>
      <c r="AP12" s="153">
        <v>521.85303784635835</v>
      </c>
      <c r="AQ12">
        <v>0.72479588589771993</v>
      </c>
      <c r="AR12">
        <v>518.41136084584139</v>
      </c>
      <c r="AS12">
        <v>0.72001577895255753</v>
      </c>
      <c r="AT12">
        <v>-518.96600987742124</v>
      </c>
      <c r="AU12">
        <v>0.72078612482975168</v>
      </c>
      <c r="AV12">
        <v>-515.62367420416695</v>
      </c>
      <c r="AW12" s="156">
        <v>0.71614399195023182</v>
      </c>
      <c r="AX12" s="153"/>
    </row>
    <row r="13" spans="1:73" x14ac:dyDescent="0.25">
      <c r="A13" s="7" t="s">
        <v>113</v>
      </c>
      <c r="B13">
        <v>606.61064248997741</v>
      </c>
      <c r="C13">
        <v>0.67401182498886381</v>
      </c>
      <c r="D13">
        <v>599.63282968984402</v>
      </c>
      <c r="E13">
        <v>0.6662586996553822</v>
      </c>
      <c r="F13">
        <v>-600.33942592197911</v>
      </c>
      <c r="G13">
        <v>0.66704380657997675</v>
      </c>
      <c r="H13">
        <v>-592.90748512846824</v>
      </c>
      <c r="I13">
        <v>0.65878609458718695</v>
      </c>
      <c r="J13" s="153">
        <v>674.01182498886374</v>
      </c>
      <c r="K13">
        <v>0.74890202776540415</v>
      </c>
      <c r="L13">
        <v>666.25869965538232</v>
      </c>
      <c r="M13">
        <v>0.7402874440615359</v>
      </c>
      <c r="N13">
        <v>-667.04380657997683</v>
      </c>
      <c r="O13">
        <v>0.74115978508886315</v>
      </c>
      <c r="P13">
        <v>-658.78609458718688</v>
      </c>
      <c r="Q13" s="156">
        <v>0.73198454954131875</v>
      </c>
      <c r="R13" s="153">
        <v>677.42558165113314</v>
      </c>
      <c r="S13">
        <v>0.75269509072348129</v>
      </c>
      <c r="T13">
        <v>668.35843276736023</v>
      </c>
      <c r="U13">
        <v>0.74262048085262244</v>
      </c>
      <c r="V13">
        <v>-675.20535987610253</v>
      </c>
      <c r="W13">
        <v>0.75022817764011396</v>
      </c>
      <c r="X13">
        <v>-664.26620562849905</v>
      </c>
      <c r="Y13" s="156">
        <v>0.73807356180944339</v>
      </c>
      <c r="Z13">
        <v>599.37080436424912</v>
      </c>
      <c r="AA13">
        <v>0.66596756040472127</v>
      </c>
      <c r="AB13">
        <v>593.52583677543726</v>
      </c>
      <c r="AC13">
        <v>0.65947315197270806</v>
      </c>
      <c r="AD13">
        <v>-593.77890309763438</v>
      </c>
      <c r="AE13">
        <v>0.65975433677514927</v>
      </c>
      <c r="AF13">
        <v>-587.75058840373481</v>
      </c>
      <c r="AG13">
        <v>0.6530562093374831</v>
      </c>
      <c r="AH13" s="153">
        <v>665.96756040472121</v>
      </c>
      <c r="AI13">
        <v>0.73996395600524578</v>
      </c>
      <c r="AJ13">
        <v>659.47315197270802</v>
      </c>
      <c r="AK13">
        <v>0.73274794663634224</v>
      </c>
      <c r="AL13">
        <v>-659.75433677514934</v>
      </c>
      <c r="AM13">
        <v>0.73306037419461034</v>
      </c>
      <c r="AN13">
        <v>-653.05620933748321</v>
      </c>
      <c r="AO13" s="156">
        <v>0.7256180103749813</v>
      </c>
      <c r="AP13" s="153">
        <v>665.96756040472121</v>
      </c>
      <c r="AQ13">
        <v>0.73996395600524578</v>
      </c>
      <c r="AR13">
        <v>659.47315197270802</v>
      </c>
      <c r="AS13">
        <v>0.73274794663634224</v>
      </c>
      <c r="AT13">
        <v>-659.75433677514934</v>
      </c>
      <c r="AU13">
        <v>0.73306037419461034</v>
      </c>
      <c r="AV13">
        <v>-653.05620933748321</v>
      </c>
      <c r="AW13" s="156">
        <v>0.7256180103749813</v>
      </c>
      <c r="AX13" s="153"/>
    </row>
    <row r="14" spans="1:73" x14ac:dyDescent="0.25">
      <c r="A14" s="7" t="s">
        <v>113</v>
      </c>
      <c r="B14">
        <v>745.93851979599731</v>
      </c>
      <c r="C14">
        <v>0.69068381462592343</v>
      </c>
      <c r="D14">
        <v>734.68759872913699</v>
      </c>
      <c r="E14">
        <v>0.68026629511957126</v>
      </c>
      <c r="F14">
        <v>-735.26109941834306</v>
      </c>
      <c r="G14">
        <v>0.68079731427624357</v>
      </c>
      <c r="H14">
        <v>-722.96873624835132</v>
      </c>
      <c r="I14">
        <v>0.66941549652625121</v>
      </c>
      <c r="J14" s="153">
        <v>828.82057755110816</v>
      </c>
      <c r="K14">
        <v>0.76742646069547049</v>
      </c>
      <c r="L14">
        <v>816.31955414348556</v>
      </c>
      <c r="M14">
        <v>0.7558514390217459</v>
      </c>
      <c r="N14">
        <v>-816.95677713149223</v>
      </c>
      <c r="O14">
        <v>0.75644146030693726</v>
      </c>
      <c r="P14">
        <v>-803.29859583150142</v>
      </c>
      <c r="Q14" s="156">
        <v>0.74379499614027911</v>
      </c>
      <c r="R14" s="153">
        <v>834.19475317974491</v>
      </c>
      <c r="S14">
        <v>0.77240254924050455</v>
      </c>
      <c r="T14">
        <v>819.90145699061384</v>
      </c>
      <c r="U14">
        <v>0.75916801573204984</v>
      </c>
      <c r="V14">
        <v>-830.23798854118922</v>
      </c>
      <c r="W14">
        <v>0.76873887827887899</v>
      </c>
      <c r="X14">
        <v>-812.35055244116154</v>
      </c>
      <c r="Y14" s="156">
        <v>0.75217643744551987</v>
      </c>
      <c r="Z14">
        <v>733.98832938161434</v>
      </c>
      <c r="AA14">
        <v>0.67961882350149483</v>
      </c>
      <c r="AB14">
        <v>724.60667111916359</v>
      </c>
      <c r="AC14">
        <v>0.67093210288811445</v>
      </c>
      <c r="AD14">
        <v>-724.4652540998037</v>
      </c>
      <c r="AE14">
        <v>0.67080116120352196</v>
      </c>
      <c r="AF14">
        <v>-714.5094519933383</v>
      </c>
      <c r="AG14">
        <v>0.6615828259197577</v>
      </c>
      <c r="AH14" s="153">
        <v>815.54258820179382</v>
      </c>
      <c r="AI14">
        <v>0.75513202611277208</v>
      </c>
      <c r="AJ14">
        <v>805.11852346573744</v>
      </c>
      <c r="AK14">
        <v>0.74548011432012729</v>
      </c>
      <c r="AL14">
        <v>-804.96139344422647</v>
      </c>
      <c r="AM14">
        <v>0.74533462355946889</v>
      </c>
      <c r="AN14">
        <v>-793.89939110370926</v>
      </c>
      <c r="AO14" s="156">
        <v>0.73509202879973079</v>
      </c>
      <c r="AP14" s="153">
        <v>815.54258820179382</v>
      </c>
      <c r="AQ14">
        <v>0.75513202611277208</v>
      </c>
      <c r="AR14">
        <v>805.11852346573744</v>
      </c>
      <c r="AS14">
        <v>0.74548011432012729</v>
      </c>
      <c r="AT14">
        <v>-804.96139344422647</v>
      </c>
      <c r="AU14">
        <v>0.74533462355946889</v>
      </c>
      <c r="AV14">
        <v>-793.89939110370926</v>
      </c>
      <c r="AW14" s="156">
        <v>0.73509202879973079</v>
      </c>
      <c r="AX14" s="153"/>
    </row>
    <row r="15" spans="1:73" x14ac:dyDescent="0.25">
      <c r="A15" s="7" t="s">
        <v>113</v>
      </c>
      <c r="B15">
        <v>898.92288140015421</v>
      </c>
      <c r="C15">
        <v>0.71343085825409069</v>
      </c>
      <c r="D15">
        <v>881.72113860284117</v>
      </c>
      <c r="E15">
        <v>0.69977868143082633</v>
      </c>
      <c r="F15">
        <v>-880.49005312159488</v>
      </c>
      <c r="G15">
        <v>0.69880162946158331</v>
      </c>
      <c r="H15">
        <v>-861.24270429970932</v>
      </c>
      <c r="I15">
        <v>0.68352595579342013</v>
      </c>
      <c r="J15" s="153">
        <v>998.80320155572679</v>
      </c>
      <c r="K15">
        <v>0.79270095361565618</v>
      </c>
      <c r="L15">
        <v>979.69015400315686</v>
      </c>
      <c r="M15">
        <v>0.7775318682564738</v>
      </c>
      <c r="N15">
        <v>-978.32228124621668</v>
      </c>
      <c r="O15">
        <v>0.7764462549573149</v>
      </c>
      <c r="P15">
        <v>-956.93633811078803</v>
      </c>
      <c r="Q15" s="156">
        <v>0.75947328421491112</v>
      </c>
      <c r="R15" s="153">
        <v>1006.2892745530523</v>
      </c>
      <c r="S15">
        <v>0.79864228139131144</v>
      </c>
      <c r="T15">
        <v>985.36412529653853</v>
      </c>
      <c r="U15">
        <v>0.78203502007661796</v>
      </c>
      <c r="V15">
        <v>-998.68072460270218</v>
      </c>
      <c r="W15">
        <v>0.79260374968468428</v>
      </c>
      <c r="X15">
        <v>-970.89980826099338</v>
      </c>
      <c r="Y15" s="156">
        <v>0.77055540338174078</v>
      </c>
      <c r="Z15">
        <v>880.3357818254342</v>
      </c>
      <c r="AA15">
        <v>0.69867919192494787</v>
      </c>
      <c r="AB15">
        <v>865.58576293711565</v>
      </c>
      <c r="AC15">
        <v>0.68697282772786961</v>
      </c>
      <c r="AD15">
        <v>-863.66343786821096</v>
      </c>
      <c r="AE15">
        <v>0.68544717291127855</v>
      </c>
      <c r="AF15">
        <v>-837.36382190617269</v>
      </c>
      <c r="AG15">
        <v>0.66457446183029589</v>
      </c>
      <c r="AH15" s="153">
        <v>978.150868694927</v>
      </c>
      <c r="AI15">
        <v>0.77631021324994209</v>
      </c>
      <c r="AJ15">
        <v>961.76195881901731</v>
      </c>
      <c r="AK15">
        <v>0.76330314191985504</v>
      </c>
      <c r="AL15">
        <v>-959.62604207578977</v>
      </c>
      <c r="AM15">
        <v>0.76160796990142055</v>
      </c>
      <c r="AN15">
        <v>-930.4042465624143</v>
      </c>
      <c r="AO15" s="156">
        <v>0.73841606870032883</v>
      </c>
      <c r="AP15" s="153">
        <v>978.150868694927</v>
      </c>
      <c r="AQ15">
        <v>0.77631021324994209</v>
      </c>
      <c r="AR15">
        <v>961.76195881901731</v>
      </c>
      <c r="AS15">
        <v>0.76330314191985504</v>
      </c>
      <c r="AT15">
        <v>-959.62604207578977</v>
      </c>
      <c r="AU15">
        <v>0.76160796990142055</v>
      </c>
      <c r="AV15">
        <v>-930.4042465624143</v>
      </c>
      <c r="AW15" s="156">
        <v>0.73841606870032883</v>
      </c>
      <c r="AX15" s="153"/>
    </row>
    <row r="16" spans="1:73" x14ac:dyDescent="0.25">
      <c r="A16" s="7" t="s">
        <v>113</v>
      </c>
      <c r="B16">
        <v>1060.0961787104513</v>
      </c>
      <c r="C16">
        <v>0.73617790188225796</v>
      </c>
      <c r="D16">
        <v>1035.7791375485976</v>
      </c>
      <c r="E16">
        <v>0.71929106774208174</v>
      </c>
      <c r="F16">
        <v>-1032.2005602915688</v>
      </c>
      <c r="G16">
        <v>0.71680594464692271</v>
      </c>
      <c r="H16">
        <v>-1004.5964376872477</v>
      </c>
      <c r="I16">
        <v>0.6976364150605886</v>
      </c>
      <c r="J16" s="153">
        <v>1177.8846430116125</v>
      </c>
      <c r="K16">
        <v>0.81797544653584209</v>
      </c>
      <c r="L16">
        <v>1150.8657083873309</v>
      </c>
      <c r="M16">
        <v>0.79921229749120193</v>
      </c>
      <c r="N16">
        <v>-1146.8895114350764</v>
      </c>
      <c r="O16">
        <v>0.79645104960769197</v>
      </c>
      <c r="P16">
        <v>-1116.218264096942</v>
      </c>
      <c r="Q16" s="156">
        <v>0.77515157228954301</v>
      </c>
      <c r="R16" s="153">
        <v>1187.8300995006502</v>
      </c>
      <c r="S16">
        <v>0.82488201354211821</v>
      </c>
      <c r="T16">
        <v>1159.0589151665079</v>
      </c>
      <c r="U16">
        <v>0.80490202442118608</v>
      </c>
      <c r="V16">
        <v>-1175.714814370305</v>
      </c>
      <c r="W16">
        <v>0.81646862109048968</v>
      </c>
      <c r="X16">
        <v>-1136.065491817865</v>
      </c>
      <c r="Y16" s="156">
        <v>0.78893436931796179</v>
      </c>
      <c r="Z16">
        <v>1033.5449669016978</v>
      </c>
      <c r="AA16">
        <v>0.71773956034840125</v>
      </c>
      <c r="AB16">
        <v>1012.3395156973793</v>
      </c>
      <c r="AC16">
        <v>0.70301355256762454</v>
      </c>
      <c r="AD16">
        <v>-1008.1341858514106</v>
      </c>
      <c r="AE16">
        <v>0.70009318461903514</v>
      </c>
      <c r="AF16">
        <v>-961.29518074680118</v>
      </c>
      <c r="AG16">
        <v>0.66756609774083409</v>
      </c>
      <c r="AH16" s="153">
        <v>1148.3832965574418</v>
      </c>
      <c r="AI16">
        <v>0.79748840038711233</v>
      </c>
      <c r="AJ16">
        <v>1124.8216841081994</v>
      </c>
      <c r="AK16">
        <v>0.78112616951958291</v>
      </c>
      <c r="AL16">
        <v>-1120.1490953904563</v>
      </c>
      <c r="AM16">
        <v>0.77788131624337231</v>
      </c>
      <c r="AN16">
        <v>-1068.1057563853344</v>
      </c>
      <c r="AO16" s="156">
        <v>0.74174010860092676</v>
      </c>
      <c r="AP16" s="153">
        <v>1148.3832965574418</v>
      </c>
      <c r="AQ16">
        <v>0.79748840038711233</v>
      </c>
      <c r="AR16">
        <v>1124.8216841081994</v>
      </c>
      <c r="AS16">
        <v>0.78112616951958291</v>
      </c>
      <c r="AT16">
        <v>-1120.1490953904563</v>
      </c>
      <c r="AU16">
        <v>0.77788131624337231</v>
      </c>
      <c r="AV16">
        <v>-1068.1057563853344</v>
      </c>
      <c r="AW16" s="156">
        <v>0.74174010860092676</v>
      </c>
      <c r="AX16" s="153"/>
    </row>
    <row r="17" spans="1:50" x14ac:dyDescent="0.25">
      <c r="A17" s="7" t="s">
        <v>113</v>
      </c>
      <c r="B17">
        <v>1236.5735385255402</v>
      </c>
      <c r="C17">
        <v>0.76331699908983963</v>
      </c>
      <c r="D17">
        <v>1205.487707737296</v>
      </c>
      <c r="E17">
        <v>0.74412821465265189</v>
      </c>
      <c r="F17">
        <v>-1196.0109999779577</v>
      </c>
      <c r="G17">
        <v>0.73827839504812198</v>
      </c>
      <c r="H17">
        <v>-1152.18506202249</v>
      </c>
      <c r="I17">
        <v>0.71122534692746298</v>
      </c>
      <c r="J17" s="153">
        <v>1373.9705983617116</v>
      </c>
      <c r="K17">
        <v>0.84812999898871089</v>
      </c>
      <c r="L17">
        <v>1339.4307863747733</v>
      </c>
      <c r="M17">
        <v>0.82680912739183543</v>
      </c>
      <c r="N17">
        <v>-1328.9011110866195</v>
      </c>
      <c r="O17">
        <v>0.82030932783124655</v>
      </c>
      <c r="P17">
        <v>-1280.2056244694334</v>
      </c>
      <c r="Q17" s="156">
        <v>0.79025038547495885</v>
      </c>
      <c r="R17" s="153">
        <v>1387.1786232876279</v>
      </c>
      <c r="S17">
        <v>0.85628310079483194</v>
      </c>
      <c r="T17">
        <v>1350.8202781274269</v>
      </c>
      <c r="U17">
        <v>0.83383967785643642</v>
      </c>
      <c r="V17">
        <v>-1368.4227742505345</v>
      </c>
      <c r="W17">
        <v>0.84470541620403361</v>
      </c>
      <c r="X17">
        <v>-1314.0410806306086</v>
      </c>
      <c r="Y17" s="156">
        <v>0.81113646952506702</v>
      </c>
      <c r="Z17">
        <v>1199.7842089590388</v>
      </c>
      <c r="AA17">
        <v>0.74060753639446841</v>
      </c>
      <c r="AB17">
        <v>1171.978426324014</v>
      </c>
      <c r="AC17">
        <v>0.72344347303951484</v>
      </c>
      <c r="AD17">
        <v>-1162.8204917920818</v>
      </c>
      <c r="AE17">
        <v>0.71779042703214924</v>
      </c>
      <c r="AF17">
        <v>-1077.1269555657907</v>
      </c>
      <c r="AG17">
        <v>0.66489318244801898</v>
      </c>
      <c r="AH17" s="153">
        <v>1333.0935655100432</v>
      </c>
      <c r="AI17">
        <v>0.82289726266052043</v>
      </c>
      <c r="AJ17">
        <v>1302.1982514711269</v>
      </c>
      <c r="AK17">
        <v>0.80382608115501664</v>
      </c>
      <c r="AL17">
        <v>-1292.0227686578687</v>
      </c>
      <c r="AM17">
        <v>0.79754491892461032</v>
      </c>
      <c r="AN17">
        <v>-1196.8077284064343</v>
      </c>
      <c r="AO17" s="156">
        <v>0.73877020272002114</v>
      </c>
      <c r="AP17" s="153">
        <v>1333.0935655100432</v>
      </c>
      <c r="AQ17">
        <v>0.82289726266052043</v>
      </c>
      <c r="AR17">
        <v>1302.1982514711269</v>
      </c>
      <c r="AS17">
        <v>0.80382608115501664</v>
      </c>
      <c r="AT17">
        <v>-1292.0227686578687</v>
      </c>
      <c r="AU17">
        <v>0.79754491892461032</v>
      </c>
      <c r="AV17">
        <v>-1196.8077284064343</v>
      </c>
      <c r="AW17" s="156">
        <v>0.73877020272002114</v>
      </c>
      <c r="AX17" s="153"/>
    </row>
    <row r="18" spans="1:50" x14ac:dyDescent="0.25">
      <c r="A18" s="7" t="s">
        <v>113</v>
      </c>
      <c r="B18">
        <v>1422.8209733353588</v>
      </c>
      <c r="C18">
        <v>0.79045609629742153</v>
      </c>
      <c r="D18">
        <v>1384.1376508137998</v>
      </c>
      <c r="E18">
        <v>0.76896536156322215</v>
      </c>
      <c r="F18">
        <v>-1367.5515218087787</v>
      </c>
      <c r="G18">
        <v>0.75975084544932148</v>
      </c>
      <c r="H18">
        <v>-1304.6657018298072</v>
      </c>
      <c r="I18">
        <v>0.72481427879433735</v>
      </c>
      <c r="J18" s="153">
        <v>1580.9121925948432</v>
      </c>
      <c r="K18">
        <v>0.87828455144157958</v>
      </c>
      <c r="L18">
        <v>1537.9307231264443</v>
      </c>
      <c r="M18">
        <v>0.85440595729246904</v>
      </c>
      <c r="N18">
        <v>-1519.5016908986429</v>
      </c>
      <c r="O18">
        <v>0.84416760605480157</v>
      </c>
      <c r="P18">
        <v>-1449.6285575886743</v>
      </c>
      <c r="Q18" s="156">
        <v>0.80534919866037458</v>
      </c>
      <c r="R18" s="153">
        <v>1597.8315384855823</v>
      </c>
      <c r="S18">
        <v>0.88768418804754567</v>
      </c>
      <c r="T18">
        <v>1552.9991963250361</v>
      </c>
      <c r="U18">
        <v>0.86277733129168677</v>
      </c>
      <c r="V18">
        <v>-1571.2959803716394</v>
      </c>
      <c r="W18">
        <v>0.87294221131757743</v>
      </c>
      <c r="X18">
        <v>-1500.0094255179099</v>
      </c>
      <c r="Y18" s="156">
        <v>0.83333856973217213</v>
      </c>
      <c r="Z18">
        <v>1374.2559223929645</v>
      </c>
      <c r="AA18">
        <v>0.7634755124405358</v>
      </c>
      <c r="AB18">
        <v>1338.9721083205288</v>
      </c>
      <c r="AC18">
        <v>0.74387339351140491</v>
      </c>
      <c r="AD18">
        <v>-1323.8778050014739</v>
      </c>
      <c r="AE18">
        <v>0.73548766944526334</v>
      </c>
      <c r="AF18">
        <v>-1191.9964808793673</v>
      </c>
      <c r="AG18">
        <v>0.66222026715520399</v>
      </c>
      <c r="AH18" s="153">
        <v>1526.9510248810716</v>
      </c>
      <c r="AI18">
        <v>0.84830612493392865</v>
      </c>
      <c r="AJ18">
        <v>1487.7467870228099</v>
      </c>
      <c r="AK18">
        <v>0.82652599279044991</v>
      </c>
      <c r="AL18">
        <v>-1470.9753388905269</v>
      </c>
      <c r="AM18">
        <v>0.81720852160584834</v>
      </c>
      <c r="AN18">
        <v>-1324.4405343104079</v>
      </c>
      <c r="AO18" s="156">
        <v>0.73580029683911552</v>
      </c>
      <c r="AP18" s="153">
        <v>1526.9510248810716</v>
      </c>
      <c r="AQ18">
        <v>0.84830612493392865</v>
      </c>
      <c r="AR18">
        <v>1487.7467870228099</v>
      </c>
      <c r="AS18">
        <v>0.82652599279044991</v>
      </c>
      <c r="AT18">
        <v>-1470.9753388905269</v>
      </c>
      <c r="AU18">
        <v>0.81720852160584834</v>
      </c>
      <c r="AV18">
        <v>-1324.4405343104079</v>
      </c>
      <c r="AW18" s="156">
        <v>0.73580029683911552</v>
      </c>
      <c r="AX18" s="153"/>
    </row>
    <row r="19" spans="1:50" x14ac:dyDescent="0.25">
      <c r="A19" s="7" t="s">
        <v>113</v>
      </c>
      <c r="B19">
        <v>1462.8332056446395</v>
      </c>
      <c r="C19">
        <v>0.79675011200688417</v>
      </c>
      <c r="D19">
        <v>1422.7349254453509</v>
      </c>
      <c r="E19">
        <v>0.77491009011184686</v>
      </c>
      <c r="F19">
        <v>-1403.6671474307716</v>
      </c>
      <c r="G19">
        <v>0.76452459010390617</v>
      </c>
      <c r="H19">
        <v>-1334.0682542727643</v>
      </c>
      <c r="I19">
        <v>0.72661669622699576</v>
      </c>
      <c r="J19" s="153">
        <v>1625.3702284940437</v>
      </c>
      <c r="K19">
        <v>0.88527790222987124</v>
      </c>
      <c r="L19">
        <v>1580.8165838281675</v>
      </c>
      <c r="M19">
        <v>0.86101121123538527</v>
      </c>
      <c r="N19">
        <v>-1559.6301638119685</v>
      </c>
      <c r="O19">
        <v>0.84947176678211789</v>
      </c>
      <c r="P19">
        <v>-1482.2980603030712</v>
      </c>
      <c r="Q19" s="156">
        <v>0.80735188469666186</v>
      </c>
      <c r="R19" s="153">
        <v>1642.970735565475</v>
      </c>
      <c r="S19">
        <v>0.89486423505744828</v>
      </c>
      <c r="T19">
        <v>1596.8004275102292</v>
      </c>
      <c r="U19">
        <v>0.86971700844783717</v>
      </c>
      <c r="V19">
        <v>-1614.1204316896085</v>
      </c>
      <c r="W19">
        <v>0.87915056192244467</v>
      </c>
      <c r="X19">
        <v>-1539.9669769757793</v>
      </c>
      <c r="Y19" s="156">
        <v>0.83876197003038089</v>
      </c>
      <c r="Z19">
        <v>1411.5476138276592</v>
      </c>
      <c r="AA19">
        <v>0.76881678313053337</v>
      </c>
      <c r="AB19">
        <v>1375.0275050380321</v>
      </c>
      <c r="AC19">
        <v>0.74892565633879749</v>
      </c>
      <c r="AD19">
        <v>-1353.5125012970157</v>
      </c>
      <c r="AE19">
        <v>0.7372072447151502</v>
      </c>
      <c r="AF19">
        <v>-1216.3436514873092</v>
      </c>
      <c r="AG19">
        <v>0.66249654220441678</v>
      </c>
      <c r="AH19" s="153">
        <v>1568.386237586288</v>
      </c>
      <c r="AI19">
        <v>0.85424087014503702</v>
      </c>
      <c r="AJ19">
        <v>1527.8083389311471</v>
      </c>
      <c r="AK19">
        <v>0.83213961815421955</v>
      </c>
      <c r="AL19">
        <v>-1503.9027792189063</v>
      </c>
      <c r="AM19">
        <v>0.81911916079461133</v>
      </c>
      <c r="AN19">
        <v>-1351.49294609701</v>
      </c>
      <c r="AO19" s="156">
        <v>0.73610726911601854</v>
      </c>
      <c r="AP19" s="153">
        <v>1568.386237586288</v>
      </c>
      <c r="AQ19">
        <v>0.85424087014503702</v>
      </c>
      <c r="AR19">
        <v>1527.8083389311471</v>
      </c>
      <c r="AS19">
        <v>0.83213961815421955</v>
      </c>
      <c r="AT19">
        <v>-1503.9027792189063</v>
      </c>
      <c r="AU19">
        <v>0.81911916079461133</v>
      </c>
      <c r="AV19">
        <v>-1351.49294609701</v>
      </c>
      <c r="AW19" s="156">
        <v>0.73610726911601854</v>
      </c>
      <c r="AX19" s="153"/>
    </row>
    <row r="20" spans="1:50" x14ac:dyDescent="0.25">
      <c r="A20" s="7" t="s">
        <v>114</v>
      </c>
      <c r="B20">
        <v>1503.2986070850009</v>
      </c>
      <c r="C20">
        <v>0.80304412771634659</v>
      </c>
      <c r="D20">
        <v>1461.7602205324035</v>
      </c>
      <c r="E20">
        <v>0.78085481866047191</v>
      </c>
      <c r="F20">
        <v>-1440.1264826678951</v>
      </c>
      <c r="G20">
        <v>0.76929833475849096</v>
      </c>
      <c r="H20">
        <v>-1363.6005807708721</v>
      </c>
      <c r="I20">
        <v>0.72841911365965395</v>
      </c>
      <c r="J20" s="153">
        <v>1670.3317856500012</v>
      </c>
      <c r="K20">
        <v>0.89227125301816301</v>
      </c>
      <c r="L20">
        <v>1624.1780228137814</v>
      </c>
      <c r="M20">
        <v>0.86761646517830193</v>
      </c>
      <c r="N20">
        <v>-1600.1405362976616</v>
      </c>
      <c r="O20">
        <v>0.85477592750943465</v>
      </c>
      <c r="P20">
        <v>-1515.1117564120805</v>
      </c>
      <c r="Q20" s="156">
        <v>0.80935457073294892</v>
      </c>
      <c r="R20" s="153">
        <v>1688.6268960300806</v>
      </c>
      <c r="S20">
        <v>0.90204428206735077</v>
      </c>
      <c r="T20">
        <v>1641.1013154506654</v>
      </c>
      <c r="U20">
        <v>0.87665668560398791</v>
      </c>
      <c r="V20">
        <v>-1657.3918842511277</v>
      </c>
      <c r="W20">
        <v>0.8853589125273118</v>
      </c>
      <c r="X20">
        <v>-1580.31501325512</v>
      </c>
      <c r="Y20" s="156">
        <v>0.84418537032858976</v>
      </c>
      <c r="Z20">
        <v>1449.2238767520341</v>
      </c>
      <c r="AA20">
        <v>0.77415805382053093</v>
      </c>
      <c r="AB20">
        <v>1411.4466646791082</v>
      </c>
      <c r="AC20">
        <v>0.75397791916619028</v>
      </c>
      <c r="AD20">
        <v>-1383.2710070119895</v>
      </c>
      <c r="AE20">
        <v>0.73892681998503706</v>
      </c>
      <c r="AF20">
        <v>-1240.7107138987944</v>
      </c>
      <c r="AG20">
        <v>0.66277281725362946</v>
      </c>
      <c r="AH20" s="153">
        <v>1610.2487519467045</v>
      </c>
      <c r="AI20">
        <v>0.86017561535614551</v>
      </c>
      <c r="AJ20">
        <v>1568.274071865676</v>
      </c>
      <c r="AK20">
        <v>0.83775324351798919</v>
      </c>
      <c r="AL20">
        <v>-1536.9677855688774</v>
      </c>
      <c r="AM20">
        <v>0.82102979998337455</v>
      </c>
      <c r="AN20">
        <v>-1378.5674598875494</v>
      </c>
      <c r="AO20" s="156">
        <v>0.73641424139292166</v>
      </c>
      <c r="AP20" s="153">
        <v>1610.2487519467045</v>
      </c>
      <c r="AQ20">
        <v>0.86017561535614551</v>
      </c>
      <c r="AR20">
        <v>1568.274071865676</v>
      </c>
      <c r="AS20">
        <v>0.83775324351798919</v>
      </c>
      <c r="AT20">
        <v>-1536.9677855688774</v>
      </c>
      <c r="AU20">
        <v>0.82102979998337455</v>
      </c>
      <c r="AV20">
        <v>-1378.5674598875494</v>
      </c>
      <c r="AW20" s="156">
        <v>0.73641424139292166</v>
      </c>
      <c r="AX20" s="153"/>
    </row>
    <row r="21" spans="1:50" x14ac:dyDescent="0.25">
      <c r="B21">
        <v>1544.2171776564439</v>
      </c>
      <c r="C21">
        <v>0.80933814342580923</v>
      </c>
      <c r="D21">
        <v>1501.2135360749567</v>
      </c>
      <c r="E21">
        <v>0.78679954720909673</v>
      </c>
      <c r="F21">
        <v>-1476.9295275201491</v>
      </c>
      <c r="G21">
        <v>0.77407207941307599</v>
      </c>
      <c r="H21">
        <v>-1393.2626813241318</v>
      </c>
      <c r="I21">
        <v>0.73022153109231225</v>
      </c>
      <c r="J21" s="153">
        <v>1715.7968640627155</v>
      </c>
      <c r="K21">
        <v>0.89926460380645457</v>
      </c>
      <c r="L21">
        <v>1668.0150400832854</v>
      </c>
      <c r="M21">
        <v>0.87422171912121871</v>
      </c>
      <c r="N21">
        <v>-1641.032808355721</v>
      </c>
      <c r="O21">
        <v>0.86008008823675108</v>
      </c>
      <c r="P21">
        <v>-1548.069645915702</v>
      </c>
      <c r="Q21" s="156">
        <v>0.81135725676923587</v>
      </c>
      <c r="R21" s="153">
        <v>1734.8000198793991</v>
      </c>
      <c r="S21">
        <v>0.90922432907725315</v>
      </c>
      <c r="T21">
        <v>1685.901860146344</v>
      </c>
      <c r="U21">
        <v>0.88359636276013831</v>
      </c>
      <c r="V21">
        <v>-1701.1103380561974</v>
      </c>
      <c r="W21">
        <v>0.89156726313217882</v>
      </c>
      <c r="X21">
        <v>-1621.0535343559313</v>
      </c>
      <c r="Y21" s="156">
        <v>0.84960877062679829</v>
      </c>
      <c r="Z21">
        <v>1487.2847111660883</v>
      </c>
      <c r="AA21">
        <v>0.7794993245105285</v>
      </c>
      <c r="AB21">
        <v>1448.2295872437564</v>
      </c>
      <c r="AC21">
        <v>0.75903018199358296</v>
      </c>
      <c r="AD21">
        <v>-1413.1533221463947</v>
      </c>
      <c r="AE21">
        <v>0.74064639525492382</v>
      </c>
      <c r="AF21">
        <v>-1265.0976681138227</v>
      </c>
      <c r="AG21">
        <v>0.66304909230284204</v>
      </c>
      <c r="AH21" s="153">
        <v>1652.5385679623205</v>
      </c>
      <c r="AI21">
        <v>0.86611036056725388</v>
      </c>
      <c r="AJ21">
        <v>1609.1439858263961</v>
      </c>
      <c r="AK21">
        <v>0.84336686888175894</v>
      </c>
      <c r="AL21">
        <v>-1570.1703579404384</v>
      </c>
      <c r="AM21">
        <v>0.82294043917213744</v>
      </c>
      <c r="AN21">
        <v>-1405.664075682025</v>
      </c>
      <c r="AO21" s="156">
        <v>0.73672121366982435</v>
      </c>
      <c r="AP21" s="153">
        <v>1652.5385679623205</v>
      </c>
      <c r="AQ21">
        <v>0.86611036056725388</v>
      </c>
      <c r="AR21">
        <v>1609.1439858263961</v>
      </c>
      <c r="AS21">
        <v>0.84336686888175894</v>
      </c>
      <c r="AT21">
        <v>-1570.1703579404384</v>
      </c>
      <c r="AU21">
        <v>0.82294043917213744</v>
      </c>
      <c r="AV21">
        <v>-1405.664075682025</v>
      </c>
      <c r="AW21" s="156">
        <v>0.73672121366982435</v>
      </c>
      <c r="AX21" s="153"/>
    </row>
    <row r="22" spans="1:50" x14ac:dyDescent="0.25">
      <c r="B22">
        <v>1585.5889173589683</v>
      </c>
      <c r="C22">
        <v>0.81563215913527176</v>
      </c>
      <c r="D22">
        <v>1541.0948720730107</v>
      </c>
      <c r="E22">
        <v>0.79274427575772155</v>
      </c>
      <c r="F22">
        <v>-1514.0762819875331</v>
      </c>
      <c r="G22">
        <v>0.77884582406766101</v>
      </c>
      <c r="H22">
        <v>-1423.0545559325433</v>
      </c>
      <c r="I22">
        <v>0.73202394852497077</v>
      </c>
      <c r="J22" s="153">
        <v>1761.7654637321873</v>
      </c>
      <c r="K22">
        <v>0.90625795459474656</v>
      </c>
      <c r="L22">
        <v>1712.3276356366789</v>
      </c>
      <c r="M22">
        <v>0.88082697306413515</v>
      </c>
      <c r="N22">
        <v>-1682.306979986148</v>
      </c>
      <c r="O22">
        <v>0.86538424896406785</v>
      </c>
      <c r="P22">
        <v>-1581.1717288139371</v>
      </c>
      <c r="Q22" s="156">
        <v>0.81335994280552315</v>
      </c>
      <c r="R22" s="153">
        <v>1781.4901071134309</v>
      </c>
      <c r="S22">
        <v>0.91640437608715575</v>
      </c>
      <c r="T22">
        <v>1731.2020615972656</v>
      </c>
      <c r="U22">
        <v>0.89053603991628882</v>
      </c>
      <c r="V22">
        <v>-1745.2757931048177</v>
      </c>
      <c r="W22">
        <v>0.89777561373704606</v>
      </c>
      <c r="X22">
        <v>-1662.182540278214</v>
      </c>
      <c r="Y22" s="156">
        <v>0.85503217092500716</v>
      </c>
      <c r="Z22">
        <v>1525.7301170698229</v>
      </c>
      <c r="AA22">
        <v>0.78484059520052607</v>
      </c>
      <c r="AB22">
        <v>1485.3762727319768</v>
      </c>
      <c r="AC22">
        <v>0.76408244482097565</v>
      </c>
      <c r="AD22">
        <v>-1443.1594467002317</v>
      </c>
      <c r="AE22">
        <v>0.74236597052481046</v>
      </c>
      <c r="AF22">
        <v>-1289.5045141323944</v>
      </c>
      <c r="AG22">
        <v>0.66332536735205472</v>
      </c>
      <c r="AH22" s="153">
        <v>1695.2556856331364</v>
      </c>
      <c r="AI22">
        <v>0.87204510577836236</v>
      </c>
      <c r="AJ22">
        <v>1650.4180808133071</v>
      </c>
      <c r="AK22">
        <v>0.84898049424552835</v>
      </c>
      <c r="AL22">
        <v>-1603.5104963335907</v>
      </c>
      <c r="AM22">
        <v>0.82485107836090055</v>
      </c>
      <c r="AN22">
        <v>-1432.7827934804384</v>
      </c>
      <c r="AO22" s="156">
        <v>0.73702818594672748</v>
      </c>
      <c r="AP22" s="153">
        <v>1695.2556856331364</v>
      </c>
      <c r="AQ22">
        <v>0.87204510577836236</v>
      </c>
      <c r="AR22">
        <v>1650.4180808133071</v>
      </c>
      <c r="AS22">
        <v>0.84898049424552835</v>
      </c>
      <c r="AT22">
        <v>-1603.5104963335907</v>
      </c>
      <c r="AU22">
        <v>0.82485107836090055</v>
      </c>
      <c r="AV22">
        <v>-1432.7827934804384</v>
      </c>
      <c r="AW22" s="156">
        <v>0.73702818594672748</v>
      </c>
      <c r="AX22" s="153"/>
    </row>
    <row r="23" spans="1:50" x14ac:dyDescent="0.25">
      <c r="B23">
        <v>1627.4138261925743</v>
      </c>
      <c r="C23">
        <v>0.8219261748447344</v>
      </c>
      <c r="D23">
        <v>1581.4042285265657</v>
      </c>
      <c r="E23">
        <v>0.79868900430634626</v>
      </c>
      <c r="F23">
        <v>-1551.5667460700463</v>
      </c>
      <c r="G23">
        <v>0.78361956872224559</v>
      </c>
      <c r="H23">
        <v>-1452.9762045961061</v>
      </c>
      <c r="I23">
        <v>0.73382636595762918</v>
      </c>
      <c r="J23" s="153">
        <v>1808.2375846584159</v>
      </c>
      <c r="K23">
        <v>0.91325130538303823</v>
      </c>
      <c r="L23">
        <v>1757.1158094739624</v>
      </c>
      <c r="M23">
        <v>0.8874322270070516</v>
      </c>
      <c r="N23">
        <v>-1723.9630511889404</v>
      </c>
      <c r="O23">
        <v>0.87068840969138406</v>
      </c>
      <c r="P23">
        <v>-1614.4180051067842</v>
      </c>
      <c r="Q23" s="156">
        <v>0.81536262884181021</v>
      </c>
      <c r="R23" s="153">
        <v>1828.6971577321754</v>
      </c>
      <c r="S23">
        <v>0.92358442309705813</v>
      </c>
      <c r="T23">
        <v>1777.0019198034302</v>
      </c>
      <c r="U23">
        <v>0.89747571707243945</v>
      </c>
      <c r="V23">
        <v>-1789.8882493969882</v>
      </c>
      <c r="W23">
        <v>0.90398396434191319</v>
      </c>
      <c r="X23">
        <v>-1703.7020310219675</v>
      </c>
      <c r="Y23" s="156">
        <v>0.86045557122321581</v>
      </c>
      <c r="Z23">
        <v>1564.5600944632367</v>
      </c>
      <c r="AA23">
        <v>0.79018186589052364</v>
      </c>
      <c r="AB23">
        <v>1522.8867211437694</v>
      </c>
      <c r="AC23">
        <v>0.76913470764836822</v>
      </c>
      <c r="AD23">
        <v>-1473.289380673501</v>
      </c>
      <c r="AE23">
        <v>0.74408554579469743</v>
      </c>
      <c r="AF23">
        <v>-1313.931251954509</v>
      </c>
      <c r="AG23">
        <v>0.66360164240126718</v>
      </c>
      <c r="AH23" s="153">
        <v>1738.400104959152</v>
      </c>
      <c r="AI23">
        <v>0.87797985098947062</v>
      </c>
      <c r="AJ23">
        <v>1692.0963568264106</v>
      </c>
      <c r="AK23">
        <v>0.85459411960929821</v>
      </c>
      <c r="AL23">
        <v>-1636.9882007483343</v>
      </c>
      <c r="AM23">
        <v>0.82676171754966377</v>
      </c>
      <c r="AN23">
        <v>-1459.923613282788</v>
      </c>
      <c r="AO23" s="156">
        <v>0.73733515822363027</v>
      </c>
      <c r="AP23" s="153">
        <v>1738.400104959152</v>
      </c>
      <c r="AQ23">
        <v>0.87797985098947062</v>
      </c>
      <c r="AR23">
        <v>1692.0963568264106</v>
      </c>
      <c r="AS23">
        <v>0.85459411960929821</v>
      </c>
      <c r="AT23">
        <v>-1636.9882007483343</v>
      </c>
      <c r="AU23">
        <v>0.82676171754966377</v>
      </c>
      <c r="AV23">
        <v>-1459.923613282788</v>
      </c>
      <c r="AW23" s="156">
        <v>0.73733515822363027</v>
      </c>
      <c r="AX23" s="153"/>
    </row>
    <row r="24" spans="1:50" x14ac:dyDescent="0.25">
      <c r="B24">
        <v>1669.691904157261</v>
      </c>
      <c r="C24">
        <v>0.82822019055419682</v>
      </c>
      <c r="D24">
        <v>1622.1416054356225</v>
      </c>
      <c r="E24">
        <v>0.80463373285497142</v>
      </c>
      <c r="F24">
        <v>-1589.4009197676908</v>
      </c>
      <c r="G24">
        <v>0.78839331337683072</v>
      </c>
      <c r="H24">
        <v>-1483.0276273148197</v>
      </c>
      <c r="I24">
        <v>0.73562878339028748</v>
      </c>
      <c r="J24" s="153">
        <v>1855.2132268414011</v>
      </c>
      <c r="K24">
        <v>0.92024465617132978</v>
      </c>
      <c r="L24">
        <v>1802.3795615951362</v>
      </c>
      <c r="M24">
        <v>0.89403748094996827</v>
      </c>
      <c r="N24">
        <v>-1766.001021964101</v>
      </c>
      <c r="O24">
        <v>0.87599257041870082</v>
      </c>
      <c r="P24">
        <v>-1647.8084747942441</v>
      </c>
      <c r="Q24" s="156">
        <v>0.81736531487809716</v>
      </c>
      <c r="R24" s="153">
        <v>1876.4211717356332</v>
      </c>
      <c r="S24">
        <v>0.93076447010696084</v>
      </c>
      <c r="T24">
        <v>1823.3014347648375</v>
      </c>
      <c r="U24">
        <v>0.90441539422858996</v>
      </c>
      <c r="V24">
        <v>-1834.9477069327095</v>
      </c>
      <c r="W24">
        <v>0.91019231494678032</v>
      </c>
      <c r="X24">
        <v>-1745.6120065871921</v>
      </c>
      <c r="Y24" s="156">
        <v>0.86587897152142457</v>
      </c>
      <c r="Z24">
        <v>1603.7746433463308</v>
      </c>
      <c r="AA24">
        <v>0.7955231365805211</v>
      </c>
      <c r="AB24">
        <v>1560.7609324791342</v>
      </c>
      <c r="AC24">
        <v>0.77418697047576102</v>
      </c>
      <c r="AD24">
        <v>-1503.5431240662015</v>
      </c>
      <c r="AE24">
        <v>0.74580512106458396</v>
      </c>
      <c r="AF24">
        <v>-1338.3778815801675</v>
      </c>
      <c r="AG24">
        <v>0.66387791745047986</v>
      </c>
      <c r="AH24" s="153">
        <v>1781.9718259403678</v>
      </c>
      <c r="AI24">
        <v>0.88391459620057922</v>
      </c>
      <c r="AJ24">
        <v>1734.1788138657048</v>
      </c>
      <c r="AK24">
        <v>0.86020774497306773</v>
      </c>
      <c r="AL24">
        <v>-1670.6034711846683</v>
      </c>
      <c r="AM24">
        <v>0.82867235673842665</v>
      </c>
      <c r="AN24">
        <v>-1487.0865350890751</v>
      </c>
      <c r="AO24" s="156">
        <v>0.73764213050053329</v>
      </c>
      <c r="AP24" s="153">
        <v>1781.9718259403678</v>
      </c>
      <c r="AQ24">
        <v>0.88391459620057922</v>
      </c>
      <c r="AR24">
        <v>1734.1788138657048</v>
      </c>
      <c r="AS24">
        <v>0.86020774497306773</v>
      </c>
      <c r="AT24">
        <v>-1670.6034711846683</v>
      </c>
      <c r="AU24">
        <v>0.82867235673842665</v>
      </c>
      <c r="AV24">
        <v>-1487.0865350890751</v>
      </c>
      <c r="AW24" s="156">
        <v>0.73764213050053329</v>
      </c>
      <c r="AX24" s="153"/>
    </row>
    <row r="25" spans="1:50" x14ac:dyDescent="0.25">
      <c r="B25">
        <v>1712.4231512530289</v>
      </c>
      <c r="C25">
        <v>0.83451420626365946</v>
      </c>
      <c r="D25">
        <v>1663.3070028001791</v>
      </c>
      <c r="E25">
        <v>0.81057846140359613</v>
      </c>
      <c r="F25">
        <v>-1627.578803080464</v>
      </c>
      <c r="G25">
        <v>0.7931670580314153</v>
      </c>
      <c r="H25">
        <v>-1513.2088240886844</v>
      </c>
      <c r="I25">
        <v>0.73743120082294566</v>
      </c>
      <c r="J25" s="153">
        <v>1902.6923902811432</v>
      </c>
      <c r="K25">
        <v>0.92723800695962155</v>
      </c>
      <c r="L25">
        <v>1848.1188920001989</v>
      </c>
      <c r="M25">
        <v>0.90064273489288449</v>
      </c>
      <c r="N25">
        <v>-1808.4208923116269</v>
      </c>
      <c r="O25">
        <v>0.88129673114601703</v>
      </c>
      <c r="P25">
        <v>-1681.3431378763157</v>
      </c>
      <c r="Q25" s="156">
        <v>0.819368000914384</v>
      </c>
      <c r="R25" s="153">
        <v>1924.6621491238029</v>
      </c>
      <c r="S25">
        <v>0.937944517116863</v>
      </c>
      <c r="T25">
        <v>1870.1006064814874</v>
      </c>
      <c r="U25">
        <v>0.91135507138474059</v>
      </c>
      <c r="V25">
        <v>-1880.4541657119798</v>
      </c>
      <c r="W25">
        <v>0.91640066555164723</v>
      </c>
      <c r="X25">
        <v>-1787.9124669738876</v>
      </c>
      <c r="Y25" s="156">
        <v>0.87130237181963344</v>
      </c>
      <c r="Z25">
        <v>1643.3737637191041</v>
      </c>
      <c r="AA25">
        <v>0.80086440727051855</v>
      </c>
      <c r="AB25">
        <v>1598.9989067380707</v>
      </c>
      <c r="AC25">
        <v>0.77923923330315348</v>
      </c>
      <c r="AD25">
        <v>-1533.9206768783345</v>
      </c>
      <c r="AE25">
        <v>0.74752469633447105</v>
      </c>
      <c r="AF25">
        <v>-1362.844403009369</v>
      </c>
      <c r="AG25">
        <v>0.66415419249969254</v>
      </c>
      <c r="AH25" s="153">
        <v>1825.9708485767826</v>
      </c>
      <c r="AI25">
        <v>0.88984934141168748</v>
      </c>
      <c r="AJ25">
        <v>1776.6654519311901</v>
      </c>
      <c r="AK25">
        <v>0.86582137033683726</v>
      </c>
      <c r="AL25">
        <v>-1704.3563076425933</v>
      </c>
      <c r="AM25">
        <v>0.83058299592718976</v>
      </c>
      <c r="AN25">
        <v>-1514.2715588992987</v>
      </c>
      <c r="AO25" s="156">
        <v>0.73794910277743608</v>
      </c>
      <c r="AP25" s="153">
        <v>1825.9708485767826</v>
      </c>
      <c r="AQ25">
        <v>0.88984934141168748</v>
      </c>
      <c r="AR25">
        <v>1776.6654519311901</v>
      </c>
      <c r="AS25">
        <v>0.86582137033683726</v>
      </c>
      <c r="AT25">
        <v>-1704.3563076425933</v>
      </c>
      <c r="AU25">
        <v>0.83058299592718976</v>
      </c>
      <c r="AV25">
        <v>-1514.2715588992987</v>
      </c>
      <c r="AW25" s="156">
        <v>0.73794910277743608</v>
      </c>
      <c r="AX25" s="153"/>
    </row>
    <row r="26" spans="1:50" x14ac:dyDescent="0.25">
      <c r="B26">
        <v>1755.6075674798783</v>
      </c>
      <c r="C26">
        <v>0.84080822197312188</v>
      </c>
      <c r="D26">
        <v>1704.9004206202374</v>
      </c>
      <c r="E26">
        <v>0.81652318995222106</v>
      </c>
      <c r="F26">
        <v>-1666.1003960083685</v>
      </c>
      <c r="G26">
        <v>0.79794080268600032</v>
      </c>
      <c r="H26">
        <v>-1543.5197949177009</v>
      </c>
      <c r="I26">
        <v>0.73923361825560396</v>
      </c>
      <c r="J26" s="153">
        <v>1950.6750749776425</v>
      </c>
      <c r="K26">
        <v>0.9342313577479131</v>
      </c>
      <c r="L26">
        <v>1894.3338006891524</v>
      </c>
      <c r="M26">
        <v>0.90724798883580104</v>
      </c>
      <c r="N26">
        <v>-1851.2226622315206</v>
      </c>
      <c r="O26">
        <v>0.88660089187333369</v>
      </c>
      <c r="P26">
        <v>-1715.021994353001</v>
      </c>
      <c r="Q26" s="156">
        <v>0.82137068695067106</v>
      </c>
      <c r="R26" s="153">
        <v>1973.4200898966862</v>
      </c>
      <c r="S26">
        <v>0.9451245641267656</v>
      </c>
      <c r="T26">
        <v>1917.3994349533803</v>
      </c>
      <c r="U26">
        <v>0.91829474854089099</v>
      </c>
      <c r="V26">
        <v>-1926.407625734802</v>
      </c>
      <c r="W26">
        <v>0.92260901615651447</v>
      </c>
      <c r="X26">
        <v>-1830.6034121820539</v>
      </c>
      <c r="Y26" s="156">
        <v>0.87672577211784197</v>
      </c>
      <c r="Z26">
        <v>1683.3574555815576</v>
      </c>
      <c r="AA26">
        <v>0.80620567796051612</v>
      </c>
      <c r="AB26">
        <v>1637.6006439205805</v>
      </c>
      <c r="AC26">
        <v>0.78429149613054627</v>
      </c>
      <c r="AD26">
        <v>-1564.4220391098986</v>
      </c>
      <c r="AE26">
        <v>0.74924427160435758</v>
      </c>
      <c r="AF26">
        <v>-1387.3308162421138</v>
      </c>
      <c r="AG26">
        <v>0.66443046754890511</v>
      </c>
      <c r="AH26" s="153">
        <v>1870.3971728683971</v>
      </c>
      <c r="AI26">
        <v>0.89578408662279563</v>
      </c>
      <c r="AJ26">
        <v>1819.5562710228673</v>
      </c>
      <c r="AK26">
        <v>0.87143499570060701</v>
      </c>
      <c r="AL26">
        <v>-1738.2467101221093</v>
      </c>
      <c r="AM26">
        <v>0.83249363511595287</v>
      </c>
      <c r="AN26">
        <v>-1541.4786847134596</v>
      </c>
      <c r="AO26" s="156">
        <v>0.73825607505433899</v>
      </c>
      <c r="AP26" s="153">
        <v>1870.3971728683971</v>
      </c>
      <c r="AQ26">
        <v>0.89578408662279563</v>
      </c>
      <c r="AR26">
        <v>1819.5562710228673</v>
      </c>
      <c r="AS26">
        <v>0.87143499570060701</v>
      </c>
      <c r="AT26">
        <v>-1738.2467101221093</v>
      </c>
      <c r="AU26">
        <v>0.83249363511595287</v>
      </c>
      <c r="AV26">
        <v>-1541.4786847134596</v>
      </c>
      <c r="AW26" s="156">
        <v>0.73825607505433899</v>
      </c>
      <c r="AX26" s="153"/>
    </row>
    <row r="27" spans="1:50" x14ac:dyDescent="0.25">
      <c r="B27">
        <v>1799.2451528378094</v>
      </c>
      <c r="C27">
        <v>0.84710223768258452</v>
      </c>
      <c r="D27">
        <v>1746.9218588957967</v>
      </c>
      <c r="E27">
        <v>0.82246791850084588</v>
      </c>
      <c r="F27">
        <v>-1704.9656985514027</v>
      </c>
      <c r="G27">
        <v>0.80271454734058512</v>
      </c>
      <c r="H27">
        <v>-1573.9605398018689</v>
      </c>
      <c r="I27">
        <v>0.74103603568826226</v>
      </c>
      <c r="J27" s="153">
        <v>1999.1612809308997</v>
      </c>
      <c r="K27">
        <v>0.94122470853620521</v>
      </c>
      <c r="L27">
        <v>1941.0242876619964</v>
      </c>
      <c r="M27">
        <v>0.91385324277871771</v>
      </c>
      <c r="N27">
        <v>-1894.4063317237808</v>
      </c>
      <c r="O27">
        <v>0.89190505260065012</v>
      </c>
      <c r="P27">
        <v>-1748.845044224299</v>
      </c>
      <c r="Q27" s="156">
        <v>0.82337337298695823</v>
      </c>
      <c r="R27" s="153">
        <v>2022.6949940542829</v>
      </c>
      <c r="S27">
        <v>0.95230461113666809</v>
      </c>
      <c r="T27">
        <v>1965.1979201805163</v>
      </c>
      <c r="U27">
        <v>0.92523442569704162</v>
      </c>
      <c r="V27">
        <v>-1972.8080870011743</v>
      </c>
      <c r="W27">
        <v>0.92881736676138149</v>
      </c>
      <c r="X27">
        <v>-1873.6848422116918</v>
      </c>
      <c r="Y27" s="156">
        <v>0.88214917241605084</v>
      </c>
      <c r="Z27">
        <v>1723.725718933691</v>
      </c>
      <c r="AA27">
        <v>0.81154694865051369</v>
      </c>
      <c r="AB27">
        <v>1676.5661440266624</v>
      </c>
      <c r="AC27">
        <v>0.78934375895793907</v>
      </c>
      <c r="AD27">
        <v>-1595.047210760895</v>
      </c>
      <c r="AE27">
        <v>0.75096384687424433</v>
      </c>
      <c r="AF27">
        <v>-1411.8371212784018</v>
      </c>
      <c r="AG27">
        <v>0.66470674259811768</v>
      </c>
      <c r="AH27" s="153">
        <v>1915.250798815212</v>
      </c>
      <c r="AI27">
        <v>0.901718831833904</v>
      </c>
      <c r="AJ27">
        <v>1862.8512711407361</v>
      </c>
      <c r="AK27">
        <v>0.87704862106437675</v>
      </c>
      <c r="AL27">
        <v>-1772.2746786232165</v>
      </c>
      <c r="AM27">
        <v>0.83440427430471587</v>
      </c>
      <c r="AN27">
        <v>-1568.7079125315574</v>
      </c>
      <c r="AO27" s="156">
        <v>0.73856304733124178</v>
      </c>
      <c r="AP27" s="153">
        <v>1915.250798815212</v>
      </c>
      <c r="AQ27">
        <v>0.901718831833904</v>
      </c>
      <c r="AR27">
        <v>1862.8512711407361</v>
      </c>
      <c r="AS27">
        <v>0.87704862106437675</v>
      </c>
      <c r="AT27">
        <v>-1772.2746786232165</v>
      </c>
      <c r="AU27">
        <v>0.83440427430471587</v>
      </c>
      <c r="AV27">
        <v>-1568.7079125315574</v>
      </c>
      <c r="AW27" s="156">
        <v>0.73856304733124178</v>
      </c>
      <c r="AX27" s="153"/>
    </row>
    <row r="28" spans="1:50" x14ac:dyDescent="0.25">
      <c r="B28">
        <v>1843.3359073268216</v>
      </c>
      <c r="C28">
        <v>0.85339625339204706</v>
      </c>
      <c r="D28">
        <v>1789.3713176268566</v>
      </c>
      <c r="E28">
        <v>0.82841264704947071</v>
      </c>
      <c r="F28">
        <v>-1744.1747107095675</v>
      </c>
      <c r="G28">
        <v>0.80748829199517014</v>
      </c>
      <c r="H28">
        <v>-1604.5310587411884</v>
      </c>
      <c r="I28">
        <v>0.74283845312092067</v>
      </c>
      <c r="J28" s="153">
        <v>2048.1510081409128</v>
      </c>
      <c r="K28">
        <v>0.94821805932449665</v>
      </c>
      <c r="L28">
        <v>1988.1903529187296</v>
      </c>
      <c r="M28">
        <v>0.92045849672163416</v>
      </c>
      <c r="N28">
        <v>-1937.971900788408</v>
      </c>
      <c r="O28">
        <v>0.89720921332796666</v>
      </c>
      <c r="P28">
        <v>-1782.8122874902094</v>
      </c>
      <c r="Q28" s="156">
        <v>0.82537605902324507</v>
      </c>
      <c r="R28" s="153">
        <v>2072.4868615965925</v>
      </c>
      <c r="S28">
        <v>0.95948465814657069</v>
      </c>
      <c r="T28">
        <v>2013.4960621628948</v>
      </c>
      <c r="U28">
        <v>0.93217410285319213</v>
      </c>
      <c r="V28">
        <v>-2019.6555495110974</v>
      </c>
      <c r="W28">
        <v>0.93502571736624884</v>
      </c>
      <c r="X28">
        <v>-1917.1567570628006</v>
      </c>
      <c r="Y28" s="156">
        <v>0.8875725727142596</v>
      </c>
      <c r="Z28">
        <v>1764.4785537755045</v>
      </c>
      <c r="AA28">
        <v>0.81688821934051137</v>
      </c>
      <c r="AB28">
        <v>1715.8954070563163</v>
      </c>
      <c r="AC28">
        <v>0.79439602178533164</v>
      </c>
      <c r="AD28">
        <v>-1625.7961918313238</v>
      </c>
      <c r="AE28">
        <v>0.75268342214413131</v>
      </c>
      <c r="AF28">
        <v>-1436.3633181182333</v>
      </c>
      <c r="AG28">
        <v>0.66498301764733025</v>
      </c>
      <c r="AH28" s="153">
        <v>1960.5317264172274</v>
      </c>
      <c r="AI28">
        <v>0.9076535770450127</v>
      </c>
      <c r="AJ28">
        <v>1906.5504522847955</v>
      </c>
      <c r="AK28">
        <v>0.88266224642814617</v>
      </c>
      <c r="AL28">
        <v>-1806.4402131459149</v>
      </c>
      <c r="AM28">
        <v>0.83631491349347908</v>
      </c>
      <c r="AN28">
        <v>-1595.9592423535923</v>
      </c>
      <c r="AO28" s="156">
        <v>0.73887001960814458</v>
      </c>
      <c r="AP28" s="153">
        <v>1960.5317264172274</v>
      </c>
      <c r="AQ28">
        <v>0.9076535770450127</v>
      </c>
      <c r="AR28">
        <v>1906.5504522847955</v>
      </c>
      <c r="AS28">
        <v>0.88266224642814617</v>
      </c>
      <c r="AT28">
        <v>-1806.4402131459149</v>
      </c>
      <c r="AU28">
        <v>0.83631491349347908</v>
      </c>
      <c r="AV28">
        <v>-1595.9592423535923</v>
      </c>
      <c r="AW28" s="156">
        <v>0.73887001960814458</v>
      </c>
      <c r="AX28" s="153"/>
    </row>
    <row r="29" spans="1:50" x14ac:dyDescent="0.25">
      <c r="B29">
        <v>1889.4495748308796</v>
      </c>
      <c r="C29">
        <v>0.86040508872080135</v>
      </c>
      <c r="D29">
        <v>1834.7715947067609</v>
      </c>
      <c r="E29">
        <v>0.83550619066792386</v>
      </c>
      <c r="F29">
        <v>-1778.5785229653027</v>
      </c>
      <c r="G29">
        <v>0.80991736018456406</v>
      </c>
      <c r="H29">
        <v>-1633.2424446026414</v>
      </c>
      <c r="I29">
        <v>0.74373517513781484</v>
      </c>
      <c r="J29" s="153">
        <v>2099.3884164787551</v>
      </c>
      <c r="K29">
        <v>0.95600565413422356</v>
      </c>
      <c r="L29">
        <v>2038.6351052297341</v>
      </c>
      <c r="M29">
        <v>0.92834021185324878</v>
      </c>
      <c r="N29">
        <v>-1976.1983588503365</v>
      </c>
      <c r="O29">
        <v>0.89990817798284906</v>
      </c>
      <c r="P29">
        <v>-1814.7138273362682</v>
      </c>
      <c r="Q29" s="156">
        <v>0.82637241681979423</v>
      </c>
      <c r="R29" s="153">
        <v>2124.5244417653821</v>
      </c>
      <c r="S29">
        <v>0.96745193158715037</v>
      </c>
      <c r="T29">
        <v>2065.1107565492835</v>
      </c>
      <c r="U29">
        <v>0.94039651937581226</v>
      </c>
      <c r="V29">
        <v>-2068.1976634705215</v>
      </c>
      <c r="W29">
        <v>0.94180221469513725</v>
      </c>
      <c r="X29">
        <v>-1955.3006434771032</v>
      </c>
      <c r="Y29" s="156">
        <v>0.89039191415168639</v>
      </c>
      <c r="Z29">
        <v>1806.0398073346232</v>
      </c>
      <c r="AA29">
        <v>0.82242249878625839</v>
      </c>
      <c r="AB29">
        <v>1751.117713639574</v>
      </c>
      <c r="AC29">
        <v>0.79741243790508831</v>
      </c>
      <c r="AD29">
        <v>-1651.419768932323</v>
      </c>
      <c r="AE29">
        <v>0.75201264523329836</v>
      </c>
      <c r="AF29">
        <v>-1461.4888972020267</v>
      </c>
      <c r="AG29">
        <v>0.66552317723225263</v>
      </c>
      <c r="AH29" s="153">
        <v>2006.7108970384709</v>
      </c>
      <c r="AI29">
        <v>0.91380277642917618</v>
      </c>
      <c r="AJ29">
        <v>1945.6863484884154</v>
      </c>
      <c r="AK29">
        <v>0.88601381989454253</v>
      </c>
      <c r="AL29">
        <v>-1834.9108543692478</v>
      </c>
      <c r="AM29">
        <v>0.8355696058147758</v>
      </c>
      <c r="AN29">
        <v>-1623.8765524466962</v>
      </c>
      <c r="AO29" s="156">
        <v>0.73947019692472504</v>
      </c>
      <c r="AP29" s="153">
        <v>2006.7108970384709</v>
      </c>
      <c r="AQ29">
        <v>0.91380277642917618</v>
      </c>
      <c r="AR29">
        <v>1945.6863484884154</v>
      </c>
      <c r="AS29">
        <v>0.88601381989454253</v>
      </c>
      <c r="AT29">
        <v>-1834.9108543692478</v>
      </c>
      <c r="AU29">
        <v>0.8355696058147758</v>
      </c>
      <c r="AV29">
        <v>-1623.8765524466962</v>
      </c>
      <c r="AW29" s="156">
        <v>0.73947019692472504</v>
      </c>
      <c r="AX29" s="153"/>
    </row>
    <row r="30" spans="1:50" x14ac:dyDescent="0.25">
      <c r="B30">
        <v>1936.0678784786073</v>
      </c>
      <c r="C30">
        <v>0.86741392404955531</v>
      </c>
      <c r="D30">
        <v>1880.6826069271938</v>
      </c>
      <c r="E30">
        <v>0.84259973428637713</v>
      </c>
      <c r="F30">
        <v>-1813.1572281306753</v>
      </c>
      <c r="G30">
        <v>0.81234642837395843</v>
      </c>
      <c r="H30">
        <v>-1662.0183944493108</v>
      </c>
      <c r="I30">
        <v>0.74463189715470912</v>
      </c>
      <c r="J30" s="153">
        <v>2151.1865316428971</v>
      </c>
      <c r="K30">
        <v>0.96379324894395024</v>
      </c>
      <c r="L30">
        <v>2089.6473410302151</v>
      </c>
      <c r="M30">
        <v>0.9362219269848634</v>
      </c>
      <c r="N30">
        <v>-2014.619142367417</v>
      </c>
      <c r="O30">
        <v>0.90260714263773167</v>
      </c>
      <c r="P30">
        <v>-1846.6871049436786</v>
      </c>
      <c r="Q30" s="156">
        <v>0.82736877461634351</v>
      </c>
      <c r="R30" s="153">
        <v>2177.1356656218932</v>
      </c>
      <c r="S30">
        <v>0.97541920502772983</v>
      </c>
      <c r="T30">
        <v>2117.317464925301</v>
      </c>
      <c r="U30">
        <v>0.94861893589843238</v>
      </c>
      <c r="V30">
        <v>-2117.2276852376253</v>
      </c>
      <c r="W30">
        <v>0.94857871202402566</v>
      </c>
      <c r="X30">
        <v>-1993.6475224749008</v>
      </c>
      <c r="Y30" s="156">
        <v>0.8932112555891133</v>
      </c>
      <c r="Z30">
        <v>1847.9995290138363</v>
      </c>
      <c r="AA30">
        <v>0.82795677823200553</v>
      </c>
      <c r="AB30">
        <v>1786.5572021834541</v>
      </c>
      <c r="AC30">
        <v>0.80042885402484509</v>
      </c>
      <c r="AD30">
        <v>-1676.9950500957427</v>
      </c>
      <c r="AE30">
        <v>0.75134186832246541</v>
      </c>
      <c r="AF30">
        <v>-1486.6533677759348</v>
      </c>
      <c r="AG30">
        <v>0.66606333681717511</v>
      </c>
      <c r="AH30" s="153">
        <v>2053.3328100153735</v>
      </c>
      <c r="AI30">
        <v>0.91995197581333943</v>
      </c>
      <c r="AJ30">
        <v>1985.0635579816155</v>
      </c>
      <c r="AK30">
        <v>0.88936539336093889</v>
      </c>
      <c r="AL30">
        <v>-1863.3278334397141</v>
      </c>
      <c r="AM30">
        <v>0.83482429813607273</v>
      </c>
      <c r="AN30">
        <v>-1651.8370753065942</v>
      </c>
      <c r="AO30" s="156">
        <v>0.74007037424130573</v>
      </c>
      <c r="AP30" s="153">
        <v>2053.3328100153735</v>
      </c>
      <c r="AQ30">
        <v>0.91995197581333943</v>
      </c>
      <c r="AR30">
        <v>1985.0635579816155</v>
      </c>
      <c r="AS30">
        <v>0.88936539336093889</v>
      </c>
      <c r="AT30">
        <v>-1863.3278334397141</v>
      </c>
      <c r="AU30">
        <v>0.83482429813607273</v>
      </c>
      <c r="AV30">
        <v>-1651.8370753065942</v>
      </c>
      <c r="AW30" s="156">
        <v>0.74007037424130573</v>
      </c>
      <c r="AX30" s="153"/>
    </row>
    <row r="31" spans="1:50" x14ac:dyDescent="0.25">
      <c r="B31">
        <v>1983.1908182700058</v>
      </c>
      <c r="C31">
        <v>0.87442275937830938</v>
      </c>
      <c r="D31">
        <v>1927.1043542881555</v>
      </c>
      <c r="E31">
        <v>0.84969327790483051</v>
      </c>
      <c r="F31">
        <v>-1847.9108262056839</v>
      </c>
      <c r="G31">
        <v>0.81477549656335269</v>
      </c>
      <c r="H31">
        <v>-1690.8589082811961</v>
      </c>
      <c r="I31">
        <v>0.74552861917160318</v>
      </c>
      <c r="J31" s="153">
        <v>2203.5453536333398</v>
      </c>
      <c r="K31">
        <v>0.97158084375367704</v>
      </c>
      <c r="L31">
        <v>2141.2270603201728</v>
      </c>
      <c r="M31">
        <v>0.94410364211647824</v>
      </c>
      <c r="N31">
        <v>-2053.2342513396484</v>
      </c>
      <c r="O31">
        <v>0.90530610729261396</v>
      </c>
      <c r="P31">
        <v>-1878.73212031244</v>
      </c>
      <c r="Q31" s="156">
        <v>0.82836513241289245</v>
      </c>
      <c r="R31" s="153">
        <v>2230.3205331661256</v>
      </c>
      <c r="S31">
        <v>0.98338647846830951</v>
      </c>
      <c r="T31">
        <v>2170.116187290947</v>
      </c>
      <c r="U31">
        <v>0.95684135242105239</v>
      </c>
      <c r="V31">
        <v>-2166.7456148124093</v>
      </c>
      <c r="W31">
        <v>0.95535520935291418</v>
      </c>
      <c r="X31">
        <v>-2032.1973940561929</v>
      </c>
      <c r="Y31" s="156">
        <v>0.89603059702654009</v>
      </c>
      <c r="Z31">
        <v>1890.3577188131426</v>
      </c>
      <c r="AA31">
        <v>0.83349105767775256</v>
      </c>
      <c r="AB31">
        <v>1822.2138726879568</v>
      </c>
      <c r="AC31">
        <v>0.80344527014460176</v>
      </c>
      <c r="AD31">
        <v>-1702.5220353215821</v>
      </c>
      <c r="AE31">
        <v>0.75067109141163224</v>
      </c>
      <c r="AF31">
        <v>-1511.8567298399578</v>
      </c>
      <c r="AG31">
        <v>0.66660349640209782</v>
      </c>
      <c r="AH31" s="153">
        <v>2100.3974653479363</v>
      </c>
      <c r="AI31">
        <v>0.9261011751975029</v>
      </c>
      <c r="AJ31">
        <v>2024.6820807643965</v>
      </c>
      <c r="AK31">
        <v>0.89271696682733526</v>
      </c>
      <c r="AL31">
        <v>-1891.6911503573135</v>
      </c>
      <c r="AM31">
        <v>0.83407899045736933</v>
      </c>
      <c r="AN31">
        <v>-1679.8408109332865</v>
      </c>
      <c r="AO31" s="156">
        <v>0.74067055155788641</v>
      </c>
      <c r="AP31" s="153">
        <v>2100.3974653479363</v>
      </c>
      <c r="AQ31">
        <v>0.9261011751975029</v>
      </c>
      <c r="AR31">
        <v>2024.6820807643965</v>
      </c>
      <c r="AS31">
        <v>0.89271696682733526</v>
      </c>
      <c r="AT31">
        <v>-1891.6911503573135</v>
      </c>
      <c r="AU31">
        <v>0.83407899045736933</v>
      </c>
      <c r="AV31">
        <v>-1679.8408109332865</v>
      </c>
      <c r="AW31" s="156">
        <v>0.74067055155788641</v>
      </c>
      <c r="AX31" s="153"/>
    </row>
    <row r="32" spans="1:50" x14ac:dyDescent="0.25">
      <c r="B32">
        <v>2030.8183942050744</v>
      </c>
      <c r="C32">
        <v>0.88143159470706345</v>
      </c>
      <c r="D32">
        <v>1974.0368367896456</v>
      </c>
      <c r="E32">
        <v>0.85678682152328367</v>
      </c>
      <c r="F32">
        <v>-1882.8393171903285</v>
      </c>
      <c r="G32">
        <v>0.81720456475274672</v>
      </c>
      <c r="H32">
        <v>-1719.7639860982981</v>
      </c>
      <c r="I32">
        <v>0.74642534118849746</v>
      </c>
      <c r="J32" s="153">
        <v>2256.4648824500828</v>
      </c>
      <c r="K32">
        <v>0.97936843856340383</v>
      </c>
      <c r="L32">
        <v>2193.3742630996062</v>
      </c>
      <c r="M32">
        <v>0.95198535724809286</v>
      </c>
      <c r="N32">
        <v>-2092.0436857670315</v>
      </c>
      <c r="O32">
        <v>0.90800507194749636</v>
      </c>
      <c r="P32">
        <v>-1910.8488734425532</v>
      </c>
      <c r="Q32" s="156">
        <v>0.8293614902094415</v>
      </c>
      <c r="R32" s="153">
        <v>2284.0790443980809</v>
      </c>
      <c r="S32">
        <v>0.99135375190888919</v>
      </c>
      <c r="T32">
        <v>2223.5069236462214</v>
      </c>
      <c r="U32">
        <v>0.96506376894367252</v>
      </c>
      <c r="V32">
        <v>-2216.7514521948733</v>
      </c>
      <c r="W32">
        <v>0.9621317066818027</v>
      </c>
      <c r="X32">
        <v>-2070.9502582209798</v>
      </c>
      <c r="Y32" s="156">
        <v>0.89884993846396699</v>
      </c>
      <c r="Z32">
        <v>1933.1143767325434</v>
      </c>
      <c r="AA32">
        <v>0.8390253371234998</v>
      </c>
      <c r="AB32">
        <v>1858.0877251530817</v>
      </c>
      <c r="AC32">
        <v>0.80646168626435832</v>
      </c>
      <c r="AD32">
        <v>-1728.0007246098417</v>
      </c>
      <c r="AE32">
        <v>0.7500003145007994</v>
      </c>
      <c r="AF32">
        <v>-1537.0989833940944</v>
      </c>
      <c r="AG32">
        <v>0.66714365598702019</v>
      </c>
      <c r="AH32" s="153">
        <v>2147.904863036159</v>
      </c>
      <c r="AI32">
        <v>0.93225037458166626</v>
      </c>
      <c r="AJ32">
        <v>2064.541916836758</v>
      </c>
      <c r="AK32">
        <v>0.89606854029373162</v>
      </c>
      <c r="AL32">
        <v>-1920.0008051220466</v>
      </c>
      <c r="AM32">
        <v>0.83333368277866604</v>
      </c>
      <c r="AN32">
        <v>-1707.8877593267719</v>
      </c>
      <c r="AO32" s="156">
        <v>0.74127072887446688</v>
      </c>
      <c r="AP32" s="153">
        <v>2147.904863036159</v>
      </c>
      <c r="AQ32">
        <v>0.93225037458166626</v>
      </c>
      <c r="AR32">
        <v>2064.541916836758</v>
      </c>
      <c r="AS32">
        <v>0.89606854029373162</v>
      </c>
      <c r="AT32">
        <v>-1920.0008051220466</v>
      </c>
      <c r="AU32">
        <v>0.83333368277866604</v>
      </c>
      <c r="AV32">
        <v>-1707.8877593267719</v>
      </c>
      <c r="AW32" s="156">
        <v>0.74127072887446688</v>
      </c>
      <c r="AX32" s="153"/>
    </row>
    <row r="33" spans="2:50" x14ac:dyDescent="0.25">
      <c r="B33">
        <v>2078.9506062838132</v>
      </c>
      <c r="C33">
        <v>0.88844043003581763</v>
      </c>
      <c r="D33">
        <v>2021.480054431664</v>
      </c>
      <c r="E33">
        <v>0.86388036514173683</v>
      </c>
      <c r="F33">
        <v>-1917.94270108461</v>
      </c>
      <c r="G33">
        <v>0.81963363294214109</v>
      </c>
      <c r="H33">
        <v>-1748.7336279006161</v>
      </c>
      <c r="I33">
        <v>0.74732206320539152</v>
      </c>
      <c r="J33" s="153">
        <v>2309.9451180931264</v>
      </c>
      <c r="K33">
        <v>0.98715603337313096</v>
      </c>
      <c r="L33">
        <v>2246.0889493685154</v>
      </c>
      <c r="M33">
        <v>0.95986707237970736</v>
      </c>
      <c r="N33">
        <v>-2131.0474456495667</v>
      </c>
      <c r="O33">
        <v>0.91070403660237886</v>
      </c>
      <c r="P33">
        <v>-1943.0373643340176</v>
      </c>
      <c r="Q33" s="156">
        <v>0.83035784800599044</v>
      </c>
      <c r="R33" s="153">
        <v>2338.4111993177571</v>
      </c>
      <c r="S33">
        <v>0.99932102534946887</v>
      </c>
      <c r="T33">
        <v>2277.4896739911246</v>
      </c>
      <c r="U33">
        <v>0.97328618546629264</v>
      </c>
      <c r="V33">
        <v>-2267.2451973850175</v>
      </c>
      <c r="W33">
        <v>0.96890820401069111</v>
      </c>
      <c r="X33">
        <v>-2109.9061149692616</v>
      </c>
      <c r="Y33" s="156">
        <v>0.90166927990139378</v>
      </c>
      <c r="Z33">
        <v>1976.2695027720379</v>
      </c>
      <c r="AA33">
        <v>0.84455961656924694</v>
      </c>
      <c r="AB33">
        <v>1894.1787595788294</v>
      </c>
      <c r="AC33">
        <v>0.80947810238411511</v>
      </c>
      <c r="AD33">
        <v>-1753.4311179605222</v>
      </c>
      <c r="AE33">
        <v>0.74932953758996668</v>
      </c>
      <c r="AF33">
        <v>-1562.3801284383458</v>
      </c>
      <c r="AG33">
        <v>0.66768381557194267</v>
      </c>
      <c r="AH33" s="153">
        <v>2195.855003080042</v>
      </c>
      <c r="AI33">
        <v>0.93839957396582985</v>
      </c>
      <c r="AJ33">
        <v>2104.6430661986992</v>
      </c>
      <c r="AK33">
        <v>0.89942011376012776</v>
      </c>
      <c r="AL33">
        <v>-1948.2567977339133</v>
      </c>
      <c r="AM33">
        <v>0.83258837509996297</v>
      </c>
      <c r="AN33">
        <v>-1735.9779204870506</v>
      </c>
      <c r="AO33" s="156">
        <v>0.74187090619104723</v>
      </c>
      <c r="AP33" s="153">
        <v>2195.855003080042</v>
      </c>
      <c r="AQ33">
        <v>0.93839957396582985</v>
      </c>
      <c r="AR33">
        <v>2104.6430661986992</v>
      </c>
      <c r="AS33">
        <v>0.89942011376012776</v>
      </c>
      <c r="AT33">
        <v>-1948.2567977339133</v>
      </c>
      <c r="AU33">
        <v>0.83258837509996297</v>
      </c>
      <c r="AV33">
        <v>-1735.9779204870506</v>
      </c>
      <c r="AW33" s="156">
        <v>0.74187090619104723</v>
      </c>
      <c r="AX33" s="153"/>
    </row>
    <row r="34" spans="2:50" x14ac:dyDescent="0.25">
      <c r="B34">
        <v>2127.5874545062225</v>
      </c>
      <c r="C34">
        <v>0.8954492653645717</v>
      </c>
      <c r="D34">
        <v>2069.4340072142113</v>
      </c>
      <c r="E34">
        <v>0.87097390876018999</v>
      </c>
      <c r="F34">
        <v>-1953.2209778885276</v>
      </c>
      <c r="G34">
        <v>0.82206270113153512</v>
      </c>
      <c r="H34">
        <v>-1777.7678336881509</v>
      </c>
      <c r="I34">
        <v>0.74821878522228569</v>
      </c>
      <c r="J34" s="153">
        <v>2363.9860605624699</v>
      </c>
      <c r="K34">
        <v>0.99494362818285764</v>
      </c>
      <c r="L34">
        <v>2299.3711191269017</v>
      </c>
      <c r="M34">
        <v>0.96774878751132232</v>
      </c>
      <c r="N34">
        <v>-2170.2455309872526</v>
      </c>
      <c r="O34">
        <v>0.91340300125726115</v>
      </c>
      <c r="P34">
        <v>-1975.2975929868339</v>
      </c>
      <c r="Q34" s="156">
        <v>0.83135420580253949</v>
      </c>
      <c r="R34" s="153">
        <v>2393.3169979251552</v>
      </c>
      <c r="S34">
        <v>1.0072882987900484</v>
      </c>
      <c r="T34">
        <v>2332.0644383256563</v>
      </c>
      <c r="U34">
        <v>0.98150860198891265</v>
      </c>
      <c r="V34">
        <v>-2318.2268503828413</v>
      </c>
      <c r="W34">
        <v>0.97568470133957963</v>
      </c>
      <c r="X34">
        <v>-2149.0649643010379</v>
      </c>
      <c r="Y34" s="156">
        <v>0.90448862133882069</v>
      </c>
      <c r="Z34">
        <v>2019.8230969316257</v>
      </c>
      <c r="AA34">
        <v>0.85009389601499397</v>
      </c>
      <c r="AB34">
        <v>1930.4869759651995</v>
      </c>
      <c r="AC34">
        <v>0.81249451850387178</v>
      </c>
      <c r="AD34">
        <v>-1778.8132153736217</v>
      </c>
      <c r="AE34">
        <v>0.74865876067913362</v>
      </c>
      <c r="AF34">
        <v>-1587.7001649727117</v>
      </c>
      <c r="AG34">
        <v>0.66822397515686516</v>
      </c>
      <c r="AH34" s="153">
        <v>2244.2478854795836</v>
      </c>
      <c r="AI34">
        <v>0.9445487733499931</v>
      </c>
      <c r="AJ34">
        <v>2144.9855288502217</v>
      </c>
      <c r="AK34">
        <v>0.90277168722652412</v>
      </c>
      <c r="AL34">
        <v>-1976.4591281929131</v>
      </c>
      <c r="AM34">
        <v>0.83184306742125969</v>
      </c>
      <c r="AN34">
        <v>-1764.1112944141239</v>
      </c>
      <c r="AO34" s="156">
        <v>0.74247108350762792</v>
      </c>
      <c r="AP34" s="153">
        <v>2244.2478854795836</v>
      </c>
      <c r="AQ34">
        <v>0.9445487733499931</v>
      </c>
      <c r="AR34">
        <v>2144.9855288502217</v>
      </c>
      <c r="AS34">
        <v>0.90277168722652412</v>
      </c>
      <c r="AT34">
        <v>-1976.4591281929131</v>
      </c>
      <c r="AU34">
        <v>0.83184306742125969</v>
      </c>
      <c r="AV34">
        <v>-1764.1112944141239</v>
      </c>
      <c r="AW34" s="156">
        <v>0.74247108350762792</v>
      </c>
      <c r="AX34" s="153"/>
    </row>
    <row r="35" spans="2:50" x14ac:dyDescent="0.25">
      <c r="B35">
        <v>2176.7289388723025</v>
      </c>
      <c r="C35">
        <v>0.90245810069332588</v>
      </c>
      <c r="D35">
        <v>2117.8986951372867</v>
      </c>
      <c r="E35">
        <v>0.87806745237864292</v>
      </c>
      <c r="F35">
        <v>-1988.6741476020813</v>
      </c>
      <c r="G35">
        <v>0.82449176932092916</v>
      </c>
      <c r="H35">
        <v>-1806.8666034609016</v>
      </c>
      <c r="I35">
        <v>0.74911550723917975</v>
      </c>
      <c r="J35" s="153">
        <v>2418.5877098581136</v>
      </c>
      <c r="K35">
        <v>1.0027312229925844</v>
      </c>
      <c r="L35">
        <v>2353.2207723747629</v>
      </c>
      <c r="M35">
        <v>0.97563050264293649</v>
      </c>
      <c r="N35">
        <v>-2209.6379417800908</v>
      </c>
      <c r="O35">
        <v>0.91610196591214377</v>
      </c>
      <c r="P35">
        <v>-2007.6295594010021</v>
      </c>
      <c r="Q35" s="156">
        <v>0.83235056359908866</v>
      </c>
      <c r="R35" s="153">
        <v>2448.7964402202751</v>
      </c>
      <c r="S35">
        <v>1.015255572230628</v>
      </c>
      <c r="T35">
        <v>2387.2312166498168</v>
      </c>
      <c r="U35">
        <v>0.98973101851153267</v>
      </c>
      <c r="V35">
        <v>-2369.6964111883453</v>
      </c>
      <c r="W35">
        <v>0.98246119866846815</v>
      </c>
      <c r="X35">
        <v>-2188.4268062163092</v>
      </c>
      <c r="Y35" s="156">
        <v>0.90730796277624748</v>
      </c>
      <c r="Z35">
        <v>2063.7751592113077</v>
      </c>
      <c r="AA35">
        <v>0.85562817546074121</v>
      </c>
      <c r="AB35">
        <v>1967.0123743121922</v>
      </c>
      <c r="AC35">
        <v>0.81551093462362856</v>
      </c>
      <c r="AD35">
        <v>-1804.1470168491414</v>
      </c>
      <c r="AE35">
        <v>0.74798798376830078</v>
      </c>
      <c r="AF35">
        <v>-1613.0590929971913</v>
      </c>
      <c r="AG35">
        <v>0.66876413474178742</v>
      </c>
      <c r="AH35" s="153">
        <v>2293.0835102347864</v>
      </c>
      <c r="AI35">
        <v>0.9506979727341569</v>
      </c>
      <c r="AJ35">
        <v>2185.5693047913242</v>
      </c>
      <c r="AK35">
        <v>0.90612326069292037</v>
      </c>
      <c r="AL35">
        <v>-2004.6077964990461</v>
      </c>
      <c r="AM35">
        <v>0.8310977597425564</v>
      </c>
      <c r="AN35">
        <v>-1792.2878811079906</v>
      </c>
      <c r="AO35" s="156">
        <v>0.74307126082420838</v>
      </c>
      <c r="AP35" s="153">
        <v>2293.0835102347864</v>
      </c>
      <c r="AQ35">
        <v>0.9506979727341569</v>
      </c>
      <c r="AR35">
        <v>2185.5693047913242</v>
      </c>
      <c r="AS35">
        <v>0.90612326069292037</v>
      </c>
      <c r="AT35">
        <v>-2004.6077964990461</v>
      </c>
      <c r="AU35">
        <v>0.8310977597425564</v>
      </c>
      <c r="AV35">
        <v>-1792.2878811079906</v>
      </c>
      <c r="AW35" s="156">
        <v>0.74307126082420838</v>
      </c>
      <c r="AX35" s="153"/>
    </row>
    <row r="36" spans="2:50" x14ac:dyDescent="0.25">
      <c r="B36">
        <v>2226.3750593820519</v>
      </c>
      <c r="C36">
        <v>0.90946693602207995</v>
      </c>
      <c r="D36">
        <v>2166.8741182008921</v>
      </c>
      <c r="E36">
        <v>0.8851609959970963</v>
      </c>
      <c r="F36">
        <v>-2024.3022102252726</v>
      </c>
      <c r="G36">
        <v>0.82692083751032364</v>
      </c>
      <c r="H36">
        <v>-1836.0299372188688</v>
      </c>
      <c r="I36">
        <v>0.7500122292560738</v>
      </c>
      <c r="J36" s="153">
        <v>2473.750065980058</v>
      </c>
      <c r="K36">
        <v>1.0105188178023112</v>
      </c>
      <c r="L36">
        <v>2407.6379091121016</v>
      </c>
      <c r="M36">
        <v>0.98351221777455133</v>
      </c>
      <c r="N36">
        <v>-2249.2246780280802</v>
      </c>
      <c r="O36">
        <v>0.91880093056702627</v>
      </c>
      <c r="P36">
        <v>-2040.033263576521</v>
      </c>
      <c r="Q36" s="156">
        <v>0.8333469213956376</v>
      </c>
      <c r="R36" s="153">
        <v>2504.849526203117</v>
      </c>
      <c r="S36">
        <v>1.0232228456712078</v>
      </c>
      <c r="T36">
        <v>2442.9900089636062</v>
      </c>
      <c r="U36">
        <v>0.99795343503415279</v>
      </c>
      <c r="V36">
        <v>-2421.6538798015295</v>
      </c>
      <c r="W36">
        <v>0.98923769599735667</v>
      </c>
      <c r="X36">
        <v>-2227.9916407150749</v>
      </c>
      <c r="Y36" s="156">
        <v>0.91012730421367438</v>
      </c>
      <c r="Z36">
        <v>2108.1256896110831</v>
      </c>
      <c r="AA36">
        <v>0.86116245490648824</v>
      </c>
      <c r="AB36">
        <v>2003.7549546198065</v>
      </c>
      <c r="AC36">
        <v>0.81852735074338501</v>
      </c>
      <c r="AD36">
        <v>-1829.4325223870817</v>
      </c>
      <c r="AE36">
        <v>0.74731720685746794</v>
      </c>
      <c r="AF36">
        <v>-1638.4569125117862</v>
      </c>
      <c r="AG36">
        <v>0.66930429432671001</v>
      </c>
      <c r="AH36" s="153">
        <v>2342.3618773456483</v>
      </c>
      <c r="AI36">
        <v>0.95684717211832027</v>
      </c>
      <c r="AJ36">
        <v>2226.3943940220079</v>
      </c>
      <c r="AK36">
        <v>0.90947483415931685</v>
      </c>
      <c r="AL36">
        <v>-2032.7028026523128</v>
      </c>
      <c r="AM36">
        <v>0.83035245206385322</v>
      </c>
      <c r="AN36">
        <v>-1820.5076805686515</v>
      </c>
      <c r="AO36" s="156">
        <v>0.74367143814078895</v>
      </c>
      <c r="AP36" s="153">
        <v>2342.3618773456483</v>
      </c>
      <c r="AQ36">
        <v>0.95684717211832027</v>
      </c>
      <c r="AR36">
        <v>2226.3943940220079</v>
      </c>
      <c r="AS36">
        <v>0.90947483415931685</v>
      </c>
      <c r="AT36">
        <v>-2032.7028026523128</v>
      </c>
      <c r="AU36">
        <v>0.83035245206385322</v>
      </c>
      <c r="AV36">
        <v>-1820.5076805686515</v>
      </c>
      <c r="AW36" s="156">
        <v>0.74367143814078895</v>
      </c>
      <c r="AX36" s="153"/>
    </row>
    <row r="37" spans="2:50" x14ac:dyDescent="0.25">
      <c r="B37">
        <v>2276.525816035472</v>
      </c>
      <c r="C37">
        <v>0.91647577135083425</v>
      </c>
      <c r="D37">
        <v>2216.3602764050243</v>
      </c>
      <c r="E37">
        <v>0.89225453961554924</v>
      </c>
      <c r="F37">
        <v>-2060.1051657580988</v>
      </c>
      <c r="G37">
        <v>0.82934990569971778</v>
      </c>
      <c r="H37">
        <v>-1865.2578349620524</v>
      </c>
      <c r="I37">
        <v>0.75090895127296797</v>
      </c>
      <c r="J37" s="153">
        <v>2529.4731289283018</v>
      </c>
      <c r="K37">
        <v>1.0183064126120378</v>
      </c>
      <c r="L37">
        <v>2462.6225293389157</v>
      </c>
      <c r="M37">
        <v>0.99139393290616584</v>
      </c>
      <c r="N37">
        <v>-2289.0057397312207</v>
      </c>
      <c r="O37">
        <v>0.92149989522190856</v>
      </c>
      <c r="P37">
        <v>-2072.5087055133913</v>
      </c>
      <c r="Q37" s="156">
        <v>0.83434327919218654</v>
      </c>
      <c r="R37" s="153">
        <v>2561.4762558736797</v>
      </c>
      <c r="S37">
        <v>1.0311901191117874</v>
      </c>
      <c r="T37">
        <v>2499.3408152670231</v>
      </c>
      <c r="U37">
        <v>1.0061758515567727</v>
      </c>
      <c r="V37">
        <v>-2474.0992562223923</v>
      </c>
      <c r="W37">
        <v>0.99601419332624497</v>
      </c>
      <c r="X37">
        <v>-2267.7594677973352</v>
      </c>
      <c r="Y37" s="156">
        <v>0.91294664565110129</v>
      </c>
      <c r="Z37">
        <v>2152.8746881309526</v>
      </c>
      <c r="AA37">
        <v>0.86669673435223538</v>
      </c>
      <c r="AB37">
        <v>2040.7147168880435</v>
      </c>
      <c r="AC37">
        <v>0.82154376686314157</v>
      </c>
      <c r="AD37">
        <v>-1854.6697319874411</v>
      </c>
      <c r="AE37">
        <v>0.74664642994663499</v>
      </c>
      <c r="AF37">
        <v>-1663.8936235164949</v>
      </c>
      <c r="AG37">
        <v>0.6698444539116325</v>
      </c>
      <c r="AH37" s="153">
        <v>2392.0829868121696</v>
      </c>
      <c r="AI37">
        <v>0.96299637150248374</v>
      </c>
      <c r="AJ37">
        <v>2267.4607965422706</v>
      </c>
      <c r="AK37">
        <v>0.91282640762571277</v>
      </c>
      <c r="AL37">
        <v>-2060.7441466527125</v>
      </c>
      <c r="AM37">
        <v>0.82960714438514993</v>
      </c>
      <c r="AN37">
        <v>-1848.7706927961055</v>
      </c>
      <c r="AO37" s="156">
        <v>0.74427161545736942</v>
      </c>
      <c r="AP37" s="153">
        <v>2392.0829868121696</v>
      </c>
      <c r="AQ37">
        <v>0.96299637150248374</v>
      </c>
      <c r="AR37">
        <v>2267.4607965422706</v>
      </c>
      <c r="AS37">
        <v>0.91282640762571277</v>
      </c>
      <c r="AT37">
        <v>-2060.7441466527125</v>
      </c>
      <c r="AU37">
        <v>0.82960714438514993</v>
      </c>
      <c r="AV37">
        <v>-1848.7706927961055</v>
      </c>
      <c r="AW37" s="156">
        <v>0.74427161545736942</v>
      </c>
      <c r="AX37" s="153"/>
    </row>
    <row r="38" spans="2:50" x14ac:dyDescent="0.25">
      <c r="B38">
        <v>2327.1812088325623</v>
      </c>
      <c r="C38">
        <v>0.9234846066795882</v>
      </c>
      <c r="D38">
        <v>2266.3571697496859</v>
      </c>
      <c r="E38">
        <v>0.8993480832340025</v>
      </c>
      <c r="F38">
        <v>-2096.0830142005616</v>
      </c>
      <c r="G38">
        <v>0.83177897388911182</v>
      </c>
      <c r="H38">
        <v>-1894.5502966904523</v>
      </c>
      <c r="I38">
        <v>0.75180567328986214</v>
      </c>
      <c r="J38" s="153">
        <v>2585.7568987028462</v>
      </c>
      <c r="K38">
        <v>1.0260940074217646</v>
      </c>
      <c r="L38">
        <v>2518.1746330552073</v>
      </c>
      <c r="M38">
        <v>0.99927564803778068</v>
      </c>
      <c r="N38">
        <v>-2328.9811268895132</v>
      </c>
      <c r="O38">
        <v>0.92419885987679096</v>
      </c>
      <c r="P38">
        <v>-2105.0558852116133</v>
      </c>
      <c r="Q38" s="156">
        <v>0.83533963698873548</v>
      </c>
      <c r="R38" s="153">
        <v>2618.6766292319644</v>
      </c>
      <c r="S38">
        <v>1.0391573925523669</v>
      </c>
      <c r="T38">
        <v>2556.2836355600693</v>
      </c>
      <c r="U38">
        <v>1.0143982680793928</v>
      </c>
      <c r="V38">
        <v>-2527.0325404509363</v>
      </c>
      <c r="W38">
        <v>1.0027906906551336</v>
      </c>
      <c r="X38">
        <v>-2307.7302874630905</v>
      </c>
      <c r="Y38" s="156">
        <v>0.91576598708852808</v>
      </c>
      <c r="Z38">
        <v>2198.0221547709152</v>
      </c>
      <c r="AA38">
        <v>0.87223101379798229</v>
      </c>
      <c r="AB38">
        <v>2077.8916611169034</v>
      </c>
      <c r="AC38">
        <v>0.82456018298289824</v>
      </c>
      <c r="AD38">
        <v>-1879.858645650221</v>
      </c>
      <c r="AE38">
        <v>0.74597565303580204</v>
      </c>
      <c r="AF38">
        <v>-1689.3692260113185</v>
      </c>
      <c r="AG38">
        <v>0.67038461349655498</v>
      </c>
      <c r="AH38" s="153">
        <v>2442.2468386343498</v>
      </c>
      <c r="AI38">
        <v>0.96914557088664688</v>
      </c>
      <c r="AJ38">
        <v>2308.7685123521151</v>
      </c>
      <c r="AK38">
        <v>0.91617798109210935</v>
      </c>
      <c r="AL38">
        <v>-2088.7318285002457</v>
      </c>
      <c r="AM38">
        <v>0.82886183670644664</v>
      </c>
      <c r="AN38">
        <v>-1877.0769177903539</v>
      </c>
      <c r="AO38" s="156">
        <v>0.7448717927739501</v>
      </c>
      <c r="AP38" s="153">
        <v>2442.2468386343498</v>
      </c>
      <c r="AQ38">
        <v>0.96914557088664688</v>
      </c>
      <c r="AR38">
        <v>2308.7685123521151</v>
      </c>
      <c r="AS38">
        <v>0.91617798109210935</v>
      </c>
      <c r="AT38">
        <v>-2088.7318285002457</v>
      </c>
      <c r="AU38">
        <v>0.82886183670644664</v>
      </c>
      <c r="AV38">
        <v>-1877.0769177903539</v>
      </c>
      <c r="AW38" s="156">
        <v>0.7448717927739501</v>
      </c>
      <c r="AX38" s="153"/>
    </row>
    <row r="39" spans="2:50" x14ac:dyDescent="0.25">
      <c r="B39">
        <v>2372.3845619514004</v>
      </c>
      <c r="C39">
        <v>0.92816297415938986</v>
      </c>
      <c r="D39">
        <v>2309.2265312207965</v>
      </c>
      <c r="E39">
        <v>0.90345325947605504</v>
      </c>
      <c r="F39">
        <v>-2124.3336145152957</v>
      </c>
      <c r="G39">
        <v>0.83111643760379328</v>
      </c>
      <c r="H39">
        <v>-1923.7020671988553</v>
      </c>
      <c r="I39">
        <v>0.75262209201833152</v>
      </c>
      <c r="J39" s="153">
        <v>2635.9828466126678</v>
      </c>
      <c r="K39">
        <v>1.0312921935104333</v>
      </c>
      <c r="L39">
        <v>2565.8072569119959</v>
      </c>
      <c r="M39">
        <v>1.0038369549733945</v>
      </c>
      <c r="N39">
        <v>-2360.3706827947731</v>
      </c>
      <c r="O39">
        <v>0.92346270844865919</v>
      </c>
      <c r="P39">
        <v>-2137.4467413320613</v>
      </c>
      <c r="Q39" s="156">
        <v>0.8362467689092572</v>
      </c>
      <c r="R39" s="153">
        <v>2670.785665827465</v>
      </c>
      <c r="S39">
        <v>1.044908319963797</v>
      </c>
      <c r="T39">
        <v>2608.8856500962816</v>
      </c>
      <c r="U39">
        <v>1.0206907864226455</v>
      </c>
      <c r="V39">
        <v>-2566.2771695056331</v>
      </c>
      <c r="W39">
        <v>1.0040208018410146</v>
      </c>
      <c r="X39">
        <v>-2343.4541434897883</v>
      </c>
      <c r="Y39" s="156">
        <v>0.9168443440883367</v>
      </c>
      <c r="Z39">
        <v>2231.7932160090618</v>
      </c>
      <c r="AA39">
        <v>0.8731585352148129</v>
      </c>
      <c r="AB39">
        <v>2113.3410729535763</v>
      </c>
      <c r="AC39">
        <v>0.8268157562416184</v>
      </c>
      <c r="AD39">
        <v>-1904.8652486247872</v>
      </c>
      <c r="AE39">
        <v>0.74525244468888396</v>
      </c>
      <c r="AF39">
        <v>-1715.5721941486895</v>
      </c>
      <c r="AG39">
        <v>0.67119412916615395</v>
      </c>
      <c r="AH39" s="153">
        <v>2479.7702400100693</v>
      </c>
      <c r="AI39">
        <v>0.9701761502386812</v>
      </c>
      <c r="AJ39">
        <v>2348.1567477261956</v>
      </c>
      <c r="AK39">
        <v>0.9186841736017981</v>
      </c>
      <c r="AL39">
        <v>-2116.5169429164307</v>
      </c>
      <c r="AM39">
        <v>0.82805827187653791</v>
      </c>
      <c r="AN39">
        <v>-1906.1913268318772</v>
      </c>
      <c r="AO39" s="156">
        <v>0.74577125462906002</v>
      </c>
      <c r="AP39" s="153">
        <v>2479.7702400100693</v>
      </c>
      <c r="AQ39">
        <v>0.9701761502386812</v>
      </c>
      <c r="AR39">
        <v>2348.1567477261956</v>
      </c>
      <c r="AS39">
        <v>0.9186841736017981</v>
      </c>
      <c r="AT39">
        <v>-2116.5169429164307</v>
      </c>
      <c r="AU39">
        <v>0.82805827187653791</v>
      </c>
      <c r="AV39">
        <v>-1906.1913268318772</v>
      </c>
      <c r="AW39" s="156">
        <v>0.74577125462906002</v>
      </c>
      <c r="AX39" s="153"/>
    </row>
    <row r="40" spans="2:50" x14ac:dyDescent="0.25">
      <c r="B40">
        <v>2417.9247575287859</v>
      </c>
      <c r="C40">
        <v>0.93284134163919208</v>
      </c>
      <c r="D40">
        <v>2352.3914653813345</v>
      </c>
      <c r="E40">
        <v>0.90755843571810757</v>
      </c>
      <c r="F40">
        <v>-2152.5365122174858</v>
      </c>
      <c r="G40">
        <v>0.83045390131847452</v>
      </c>
      <c r="H40">
        <v>-1952.912619855708</v>
      </c>
      <c r="I40">
        <v>0.75343851074680102</v>
      </c>
      <c r="J40" s="153">
        <v>2686.583063920873</v>
      </c>
      <c r="K40">
        <v>1.0364903795991023</v>
      </c>
      <c r="L40">
        <v>2613.768294868149</v>
      </c>
      <c r="M40">
        <v>1.0083982619090082</v>
      </c>
      <c r="N40">
        <v>-2391.7072357972065</v>
      </c>
      <c r="O40">
        <v>0.9227265570205273</v>
      </c>
      <c r="P40">
        <v>-2169.9029109507869</v>
      </c>
      <c r="Q40" s="156">
        <v>0.83715390082977892</v>
      </c>
      <c r="R40" s="153">
        <v>2723.3087691965879</v>
      </c>
      <c r="S40">
        <v>1.050659247375227</v>
      </c>
      <c r="T40">
        <v>2661.9407259532081</v>
      </c>
      <c r="U40">
        <v>1.0269833047658983</v>
      </c>
      <c r="V40">
        <v>-2605.6103665657129</v>
      </c>
      <c r="W40">
        <v>1.0052509130268954</v>
      </c>
      <c r="X40">
        <v>-2379.2556412204726</v>
      </c>
      <c r="Y40" s="156">
        <v>0.91792270108814533</v>
      </c>
      <c r="Z40">
        <v>2265.6310587892203</v>
      </c>
      <c r="AA40">
        <v>0.87408605663164374</v>
      </c>
      <c r="AB40">
        <v>2148.9528860648761</v>
      </c>
      <c r="AC40">
        <v>0.82907132950033813</v>
      </c>
      <c r="AD40">
        <v>-1929.8197805983757</v>
      </c>
      <c r="AE40">
        <v>0.74452923634196599</v>
      </c>
      <c r="AF40">
        <v>-1741.8334474142714</v>
      </c>
      <c r="AG40">
        <v>0.67200364483575292</v>
      </c>
      <c r="AH40" s="153">
        <v>2517.367843099134</v>
      </c>
      <c r="AI40">
        <v>0.97120672959071519</v>
      </c>
      <c r="AJ40">
        <v>2387.7254289609737</v>
      </c>
      <c r="AK40">
        <v>0.92119036611148686</v>
      </c>
      <c r="AL40">
        <v>-2144.2442006648621</v>
      </c>
      <c r="AM40">
        <v>0.82725470704662885</v>
      </c>
      <c r="AN40">
        <v>-1935.3704971269678</v>
      </c>
      <c r="AO40" s="156">
        <v>0.74667071648416972</v>
      </c>
      <c r="AP40" s="153">
        <v>2517.367843099134</v>
      </c>
      <c r="AQ40">
        <v>0.97120672959071519</v>
      </c>
      <c r="AR40">
        <v>2387.7254289609737</v>
      </c>
      <c r="AS40">
        <v>0.92119036611148686</v>
      </c>
      <c r="AT40">
        <v>-2144.2442006648621</v>
      </c>
      <c r="AU40">
        <v>0.82725470704662885</v>
      </c>
      <c r="AV40">
        <v>-1935.3704971269678</v>
      </c>
      <c r="AW40" s="156">
        <v>0.74667071648416972</v>
      </c>
      <c r="AX40" s="153"/>
    </row>
    <row r="41" spans="2:50" x14ac:dyDescent="0.25">
      <c r="B41">
        <v>2463.8017955647165</v>
      </c>
      <c r="C41">
        <v>0.93751970911899407</v>
      </c>
      <c r="D41">
        <v>2395.8519722313004</v>
      </c>
      <c r="E41">
        <v>0.91166361196015988</v>
      </c>
      <c r="F41">
        <v>-2180.6917073071336</v>
      </c>
      <c r="G41">
        <v>0.82979136503315587</v>
      </c>
      <c r="H41">
        <v>-1982.1819546610113</v>
      </c>
      <c r="I41">
        <v>0.75425492947527073</v>
      </c>
      <c r="J41" s="153">
        <v>2737.5575506274627</v>
      </c>
      <c r="K41">
        <v>1.0416885656877712</v>
      </c>
      <c r="L41">
        <v>2662.0577469236669</v>
      </c>
      <c r="M41">
        <v>1.012959568844622</v>
      </c>
      <c r="N41">
        <v>-2422.9907858968149</v>
      </c>
      <c r="O41">
        <v>0.92199040559239531</v>
      </c>
      <c r="P41">
        <v>-2202.4243940677902</v>
      </c>
      <c r="Q41" s="156">
        <v>0.83806103275030064</v>
      </c>
      <c r="R41" s="153">
        <v>2776.2459393393342</v>
      </c>
      <c r="S41">
        <v>1.0564101747866568</v>
      </c>
      <c r="T41">
        <v>2715.4488631308486</v>
      </c>
      <c r="U41">
        <v>1.033275823109151</v>
      </c>
      <c r="V41">
        <v>-2645.032131631177</v>
      </c>
      <c r="W41">
        <v>1.0064810242127766</v>
      </c>
      <c r="X41">
        <v>-2415.1347806551425</v>
      </c>
      <c r="Y41" s="156">
        <v>0.91900105808795385</v>
      </c>
      <c r="Z41">
        <v>2299.5356831113909</v>
      </c>
      <c r="AA41">
        <v>0.87501357804847446</v>
      </c>
      <c r="AB41">
        <v>2184.7271004508043</v>
      </c>
      <c r="AC41">
        <v>0.83132690275905807</v>
      </c>
      <c r="AD41">
        <v>-1954.7222415709857</v>
      </c>
      <c r="AE41">
        <v>0.74380602799504791</v>
      </c>
      <c r="AF41">
        <v>-1768.1529858080644</v>
      </c>
      <c r="AG41">
        <v>0.67281316050535178</v>
      </c>
      <c r="AH41" s="153">
        <v>2555.0396479015453</v>
      </c>
      <c r="AI41">
        <v>0.9722373089427494</v>
      </c>
      <c r="AJ41">
        <v>2427.4745560564493</v>
      </c>
      <c r="AK41">
        <v>0.92369655862117561</v>
      </c>
      <c r="AL41">
        <v>-2171.9136017455398</v>
      </c>
      <c r="AM41">
        <v>0.82645114221671989</v>
      </c>
      <c r="AN41">
        <v>-1964.6144286756264</v>
      </c>
      <c r="AO41" s="156">
        <v>0.74757017833927952</v>
      </c>
      <c r="AP41" s="153">
        <v>2555.0396479015453</v>
      </c>
      <c r="AQ41">
        <v>0.9722373089427494</v>
      </c>
      <c r="AR41">
        <v>2427.4745560564493</v>
      </c>
      <c r="AS41">
        <v>0.92369655862117561</v>
      </c>
      <c r="AT41">
        <v>-2171.9136017455398</v>
      </c>
      <c r="AU41">
        <v>0.82645114221671989</v>
      </c>
      <c r="AV41">
        <v>-1964.6144286756264</v>
      </c>
      <c r="AW41" s="156">
        <v>0.74757017833927952</v>
      </c>
      <c r="AX41" s="153"/>
    </row>
    <row r="42" spans="2:50" x14ac:dyDescent="0.25">
      <c r="B42">
        <v>2510.0156760591931</v>
      </c>
      <c r="C42">
        <v>0.94219807659879617</v>
      </c>
      <c r="D42">
        <v>2439.6080517706937</v>
      </c>
      <c r="E42">
        <v>0.9157687882022123</v>
      </c>
      <c r="F42">
        <v>-2208.7991997842387</v>
      </c>
      <c r="G42">
        <v>0.82912882874783733</v>
      </c>
      <c r="H42">
        <v>-2011.5100716147635</v>
      </c>
      <c r="I42">
        <v>0.75507134820374011</v>
      </c>
      <c r="J42" s="153">
        <v>2788.9063067324364</v>
      </c>
      <c r="K42">
        <v>1.0468867517764402</v>
      </c>
      <c r="L42">
        <v>2710.6756130785493</v>
      </c>
      <c r="M42">
        <v>1.0175208757802363</v>
      </c>
      <c r="N42">
        <v>-2454.2213330935983</v>
      </c>
      <c r="O42">
        <v>0.92125425416426376</v>
      </c>
      <c r="P42">
        <v>-2235.0111906830707</v>
      </c>
      <c r="Q42" s="156">
        <v>0.83896816467082225</v>
      </c>
      <c r="R42" s="153">
        <v>2829.5971762557028</v>
      </c>
      <c r="S42">
        <v>1.0621611021980868</v>
      </c>
      <c r="T42">
        <v>2769.4100616292035</v>
      </c>
      <c r="U42">
        <v>1.0395683414524037</v>
      </c>
      <c r="V42">
        <v>-2684.5424647020236</v>
      </c>
      <c r="W42">
        <v>1.0077111353986574</v>
      </c>
      <c r="X42">
        <v>-2451.0915617937994</v>
      </c>
      <c r="Y42" s="156">
        <v>0.92007941508776259</v>
      </c>
      <c r="Z42">
        <v>2333.5070889755725</v>
      </c>
      <c r="AA42">
        <v>0.87594109946530507</v>
      </c>
      <c r="AB42">
        <v>2220.6637161113604</v>
      </c>
      <c r="AC42">
        <v>0.83358247601777791</v>
      </c>
      <c r="AD42">
        <v>-1979.5726315426177</v>
      </c>
      <c r="AE42">
        <v>0.74308281964812972</v>
      </c>
      <c r="AF42">
        <v>-1794.5308093300687</v>
      </c>
      <c r="AG42">
        <v>0.67362267617495075</v>
      </c>
      <c r="AH42" s="153">
        <v>2592.7856544173032</v>
      </c>
      <c r="AI42">
        <v>0.9732678882947835</v>
      </c>
      <c r="AJ42">
        <v>2467.4041290126224</v>
      </c>
      <c r="AK42">
        <v>0.92620275113086437</v>
      </c>
      <c r="AL42">
        <v>-2199.5251461584639</v>
      </c>
      <c r="AM42">
        <v>0.82564757738681083</v>
      </c>
      <c r="AN42">
        <v>-1993.9231214778545</v>
      </c>
      <c r="AO42" s="156">
        <v>0.74846964019438977</v>
      </c>
      <c r="AP42" s="153">
        <v>2592.7856544173032</v>
      </c>
      <c r="AQ42">
        <v>0.9732678882947835</v>
      </c>
      <c r="AR42">
        <v>2467.4041290126224</v>
      </c>
      <c r="AS42">
        <v>0.92620275113086437</v>
      </c>
      <c r="AT42">
        <v>-2199.5251461584639</v>
      </c>
      <c r="AU42">
        <v>0.82564757738681083</v>
      </c>
      <c r="AV42">
        <v>-1993.9231214778545</v>
      </c>
      <c r="AW42" s="156">
        <v>0.74846964019438977</v>
      </c>
      <c r="AX42" s="153"/>
    </row>
    <row r="43" spans="2:50" x14ac:dyDescent="0.25">
      <c r="B43">
        <v>2556.5663990122148</v>
      </c>
      <c r="C43">
        <v>0.94687644407859806</v>
      </c>
      <c r="D43">
        <v>2483.6597039995149</v>
      </c>
      <c r="E43">
        <v>0.91987396444426484</v>
      </c>
      <c r="F43">
        <v>-2236.8589896488002</v>
      </c>
      <c r="G43">
        <v>0.82846629246251846</v>
      </c>
      <c r="H43">
        <v>-2040.8969707169654</v>
      </c>
      <c r="I43">
        <v>0.75588776693220949</v>
      </c>
      <c r="J43" s="153">
        <v>2840.6293322357947</v>
      </c>
      <c r="K43">
        <v>1.0520849378651091</v>
      </c>
      <c r="L43">
        <v>2759.621893332795</v>
      </c>
      <c r="M43">
        <v>1.0220821827158499</v>
      </c>
      <c r="N43">
        <v>-2485.3988773875553</v>
      </c>
      <c r="O43">
        <v>0.92051810273613166</v>
      </c>
      <c r="P43">
        <v>-2267.6633007966284</v>
      </c>
      <c r="Q43" s="156">
        <v>0.83987529659134386</v>
      </c>
      <c r="R43" s="153">
        <v>2883.3624799456952</v>
      </c>
      <c r="S43">
        <v>1.0679120296095168</v>
      </c>
      <c r="T43">
        <v>2823.8243214482727</v>
      </c>
      <c r="U43">
        <v>1.0458608597956567</v>
      </c>
      <c r="V43">
        <v>-2724.1413657782541</v>
      </c>
      <c r="W43">
        <v>1.0089412465845387</v>
      </c>
      <c r="X43">
        <v>-2487.1259846364419</v>
      </c>
      <c r="Y43" s="156">
        <v>0.9211577720875711</v>
      </c>
      <c r="Z43">
        <v>2367.5452763817671</v>
      </c>
      <c r="AA43">
        <v>0.87686862088213591</v>
      </c>
      <c r="AB43">
        <v>2256.7627330465443</v>
      </c>
      <c r="AC43">
        <v>0.83583804927649796</v>
      </c>
      <c r="AD43">
        <v>-2004.3709505132715</v>
      </c>
      <c r="AE43">
        <v>0.74235961130121164</v>
      </c>
      <c r="AF43">
        <v>-1820.9669179802843</v>
      </c>
      <c r="AG43">
        <v>0.67443219184454972</v>
      </c>
      <c r="AH43" s="153">
        <v>2630.6058626464073</v>
      </c>
      <c r="AI43">
        <v>0.9742984676468176</v>
      </c>
      <c r="AJ43">
        <v>2507.5141478294936</v>
      </c>
      <c r="AK43">
        <v>0.92870894364055323</v>
      </c>
      <c r="AL43">
        <v>-2227.0788339036349</v>
      </c>
      <c r="AM43">
        <v>0.82484401255690187</v>
      </c>
      <c r="AN43">
        <v>-2023.296575533649</v>
      </c>
      <c r="AO43" s="156">
        <v>0.74936910204949969</v>
      </c>
      <c r="AP43" s="153">
        <v>2630.6058626464073</v>
      </c>
      <c r="AQ43">
        <v>0.9742984676468176</v>
      </c>
      <c r="AR43">
        <v>2507.5141478294936</v>
      </c>
      <c r="AS43">
        <v>0.92870894364055323</v>
      </c>
      <c r="AT43">
        <v>-2227.0788339036349</v>
      </c>
      <c r="AU43">
        <v>0.82484401255690187</v>
      </c>
      <c r="AV43">
        <v>-2023.296575533649</v>
      </c>
      <c r="AW43" s="156">
        <v>0.74936910204949969</v>
      </c>
      <c r="AX43" s="153"/>
    </row>
    <row r="44" spans="2:50" x14ac:dyDescent="0.25">
      <c r="B44">
        <v>2603.4539644237821</v>
      </c>
      <c r="C44">
        <v>0.95155481155839994</v>
      </c>
      <c r="D44">
        <v>2528.0069289177645</v>
      </c>
      <c r="E44">
        <v>0.92397914068631748</v>
      </c>
      <c r="F44">
        <v>-2264.8710769008189</v>
      </c>
      <c r="G44">
        <v>0.82780375617719992</v>
      </c>
      <c r="H44">
        <v>-2070.3426519676182</v>
      </c>
      <c r="I44">
        <v>0.7567041856606791</v>
      </c>
      <c r="J44" s="153">
        <v>2892.7266271375356</v>
      </c>
      <c r="K44">
        <v>1.0572831239537777</v>
      </c>
      <c r="L44">
        <v>2808.8965876864049</v>
      </c>
      <c r="M44">
        <v>1.0266434896514638</v>
      </c>
      <c r="N44">
        <v>-2516.5234187786878</v>
      </c>
      <c r="O44">
        <v>0.91978195130799989</v>
      </c>
      <c r="P44">
        <v>-2300.3807244084642</v>
      </c>
      <c r="Q44" s="156">
        <v>0.84078242851186558</v>
      </c>
      <c r="R44" s="153">
        <v>2937.5418504093104</v>
      </c>
      <c r="S44">
        <v>1.0736629570209468</v>
      </c>
      <c r="T44">
        <v>2878.6916425880563</v>
      </c>
      <c r="U44">
        <v>1.0521533781389094</v>
      </c>
      <c r="V44">
        <v>-2763.828834859868</v>
      </c>
      <c r="W44">
        <v>1.0101713577704197</v>
      </c>
      <c r="X44">
        <v>-2523.2380491830709</v>
      </c>
      <c r="Y44" s="156">
        <v>0.92223612908737962</v>
      </c>
      <c r="Z44">
        <v>2401.6502453299722</v>
      </c>
      <c r="AA44">
        <v>0.87779614229896641</v>
      </c>
      <c r="AB44">
        <v>2293.0241512563557</v>
      </c>
      <c r="AC44">
        <v>0.83809362253521769</v>
      </c>
      <c r="AD44">
        <v>-2029.1171984829475</v>
      </c>
      <c r="AE44">
        <v>0.74163640295429367</v>
      </c>
      <c r="AF44">
        <v>-1847.461311758711</v>
      </c>
      <c r="AG44">
        <v>0.67524170751414869</v>
      </c>
      <c r="AH44" s="153">
        <v>2668.5002725888576</v>
      </c>
      <c r="AI44">
        <v>0.97532904699885148</v>
      </c>
      <c r="AJ44">
        <v>2547.8046125070618</v>
      </c>
      <c r="AK44">
        <v>0.93121513615024187</v>
      </c>
      <c r="AL44">
        <v>-2254.574664981053</v>
      </c>
      <c r="AM44">
        <v>0.82404044772699303</v>
      </c>
      <c r="AN44">
        <v>-2052.734790843012</v>
      </c>
      <c r="AO44" s="156">
        <v>0.75026856390460961</v>
      </c>
      <c r="AP44" s="153">
        <v>2668.5002725888576</v>
      </c>
      <c r="AQ44">
        <v>0.97532904699885148</v>
      </c>
      <c r="AR44">
        <v>2547.8046125070618</v>
      </c>
      <c r="AS44">
        <v>0.93121513615024187</v>
      </c>
      <c r="AT44">
        <v>-2254.574664981053</v>
      </c>
      <c r="AU44">
        <v>0.82404044772699303</v>
      </c>
      <c r="AV44">
        <v>-2052.734790843012</v>
      </c>
      <c r="AW44" s="156">
        <v>0.75026856390460961</v>
      </c>
      <c r="AX44" s="153"/>
    </row>
    <row r="45" spans="2:50" x14ac:dyDescent="0.25">
      <c r="B45">
        <v>2650.6783722938962</v>
      </c>
      <c r="C45">
        <v>0.95623317903820204</v>
      </c>
      <c r="D45">
        <v>2572.6497265254416</v>
      </c>
      <c r="E45">
        <v>0.92808431692837001</v>
      </c>
      <c r="F45">
        <v>-2292.8354615402945</v>
      </c>
      <c r="G45">
        <v>0.82714121989188116</v>
      </c>
      <c r="H45">
        <v>-2099.8471153667201</v>
      </c>
      <c r="I45">
        <v>0.75752060438914859</v>
      </c>
      <c r="J45" s="153">
        <v>2945.1981914376624</v>
      </c>
      <c r="K45">
        <v>1.0624813100424468</v>
      </c>
      <c r="L45">
        <v>2858.4996961393799</v>
      </c>
      <c r="M45">
        <v>1.0312047965870779</v>
      </c>
      <c r="N45">
        <v>-2547.5949572669938</v>
      </c>
      <c r="O45">
        <v>0.9190457998798679</v>
      </c>
      <c r="P45">
        <v>-2333.1634615185776</v>
      </c>
      <c r="Q45" s="156">
        <v>0.84168956043238718</v>
      </c>
      <c r="R45" s="153">
        <v>2992.1352876465485</v>
      </c>
      <c r="S45">
        <v>1.0794138844323766</v>
      </c>
      <c r="T45">
        <v>2934.0120250485538</v>
      </c>
      <c r="U45">
        <v>1.0584458964821621</v>
      </c>
      <c r="V45">
        <v>-2802.354452993693</v>
      </c>
      <c r="W45">
        <v>1.0109503798678547</v>
      </c>
      <c r="X45">
        <v>-2559.4277554336863</v>
      </c>
      <c r="Y45" s="156">
        <v>0.92331448608718836</v>
      </c>
      <c r="Z45">
        <v>2435.8219958201894</v>
      </c>
      <c r="AA45">
        <v>0.87872366371579702</v>
      </c>
      <c r="AB45">
        <v>2329.447970740795</v>
      </c>
      <c r="AC45">
        <v>0.84034919579393763</v>
      </c>
      <c r="AD45">
        <v>-2053.8113754516457</v>
      </c>
      <c r="AE45">
        <v>0.7409131946073757</v>
      </c>
      <c r="AF45">
        <v>-1874.0139906653485</v>
      </c>
      <c r="AG45">
        <v>0.67605122318374755</v>
      </c>
      <c r="AH45" s="153">
        <v>2706.4688842446553</v>
      </c>
      <c r="AI45">
        <v>0.97635962635088569</v>
      </c>
      <c r="AJ45">
        <v>2588.2755230453281</v>
      </c>
      <c r="AK45">
        <v>0.93372132865993063</v>
      </c>
      <c r="AL45">
        <v>-2282.0126393907171</v>
      </c>
      <c r="AM45">
        <v>0.82323688289708408</v>
      </c>
      <c r="AN45">
        <v>-2082.2377674059426</v>
      </c>
      <c r="AO45" s="156">
        <v>0.75116802575971953</v>
      </c>
      <c r="AP45" s="153">
        <v>2706.4688842446553</v>
      </c>
      <c r="AQ45">
        <v>0.97635962635088569</v>
      </c>
      <c r="AR45">
        <v>2588.2755230453281</v>
      </c>
      <c r="AS45">
        <v>0.93372132865993063</v>
      </c>
      <c r="AT45">
        <v>-2282.0126393907171</v>
      </c>
      <c r="AU45">
        <v>0.82323688289708408</v>
      </c>
      <c r="AV45">
        <v>-2082.2377674059426</v>
      </c>
      <c r="AW45" s="156">
        <v>0.75116802575971953</v>
      </c>
      <c r="AX45" s="153"/>
    </row>
    <row r="46" spans="2:50" x14ac:dyDescent="0.25">
      <c r="B46">
        <v>2698.239622622556</v>
      </c>
      <c r="C46">
        <v>0.96091154651800414</v>
      </c>
      <c r="D46">
        <v>2617.5880968225465</v>
      </c>
      <c r="E46">
        <v>0.93218949317042255</v>
      </c>
      <c r="F46">
        <v>-2320.7521435672274</v>
      </c>
      <c r="G46">
        <v>0.8264786836065624</v>
      </c>
      <c r="H46">
        <v>-2129.4103609142717</v>
      </c>
      <c r="I46">
        <v>0.75833702311761819</v>
      </c>
      <c r="J46" s="153">
        <v>2998.0440251361729</v>
      </c>
      <c r="K46">
        <v>1.0676794961311158</v>
      </c>
      <c r="L46">
        <v>2908.4312186917182</v>
      </c>
      <c r="M46">
        <v>1.0357661035226917</v>
      </c>
      <c r="N46">
        <v>-2578.6134928524748</v>
      </c>
      <c r="O46">
        <v>0.91830964845173602</v>
      </c>
      <c r="P46">
        <v>-2366.0115121269687</v>
      </c>
      <c r="Q46" s="156">
        <v>0.84259669235290913</v>
      </c>
      <c r="R46" s="153">
        <v>3047.1427916574094</v>
      </c>
      <c r="S46">
        <v>1.0851648118438066</v>
      </c>
      <c r="T46">
        <v>2989.7854688297657</v>
      </c>
      <c r="U46">
        <v>1.0647384148254151</v>
      </c>
      <c r="V46">
        <v>-2836.4748421377226</v>
      </c>
      <c r="W46">
        <v>1.0101406132969097</v>
      </c>
      <c r="X46">
        <v>-2595.6951033882879</v>
      </c>
      <c r="Y46" s="156">
        <v>0.92439284308699698</v>
      </c>
      <c r="Z46">
        <v>2470.060527852419</v>
      </c>
      <c r="AA46">
        <v>0.87965118513262774</v>
      </c>
      <c r="AB46">
        <v>2366.0341914998621</v>
      </c>
      <c r="AC46">
        <v>0.84260476905265747</v>
      </c>
      <c r="AD46">
        <v>-2078.4534814193653</v>
      </c>
      <c r="AE46">
        <v>0.74018998626045773</v>
      </c>
      <c r="AF46">
        <v>-1900.6249547001969</v>
      </c>
      <c r="AG46">
        <v>0.67686073885334652</v>
      </c>
      <c r="AH46" s="153">
        <v>2744.5116976137988</v>
      </c>
      <c r="AI46">
        <v>0.97739020570291979</v>
      </c>
      <c r="AJ46">
        <v>2628.926879444291</v>
      </c>
      <c r="AK46">
        <v>0.93622752116961927</v>
      </c>
      <c r="AL46">
        <v>-2309.392757132628</v>
      </c>
      <c r="AM46">
        <v>0.82243331806717512</v>
      </c>
      <c r="AN46">
        <v>-2111.8055052224408</v>
      </c>
      <c r="AO46" s="156">
        <v>0.75206748761482922</v>
      </c>
      <c r="AP46" s="153">
        <v>2744.5116976137988</v>
      </c>
      <c r="AQ46">
        <v>0.97739020570291979</v>
      </c>
      <c r="AR46">
        <v>2628.926879444291</v>
      </c>
      <c r="AS46">
        <v>0.93622752116961927</v>
      </c>
      <c r="AT46">
        <v>-2309.392757132628</v>
      </c>
      <c r="AU46">
        <v>0.82243331806717512</v>
      </c>
      <c r="AV46">
        <v>-2111.8055052224408</v>
      </c>
      <c r="AW46" s="156">
        <v>0.75206748761482922</v>
      </c>
      <c r="AX46" s="153"/>
    </row>
    <row r="47" spans="2:50" x14ac:dyDescent="0.25">
      <c r="B47">
        <v>2746.1377154097609</v>
      </c>
      <c r="C47">
        <v>0.96558991399780614</v>
      </c>
      <c r="D47">
        <v>2662.8220398090793</v>
      </c>
      <c r="E47">
        <v>0.93629466941247508</v>
      </c>
      <c r="F47">
        <v>-2348.6211229816172</v>
      </c>
      <c r="G47">
        <v>0.82581614732124375</v>
      </c>
      <c r="H47">
        <v>-2159.0323886102733</v>
      </c>
      <c r="I47">
        <v>0.75915344184608757</v>
      </c>
      <c r="J47" s="153">
        <v>3051.2641282330678</v>
      </c>
      <c r="K47">
        <v>1.0728776822197847</v>
      </c>
      <c r="L47">
        <v>2958.6911553434211</v>
      </c>
      <c r="M47">
        <v>1.0403274104583056</v>
      </c>
      <c r="N47">
        <v>-2609.5790255351303</v>
      </c>
      <c r="O47">
        <v>0.91757349702360413</v>
      </c>
      <c r="P47">
        <v>-2398.924876233637</v>
      </c>
      <c r="Q47" s="156">
        <v>0.84350382427343074</v>
      </c>
      <c r="R47" s="153">
        <v>3102.5643624418931</v>
      </c>
      <c r="S47">
        <v>1.0909157392552367</v>
      </c>
      <c r="T47">
        <v>3046.011973931691</v>
      </c>
      <c r="U47">
        <v>1.0710309331686678</v>
      </c>
      <c r="V47">
        <v>-2870.5369280886434</v>
      </c>
      <c r="W47">
        <v>1.0093308467259647</v>
      </c>
      <c r="X47">
        <v>-2632.0400930468754</v>
      </c>
      <c r="Y47" s="156">
        <v>0.92547120008680561</v>
      </c>
      <c r="Z47">
        <v>2504.3658414266602</v>
      </c>
      <c r="AA47">
        <v>0.88057870654945847</v>
      </c>
      <c r="AB47">
        <v>2402.7828135335576</v>
      </c>
      <c r="AC47">
        <v>0.84486034231137741</v>
      </c>
      <c r="AD47">
        <v>-2103.0435163861066</v>
      </c>
      <c r="AE47">
        <v>0.73946677791353954</v>
      </c>
      <c r="AF47">
        <v>-1927.2942038632571</v>
      </c>
      <c r="AG47">
        <v>0.67767025452294549</v>
      </c>
      <c r="AH47" s="153">
        <v>2782.6287126962889</v>
      </c>
      <c r="AI47">
        <v>0.97842078505495389</v>
      </c>
      <c r="AJ47">
        <v>2669.7586817039528</v>
      </c>
      <c r="AK47">
        <v>0.93873371367930825</v>
      </c>
      <c r="AL47">
        <v>-2336.7150182067849</v>
      </c>
      <c r="AM47">
        <v>0.82162975323726606</v>
      </c>
      <c r="AN47">
        <v>-2141.4380042925072</v>
      </c>
      <c r="AO47" s="156">
        <v>0.75296694946993925</v>
      </c>
      <c r="AP47" s="153">
        <v>2782.6287126962889</v>
      </c>
      <c r="AQ47">
        <v>0.97842078505495389</v>
      </c>
      <c r="AR47">
        <v>2669.7586817039528</v>
      </c>
      <c r="AS47">
        <v>0.93873371367930825</v>
      </c>
      <c r="AT47">
        <v>-2336.7150182067849</v>
      </c>
      <c r="AU47">
        <v>0.82162975323726606</v>
      </c>
      <c r="AV47">
        <v>-2141.4380042925072</v>
      </c>
      <c r="AW47" s="156">
        <v>0.75296694946993925</v>
      </c>
      <c r="AX47" s="153"/>
    </row>
    <row r="48" spans="2:50" x14ac:dyDescent="0.25">
      <c r="B48">
        <v>2794.3726506555117</v>
      </c>
      <c r="C48">
        <v>0.97026828147760813</v>
      </c>
      <c r="D48">
        <v>2708.3515554850396</v>
      </c>
      <c r="E48">
        <v>0.9403998456545275</v>
      </c>
      <c r="F48">
        <v>-2376.4423997834647</v>
      </c>
      <c r="G48">
        <v>0.82515361103592522</v>
      </c>
      <c r="H48">
        <v>-2188.7131984547245</v>
      </c>
      <c r="I48">
        <v>0.75996986057455707</v>
      </c>
      <c r="J48" s="153">
        <v>3104.8585007283468</v>
      </c>
      <c r="K48">
        <v>1.0780758683084537</v>
      </c>
      <c r="L48">
        <v>3009.2795060944886</v>
      </c>
      <c r="M48">
        <v>1.0448887173939196</v>
      </c>
      <c r="N48">
        <v>-2640.4915553149604</v>
      </c>
      <c r="O48">
        <v>0.91683734559547236</v>
      </c>
      <c r="P48">
        <v>-2431.9035538385824</v>
      </c>
      <c r="Q48" s="156">
        <v>0.84441095619395212</v>
      </c>
      <c r="R48" s="153">
        <v>3158.3999999999996</v>
      </c>
      <c r="S48">
        <v>1.0966666666666665</v>
      </c>
      <c r="T48">
        <v>3102.6915403543317</v>
      </c>
      <c r="U48">
        <v>1.0773234515119205</v>
      </c>
      <c r="V48">
        <v>-2904.5407108464565</v>
      </c>
      <c r="W48">
        <v>1.0085210801550195</v>
      </c>
      <c r="X48">
        <v>-2668.462724409449</v>
      </c>
      <c r="Y48" s="156">
        <v>0.92654955708661424</v>
      </c>
      <c r="Z48">
        <v>2538.7379365429128</v>
      </c>
      <c r="AA48">
        <v>0.88150622796628908</v>
      </c>
      <c r="AB48">
        <v>2439.6938368418801</v>
      </c>
      <c r="AC48">
        <v>0.84711591557009724</v>
      </c>
      <c r="AD48">
        <v>-2127.5814803518697</v>
      </c>
      <c r="AE48">
        <v>0.73874356956662146</v>
      </c>
      <c r="AF48">
        <v>-1954.0217381545274</v>
      </c>
      <c r="AG48">
        <v>0.67847977019254424</v>
      </c>
      <c r="AH48" s="153">
        <v>2820.8199294921255</v>
      </c>
      <c r="AI48">
        <v>0.97945136440698799</v>
      </c>
      <c r="AJ48">
        <v>2710.7709298243117</v>
      </c>
      <c r="AK48">
        <v>0.941239906188997</v>
      </c>
      <c r="AL48">
        <v>-2363.9794226131885</v>
      </c>
      <c r="AM48">
        <v>0.8208261884073571</v>
      </c>
      <c r="AN48">
        <v>-2171.1352646161417</v>
      </c>
      <c r="AO48" s="156">
        <v>0.75386641132504917</v>
      </c>
      <c r="AP48" s="153">
        <v>2820.8199294921255</v>
      </c>
      <c r="AQ48">
        <v>0.97945136440698799</v>
      </c>
      <c r="AR48">
        <v>2710.7709298243117</v>
      </c>
      <c r="AS48">
        <v>0.941239906188997</v>
      </c>
      <c r="AT48">
        <v>-2363.9794226131885</v>
      </c>
      <c r="AU48">
        <v>0.8208261884073571</v>
      </c>
      <c r="AV48">
        <v>-2171.1352646161417</v>
      </c>
      <c r="AW48" s="156">
        <v>0.75386641132504917</v>
      </c>
      <c r="AX48" s="153"/>
    </row>
    <row r="49" spans="2:50" x14ac:dyDescent="0.25">
      <c r="B49">
        <v>2832.1656415151565</v>
      </c>
      <c r="C49">
        <v>0.97125021999833894</v>
      </c>
      <c r="D49">
        <v>2749.4203834279556</v>
      </c>
      <c r="E49">
        <v>0.94287393121671992</v>
      </c>
      <c r="F49">
        <v>-2403.7933961476165</v>
      </c>
      <c r="G49">
        <v>0.82434615780096576</v>
      </c>
      <c r="H49">
        <v>-2219.8699656695653</v>
      </c>
      <c r="I49">
        <v>0.76127227903620198</v>
      </c>
      <c r="J49" s="153">
        <v>3146.8507127946186</v>
      </c>
      <c r="K49">
        <v>1.0791669111092657</v>
      </c>
      <c r="L49">
        <v>3054.9115371421731</v>
      </c>
      <c r="M49">
        <v>1.0476377013519111</v>
      </c>
      <c r="N49">
        <v>-2670.8815512751294</v>
      </c>
      <c r="O49">
        <v>0.91594017533440641</v>
      </c>
      <c r="P49">
        <v>-2466.5221840772942</v>
      </c>
      <c r="Q49" s="156">
        <v>0.84585808781800209</v>
      </c>
      <c r="R49" s="153">
        <v>3197.8799999999997</v>
      </c>
      <c r="S49">
        <v>1.0966666666666665</v>
      </c>
      <c r="T49">
        <v>3147.1156661478849</v>
      </c>
      <c r="U49">
        <v>1.0792577730273953</v>
      </c>
      <c r="V49">
        <v>-2937.9697064026427</v>
      </c>
      <c r="W49">
        <v>1.0075341928678472</v>
      </c>
      <c r="X49">
        <v>-2706.3935912137063</v>
      </c>
      <c r="Y49" s="156">
        <v>0.92811851550538615</v>
      </c>
      <c r="Z49">
        <v>2573.67794467473</v>
      </c>
      <c r="AA49">
        <v>0.88260560516966036</v>
      </c>
      <c r="AB49">
        <v>2478.1047075116371</v>
      </c>
      <c r="AC49">
        <v>0.84983014660892897</v>
      </c>
      <c r="AD49">
        <v>-2152.1943550018696</v>
      </c>
      <c r="AE49">
        <v>0.73806390775098396</v>
      </c>
      <c r="AF49">
        <v>-1982.1105182322249</v>
      </c>
      <c r="AG49">
        <v>0.67973611736358874</v>
      </c>
      <c r="AH49" s="153">
        <v>2859.6421607497</v>
      </c>
      <c r="AI49">
        <v>0.98067289463295604</v>
      </c>
      <c r="AJ49">
        <v>2753.4496750129301</v>
      </c>
      <c r="AK49">
        <v>0.94425571845436551</v>
      </c>
      <c r="AL49">
        <v>-2391.3270611131884</v>
      </c>
      <c r="AM49">
        <v>0.8200710086122045</v>
      </c>
      <c r="AN49">
        <v>-2202.3450202580279</v>
      </c>
      <c r="AO49" s="156">
        <v>0.75526235262620978</v>
      </c>
      <c r="AP49" s="153">
        <v>2859.6421607497</v>
      </c>
      <c r="AQ49">
        <v>0.98067289463295604</v>
      </c>
      <c r="AR49">
        <v>2753.4496750129301</v>
      </c>
      <c r="AS49">
        <v>0.94425571845436551</v>
      </c>
      <c r="AT49">
        <v>-2391.3270611131884</v>
      </c>
      <c r="AU49">
        <v>0.8200710086122045</v>
      </c>
      <c r="AV49">
        <v>-2202.3450202580279</v>
      </c>
      <c r="AW49" s="156">
        <v>0.75526235262620978</v>
      </c>
      <c r="AX49" s="153"/>
    </row>
    <row r="50" spans="2:50" x14ac:dyDescent="0.25">
      <c r="B50">
        <v>2870.0293319482939</v>
      </c>
      <c r="C50">
        <v>0.97223215851906986</v>
      </c>
      <c r="D50">
        <v>2790.6673455313489</v>
      </c>
      <c r="E50">
        <v>0.94534801677891234</v>
      </c>
      <c r="F50">
        <v>-2431.0862558788508</v>
      </c>
      <c r="G50">
        <v>0.82353870456600642</v>
      </c>
      <c r="H50">
        <v>-2251.1205070136439</v>
      </c>
      <c r="I50">
        <v>0.7625746974978469</v>
      </c>
      <c r="J50" s="153">
        <v>3188.9214799425486</v>
      </c>
      <c r="K50">
        <v>1.0802579539100776</v>
      </c>
      <c r="L50">
        <v>3100.7414950348325</v>
      </c>
      <c r="M50">
        <v>1.0503866853099026</v>
      </c>
      <c r="N50">
        <v>-2701.2069509765006</v>
      </c>
      <c r="O50">
        <v>0.91504300507334035</v>
      </c>
      <c r="P50">
        <v>-2501.2450077929379</v>
      </c>
      <c r="Q50" s="156">
        <v>0.84730521944205217</v>
      </c>
      <c r="R50" s="153">
        <v>3237.3599999999992</v>
      </c>
      <c r="S50">
        <v>1.0966666666666665</v>
      </c>
      <c r="T50">
        <v>3191.6790630905512</v>
      </c>
      <c r="U50">
        <v>1.0811920945428697</v>
      </c>
      <c r="V50">
        <v>-2971.3276460741508</v>
      </c>
      <c r="W50">
        <v>1.0065473055806744</v>
      </c>
      <c r="X50">
        <v>-2744.4374230241142</v>
      </c>
      <c r="Y50" s="156">
        <v>0.92968747392415796</v>
      </c>
      <c r="Z50">
        <v>2608.6971079651885</v>
      </c>
      <c r="AA50">
        <v>0.88370498237303141</v>
      </c>
      <c r="AB50">
        <v>2516.7110028161896</v>
      </c>
      <c r="AC50">
        <v>0.85254437764776081</v>
      </c>
      <c r="AD50">
        <v>-2176.7582940011439</v>
      </c>
      <c r="AE50">
        <v>0.7373842459353469</v>
      </c>
      <c r="AF50">
        <v>-2010.2897553062373</v>
      </c>
      <c r="AG50">
        <v>0.68099246453463325</v>
      </c>
      <c r="AH50" s="153">
        <v>2898.5523421835428</v>
      </c>
      <c r="AI50">
        <v>0.98189442485892375</v>
      </c>
      <c r="AJ50">
        <v>2796.3455586846553</v>
      </c>
      <c r="AK50">
        <v>0.94727153071973424</v>
      </c>
      <c r="AL50">
        <v>-2418.6203266679377</v>
      </c>
      <c r="AM50">
        <v>0.81931582881705201</v>
      </c>
      <c r="AN50">
        <v>-2233.6552836735973</v>
      </c>
      <c r="AO50" s="156">
        <v>0.75665829392737038</v>
      </c>
      <c r="AP50" s="153">
        <v>2898.5523421835428</v>
      </c>
      <c r="AQ50">
        <v>0.98189442485892375</v>
      </c>
      <c r="AR50">
        <v>2796.3455586846553</v>
      </c>
      <c r="AS50">
        <v>0.94727153071973424</v>
      </c>
      <c r="AT50">
        <v>-2418.6203266679377</v>
      </c>
      <c r="AU50">
        <v>0.81931582881705201</v>
      </c>
      <c r="AV50">
        <v>-2233.6552836735973</v>
      </c>
      <c r="AW50" s="156">
        <v>0.75665829392737038</v>
      </c>
      <c r="AX50" s="153"/>
    </row>
    <row r="51" spans="2:50" x14ac:dyDescent="0.25">
      <c r="B51">
        <v>2907.9637219549236</v>
      </c>
      <c r="C51">
        <v>0.97321409703980044</v>
      </c>
      <c r="D51">
        <v>2832.0924417952206</v>
      </c>
      <c r="E51">
        <v>0.94782210234110464</v>
      </c>
      <c r="F51">
        <v>-2458.3209789771681</v>
      </c>
      <c r="G51">
        <v>0.82273125133104696</v>
      </c>
      <c r="H51">
        <v>-2282.4648224869616</v>
      </c>
      <c r="I51">
        <v>0.76387711595949193</v>
      </c>
      <c r="J51" s="153">
        <v>3231.0708021721371</v>
      </c>
      <c r="K51">
        <v>1.0813489967108894</v>
      </c>
      <c r="L51">
        <v>3146.7693797724669</v>
      </c>
      <c r="M51">
        <v>1.0531356692678939</v>
      </c>
      <c r="N51">
        <v>-2731.4677544190758</v>
      </c>
      <c r="O51">
        <v>0.91414583481227452</v>
      </c>
      <c r="P51">
        <v>-2536.0720249855126</v>
      </c>
      <c r="Q51" s="156">
        <v>0.84875235106610203</v>
      </c>
      <c r="R51" s="153">
        <v>3276.8399999999997</v>
      </c>
      <c r="S51">
        <v>1.0966666666666665</v>
      </c>
      <c r="T51">
        <v>3236.3817311823332</v>
      </c>
      <c r="U51">
        <v>1.0831264160583445</v>
      </c>
      <c r="V51">
        <v>-3004.6145298609831</v>
      </c>
      <c r="W51">
        <v>1.0055604182935018</v>
      </c>
      <c r="X51">
        <v>-2782.5942198406742</v>
      </c>
      <c r="Y51" s="156">
        <v>0.93125643234292976</v>
      </c>
      <c r="Z51">
        <v>2643.7954264142904</v>
      </c>
      <c r="AA51">
        <v>0.88480435957640247</v>
      </c>
      <c r="AB51">
        <v>2555.5127227555386</v>
      </c>
      <c r="AC51">
        <v>0.85525860868659265</v>
      </c>
      <c r="AD51">
        <v>-2201.2732973496913</v>
      </c>
      <c r="AE51">
        <v>0.7367045841197094</v>
      </c>
      <c r="AF51">
        <v>-2038.5594493765655</v>
      </c>
      <c r="AG51">
        <v>0.68224881170567797</v>
      </c>
      <c r="AH51" s="153">
        <v>2937.5504737936562</v>
      </c>
      <c r="AI51">
        <v>0.9831159550848918</v>
      </c>
      <c r="AJ51">
        <v>2839.4585808394872</v>
      </c>
      <c r="AK51">
        <v>0.95028734298510298</v>
      </c>
      <c r="AL51">
        <v>-2445.8592192774354</v>
      </c>
      <c r="AM51">
        <v>0.8185606490218994</v>
      </c>
      <c r="AN51">
        <v>-2265.0660548628507</v>
      </c>
      <c r="AO51" s="156">
        <v>0.75805423522853099</v>
      </c>
      <c r="AP51" s="153">
        <v>2937.5504737936562</v>
      </c>
      <c r="AQ51">
        <v>0.9831159550848918</v>
      </c>
      <c r="AR51">
        <v>2839.4585808394872</v>
      </c>
      <c r="AS51">
        <v>0.95028734298510298</v>
      </c>
      <c r="AT51">
        <v>-2445.8592192774354</v>
      </c>
      <c r="AU51">
        <v>0.8185606490218994</v>
      </c>
      <c r="AV51">
        <v>-2265.0660548628507</v>
      </c>
      <c r="AW51" s="156">
        <v>0.75805423522853099</v>
      </c>
      <c r="AX51" s="153"/>
    </row>
    <row r="52" spans="2:50" x14ac:dyDescent="0.25">
      <c r="B52">
        <v>2945.9688115350464</v>
      </c>
      <c r="C52">
        <v>0.97419603556053125</v>
      </c>
      <c r="D52">
        <v>2873.6956722195705</v>
      </c>
      <c r="E52">
        <v>0.95029618790329717</v>
      </c>
      <c r="F52">
        <v>-2485.4975654425689</v>
      </c>
      <c r="G52">
        <v>0.82192379809608762</v>
      </c>
      <c r="H52">
        <v>-2313.9029120895175</v>
      </c>
      <c r="I52">
        <v>0.76517953442113684</v>
      </c>
      <c r="J52" s="153">
        <v>3273.2986794833851</v>
      </c>
      <c r="K52">
        <v>1.0824400395117015</v>
      </c>
      <c r="L52">
        <v>3192.9951913550781</v>
      </c>
      <c r="M52">
        <v>1.0558846532258856</v>
      </c>
      <c r="N52">
        <v>-2761.6639616028547</v>
      </c>
      <c r="O52">
        <v>0.91324866455120857</v>
      </c>
      <c r="P52">
        <v>-2571.0032356550191</v>
      </c>
      <c r="Q52" s="156">
        <v>0.85019948269015189</v>
      </c>
      <c r="R52" s="153">
        <v>3316.3199999999997</v>
      </c>
      <c r="S52">
        <v>1.0966666666666665</v>
      </c>
      <c r="T52">
        <v>3281.2236704232287</v>
      </c>
      <c r="U52">
        <v>1.085060737573819</v>
      </c>
      <c r="V52">
        <v>-3037.8303577631395</v>
      </c>
      <c r="W52">
        <v>1.0045735310063293</v>
      </c>
      <c r="X52">
        <v>-2820.8639816633859</v>
      </c>
      <c r="Y52" s="156">
        <v>0.93282539076170168</v>
      </c>
      <c r="Z52">
        <v>2678.972900022035</v>
      </c>
      <c r="AA52">
        <v>0.88590373677977352</v>
      </c>
      <c r="AB52">
        <v>2594.5098673296839</v>
      </c>
      <c r="AC52">
        <v>0.8579728397254246</v>
      </c>
      <c r="AD52">
        <v>-2225.7393650475142</v>
      </c>
      <c r="AE52">
        <v>0.73602492230407213</v>
      </c>
      <c r="AF52">
        <v>-2066.9196004432079</v>
      </c>
      <c r="AG52">
        <v>0.68350515887672225</v>
      </c>
      <c r="AH52" s="153">
        <v>2976.6365555800385</v>
      </c>
      <c r="AI52">
        <v>0.98433748531085941</v>
      </c>
      <c r="AJ52">
        <v>2882.7887414774268</v>
      </c>
      <c r="AK52">
        <v>0.95330315525047193</v>
      </c>
      <c r="AL52">
        <v>-2473.0437389416829</v>
      </c>
      <c r="AM52">
        <v>0.81780546922674702</v>
      </c>
      <c r="AN52">
        <v>-2296.5773338257873</v>
      </c>
      <c r="AO52" s="156">
        <v>0.75945017652969149</v>
      </c>
      <c r="AP52" s="153">
        <v>2976.6365555800385</v>
      </c>
      <c r="AQ52">
        <v>0.98433748531085941</v>
      </c>
      <c r="AR52">
        <v>2882.7887414774268</v>
      </c>
      <c r="AS52">
        <v>0.95330315525047193</v>
      </c>
      <c r="AT52">
        <v>-2473.0437389416829</v>
      </c>
      <c r="AU52">
        <v>0.81780546922674702</v>
      </c>
      <c r="AV52">
        <v>-2296.5773338257873</v>
      </c>
      <c r="AW52" s="156">
        <v>0.75945017652969149</v>
      </c>
      <c r="AX52" s="153"/>
    </row>
    <row r="53" spans="2:50" x14ac:dyDescent="0.25">
      <c r="B53">
        <v>2984.0446006886627</v>
      </c>
      <c r="C53">
        <v>0.97517797408126239</v>
      </c>
      <c r="D53">
        <v>2915.4770368043987</v>
      </c>
      <c r="E53">
        <v>0.9527702734654897</v>
      </c>
      <c r="F53">
        <v>-2512.6160152750522</v>
      </c>
      <c r="G53">
        <v>0.82111634486112828</v>
      </c>
      <c r="H53">
        <v>-2345.4347758213121</v>
      </c>
      <c r="I53">
        <v>0.76648195288278176</v>
      </c>
      <c r="J53" s="153">
        <v>3315.6051118762912</v>
      </c>
      <c r="K53">
        <v>1.0835310823125135</v>
      </c>
      <c r="L53">
        <v>3239.4189297826647</v>
      </c>
      <c r="M53">
        <v>1.0586336371838774</v>
      </c>
      <c r="N53">
        <v>-2791.7955725278362</v>
      </c>
      <c r="O53">
        <v>0.91235149429014251</v>
      </c>
      <c r="P53">
        <v>-2606.038639801458</v>
      </c>
      <c r="Q53" s="156">
        <v>0.85164661431420197</v>
      </c>
      <c r="R53" s="153">
        <v>3355.7999999999997</v>
      </c>
      <c r="S53">
        <v>1.0966666666666665</v>
      </c>
      <c r="T53">
        <v>3326.204880813239</v>
      </c>
      <c r="U53">
        <v>1.0869950590892938</v>
      </c>
      <c r="V53">
        <v>-3070.9751297806197</v>
      </c>
      <c r="W53">
        <v>1.0035866437191567</v>
      </c>
      <c r="X53">
        <v>-2859.2467084922496</v>
      </c>
      <c r="Y53" s="156">
        <v>0.9343943491804737</v>
      </c>
      <c r="Z53">
        <v>2714.2295287884217</v>
      </c>
      <c r="AA53">
        <v>0.88700311398314435</v>
      </c>
      <c r="AB53">
        <v>2633.7024365386251</v>
      </c>
      <c r="AC53">
        <v>0.86068707076425655</v>
      </c>
      <c r="AD53">
        <v>-2250.1564970946106</v>
      </c>
      <c r="AE53">
        <v>0.73534526048843485</v>
      </c>
      <c r="AF53">
        <v>-2095.3702085061664</v>
      </c>
      <c r="AG53">
        <v>0.68476150604776687</v>
      </c>
      <c r="AH53" s="153">
        <v>3015.8105875426913</v>
      </c>
      <c r="AI53">
        <v>0.98555901553682723</v>
      </c>
      <c r="AJ53">
        <v>2926.3360405984722</v>
      </c>
      <c r="AK53">
        <v>0.95631896751584056</v>
      </c>
      <c r="AL53">
        <v>-2500.1738856606785</v>
      </c>
      <c r="AM53">
        <v>0.8170502894315943</v>
      </c>
      <c r="AN53">
        <v>-2328.1891205624074</v>
      </c>
      <c r="AO53" s="156">
        <v>0.76084611783085221</v>
      </c>
      <c r="AP53" s="153">
        <v>3015.8105875426913</v>
      </c>
      <c r="AQ53">
        <v>0.98555901553682723</v>
      </c>
      <c r="AR53">
        <v>2926.3360405984722</v>
      </c>
      <c r="AS53">
        <v>0.95631896751584056</v>
      </c>
      <c r="AT53">
        <v>-2500.1738856606785</v>
      </c>
      <c r="AU53">
        <v>0.8170502894315943</v>
      </c>
      <c r="AV53">
        <v>-2328.1891205624074</v>
      </c>
      <c r="AW53" s="156">
        <v>0.76084611783085221</v>
      </c>
      <c r="AX53" s="153"/>
    </row>
    <row r="54" spans="2:50" x14ac:dyDescent="0.25">
      <c r="B54">
        <v>3022.1910894157704</v>
      </c>
      <c r="C54">
        <v>0.97615991260199308</v>
      </c>
      <c r="D54">
        <v>2957.4365355497039</v>
      </c>
      <c r="E54">
        <v>0.95524435902768223</v>
      </c>
      <c r="F54">
        <v>-2539.6763284746189</v>
      </c>
      <c r="G54">
        <v>0.82030889162616893</v>
      </c>
      <c r="H54">
        <v>-2377.0604136823449</v>
      </c>
      <c r="I54">
        <v>0.76778437134442656</v>
      </c>
      <c r="J54" s="153">
        <v>3357.9900993508554</v>
      </c>
      <c r="K54">
        <v>1.0846221251133255</v>
      </c>
      <c r="L54">
        <v>3286.0405950552263</v>
      </c>
      <c r="M54">
        <v>1.0613826211418691</v>
      </c>
      <c r="N54">
        <v>-2821.8625871940208</v>
      </c>
      <c r="O54">
        <v>0.91145432402907645</v>
      </c>
      <c r="P54">
        <v>-2641.1782374248273</v>
      </c>
      <c r="Q54" s="156">
        <v>0.85309374593825171</v>
      </c>
      <c r="R54" s="153">
        <v>3395.2799999999997</v>
      </c>
      <c r="S54">
        <v>1.0966666666666665</v>
      </c>
      <c r="T54">
        <v>3371.3253623523628</v>
      </c>
      <c r="U54">
        <v>1.0889293806047684</v>
      </c>
      <c r="V54">
        <v>-3104.0488459134231</v>
      </c>
      <c r="W54">
        <v>1.0025997564319842</v>
      </c>
      <c r="X54">
        <v>-2897.742400327264</v>
      </c>
      <c r="Y54" s="156">
        <v>0.93596330759924551</v>
      </c>
      <c r="Z54">
        <v>2749.5653127134519</v>
      </c>
      <c r="AA54">
        <v>0.88810249118651552</v>
      </c>
      <c r="AB54">
        <v>2673.0904303823609</v>
      </c>
      <c r="AC54">
        <v>0.86340130180308805</v>
      </c>
      <c r="AD54">
        <v>-2274.5246934909815</v>
      </c>
      <c r="AE54">
        <v>0.73466559867279757</v>
      </c>
      <c r="AF54">
        <v>-2123.9112735654403</v>
      </c>
      <c r="AG54">
        <v>0.68601785321881148</v>
      </c>
      <c r="AH54" s="153">
        <v>3055.0725696816139</v>
      </c>
      <c r="AI54">
        <v>0.98678054576279517</v>
      </c>
      <c r="AJ54">
        <v>2970.100478202623</v>
      </c>
      <c r="AK54">
        <v>0.95933477978120907</v>
      </c>
      <c r="AL54">
        <v>-2527.2496594344234</v>
      </c>
      <c r="AM54">
        <v>0.8162951096364417</v>
      </c>
      <c r="AN54">
        <v>-2359.9014150727116</v>
      </c>
      <c r="AO54" s="156">
        <v>0.76224205913201282</v>
      </c>
      <c r="AP54" s="153">
        <v>3055.0725696816139</v>
      </c>
      <c r="AQ54">
        <v>0.98678054576279517</v>
      </c>
      <c r="AR54">
        <v>2970.100478202623</v>
      </c>
      <c r="AS54">
        <v>0.95933477978120907</v>
      </c>
      <c r="AT54">
        <v>-2527.2496594344234</v>
      </c>
      <c r="AU54">
        <v>0.8162951096364417</v>
      </c>
      <c r="AV54">
        <v>-2359.9014150727116</v>
      </c>
      <c r="AW54" s="156">
        <v>0.76224205913201282</v>
      </c>
      <c r="AX54" s="153"/>
    </row>
    <row r="55" spans="2:50" x14ac:dyDescent="0.25">
      <c r="B55">
        <v>3060.4082777163708</v>
      </c>
      <c r="C55">
        <v>0.97714185112272378</v>
      </c>
      <c r="D55">
        <v>2999.5741684554873</v>
      </c>
      <c r="E55">
        <v>0.95771844458987465</v>
      </c>
      <c r="F55">
        <v>-2566.6785050412677</v>
      </c>
      <c r="G55">
        <v>0.81950143839120937</v>
      </c>
      <c r="H55">
        <v>-2408.7798256726164</v>
      </c>
      <c r="I55">
        <v>0.7690867898060717</v>
      </c>
      <c r="J55" s="153">
        <v>3400.4536419070782</v>
      </c>
      <c r="K55">
        <v>1.0857131679141374</v>
      </c>
      <c r="L55">
        <v>3332.8601871727637</v>
      </c>
      <c r="M55">
        <v>1.0641316050998608</v>
      </c>
      <c r="N55">
        <v>-2851.865005601408</v>
      </c>
      <c r="O55">
        <v>0.91055715376801027</v>
      </c>
      <c r="P55">
        <v>-2676.422028525129</v>
      </c>
      <c r="Q55" s="156">
        <v>0.85454087756230179</v>
      </c>
      <c r="R55" s="153">
        <v>3434.7599999999998</v>
      </c>
      <c r="S55">
        <v>1.0966666666666665</v>
      </c>
      <c r="T55">
        <v>3416.5851150406011</v>
      </c>
      <c r="U55">
        <v>1.090863702120243</v>
      </c>
      <c r="V55">
        <v>-3137.0515061615492</v>
      </c>
      <c r="W55">
        <v>1.0016128691448114</v>
      </c>
      <c r="X55">
        <v>-2936.3510571684305</v>
      </c>
      <c r="Y55" s="156">
        <v>0.93753226601801742</v>
      </c>
      <c r="Z55">
        <v>2784.9802517971248</v>
      </c>
      <c r="AA55">
        <v>0.88920186838988657</v>
      </c>
      <c r="AB55">
        <v>2712.6738488608935</v>
      </c>
      <c r="AC55">
        <v>0.86611553284192</v>
      </c>
      <c r="AD55">
        <v>-2298.8439542366259</v>
      </c>
      <c r="AE55">
        <v>0.73398593685716029</v>
      </c>
      <c r="AF55">
        <v>-2152.5427956210292</v>
      </c>
      <c r="AG55">
        <v>0.68727420038985609</v>
      </c>
      <c r="AH55" s="153">
        <v>3094.4225019968053</v>
      </c>
      <c r="AI55">
        <v>0.98800207598876288</v>
      </c>
      <c r="AJ55">
        <v>3014.0820542898819</v>
      </c>
      <c r="AK55">
        <v>0.9623505920465778</v>
      </c>
      <c r="AL55">
        <v>-2554.2710602629177</v>
      </c>
      <c r="AM55">
        <v>0.8155399298412892</v>
      </c>
      <c r="AN55">
        <v>-2391.714217356699</v>
      </c>
      <c r="AO55" s="156">
        <v>0.76363800043317343</v>
      </c>
      <c r="AP55" s="153">
        <v>3094.4225019968053</v>
      </c>
      <c r="AQ55">
        <v>0.98800207598876288</v>
      </c>
      <c r="AR55">
        <v>3014.0820542898819</v>
      </c>
      <c r="AS55">
        <v>0.9623505920465778</v>
      </c>
      <c r="AT55">
        <v>-2554.2710602629177</v>
      </c>
      <c r="AU55">
        <v>0.8155399298412892</v>
      </c>
      <c r="AV55">
        <v>-2391.714217356699</v>
      </c>
      <c r="AW55" s="156">
        <v>0.76363800043317343</v>
      </c>
      <c r="AX55" s="153"/>
    </row>
    <row r="56" spans="2:50" x14ac:dyDescent="0.25">
      <c r="B56">
        <v>3098.6961655904647</v>
      </c>
      <c r="C56">
        <v>0.9781237896434547</v>
      </c>
      <c r="D56">
        <v>3041.8899355217482</v>
      </c>
      <c r="E56">
        <v>0.96019253015206696</v>
      </c>
      <c r="F56">
        <v>-2593.6225449750004</v>
      </c>
      <c r="G56">
        <v>0.81869398515625003</v>
      </c>
      <c r="H56">
        <v>-2440.5930117921257</v>
      </c>
      <c r="I56">
        <v>0.77038920826771651</v>
      </c>
      <c r="J56" s="153">
        <v>3442.9957395449605</v>
      </c>
      <c r="K56">
        <v>1.0868042107149498</v>
      </c>
      <c r="L56">
        <v>3379.8777061352757</v>
      </c>
      <c r="M56">
        <v>1.0668805890578521</v>
      </c>
      <c r="N56">
        <v>-2881.8028277499998</v>
      </c>
      <c r="O56">
        <v>0.90965998350694433</v>
      </c>
      <c r="P56">
        <v>-2711.7700131023616</v>
      </c>
      <c r="Q56" s="156">
        <v>0.85598800918635154</v>
      </c>
      <c r="R56" s="153">
        <v>3474.24</v>
      </c>
      <c r="S56">
        <v>1.0966666666666665</v>
      </c>
      <c r="T56">
        <v>3461.9841388779537</v>
      </c>
      <c r="U56">
        <v>1.0927980236357175</v>
      </c>
      <c r="V56">
        <v>-3169.983110525</v>
      </c>
      <c r="W56">
        <v>1.0006259818576388</v>
      </c>
      <c r="X56">
        <v>-2975.0726790157482</v>
      </c>
      <c r="Y56" s="156">
        <v>0.93910122443678923</v>
      </c>
      <c r="Z56">
        <v>2820.4743460394407</v>
      </c>
      <c r="AA56">
        <v>0.89030124559325774</v>
      </c>
      <c r="AB56">
        <v>2752.4526919742216</v>
      </c>
      <c r="AC56">
        <v>0.86882976388075173</v>
      </c>
      <c r="AD56">
        <v>-2323.1142793315448</v>
      </c>
      <c r="AE56">
        <v>0.73330627504152301</v>
      </c>
      <c r="AF56">
        <v>-2181.2647746729331</v>
      </c>
      <c r="AG56">
        <v>0.6885305475609006</v>
      </c>
      <c r="AH56" s="153">
        <v>3133.8603844882673</v>
      </c>
      <c r="AI56">
        <v>0.98922360621473082</v>
      </c>
      <c r="AJ56">
        <v>3058.2807688602461</v>
      </c>
      <c r="AK56">
        <v>0.96536640431194631</v>
      </c>
      <c r="AL56">
        <v>-2581.2380881461604</v>
      </c>
      <c r="AM56">
        <v>0.8147847500461366</v>
      </c>
      <c r="AN56">
        <v>-2423.62752741437</v>
      </c>
      <c r="AO56" s="156">
        <v>0.76503394173433392</v>
      </c>
      <c r="AP56" s="153">
        <v>3133.8603844882673</v>
      </c>
      <c r="AQ56">
        <v>0.98922360621473082</v>
      </c>
      <c r="AR56">
        <v>3058.2807688602461</v>
      </c>
      <c r="AS56">
        <v>0.96536640431194631</v>
      </c>
      <c r="AT56">
        <v>-2581.2380881461604</v>
      </c>
      <c r="AU56">
        <v>0.8147847500461366</v>
      </c>
      <c r="AV56">
        <v>-2423.62752741437</v>
      </c>
      <c r="AW56" s="156">
        <v>0.76503394173433392</v>
      </c>
      <c r="AX56" s="153"/>
    </row>
    <row r="57" spans="2:50" x14ac:dyDescent="0.25">
      <c r="B57">
        <v>3137.0547530380504</v>
      </c>
      <c r="C57">
        <v>0.9791057281641854</v>
      </c>
      <c r="D57">
        <v>3084.3838367484882</v>
      </c>
      <c r="E57">
        <v>0.96266661571425971</v>
      </c>
      <c r="F57">
        <v>-2620.5084482758148</v>
      </c>
      <c r="G57">
        <v>0.81788653192129057</v>
      </c>
      <c r="H57">
        <v>-2472.4999720408746</v>
      </c>
      <c r="I57">
        <v>0.77169162672936154</v>
      </c>
      <c r="J57" s="153">
        <v>3485.6163922645001</v>
      </c>
      <c r="K57">
        <v>1.0878952535157616</v>
      </c>
      <c r="L57">
        <v>3427.0931519427645</v>
      </c>
      <c r="M57">
        <v>1.069629573015844</v>
      </c>
      <c r="N57">
        <v>-2911.6760536397942</v>
      </c>
      <c r="O57">
        <v>0.90876281324587838</v>
      </c>
      <c r="P57">
        <v>-2747.2221911565275</v>
      </c>
      <c r="Q57" s="156">
        <v>0.85743514081040173</v>
      </c>
      <c r="R57" s="153">
        <v>3513.72</v>
      </c>
      <c r="S57">
        <v>1.0966666666666665</v>
      </c>
      <c r="T57">
        <v>3507.5224338644202</v>
      </c>
      <c r="U57">
        <v>1.0947323451511923</v>
      </c>
      <c r="V57">
        <v>-3202.8436590037736</v>
      </c>
      <c r="W57">
        <v>0.99963909457046607</v>
      </c>
      <c r="X57">
        <v>-3013.907265869218</v>
      </c>
      <c r="Y57" s="156">
        <v>0.94067018285556114</v>
      </c>
      <c r="Z57">
        <v>2856.0475954403987</v>
      </c>
      <c r="AA57">
        <v>0.89140062279662879</v>
      </c>
      <c r="AB57">
        <v>2792.4269597223461</v>
      </c>
      <c r="AC57">
        <v>0.87154399491958368</v>
      </c>
      <c r="AD57">
        <v>-2347.3356687757378</v>
      </c>
      <c r="AE57">
        <v>0.73262661322588563</v>
      </c>
      <c r="AF57">
        <v>-2210.0772107211524</v>
      </c>
      <c r="AG57">
        <v>0.6897868947319451</v>
      </c>
      <c r="AH57" s="153">
        <v>3173.386217155999</v>
      </c>
      <c r="AI57">
        <v>0.99044513644069876</v>
      </c>
      <c r="AJ57">
        <v>3102.6966219137184</v>
      </c>
      <c r="AK57">
        <v>0.96838221657731538</v>
      </c>
      <c r="AL57">
        <v>-2608.150743084153</v>
      </c>
      <c r="AM57">
        <v>0.8140295702509841</v>
      </c>
      <c r="AN57">
        <v>-2455.641345245725</v>
      </c>
      <c r="AO57" s="156">
        <v>0.76642988303549464</v>
      </c>
      <c r="AP57" s="153">
        <v>3173.386217155999</v>
      </c>
      <c r="AQ57">
        <v>0.99044513644069876</v>
      </c>
      <c r="AR57">
        <v>3102.6966219137184</v>
      </c>
      <c r="AS57">
        <v>0.96838221657731538</v>
      </c>
      <c r="AT57">
        <v>-2608.150743084153</v>
      </c>
      <c r="AU57">
        <v>0.8140295702509841</v>
      </c>
      <c r="AV57">
        <v>-2455.641345245725</v>
      </c>
      <c r="AW57" s="156">
        <v>0.76642988303549464</v>
      </c>
      <c r="AX57" s="153"/>
    </row>
    <row r="58" spans="2:50" x14ac:dyDescent="0.25">
      <c r="B58">
        <v>3175.4840400591283</v>
      </c>
      <c r="C58">
        <v>0.9800876666849162</v>
      </c>
      <c r="D58">
        <v>3127.0558721357047</v>
      </c>
      <c r="E58">
        <v>0.96514070127645202</v>
      </c>
      <c r="F58">
        <v>-2647.3362149437135</v>
      </c>
      <c r="G58">
        <v>0.81707907868633134</v>
      </c>
      <c r="H58">
        <v>-2504.5007064188617</v>
      </c>
      <c r="I58">
        <v>0.77299404519100667</v>
      </c>
      <c r="J58" s="153">
        <v>3528.3156000656986</v>
      </c>
      <c r="K58">
        <v>1.0889862963165735</v>
      </c>
      <c r="L58">
        <v>3474.5065245952273</v>
      </c>
      <c r="M58">
        <v>1.0723785569738356</v>
      </c>
      <c r="N58">
        <v>-2941.4846832707926</v>
      </c>
      <c r="O58">
        <v>0.90786564298481254</v>
      </c>
      <c r="P58">
        <v>-2782.7785626876234</v>
      </c>
      <c r="Q58" s="156">
        <v>0.8588822724344517</v>
      </c>
      <c r="R58" s="153">
        <v>3553.2000000000003</v>
      </c>
      <c r="S58">
        <v>1.0966666666666667</v>
      </c>
      <c r="T58">
        <v>3553.2000000000007</v>
      </c>
      <c r="U58">
        <v>1.0966666666666669</v>
      </c>
      <c r="V58">
        <v>-3235.6331515978718</v>
      </c>
      <c r="W58">
        <v>0.99865220728329385</v>
      </c>
      <c r="X58">
        <v>-3052.854817728839</v>
      </c>
      <c r="Y58" s="156">
        <v>0.94223914127433306</v>
      </c>
      <c r="Z58">
        <v>2891.7000000000003</v>
      </c>
      <c r="AA58">
        <v>0.89249999999999996</v>
      </c>
      <c r="AB58">
        <v>2832.5966521052665</v>
      </c>
      <c r="AC58">
        <v>0.87425822595841562</v>
      </c>
      <c r="AD58">
        <v>-2371.5081225692047</v>
      </c>
      <c r="AE58">
        <v>0.73194695141024835</v>
      </c>
      <c r="AF58">
        <v>-2238.9801037656871</v>
      </c>
      <c r="AG58">
        <v>0.69104324190298982</v>
      </c>
      <c r="AH58" s="153">
        <v>3213</v>
      </c>
      <c r="AI58">
        <v>0.9916666666666667</v>
      </c>
      <c r="AJ58">
        <v>3147.3296134502966</v>
      </c>
      <c r="AK58">
        <v>0.97139802884268411</v>
      </c>
      <c r="AL58">
        <v>-2635.0090250768944</v>
      </c>
      <c r="AM58">
        <v>0.81327439045583161</v>
      </c>
      <c r="AN58">
        <v>-2487.7556708507632</v>
      </c>
      <c r="AO58" s="156">
        <v>0.76782582433665525</v>
      </c>
      <c r="AP58" s="153">
        <v>3213</v>
      </c>
      <c r="AQ58">
        <v>0.9916666666666667</v>
      </c>
      <c r="AR58">
        <v>3147.3296134502966</v>
      </c>
      <c r="AS58">
        <v>0.97139802884268411</v>
      </c>
      <c r="AT58">
        <v>-2635.0090250768944</v>
      </c>
      <c r="AU58">
        <v>0.81327439045583161</v>
      </c>
      <c r="AV58">
        <v>-2487.7556708507632</v>
      </c>
      <c r="AW58" s="156">
        <v>0.76782582433665525</v>
      </c>
      <c r="AX58" s="153"/>
    </row>
    <row r="59" spans="2:50" x14ac:dyDescent="0.25">
      <c r="B59">
        <v>3213.7987597000047</v>
      </c>
      <c r="C59">
        <v>0.98101305241147885</v>
      </c>
      <c r="D59">
        <v>3170.4280203597264</v>
      </c>
      <c r="E59">
        <v>0.96777412098892746</v>
      </c>
      <c r="F59">
        <v>-2671.1463884711361</v>
      </c>
      <c r="G59">
        <v>0.81536825044906469</v>
      </c>
      <c r="H59">
        <v>-2538.1129829979336</v>
      </c>
      <c r="I59">
        <v>0.77475976281988201</v>
      </c>
      <c r="J59" s="153">
        <v>3570.8875107777835</v>
      </c>
      <c r="K59">
        <v>1.090014502679421</v>
      </c>
      <c r="L59">
        <v>3522.697800399696</v>
      </c>
      <c r="M59">
        <v>1.075304578876586</v>
      </c>
      <c r="N59">
        <v>-2967.9404316345958</v>
      </c>
      <c r="O59">
        <v>0.90596472272118311</v>
      </c>
      <c r="P59">
        <v>-2820.1255366643704</v>
      </c>
      <c r="Q59" s="156">
        <v>0.86084418091098003</v>
      </c>
      <c r="R59" s="153">
        <v>3592.6800000000003</v>
      </c>
      <c r="S59">
        <v>1.0966666666666667</v>
      </c>
      <c r="T59">
        <v>3592.6800000000007</v>
      </c>
      <c r="U59">
        <v>1.0966666666666669</v>
      </c>
      <c r="V59">
        <v>-3264.7344747980555</v>
      </c>
      <c r="W59">
        <v>0.99656119499330142</v>
      </c>
      <c r="X59">
        <v>-3095.2967289517724</v>
      </c>
      <c r="Y59" s="156">
        <v>0.9448402713527998</v>
      </c>
      <c r="Z59">
        <v>2923.83</v>
      </c>
      <c r="AA59">
        <v>0.89249999999999996</v>
      </c>
      <c r="AB59">
        <v>2873.2833796133013</v>
      </c>
      <c r="AC59">
        <v>0.87707062869758889</v>
      </c>
      <c r="AD59">
        <v>-2392.4655801059789</v>
      </c>
      <c r="AE59">
        <v>0.73030084862819866</v>
      </c>
      <c r="AF59">
        <v>-2269.3298084099224</v>
      </c>
      <c r="AG59">
        <v>0.6927136167307455</v>
      </c>
      <c r="AH59" s="153">
        <v>3248.7000000000003</v>
      </c>
      <c r="AI59">
        <v>0.9916666666666667</v>
      </c>
      <c r="AJ59">
        <v>3192.5370884592235</v>
      </c>
      <c r="AK59">
        <v>0.97452292077509872</v>
      </c>
      <c r="AL59">
        <v>-2658.2950890066436</v>
      </c>
      <c r="AM59">
        <v>0.81144538736466532</v>
      </c>
      <c r="AN59">
        <v>-2521.4775648999134</v>
      </c>
      <c r="AO59" s="156">
        <v>0.7696817963674949</v>
      </c>
      <c r="AP59" s="153">
        <v>3248.7000000000003</v>
      </c>
      <c r="AQ59">
        <v>0.9916666666666667</v>
      </c>
      <c r="AR59">
        <v>3192.5370884592235</v>
      </c>
      <c r="AS59">
        <v>0.97452292077509872</v>
      </c>
      <c r="AT59">
        <v>-2658.2950890066436</v>
      </c>
      <c r="AU59">
        <v>0.81144538736466532</v>
      </c>
      <c r="AV59">
        <v>-2521.4775648999134</v>
      </c>
      <c r="AW59" s="156">
        <v>0.7696817963674949</v>
      </c>
      <c r="AX59" s="153"/>
    </row>
    <row r="60" spans="2:50" x14ac:dyDescent="0.25">
      <c r="B60">
        <v>3252.1801071131927</v>
      </c>
      <c r="C60">
        <v>0.98193843813804127</v>
      </c>
      <c r="D60">
        <v>3213.9897748030457</v>
      </c>
      <c r="E60">
        <v>0.97040754070140267</v>
      </c>
      <c r="F60">
        <v>-2694.8333823654775</v>
      </c>
      <c r="G60">
        <v>0.81365742221179871</v>
      </c>
      <c r="H60">
        <v>-2571.8523912462847</v>
      </c>
      <c r="I60">
        <v>0.77652548044875747</v>
      </c>
      <c r="J60" s="153">
        <v>3613.5334523479919</v>
      </c>
      <c r="K60">
        <v>1.0910427090422681</v>
      </c>
      <c r="L60">
        <v>3571.0997497811622</v>
      </c>
      <c r="M60">
        <v>1.0782306007793363</v>
      </c>
      <c r="N60">
        <v>-2994.2593137394197</v>
      </c>
      <c r="O60">
        <v>0.90406380245755424</v>
      </c>
      <c r="P60">
        <v>-2857.6137680514271</v>
      </c>
      <c r="Q60" s="156">
        <v>0.86280608938750813</v>
      </c>
      <c r="R60" s="153">
        <v>3632.1600000000003</v>
      </c>
      <c r="S60">
        <v>1.0966666666666667</v>
      </c>
      <c r="T60">
        <v>3632.1600000000008</v>
      </c>
      <c r="U60">
        <v>1.0966666666666669</v>
      </c>
      <c r="V60">
        <v>-3293.6852451133618</v>
      </c>
      <c r="W60">
        <v>0.99447018270330978</v>
      </c>
      <c r="X60">
        <v>-3137.9259215403549</v>
      </c>
      <c r="Y60" s="156">
        <v>0.94744140143126654</v>
      </c>
      <c r="Z60">
        <v>2955.96</v>
      </c>
      <c r="AA60">
        <v>0.89249999999999996</v>
      </c>
      <c r="AB60">
        <v>2914.1726001185548</v>
      </c>
      <c r="AC60">
        <v>0.87988303143676172</v>
      </c>
      <c r="AD60">
        <v>-2413.3045182424457</v>
      </c>
      <c r="AE60">
        <v>0.72865474584614909</v>
      </c>
      <c r="AF60">
        <v>-2299.799780041757</v>
      </c>
      <c r="AG60">
        <v>0.69438399155850139</v>
      </c>
      <c r="AH60" s="153">
        <v>3284.4</v>
      </c>
      <c r="AI60">
        <v>0.9916666666666667</v>
      </c>
      <c r="AJ60">
        <v>3237.9695556872834</v>
      </c>
      <c r="AK60">
        <v>0.97764781270751311</v>
      </c>
      <c r="AL60">
        <v>-2681.4494647138285</v>
      </c>
      <c r="AM60">
        <v>0.80961638427349891</v>
      </c>
      <c r="AN60">
        <v>-2555.3330889352851</v>
      </c>
      <c r="AO60" s="156">
        <v>0.77153776839833488</v>
      </c>
      <c r="AP60" s="153">
        <v>3284.4</v>
      </c>
      <c r="AQ60">
        <v>0.9916666666666667</v>
      </c>
      <c r="AR60">
        <v>3237.9695556872834</v>
      </c>
      <c r="AS60">
        <v>0.97764781270751311</v>
      </c>
      <c r="AT60">
        <v>-2681.4494647138285</v>
      </c>
      <c r="AU60">
        <v>0.80961638427349891</v>
      </c>
      <c r="AV60">
        <v>-2555.3330889352851</v>
      </c>
      <c r="AW60" s="156">
        <v>0.77153776839833488</v>
      </c>
      <c r="AX60" s="153"/>
    </row>
    <row r="61" spans="2:50" x14ac:dyDescent="0.25">
      <c r="B61">
        <v>3290.6280822986937</v>
      </c>
      <c r="C61">
        <v>0.9828638238646038</v>
      </c>
      <c r="D61">
        <v>3257.7411354656642</v>
      </c>
      <c r="E61">
        <v>0.97304096041387811</v>
      </c>
      <c r="F61">
        <v>-2718.397196626735</v>
      </c>
      <c r="G61">
        <v>0.8119465939745325</v>
      </c>
      <c r="H61">
        <v>-2605.7189311639154</v>
      </c>
      <c r="I61">
        <v>0.77829119807763303</v>
      </c>
      <c r="J61" s="153">
        <v>3656.253424776326</v>
      </c>
      <c r="K61">
        <v>1.0920709154051154</v>
      </c>
      <c r="L61">
        <v>3619.712372739627</v>
      </c>
      <c r="M61">
        <v>1.081156622682087</v>
      </c>
      <c r="N61">
        <v>-3020.4413295852614</v>
      </c>
      <c r="O61">
        <v>0.90216288219392504</v>
      </c>
      <c r="P61">
        <v>-2895.2432568487948</v>
      </c>
      <c r="Q61" s="156">
        <v>0.86476799786403669</v>
      </c>
      <c r="R61" s="153">
        <v>3671.6400000000003</v>
      </c>
      <c r="S61">
        <v>1.0966666666666667</v>
      </c>
      <c r="T61">
        <v>3671.6400000000008</v>
      </c>
      <c r="U61">
        <v>1.0966666666666669</v>
      </c>
      <c r="V61">
        <v>-3322.485462543787</v>
      </c>
      <c r="W61">
        <v>0.99237917041331747</v>
      </c>
      <c r="X61">
        <v>-3180.7423954945871</v>
      </c>
      <c r="Y61" s="156">
        <v>0.95004253150973328</v>
      </c>
      <c r="Z61">
        <v>2988.09</v>
      </c>
      <c r="AA61">
        <v>0.89249999999999996</v>
      </c>
      <c r="AB61">
        <v>2955.2643136210313</v>
      </c>
      <c r="AC61">
        <v>0.88269543417593521</v>
      </c>
      <c r="AD61">
        <v>-2434.0249369786043</v>
      </c>
      <c r="AE61">
        <v>0.72700864306409929</v>
      </c>
      <c r="AF61">
        <v>-2330.3900186611891</v>
      </c>
      <c r="AG61">
        <v>0.69605436638625717</v>
      </c>
      <c r="AH61" s="153">
        <v>3320.1000000000004</v>
      </c>
      <c r="AI61">
        <v>0.9916666666666667</v>
      </c>
      <c r="AJ61">
        <v>3283.6270151344793</v>
      </c>
      <c r="AK61">
        <v>0.98077270463992805</v>
      </c>
      <c r="AL61">
        <v>-2704.4721521984493</v>
      </c>
      <c r="AM61">
        <v>0.80778738118233251</v>
      </c>
      <c r="AN61">
        <v>-2589.3222429568773</v>
      </c>
      <c r="AO61" s="156">
        <v>0.77339374042917486</v>
      </c>
      <c r="AP61" s="153">
        <v>3320.1000000000004</v>
      </c>
      <c r="AQ61">
        <v>0.9916666666666667</v>
      </c>
      <c r="AR61">
        <v>3283.6270151344793</v>
      </c>
      <c r="AS61">
        <v>0.98077270463992805</v>
      </c>
      <c r="AT61">
        <v>-2704.4721521984493</v>
      </c>
      <c r="AU61">
        <v>0.80778738118233251</v>
      </c>
      <c r="AV61">
        <v>-2589.3222429568773</v>
      </c>
      <c r="AW61" s="156">
        <v>0.77339374042917486</v>
      </c>
      <c r="AX61" s="153"/>
    </row>
    <row r="62" spans="2:50" x14ac:dyDescent="0.25">
      <c r="B62">
        <v>3329.1426852565069</v>
      </c>
      <c r="C62">
        <v>0.98378920959116634</v>
      </c>
      <c r="D62">
        <v>3301.6821023475795</v>
      </c>
      <c r="E62">
        <v>0.97567438012635332</v>
      </c>
      <c r="F62">
        <v>-2741.8378312549085</v>
      </c>
      <c r="G62">
        <v>0.81023576573726608</v>
      </c>
      <c r="H62">
        <v>-2639.7126027508243</v>
      </c>
      <c r="I62">
        <v>0.78005691570650837</v>
      </c>
      <c r="J62" s="153">
        <v>3699.047428062785</v>
      </c>
      <c r="K62">
        <v>1.0930991217679624</v>
      </c>
      <c r="L62">
        <v>3668.5356692750893</v>
      </c>
      <c r="M62">
        <v>1.0840826445848373</v>
      </c>
      <c r="N62">
        <v>-3046.4864791721207</v>
      </c>
      <c r="O62">
        <v>0.90026196193029584</v>
      </c>
      <c r="P62">
        <v>-2933.0140030564712</v>
      </c>
      <c r="Q62" s="156">
        <v>0.86672990634056479</v>
      </c>
      <c r="R62" s="153">
        <v>3711.12</v>
      </c>
      <c r="S62">
        <v>1.0966666666666667</v>
      </c>
      <c r="T62">
        <v>3711.1200000000003</v>
      </c>
      <c r="U62">
        <v>1.0966666666666669</v>
      </c>
      <c r="V62">
        <v>-3351.1351270893329</v>
      </c>
      <c r="W62">
        <v>0.99028815812332538</v>
      </c>
      <c r="X62">
        <v>-3223.7461508144688</v>
      </c>
      <c r="Y62" s="156">
        <v>0.95264366158820002</v>
      </c>
      <c r="Z62">
        <v>3020.22</v>
      </c>
      <c r="AA62">
        <v>0.89249999999999996</v>
      </c>
      <c r="AB62">
        <v>2996.5585201207264</v>
      </c>
      <c r="AC62">
        <v>0.88550783691510826</v>
      </c>
      <c r="AD62">
        <v>-2454.6268363144554</v>
      </c>
      <c r="AE62">
        <v>0.72536254028204961</v>
      </c>
      <c r="AF62">
        <v>-2361.1005242682209</v>
      </c>
      <c r="AG62">
        <v>0.69772474121401329</v>
      </c>
      <c r="AH62" s="153">
        <v>3355.7999999999997</v>
      </c>
      <c r="AI62">
        <v>0.9916666666666667</v>
      </c>
      <c r="AJ62">
        <v>3329.5094668008073</v>
      </c>
      <c r="AK62">
        <v>0.98389759657234255</v>
      </c>
      <c r="AL62">
        <v>-2727.3631514605063</v>
      </c>
      <c r="AM62">
        <v>0.80595837809116622</v>
      </c>
      <c r="AN62">
        <v>-2623.4450269646895</v>
      </c>
      <c r="AO62" s="156">
        <v>0.77524971246001462</v>
      </c>
      <c r="AP62" s="153">
        <v>3355.7999999999997</v>
      </c>
      <c r="AQ62">
        <v>0.9916666666666667</v>
      </c>
      <c r="AR62">
        <v>3329.5094668008073</v>
      </c>
      <c r="AS62">
        <v>0.98389759657234255</v>
      </c>
      <c r="AT62">
        <v>-2727.3631514605063</v>
      </c>
      <c r="AU62">
        <v>0.80595837809116622</v>
      </c>
      <c r="AV62">
        <v>-2623.4450269646895</v>
      </c>
      <c r="AW62" s="156">
        <v>0.77524971246001462</v>
      </c>
      <c r="AX62" s="153"/>
    </row>
    <row r="63" spans="2:50" x14ac:dyDescent="0.25">
      <c r="B63">
        <v>3367.7239159866322</v>
      </c>
      <c r="C63">
        <v>0.98471459531772876</v>
      </c>
      <c r="D63">
        <v>3345.8126754487944</v>
      </c>
      <c r="E63">
        <v>0.97830779983882887</v>
      </c>
      <c r="F63">
        <v>-2765.1552862500002</v>
      </c>
      <c r="G63">
        <v>0.8085249375000001</v>
      </c>
      <c r="H63">
        <v>-2673.8334060070124</v>
      </c>
      <c r="I63">
        <v>0.78182263333538382</v>
      </c>
      <c r="J63" s="153">
        <v>3741.9154622073688</v>
      </c>
      <c r="K63">
        <v>1.0941273281308097</v>
      </c>
      <c r="L63">
        <v>3717.5696393875492</v>
      </c>
      <c r="M63">
        <v>1.0870086664875875</v>
      </c>
      <c r="N63">
        <v>-3072.3947625000001</v>
      </c>
      <c r="O63">
        <v>0.89836104166666675</v>
      </c>
      <c r="P63">
        <v>-2970.9260066744578</v>
      </c>
      <c r="Q63" s="156">
        <v>0.86869181481709301</v>
      </c>
      <c r="R63" s="153">
        <v>3750.6</v>
      </c>
      <c r="S63">
        <v>1.0966666666666667</v>
      </c>
      <c r="T63">
        <v>3750.6000000000004</v>
      </c>
      <c r="U63">
        <v>1.0966666666666669</v>
      </c>
      <c r="V63">
        <v>-3379.6342387499999</v>
      </c>
      <c r="W63">
        <v>0.98819714583333329</v>
      </c>
      <c r="X63">
        <v>-3266.9371875000002</v>
      </c>
      <c r="Y63" s="156">
        <v>0.95524479166666676</v>
      </c>
      <c r="Z63">
        <v>3052.35</v>
      </c>
      <c r="AA63">
        <v>0.89249999999999996</v>
      </c>
      <c r="AB63">
        <v>3038.0552196176427</v>
      </c>
      <c r="AC63">
        <v>0.88832023965428153</v>
      </c>
      <c r="AD63">
        <v>-2475.1102162499992</v>
      </c>
      <c r="AE63">
        <v>0.72371643749999981</v>
      </c>
      <c r="AF63">
        <v>-2391.9312968628501</v>
      </c>
      <c r="AG63">
        <v>0.69939511604176907</v>
      </c>
      <c r="AH63" s="153">
        <v>3391.5</v>
      </c>
      <c r="AI63">
        <v>0.9916666666666667</v>
      </c>
      <c r="AJ63">
        <v>3375.6169106862703</v>
      </c>
      <c r="AK63">
        <v>0.98702248850475749</v>
      </c>
      <c r="AL63">
        <v>-2750.1224624999995</v>
      </c>
      <c r="AM63">
        <v>0.80412937499999981</v>
      </c>
      <c r="AN63">
        <v>-2657.7014409587223</v>
      </c>
      <c r="AO63" s="156">
        <v>0.77710568449085449</v>
      </c>
      <c r="AP63" s="153">
        <v>3391.5</v>
      </c>
      <c r="AQ63">
        <v>0.9916666666666667</v>
      </c>
      <c r="AR63">
        <v>3375.6169106862703</v>
      </c>
      <c r="AS63">
        <v>0.98702248850475749</v>
      </c>
      <c r="AT63">
        <v>-2750.1224624999995</v>
      </c>
      <c r="AU63">
        <v>0.80412937499999981</v>
      </c>
      <c r="AV63">
        <v>-2657.7014409587223</v>
      </c>
      <c r="AW63" s="156">
        <v>0.77710568449085449</v>
      </c>
      <c r="AX63" s="153"/>
    </row>
    <row r="64" spans="2:50" x14ac:dyDescent="0.25">
      <c r="B64">
        <v>3404.7533131344567</v>
      </c>
      <c r="C64">
        <v>0.98517167625418312</v>
      </c>
      <c r="D64">
        <v>3387.0398049943929</v>
      </c>
      <c r="E64">
        <v>0.98004623987106276</v>
      </c>
      <c r="F64">
        <v>-2786.4993160505906</v>
      </c>
      <c r="G64">
        <v>0.80627873728315702</v>
      </c>
      <c r="H64">
        <v>-2712.6727854962592</v>
      </c>
      <c r="I64">
        <v>0.78491689395146391</v>
      </c>
      <c r="J64" s="153">
        <v>3783.0592368160628</v>
      </c>
      <c r="K64">
        <v>1.0946351958379812</v>
      </c>
      <c r="L64">
        <v>3763.3775611048809</v>
      </c>
      <c r="M64">
        <v>1.0889402665234031</v>
      </c>
      <c r="N64">
        <v>-3096.1103511673232</v>
      </c>
      <c r="O64">
        <v>0.89586526364795227</v>
      </c>
      <c r="P64">
        <v>-3014.0808727736216</v>
      </c>
      <c r="Q64" s="156">
        <v>0.87212988216829335</v>
      </c>
      <c r="R64" s="153">
        <v>3790.0800000000004</v>
      </c>
      <c r="S64">
        <v>1.0966666666666669</v>
      </c>
      <c r="T64">
        <v>3790.08</v>
      </c>
      <c r="U64">
        <v>1.0966666666666667</v>
      </c>
      <c r="V64">
        <v>-3405.7213862840554</v>
      </c>
      <c r="W64">
        <v>0.98545179001274763</v>
      </c>
      <c r="X64">
        <v>-3315.4889600509832</v>
      </c>
      <c r="Y64" s="156">
        <v>0.95934287038512256</v>
      </c>
      <c r="Z64">
        <v>3084.48</v>
      </c>
      <c r="AA64">
        <v>0.89249999999999996</v>
      </c>
      <c r="AB64">
        <v>3072.9237985961568</v>
      </c>
      <c r="AC64">
        <v>0.88915619172342508</v>
      </c>
      <c r="AD64">
        <v>-2494.4305152312986</v>
      </c>
      <c r="AE64">
        <v>0.72176808889794519</v>
      </c>
      <c r="AF64">
        <v>-2427.1869256635823</v>
      </c>
      <c r="AG64">
        <v>0.70231103173136056</v>
      </c>
      <c r="AH64" s="153">
        <v>3427.2</v>
      </c>
      <c r="AI64">
        <v>0.9916666666666667</v>
      </c>
      <c r="AJ64">
        <v>3414.3597762179525</v>
      </c>
      <c r="AK64">
        <v>0.98795132413713915</v>
      </c>
      <c r="AL64">
        <v>-2771.5894613681094</v>
      </c>
      <c r="AM64">
        <v>0.80196454321993904</v>
      </c>
      <c r="AN64">
        <v>-2696.8743618484245</v>
      </c>
      <c r="AO64" s="156">
        <v>0.78034559081262289</v>
      </c>
      <c r="AP64" s="153">
        <v>3427.2</v>
      </c>
      <c r="AQ64">
        <v>0.9916666666666667</v>
      </c>
      <c r="AR64">
        <v>3414.3597762179525</v>
      </c>
      <c r="AS64">
        <v>0.98795132413713915</v>
      </c>
      <c r="AT64">
        <v>-2771.5894613681094</v>
      </c>
      <c r="AU64">
        <v>0.80196454321993904</v>
      </c>
      <c r="AV64">
        <v>-2696.8743618484245</v>
      </c>
      <c r="AW64" s="156">
        <v>0.78034559081262289</v>
      </c>
      <c r="AX64" s="153"/>
    </row>
    <row r="65" spans="2:53" x14ac:dyDescent="0.25">
      <c r="B65">
        <v>3441.8156201097049</v>
      </c>
      <c r="C65">
        <v>0.98562875719063714</v>
      </c>
      <c r="D65">
        <v>3428.392102222314</v>
      </c>
      <c r="E65">
        <v>0.98178467990329721</v>
      </c>
      <c r="F65">
        <v>-2807.6816194355683</v>
      </c>
      <c r="G65">
        <v>0.80403253706631406</v>
      </c>
      <c r="H65">
        <v>-2751.7349517498646</v>
      </c>
      <c r="I65">
        <v>0.78801115456754434</v>
      </c>
      <c r="J65" s="153">
        <v>3824.2395778996729</v>
      </c>
      <c r="K65">
        <v>1.0951430635451527</v>
      </c>
      <c r="L65">
        <v>3809.324558024794</v>
      </c>
      <c r="M65">
        <v>1.0908718665592194</v>
      </c>
      <c r="N65">
        <v>-3119.6462438172985</v>
      </c>
      <c r="O65">
        <v>0.89336948562923779</v>
      </c>
      <c r="P65">
        <v>-3057.4832797220715</v>
      </c>
      <c r="Q65" s="156">
        <v>0.87556794951949368</v>
      </c>
      <c r="R65" s="153">
        <v>3829.5600000000004</v>
      </c>
      <c r="S65">
        <v>1.0966666666666669</v>
      </c>
      <c r="T65">
        <v>3829.56</v>
      </c>
      <c r="U65">
        <v>1.0966666666666667</v>
      </c>
      <c r="V65">
        <v>-3431.6108681990281</v>
      </c>
      <c r="W65">
        <v>0.98270643419216164</v>
      </c>
      <c r="X65">
        <v>-3363.2316076942784</v>
      </c>
      <c r="Y65" s="156">
        <v>0.96312474447144292</v>
      </c>
      <c r="Z65">
        <v>3116.61</v>
      </c>
      <c r="AA65">
        <v>0.89249999999999996</v>
      </c>
      <c r="AB65">
        <v>3107.8525661236504</v>
      </c>
      <c r="AC65">
        <v>0.88999214379256897</v>
      </c>
      <c r="AD65">
        <v>-2513.6105331132494</v>
      </c>
      <c r="AE65">
        <v>0.71981974029589046</v>
      </c>
      <c r="AF65">
        <v>-2462.6525003939646</v>
      </c>
      <c r="AG65">
        <v>0.70522694742095204</v>
      </c>
      <c r="AH65" s="153">
        <v>3462.9</v>
      </c>
      <c r="AI65">
        <v>0.9916666666666667</v>
      </c>
      <c r="AJ65">
        <v>3453.1695179151675</v>
      </c>
      <c r="AK65">
        <v>0.98888015976952104</v>
      </c>
      <c r="AL65">
        <v>-2792.9005923480549</v>
      </c>
      <c r="AM65">
        <v>0.79979971143987827</v>
      </c>
      <c r="AN65">
        <v>-2736.2805559932935</v>
      </c>
      <c r="AO65" s="156">
        <v>0.78358549713439107</v>
      </c>
      <c r="AP65" s="153">
        <v>3462.9</v>
      </c>
      <c r="AQ65">
        <v>0.9916666666666667</v>
      </c>
      <c r="AR65">
        <v>3453.1695179151675</v>
      </c>
      <c r="AS65">
        <v>0.98888015976952104</v>
      </c>
      <c r="AT65">
        <v>-2792.9005923480549</v>
      </c>
      <c r="AU65">
        <v>0.79979971143987827</v>
      </c>
      <c r="AV65">
        <v>-2736.2805559932935</v>
      </c>
      <c r="AW65" s="156">
        <v>0.78358549713439107</v>
      </c>
      <c r="AX65" s="153"/>
    </row>
    <row r="66" spans="2:53" x14ac:dyDescent="0.25">
      <c r="B66">
        <v>3478.9108369123787</v>
      </c>
      <c r="C66">
        <v>0.9860858381270915</v>
      </c>
      <c r="D66">
        <v>3469.8695671325545</v>
      </c>
      <c r="E66">
        <v>0.98352311993553132</v>
      </c>
      <c r="F66">
        <v>-2828.7021964049341</v>
      </c>
      <c r="G66">
        <v>0.80178633684947109</v>
      </c>
      <c r="H66">
        <v>-2791.0199047678275</v>
      </c>
      <c r="I66">
        <v>0.79110541518362465</v>
      </c>
      <c r="J66" s="153">
        <v>3865.4564854581986</v>
      </c>
      <c r="K66">
        <v>1.0956509312523239</v>
      </c>
      <c r="L66">
        <v>3855.410630147283</v>
      </c>
      <c r="M66">
        <v>1.092803466595035</v>
      </c>
      <c r="N66">
        <v>-3143.0024404499263</v>
      </c>
      <c r="O66">
        <v>0.89087370761052331</v>
      </c>
      <c r="P66">
        <v>-3101.1332275198079</v>
      </c>
      <c r="Q66" s="156">
        <v>0.87900601687069391</v>
      </c>
      <c r="R66" s="153">
        <v>3869.0400000000004</v>
      </c>
      <c r="S66">
        <v>1.0966666666666669</v>
      </c>
      <c r="T66">
        <v>3869.04</v>
      </c>
      <c r="U66">
        <v>1.0966666666666667</v>
      </c>
      <c r="V66">
        <v>-3457.3026844949186</v>
      </c>
      <c r="W66">
        <v>0.97996107837157564</v>
      </c>
      <c r="X66">
        <v>-3411.2465502717891</v>
      </c>
      <c r="Y66" s="156">
        <v>0.96690661855776339</v>
      </c>
      <c r="Z66">
        <v>3148.74</v>
      </c>
      <c r="AA66">
        <v>0.89249999999999996</v>
      </c>
      <c r="AB66">
        <v>3142.8415222001217</v>
      </c>
      <c r="AC66">
        <v>0.89082809586171252</v>
      </c>
      <c r="AD66">
        <v>-2532.6502698958534</v>
      </c>
      <c r="AE66">
        <v>0.71787139169383596</v>
      </c>
      <c r="AF66">
        <v>-2498.3280210539974</v>
      </c>
      <c r="AG66">
        <v>0.70814286311054353</v>
      </c>
      <c r="AH66" s="153">
        <v>3498.6</v>
      </c>
      <c r="AI66">
        <v>0.9916666666666667</v>
      </c>
      <c r="AJ66">
        <v>3492.0461357779136</v>
      </c>
      <c r="AK66">
        <v>0.98980899540190292</v>
      </c>
      <c r="AL66">
        <v>-2814.0558554398363</v>
      </c>
      <c r="AM66">
        <v>0.7976348796598175</v>
      </c>
      <c r="AN66">
        <v>-2775.9200233933307</v>
      </c>
      <c r="AO66" s="156">
        <v>0.78682540345615948</v>
      </c>
      <c r="AP66" s="153">
        <v>3498.6</v>
      </c>
      <c r="AQ66">
        <v>0.9916666666666667</v>
      </c>
      <c r="AR66">
        <v>3492.0461357779136</v>
      </c>
      <c r="AS66">
        <v>0.98980899540190292</v>
      </c>
      <c r="AT66">
        <v>-2814.0558554398363</v>
      </c>
      <c r="AU66">
        <v>0.7976348796598175</v>
      </c>
      <c r="AV66">
        <v>-2775.9200233933307</v>
      </c>
      <c r="AW66" s="156">
        <v>0.78682540345615948</v>
      </c>
      <c r="AX66" s="153"/>
    </row>
    <row r="67" spans="2:53" x14ac:dyDescent="0.25">
      <c r="B67">
        <v>3516.0389635424772</v>
      </c>
      <c r="C67">
        <v>0.98654291906354574</v>
      </c>
      <c r="D67">
        <v>3511.4721997251168</v>
      </c>
      <c r="E67">
        <v>0.98526155996776565</v>
      </c>
      <c r="F67">
        <v>-2849.5610469586859</v>
      </c>
      <c r="G67">
        <v>0.79954013663262791</v>
      </c>
      <c r="H67">
        <v>-2830.5276445501472</v>
      </c>
      <c r="I67">
        <v>0.79419967579970463</v>
      </c>
      <c r="J67" s="153">
        <v>3906.7099594916408</v>
      </c>
      <c r="K67">
        <v>1.0961587989594952</v>
      </c>
      <c r="L67">
        <v>3901.6357774723524</v>
      </c>
      <c r="M67">
        <v>1.0947350666308509</v>
      </c>
      <c r="N67">
        <v>-3166.1789410652063</v>
      </c>
      <c r="O67">
        <v>0.88837792959180872</v>
      </c>
      <c r="P67">
        <v>-3145.0307161668302</v>
      </c>
      <c r="Q67" s="156">
        <v>0.88244408422189391</v>
      </c>
      <c r="R67" s="153">
        <v>3908.5200000000004</v>
      </c>
      <c r="S67">
        <v>1.0966666666666669</v>
      </c>
      <c r="T67">
        <v>3908.52</v>
      </c>
      <c r="U67">
        <v>1.0966666666666667</v>
      </c>
      <c r="V67">
        <v>-3482.7968351717277</v>
      </c>
      <c r="W67">
        <v>0.97721572255098976</v>
      </c>
      <c r="X67">
        <v>-3459.5337877835132</v>
      </c>
      <c r="Y67" s="156">
        <v>0.97068849264408341</v>
      </c>
      <c r="Z67">
        <v>3180.87</v>
      </c>
      <c r="AA67">
        <v>0.89249999999999996</v>
      </c>
      <c r="AB67">
        <v>3177.8906668255718</v>
      </c>
      <c r="AC67">
        <v>0.8916640479308563</v>
      </c>
      <c r="AD67">
        <v>-2551.5497255791079</v>
      </c>
      <c r="AE67">
        <v>0.71592304309178112</v>
      </c>
      <c r="AF67">
        <v>-2534.2134876436808</v>
      </c>
      <c r="AG67">
        <v>0.71105877880013502</v>
      </c>
      <c r="AH67" s="153">
        <v>3534.3</v>
      </c>
      <c r="AI67">
        <v>0.9916666666666667</v>
      </c>
      <c r="AJ67">
        <v>3530.9896298061904</v>
      </c>
      <c r="AK67">
        <v>0.9907378310342847</v>
      </c>
      <c r="AL67">
        <v>-2835.0552506434537</v>
      </c>
      <c r="AM67">
        <v>0.79547004787975695</v>
      </c>
      <c r="AN67">
        <v>-2815.7927640485345</v>
      </c>
      <c r="AO67" s="156">
        <v>0.79006530977792777</v>
      </c>
      <c r="AP67" s="153">
        <v>3534.3</v>
      </c>
      <c r="AQ67">
        <v>0.9916666666666667</v>
      </c>
      <c r="AR67">
        <v>3530.9896298061904</v>
      </c>
      <c r="AS67">
        <v>0.9907378310342847</v>
      </c>
      <c r="AT67">
        <v>-2835.0552506434537</v>
      </c>
      <c r="AU67">
        <v>0.79547004787975695</v>
      </c>
      <c r="AV67">
        <v>-2815.7927640485345</v>
      </c>
      <c r="AW67" s="156">
        <v>0.79006530977792777</v>
      </c>
      <c r="AX67" s="153"/>
    </row>
    <row r="68" spans="2:53" ht="15.75" thickBot="1" x14ac:dyDescent="0.3">
      <c r="B68">
        <v>3553.1999999999994</v>
      </c>
      <c r="C68">
        <v>0.98699999999999988</v>
      </c>
      <c r="D68">
        <v>3553.1999999999994</v>
      </c>
      <c r="E68">
        <v>0.98699999999999988</v>
      </c>
      <c r="F68">
        <v>-2870.2581710968257</v>
      </c>
      <c r="G68">
        <v>0.79729393641578494</v>
      </c>
      <c r="H68">
        <v>-2870.2581710968257</v>
      </c>
      <c r="I68">
        <v>0.79729393641578494</v>
      </c>
      <c r="J68" s="157">
        <v>3948</v>
      </c>
      <c r="K68" s="51">
        <v>1.0966666666666667</v>
      </c>
      <c r="L68" s="51">
        <v>3948</v>
      </c>
      <c r="M68" s="51">
        <v>1.0966666666666667</v>
      </c>
      <c r="N68" s="51">
        <v>-3189.175745663139</v>
      </c>
      <c r="O68" s="51">
        <v>0.88588215157309413</v>
      </c>
      <c r="P68" s="51">
        <v>-3189.175745663139</v>
      </c>
      <c r="Q68" s="158">
        <v>0.88588215157309413</v>
      </c>
      <c r="R68" s="157">
        <v>3948</v>
      </c>
      <c r="S68" s="51">
        <v>1.0966666666666667</v>
      </c>
      <c r="T68" s="51">
        <v>3948</v>
      </c>
      <c r="U68" s="51">
        <v>1.0966666666666667</v>
      </c>
      <c r="V68" s="51">
        <v>-3508.0933202294536</v>
      </c>
      <c r="W68" s="51">
        <v>0.97447036673040377</v>
      </c>
      <c r="X68" s="51">
        <v>-3508.0933202294536</v>
      </c>
      <c r="Y68" s="158">
        <v>0.97447036673040377</v>
      </c>
      <c r="Z68">
        <v>3213</v>
      </c>
      <c r="AA68">
        <v>0.89249999999999996</v>
      </c>
      <c r="AB68">
        <v>3213</v>
      </c>
      <c r="AC68">
        <v>0.89249999999999996</v>
      </c>
      <c r="AD68">
        <v>-2570.308900163016</v>
      </c>
      <c r="AE68">
        <v>0.71397469448972661</v>
      </c>
      <c r="AF68">
        <v>-2570.308900163016</v>
      </c>
      <c r="AG68">
        <v>0.71397469448972661</v>
      </c>
      <c r="AH68" s="157">
        <v>3570</v>
      </c>
      <c r="AI68" s="51">
        <v>0.9916666666666667</v>
      </c>
      <c r="AJ68" s="51">
        <v>3570</v>
      </c>
      <c r="AK68" s="51">
        <v>0.9916666666666667</v>
      </c>
      <c r="AL68" s="51">
        <v>-2855.8987779589061</v>
      </c>
      <c r="AM68" s="51">
        <v>0.79330521609969618</v>
      </c>
      <c r="AN68" s="51">
        <v>-2855.8987779589061</v>
      </c>
      <c r="AO68" s="158">
        <v>0.79330521609969618</v>
      </c>
      <c r="AP68" s="157">
        <v>3570</v>
      </c>
      <c r="AQ68" s="51">
        <v>0.9916666666666667</v>
      </c>
      <c r="AR68" s="51">
        <v>3570</v>
      </c>
      <c r="AS68" s="51">
        <v>0.9916666666666667</v>
      </c>
      <c r="AT68" s="51">
        <v>-2855.8987779589061</v>
      </c>
      <c r="AU68" s="51">
        <v>0.79330521609969618</v>
      </c>
      <c r="AV68" s="51">
        <v>-2855.8987779589061</v>
      </c>
      <c r="AW68" s="158">
        <v>0.79330521609969618</v>
      </c>
      <c r="AX68" s="157"/>
      <c r="AY68" s="51"/>
      <c r="AZ68" s="51"/>
      <c r="BA68" s="51"/>
    </row>
  </sheetData>
  <phoneticPr fontId="3" type="noConversion"/>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Q50"/>
  <sheetViews>
    <sheetView workbookViewId="0">
      <selection activeCell="O47" sqref="O47"/>
    </sheetView>
    <sheetView workbookViewId="1">
      <selection sqref="A1:L1"/>
    </sheetView>
  </sheetViews>
  <sheetFormatPr defaultColWidth="8.7109375" defaultRowHeight="15" x14ac:dyDescent="0.25"/>
  <cols>
    <col min="3" max="3" width="58.5703125" customWidth="1"/>
    <col min="4" max="4" width="13.85546875" customWidth="1"/>
    <col min="14" max="14" width="42.5703125" bestFit="1" customWidth="1"/>
  </cols>
  <sheetData>
    <row r="1" spans="1:17" ht="138.6" customHeight="1" x14ac:dyDescent="0.25">
      <c r="A1" s="266" t="s">
        <v>407</v>
      </c>
      <c r="B1" s="266"/>
      <c r="C1" s="266"/>
      <c r="D1" s="266"/>
      <c r="E1" s="266"/>
      <c r="F1" s="266"/>
      <c r="G1" s="266"/>
      <c r="H1" s="266"/>
      <c r="I1" s="266"/>
      <c r="J1" s="266"/>
      <c r="K1" s="266"/>
      <c r="L1" s="266"/>
    </row>
    <row r="2" spans="1:17" ht="90" x14ac:dyDescent="0.25">
      <c r="A2" s="10" t="s">
        <v>368</v>
      </c>
      <c r="B2" s="10" t="s">
        <v>74</v>
      </c>
      <c r="C2" s="10" t="s">
        <v>408</v>
      </c>
      <c r="D2" s="10" t="s">
        <v>400</v>
      </c>
      <c r="E2" s="49" t="s">
        <v>369</v>
      </c>
      <c r="F2" s="10" t="s">
        <v>318</v>
      </c>
      <c r="G2" s="10" t="s">
        <v>319</v>
      </c>
      <c r="H2" s="10" t="s">
        <v>403</v>
      </c>
      <c r="I2" s="10" t="s">
        <v>320</v>
      </c>
      <c r="J2" s="49" t="s">
        <v>370</v>
      </c>
      <c r="K2" s="49" t="s">
        <v>767</v>
      </c>
      <c r="L2" s="49" t="s">
        <v>409</v>
      </c>
      <c r="P2" s="142" t="s">
        <v>410</v>
      </c>
      <c r="Q2" s="142" t="s">
        <v>411</v>
      </c>
    </row>
    <row r="3" spans="1:17" x14ac:dyDescent="0.25">
      <c r="A3" s="56">
        <v>0</v>
      </c>
      <c r="B3" s="56">
        <v>1</v>
      </c>
      <c r="C3" s="56" t="str">
        <f>IF(G3&gt;0,(VLOOKUP(F3,'Bus Lib'!B:D,2,FALSE)&amp;" - "&amp;VLOOKUP(G3,'Bus Lib'!B:D,2,FALSE)),("Trip "&amp;E3&amp;" "&amp;VLOOKUP(F3,'Bus Lib'!B:D,2,FALSE))) &amp; "_id" &amp;I3</f>
        <v>COFF_330 - LSM_330_id1</v>
      </c>
      <c r="D3" s="56" t="s">
        <v>350</v>
      </c>
      <c r="E3" s="69" t="s">
        <v>313</v>
      </c>
      <c r="F3" s="63">
        <v>226893</v>
      </c>
      <c r="G3" s="63">
        <v>250491</v>
      </c>
      <c r="H3" s="63"/>
      <c r="I3" s="64">
        <v>1</v>
      </c>
      <c r="J3" s="64">
        <v>0</v>
      </c>
      <c r="K3" s="64"/>
      <c r="L3" s="64"/>
      <c r="N3" t="str">
        <f>IF(G3&gt;0,("Trip "&amp;E3&amp;" "&amp;VLOOKUP(F3,'Bus Lib'!B:D,2,FALSE)&amp;" to "&amp;VLOOKUP(G3,'Bus Lib'!B:D,2,FALSE)),("Trip "&amp;E3&amp;" "&amp;VLOOKUP(F3,'Bus Lib'!B:D,2,FALSE))) &amp; "_id" &amp;I3</f>
        <v>Trip Line COFF_330 to LSM_330_id1</v>
      </c>
      <c r="O3" t="str">
        <f>IF(G3&gt;0,("Trip "&amp;E3&amp;" between "&amp;VLOOKUP(F3,'Bus Lib'!B:D,3,FALSE)&amp;" and "&amp;VLOOKUP(G3,'Bus Lib'!B:D,3,FALSE)),("Trip "&amp;E3&amp;" "&amp;VLOOKUP(F3,'Bus Lib'!B:D,3,FALSE))) &amp; "_id" &amp;I3</f>
        <v>Trip Line between Coffs Harbour 330kV and Lismore 330kV_id1</v>
      </c>
    </row>
    <row r="4" spans="1:17" x14ac:dyDescent="0.25">
      <c r="A4" s="56">
        <v>1</v>
      </c>
      <c r="B4" s="56">
        <f>+B3+1</f>
        <v>2</v>
      </c>
      <c r="C4" s="56" t="str">
        <f>IF(G4&gt;0,(VLOOKUP(F4,'Bus Lib'!B:D,2,FALSE)&amp;" - "&amp;VLOOKUP(G4,'Bus Lib'!B:D,2,FALSE)),("Trip "&amp;E4&amp;" "&amp;VLOOKUP(F4,'Bus Lib'!B:D,2,FALSE))) &amp; "_id" &amp;I4</f>
        <v>2GLENIN_132A - ARM_132_id1</v>
      </c>
      <c r="D4" s="56" t="s">
        <v>350</v>
      </c>
      <c r="E4" s="69" t="s">
        <v>313</v>
      </c>
      <c r="F4" s="63">
        <v>235640</v>
      </c>
      <c r="G4" s="63">
        <v>211640</v>
      </c>
      <c r="H4" s="63"/>
      <c r="I4" s="64">
        <v>1</v>
      </c>
      <c r="J4" s="64">
        <v>0</v>
      </c>
      <c r="K4" s="64"/>
      <c r="L4" s="64"/>
      <c r="N4" t="str">
        <f>IF(G4&gt;0,("Trip "&amp;E4&amp;" "&amp;VLOOKUP(F4,'Bus Lib'!B:D,2,FALSE)&amp;" to "&amp;VLOOKUP(G4,'Bus Lib'!B:D,2,FALSE)),("Trip "&amp;E4&amp;" "&amp;VLOOKUP(F4,'Bus Lib'!B:D,2,FALSE))) &amp; "_id" &amp;I4</f>
        <v>Trip Line 2GLENIN_132A to ARM_132_id1</v>
      </c>
    </row>
    <row r="5" spans="1:17" x14ac:dyDescent="0.25">
      <c r="A5" s="56">
        <v>0</v>
      </c>
      <c r="B5" s="56">
        <f>+B4+1</f>
        <v>3</v>
      </c>
      <c r="C5" s="56" t="str">
        <f>IF(G5&gt;0,(VLOOKUP(F5,'Bus Lib'!B:D,2,FALSE)&amp;" - "&amp;VLOOKUP(G5,'Bus Lib'!B:D,2,FALSE)),("Trip "&amp;E5&amp;" "&amp;VLOOKUP(F5,'Bus Lib'!B:D,2,FALSE))) &amp; "_id" &amp;I5</f>
        <v>2GLENIN_132A - 2TENTFD_132B_id1</v>
      </c>
      <c r="D5" s="56" t="s">
        <v>350</v>
      </c>
      <c r="E5" s="69" t="s">
        <v>313</v>
      </c>
      <c r="F5" s="63">
        <v>235640</v>
      </c>
      <c r="G5" s="63">
        <v>276041</v>
      </c>
      <c r="H5" s="63"/>
      <c r="I5" s="64">
        <v>1</v>
      </c>
      <c r="J5" s="64">
        <v>0</v>
      </c>
      <c r="K5" s="64"/>
      <c r="L5" s="64"/>
      <c r="N5" t="str">
        <f>IF(G5&gt;0,("Trip "&amp;E5&amp;" "&amp;VLOOKUP(F5,'Bus Lib'!B:D,2,FALSE)&amp;" to "&amp;VLOOKUP(G5,'Bus Lib'!B:D,2,FALSE)),("Trip "&amp;E5&amp;" "&amp;VLOOKUP(F5,'Bus Lib'!B:D,2,FALSE))) &amp; "_id" &amp;I5</f>
        <v>Trip Line 2GLENIN_132A to 2TENTFD_132B_id1</v>
      </c>
    </row>
    <row r="6" spans="1:17" x14ac:dyDescent="0.25">
      <c r="A6" s="56">
        <v>0</v>
      </c>
      <c r="B6" s="56">
        <f>+B5+1</f>
        <v>4</v>
      </c>
      <c r="C6" s="56" t="str">
        <f>IF(G6&gt;0,(VLOOKUP(F6,'Bus Lib'!B:D,2,FALSE)&amp;" - "&amp;VLOOKUP(G6,'Bus Lib'!B:D,2,FALSE)),("Trip "&amp;E6&amp;" "&amp;VLOOKUP(F6,'Bus Lib'!B:D,2,FALSE))) &amp; "_id" &amp;I6</f>
        <v>2TENTFD_132B - CASN_132_id1</v>
      </c>
      <c r="D6" s="56" t="s">
        <v>350</v>
      </c>
      <c r="E6" s="69" t="s">
        <v>313</v>
      </c>
      <c r="F6" s="63">
        <v>276041</v>
      </c>
      <c r="G6" s="63">
        <v>294840</v>
      </c>
      <c r="H6" s="63"/>
      <c r="I6" s="64">
        <v>1</v>
      </c>
      <c r="J6" s="64">
        <v>0</v>
      </c>
      <c r="K6" s="64"/>
      <c r="L6" s="64"/>
      <c r="N6" t="str">
        <f>IF(G6&gt;0,("Trip "&amp;E6&amp;" "&amp;VLOOKUP(F6,'Bus Lib'!B:D,2,FALSE)&amp;" to "&amp;VLOOKUP(G6,'Bus Lib'!B:D,2,FALSE)),("Trip "&amp;E6&amp;" "&amp;VLOOKUP(F6,'Bus Lib'!B:D,2,FALSE))) &amp; "_id" &amp;I6</f>
        <v>Trip Line 2TENTFD_132B to CASN_132_id1</v>
      </c>
    </row>
    <row r="7" spans="1:17" x14ac:dyDescent="0.25">
      <c r="A7" s="56">
        <v>0</v>
      </c>
      <c r="B7" s="56">
        <f t="shared" ref="B7:B10" si="0">+B6+1</f>
        <v>5</v>
      </c>
      <c r="C7" s="56" t="str">
        <f>IF(G7&gt;0,(VLOOKUP(F7,'Bus Lib'!B:D,2,FALSE)&amp;" - "&amp;VLOOKUP(G7,'Bus Lib'!B:D,2,FALSE)),("Trip "&amp;E7&amp;" "&amp;VLOOKUP(F7,'Bus Lib'!B:D,2,FALSE))) &amp; "_id" &amp;I7</f>
        <v>CASN_132 - LSM_132_id1</v>
      </c>
      <c r="D7" s="56" t="s">
        <v>350</v>
      </c>
      <c r="E7" s="69" t="s">
        <v>313</v>
      </c>
      <c r="F7" s="63">
        <v>294840</v>
      </c>
      <c r="G7" s="63">
        <v>250401</v>
      </c>
      <c r="H7" s="63"/>
      <c r="I7" s="64">
        <v>1</v>
      </c>
      <c r="J7" s="64">
        <v>0</v>
      </c>
      <c r="K7" s="64"/>
      <c r="L7" s="64"/>
      <c r="N7" t="str">
        <f>IF(G7&gt;0,("Trip "&amp;E7&amp;" "&amp;VLOOKUP(F7,'Bus Lib'!B:D,2,FALSE)&amp;" to "&amp;VLOOKUP(G7,'Bus Lib'!B:D,2,FALSE)),("Trip "&amp;E7&amp;" "&amp;VLOOKUP(F7,'Bus Lib'!B:D,2,FALSE))) &amp; "_id" &amp;I7</f>
        <v>Trip Line CASN_132 to LSM_132_id1</v>
      </c>
    </row>
    <row r="8" spans="1:17" x14ac:dyDescent="0.25">
      <c r="A8" s="56">
        <v>0</v>
      </c>
      <c r="B8" s="56">
        <f t="shared" si="0"/>
        <v>6</v>
      </c>
      <c r="C8" s="143" t="str">
        <f>IF(G8&gt;0,(VLOOKUP(F8,'Bus Lib'!B:D,2,FALSE)&amp;" - "&amp;VLOOKUP(G8,'Bus Lib'!B:D,2,FALSE)),("Trip "&amp;E8&amp;" "&amp;VLOOKUP(F8,'Bus Lib'!B:D,2,FALSE))) &amp; "_id" &amp;I8</f>
        <v>MSF_132 - KOLK_132_id1</v>
      </c>
      <c r="D8" s="56" t="s">
        <v>350</v>
      </c>
      <c r="E8" s="69" t="s">
        <v>313</v>
      </c>
      <c r="F8" s="63">
        <v>800000</v>
      </c>
      <c r="G8" s="63">
        <v>245641</v>
      </c>
      <c r="H8" s="63"/>
      <c r="I8" s="64">
        <v>1</v>
      </c>
      <c r="J8" s="64">
        <v>0</v>
      </c>
      <c r="K8" s="64"/>
      <c r="L8" s="64"/>
      <c r="N8" t="str">
        <f>IF(G8&gt;0,("Trip "&amp;E8&amp;" "&amp;VLOOKUP(F8,'Bus Lib'!B:D,2,FALSE)&amp;" to "&amp;VLOOKUP(G8,'Bus Lib'!B:D,2,FALSE)),("Trip "&amp;E8&amp;" "&amp;VLOOKUP(F8,'Bus Lib'!B:D,2,FALSE))) &amp; "_id" &amp;I8</f>
        <v>Trip Line MSF_132 to KOLK_132_id1</v>
      </c>
    </row>
    <row r="9" spans="1:17" x14ac:dyDescent="0.25">
      <c r="A9" s="56">
        <v>0</v>
      </c>
      <c r="B9" s="56">
        <f t="shared" si="0"/>
        <v>7</v>
      </c>
      <c r="C9" s="143" t="str">
        <f>IF(G9&gt;0,(VLOOKUP(F9,'Bus Lib'!B:D,2,FALSE)&amp;" - "&amp;VLOOKUP(G9,'Bus Lib'!B:D,2,FALSE)),("Trip "&amp;E9&amp;" "&amp;VLOOKUP(F9,'Bus Lib'!B:D,2,FALSE))) &amp; "_id" &amp;I9</f>
        <v>KOLK_132 - GRAF_132_id1</v>
      </c>
      <c r="D9" s="56" t="s">
        <v>350</v>
      </c>
      <c r="E9" s="69" t="s">
        <v>313</v>
      </c>
      <c r="F9" s="63">
        <v>245641</v>
      </c>
      <c r="G9" s="63">
        <v>236942</v>
      </c>
      <c r="H9" s="63"/>
      <c r="I9" s="64">
        <v>1</v>
      </c>
      <c r="J9" s="64">
        <v>0</v>
      </c>
      <c r="K9" s="64"/>
      <c r="L9" s="64"/>
      <c r="N9" t="str">
        <f>IF(G9&gt;0,("Trip "&amp;E9&amp;" "&amp;VLOOKUP(F9,'Bus Lib'!B:D,2,FALSE)&amp;" to "&amp;VLOOKUP(G9,'Bus Lib'!B:D,2,FALSE)),("Trip "&amp;E9&amp;" "&amp;VLOOKUP(F9,'Bus Lib'!B:D,2,FALSE))) &amp; "_id" &amp;I9</f>
        <v>Trip Line KOLK_132 to GRAF_132_id1</v>
      </c>
    </row>
    <row r="10" spans="1:17" x14ac:dyDescent="0.25">
      <c r="A10" s="56">
        <v>0</v>
      </c>
      <c r="B10" s="56">
        <f t="shared" si="0"/>
        <v>8</v>
      </c>
      <c r="C10" s="143" t="str">
        <f>IF(G10&gt;0,(VLOOKUP(F10,'Bus Lib'!B:D,2,FALSE)&amp;" - "&amp;VLOOKUP(G10,'Bus Lib'!B:D,2,FALSE)),("Trip "&amp;E10&amp;" "&amp;VLOOKUP(F10,'Bus Lib'!B:D,2,FALSE))) &amp; "_id" &amp;I10</f>
        <v>LSM_132 - SUM_POC_DUM_id1</v>
      </c>
      <c r="D10" s="56" t="s">
        <v>350</v>
      </c>
      <c r="E10" s="69" t="s">
        <v>313</v>
      </c>
      <c r="F10" s="63">
        <v>250401</v>
      </c>
      <c r="G10" s="63">
        <v>800009</v>
      </c>
      <c r="H10" s="63"/>
      <c r="I10" s="64">
        <v>1</v>
      </c>
      <c r="J10" s="64">
        <v>0</v>
      </c>
      <c r="K10" s="64"/>
      <c r="L10" s="64"/>
      <c r="N10" t="str">
        <f>IF(G10&gt;0,("Trip "&amp;E10&amp;" "&amp;VLOOKUP(F10,'Bus Lib'!B:D,2,FALSE)&amp;" to "&amp;VLOOKUP(G10,'Bus Lib'!B:D,2,FALSE)),("Trip "&amp;E10&amp;" "&amp;VLOOKUP(F10,'Bus Lib'!B:D,2,FALSE))) &amp; "_id" &amp;I10</f>
        <v>Trip Line LSM_132 to SUM_POC_DUM_id1</v>
      </c>
    </row>
    <row r="11" spans="1:17" x14ac:dyDescent="0.25">
      <c r="A11" s="56">
        <v>0</v>
      </c>
      <c r="B11" s="56">
        <f t="shared" ref="B11:B19" si="1">+B10+1</f>
        <v>9</v>
      </c>
      <c r="C11" s="143" t="str">
        <f>IF(G11&gt;0,(VLOOKUP(F11,'Bus Lib'!B:D,2,FALSE)&amp;" - "&amp;VLOOKUP(G11,'Bus Lib'!B:D,2,FALSE)),("Trip "&amp;E11&amp;" "&amp;VLOOKUP(F11,'Bus Lib'!B:D,2,FALSE))) &amp; "_id" &amp;I11</f>
        <v>SUM_POC_DUM - KOLK_132_id1</v>
      </c>
      <c r="D11" s="56" t="s">
        <v>350</v>
      </c>
      <c r="E11" s="69" t="s">
        <v>313</v>
      </c>
      <c r="F11" s="63">
        <v>800009</v>
      </c>
      <c r="G11" s="63">
        <v>245641</v>
      </c>
      <c r="H11" s="63"/>
      <c r="I11" s="64">
        <v>1</v>
      </c>
      <c r="J11" s="64">
        <v>0</v>
      </c>
      <c r="K11" s="64"/>
      <c r="L11" s="64"/>
      <c r="N11" t="str">
        <f>IF(G11&gt;0,("Trip "&amp;E11&amp;" "&amp;VLOOKUP(F11,'Bus Lib'!B:D,2,FALSE)&amp;" to "&amp;VLOOKUP(G11,'Bus Lib'!B:D,2,FALSE)),("Trip "&amp;E11&amp;" "&amp;VLOOKUP(F11,'Bus Lib'!B:D,2,FALSE))) &amp; "_id" &amp;I11</f>
        <v>Trip Line SUM_POC_DUM to KOLK_132_id1</v>
      </c>
    </row>
    <row r="12" spans="1:17" x14ac:dyDescent="0.25">
      <c r="A12" s="56">
        <v>0</v>
      </c>
      <c r="B12" s="56">
        <f>+B11+1</f>
        <v>10</v>
      </c>
      <c r="C12" s="143" t="str">
        <f>IF(G12&gt;0,(VLOOKUP(F12,'Bus Lib'!B:D,2,FALSE)&amp;" - "&amp;VLOOKUP(G12,'Bus Lib'!B:D,2,FALSE)),("Trip "&amp;E12&amp;" "&amp;VLOOKUP(F12,'Bus Lib'!B:D,2,FALSE))) &amp; "_id" &amp;I12</f>
        <v>LSM_330 - LSM_132_id1</v>
      </c>
      <c r="D12" s="56" t="s">
        <v>350</v>
      </c>
      <c r="E12" s="69" t="s">
        <v>412</v>
      </c>
      <c r="F12" s="63">
        <v>250490</v>
      </c>
      <c r="G12" s="63">
        <v>250401</v>
      </c>
      <c r="H12" s="63"/>
      <c r="I12" s="64">
        <v>1</v>
      </c>
      <c r="J12" s="64">
        <v>0</v>
      </c>
      <c r="K12" s="64"/>
      <c r="L12" s="64"/>
      <c r="N12" t="str">
        <f>IF(G12&gt;0,("Trip "&amp;E12&amp;" "&amp;VLOOKUP(F12,'Bus Lib'!B:D,2,FALSE)&amp;" to "&amp;VLOOKUP(G12,'Bus Lib'!B:D,2,FALSE)),("Trip "&amp;E12&amp;" "&amp;VLOOKUP(F12,'Bus Lib'!B:D,2,FALSE))) &amp; "_id" &amp;I12</f>
        <v>Trip Tx_2w LSM_330 to LSM_132_id1</v>
      </c>
    </row>
    <row r="13" spans="1:17" x14ac:dyDescent="0.25">
      <c r="A13" s="56">
        <v>0</v>
      </c>
      <c r="B13" s="56">
        <f>+B12+1</f>
        <v>11</v>
      </c>
      <c r="C13" s="56" t="s">
        <v>907</v>
      </c>
      <c r="D13" s="56" t="s">
        <v>439</v>
      </c>
      <c r="E13" s="69" t="s">
        <v>524</v>
      </c>
      <c r="F13" s="63">
        <v>9942</v>
      </c>
      <c r="G13" s="63"/>
      <c r="H13" s="63"/>
      <c r="I13" s="64">
        <v>1</v>
      </c>
      <c r="J13" s="64">
        <v>1</v>
      </c>
      <c r="K13" s="64">
        <v>91</v>
      </c>
      <c r="L13" s="64">
        <f>+K13*3/4</f>
        <v>68.25</v>
      </c>
      <c r="N13" t="s">
        <v>768</v>
      </c>
    </row>
    <row r="14" spans="1:17" x14ac:dyDescent="0.25">
      <c r="A14" s="56">
        <v>0</v>
      </c>
      <c r="B14" s="56">
        <f t="shared" si="1"/>
        <v>12</v>
      </c>
      <c r="C14" s="56" t="s">
        <v>908</v>
      </c>
      <c r="D14" s="56" t="s">
        <v>439</v>
      </c>
      <c r="E14" s="69" t="s">
        <v>524</v>
      </c>
      <c r="F14" s="63">
        <v>9942</v>
      </c>
      <c r="G14" s="63"/>
      <c r="H14" s="63"/>
      <c r="I14" s="64">
        <v>1</v>
      </c>
      <c r="J14" s="64">
        <v>1</v>
      </c>
      <c r="K14" s="64">
        <f>+K13</f>
        <v>91</v>
      </c>
      <c r="L14" s="64">
        <f>+K14*0.5</f>
        <v>45.5</v>
      </c>
      <c r="N14" t="s">
        <v>769</v>
      </c>
    </row>
    <row r="15" spans="1:17" x14ac:dyDescent="0.25">
      <c r="A15" s="56">
        <v>0</v>
      </c>
      <c r="B15" s="56">
        <f t="shared" si="1"/>
        <v>13</v>
      </c>
      <c r="C15" s="56" t="s">
        <v>909</v>
      </c>
      <c r="D15" s="56" t="s">
        <v>439</v>
      </c>
      <c r="E15" s="69" t="s">
        <v>524</v>
      </c>
      <c r="F15" s="63">
        <v>9942</v>
      </c>
      <c r="G15" s="63"/>
      <c r="H15" s="63"/>
      <c r="I15" s="64">
        <v>1</v>
      </c>
      <c r="J15" s="64">
        <v>1</v>
      </c>
      <c r="K15" s="64">
        <f>+K14</f>
        <v>91</v>
      </c>
      <c r="L15" s="64">
        <f>+K15*0.25</f>
        <v>22.75</v>
      </c>
      <c r="N15" t="s">
        <v>770</v>
      </c>
    </row>
    <row r="16" spans="1:17" x14ac:dyDescent="0.25">
      <c r="A16" s="56">
        <v>0</v>
      </c>
      <c r="B16" s="56">
        <f t="shared" si="1"/>
        <v>14</v>
      </c>
      <c r="C16" s="56" t="s">
        <v>910</v>
      </c>
      <c r="D16" s="56" t="s">
        <v>439</v>
      </c>
      <c r="E16" s="69" t="s">
        <v>524</v>
      </c>
      <c r="F16" s="63">
        <v>9942</v>
      </c>
      <c r="G16" s="63"/>
      <c r="H16" s="63"/>
      <c r="I16" s="64">
        <v>1</v>
      </c>
      <c r="J16" s="64">
        <v>1</v>
      </c>
      <c r="K16" s="64">
        <v>-46</v>
      </c>
      <c r="L16" s="64">
        <f>+K16*3/4</f>
        <v>-34.5</v>
      </c>
      <c r="N16" t="s">
        <v>771</v>
      </c>
    </row>
    <row r="17" spans="1:14" x14ac:dyDescent="0.25">
      <c r="A17" s="56">
        <v>0</v>
      </c>
      <c r="B17" s="56">
        <f t="shared" si="1"/>
        <v>15</v>
      </c>
      <c r="C17" s="56" t="s">
        <v>911</v>
      </c>
      <c r="D17" s="56" t="s">
        <v>439</v>
      </c>
      <c r="E17" s="69" t="s">
        <v>524</v>
      </c>
      <c r="F17" s="63">
        <v>9942</v>
      </c>
      <c r="G17" s="63"/>
      <c r="H17" s="63"/>
      <c r="I17" s="64">
        <v>1</v>
      </c>
      <c r="J17" s="64">
        <v>1</v>
      </c>
      <c r="K17" s="64">
        <f>+K16</f>
        <v>-46</v>
      </c>
      <c r="L17" s="64">
        <f>+K17*0.5</f>
        <v>-23</v>
      </c>
      <c r="N17" t="s">
        <v>772</v>
      </c>
    </row>
    <row r="18" spans="1:14" x14ac:dyDescent="0.25">
      <c r="A18" s="56">
        <v>0</v>
      </c>
      <c r="B18" s="56">
        <f t="shared" si="1"/>
        <v>16</v>
      </c>
      <c r="C18" s="56" t="s">
        <v>912</v>
      </c>
      <c r="D18" s="56" t="s">
        <v>439</v>
      </c>
      <c r="E18" s="69" t="s">
        <v>524</v>
      </c>
      <c r="F18" s="63">
        <v>9942</v>
      </c>
      <c r="G18" s="63"/>
      <c r="H18" s="63"/>
      <c r="I18" s="64">
        <v>1</v>
      </c>
      <c r="J18" s="64">
        <v>1</v>
      </c>
      <c r="K18" s="64">
        <f>+K17</f>
        <v>-46</v>
      </c>
      <c r="L18" s="64">
        <f>+K18*0.25</f>
        <v>-11.5</v>
      </c>
      <c r="N18" t="s">
        <v>773</v>
      </c>
    </row>
    <row r="19" spans="1:14" x14ac:dyDescent="0.25">
      <c r="A19" s="56">
        <v>0</v>
      </c>
      <c r="B19" s="56">
        <f t="shared" si="1"/>
        <v>17</v>
      </c>
      <c r="C19" s="56" t="s">
        <v>913</v>
      </c>
      <c r="D19" s="56" t="s">
        <v>533</v>
      </c>
      <c r="E19" s="69" t="s">
        <v>524</v>
      </c>
      <c r="F19" s="63">
        <v>9942</v>
      </c>
      <c r="G19" s="63"/>
      <c r="H19" s="63"/>
      <c r="I19" s="64">
        <v>1</v>
      </c>
      <c r="J19" s="64">
        <v>1</v>
      </c>
      <c r="K19" s="64">
        <v>91</v>
      </c>
      <c r="L19" s="64">
        <v>0</v>
      </c>
      <c r="N19" t="s">
        <v>774</v>
      </c>
    </row>
    <row r="20" spans="1:14" x14ac:dyDescent="0.25">
      <c r="A20" s="56">
        <v>0</v>
      </c>
      <c r="B20" s="56"/>
      <c r="C20" s="56"/>
      <c r="D20" s="56"/>
      <c r="E20" s="69" t="s">
        <v>460</v>
      </c>
      <c r="F20" s="63">
        <v>9940</v>
      </c>
      <c r="G20" s="63"/>
      <c r="H20" s="63"/>
      <c r="I20" s="64">
        <v>1</v>
      </c>
      <c r="J20" s="64">
        <v>1</v>
      </c>
      <c r="K20" s="64"/>
      <c r="L20" s="64">
        <v>0</v>
      </c>
    </row>
    <row r="21" spans="1:14" x14ac:dyDescent="0.25">
      <c r="A21" s="56">
        <v>0</v>
      </c>
      <c r="B21" s="56"/>
      <c r="C21" s="56"/>
      <c r="D21" s="56"/>
      <c r="E21" s="69" t="s">
        <v>460</v>
      </c>
      <c r="F21" s="63">
        <v>9940</v>
      </c>
      <c r="G21" s="63"/>
      <c r="H21" s="63"/>
      <c r="I21" s="64">
        <v>2</v>
      </c>
      <c r="J21" s="64">
        <v>1</v>
      </c>
      <c r="K21" s="64"/>
      <c r="L21" s="64">
        <v>0</v>
      </c>
    </row>
    <row r="22" spans="1:14" x14ac:dyDescent="0.25">
      <c r="A22" s="56">
        <v>0</v>
      </c>
      <c r="B22" s="56">
        <f>+B19+1</f>
        <v>18</v>
      </c>
      <c r="C22" s="56" t="s">
        <v>914</v>
      </c>
      <c r="D22" s="56" t="s">
        <v>533</v>
      </c>
      <c r="E22" s="69" t="s">
        <v>524</v>
      </c>
      <c r="F22" s="63">
        <v>9942</v>
      </c>
      <c r="G22" s="63"/>
      <c r="H22" s="63"/>
      <c r="I22" s="64">
        <v>1</v>
      </c>
      <c r="J22" s="64">
        <v>1</v>
      </c>
      <c r="K22" s="64">
        <f>91*3/4</f>
        <v>68.25</v>
      </c>
      <c r="L22" s="64">
        <v>0</v>
      </c>
      <c r="N22" t="s">
        <v>775</v>
      </c>
    </row>
    <row r="23" spans="1:14" x14ac:dyDescent="0.25">
      <c r="A23" s="56">
        <v>0</v>
      </c>
      <c r="B23" s="56"/>
      <c r="C23" s="56"/>
      <c r="D23" s="56"/>
      <c r="E23" s="69" t="s">
        <v>460</v>
      </c>
      <c r="F23" s="63">
        <v>9940</v>
      </c>
      <c r="G23" s="63"/>
      <c r="H23" s="63"/>
      <c r="I23" s="64">
        <v>1</v>
      </c>
      <c r="J23" s="64">
        <v>1</v>
      </c>
      <c r="K23" s="64"/>
      <c r="L23" s="64">
        <v>0</v>
      </c>
    </row>
    <row r="24" spans="1:14" x14ac:dyDescent="0.25">
      <c r="A24" s="56">
        <v>0</v>
      </c>
      <c r="B24" s="56"/>
      <c r="C24" s="56"/>
      <c r="D24" s="56"/>
      <c r="E24" s="69" t="s">
        <v>460</v>
      </c>
      <c r="F24" s="63">
        <v>9940</v>
      </c>
      <c r="G24" s="63"/>
      <c r="H24" s="63"/>
      <c r="I24" s="64">
        <v>2</v>
      </c>
      <c r="J24" s="64">
        <v>1</v>
      </c>
      <c r="K24" s="64"/>
      <c r="L24" s="64">
        <v>0</v>
      </c>
    </row>
    <row r="25" spans="1:14" x14ac:dyDescent="0.25">
      <c r="A25" s="56">
        <v>0</v>
      </c>
      <c r="B25" s="56">
        <f>+B22+1</f>
        <v>19</v>
      </c>
      <c r="C25" s="56" t="s">
        <v>915</v>
      </c>
      <c r="D25" s="56" t="s">
        <v>533</v>
      </c>
      <c r="E25" s="69" t="s">
        <v>524</v>
      </c>
      <c r="F25" s="63">
        <v>9942</v>
      </c>
      <c r="G25" s="63"/>
      <c r="H25" s="63"/>
      <c r="I25" s="64">
        <v>1</v>
      </c>
      <c r="J25" s="64">
        <v>1</v>
      </c>
      <c r="K25" s="64">
        <f>91*0.5</f>
        <v>45.5</v>
      </c>
      <c r="L25" s="64">
        <v>0</v>
      </c>
      <c r="N25" t="s">
        <v>776</v>
      </c>
    </row>
    <row r="26" spans="1:14" x14ac:dyDescent="0.25">
      <c r="A26" s="56">
        <v>0</v>
      </c>
      <c r="B26" s="56"/>
      <c r="C26" s="56"/>
      <c r="D26" s="56"/>
      <c r="E26" s="69" t="s">
        <v>460</v>
      </c>
      <c r="F26" s="63">
        <v>9940</v>
      </c>
      <c r="G26" s="63"/>
      <c r="H26" s="63"/>
      <c r="I26" s="64">
        <v>1</v>
      </c>
      <c r="J26" s="64">
        <v>1</v>
      </c>
      <c r="K26" s="64"/>
      <c r="L26" s="64">
        <v>0</v>
      </c>
    </row>
    <row r="27" spans="1:14" x14ac:dyDescent="0.25">
      <c r="A27" s="56">
        <v>0</v>
      </c>
      <c r="B27" s="56"/>
      <c r="C27" s="56"/>
      <c r="D27" s="56"/>
      <c r="E27" s="69" t="s">
        <v>460</v>
      </c>
      <c r="F27" s="63">
        <v>9940</v>
      </c>
      <c r="G27" s="63"/>
      <c r="H27" s="63"/>
      <c r="I27" s="64">
        <v>2</v>
      </c>
      <c r="J27" s="64">
        <v>1</v>
      </c>
      <c r="K27" s="64"/>
      <c r="L27" s="64">
        <v>0</v>
      </c>
    </row>
    <row r="28" spans="1:14" x14ac:dyDescent="0.25">
      <c r="A28" s="56">
        <v>0</v>
      </c>
      <c r="B28" s="56">
        <f>+B25+1</f>
        <v>20</v>
      </c>
      <c r="C28" s="56" t="s">
        <v>916</v>
      </c>
      <c r="D28" s="56" t="s">
        <v>533</v>
      </c>
      <c r="E28" s="69" t="s">
        <v>524</v>
      </c>
      <c r="F28" s="63">
        <v>9942</v>
      </c>
      <c r="G28" s="63"/>
      <c r="H28" s="63"/>
      <c r="I28" s="64">
        <v>1</v>
      </c>
      <c r="J28" s="64">
        <v>1</v>
      </c>
      <c r="K28" s="64">
        <f>91*0.25</f>
        <v>22.75</v>
      </c>
      <c r="L28" s="64">
        <v>0</v>
      </c>
      <c r="N28" t="s">
        <v>777</v>
      </c>
    </row>
    <row r="29" spans="1:14" x14ac:dyDescent="0.25">
      <c r="A29" s="56">
        <v>0</v>
      </c>
      <c r="B29" s="56"/>
      <c r="C29" s="56"/>
      <c r="D29" s="56"/>
      <c r="E29" s="69" t="s">
        <v>460</v>
      </c>
      <c r="F29" s="63">
        <v>9940</v>
      </c>
      <c r="G29" s="63"/>
      <c r="H29" s="63"/>
      <c r="I29" s="64">
        <v>1</v>
      </c>
      <c r="J29" s="64">
        <v>1</v>
      </c>
      <c r="K29" s="64"/>
      <c r="L29" s="64">
        <v>0</v>
      </c>
    </row>
    <row r="30" spans="1:14" x14ac:dyDescent="0.25">
      <c r="A30" s="56">
        <v>0</v>
      </c>
      <c r="B30" s="56"/>
      <c r="C30" s="56"/>
      <c r="D30" s="56"/>
      <c r="E30" s="69" t="s">
        <v>460</v>
      </c>
      <c r="F30" s="63">
        <v>9940</v>
      </c>
      <c r="G30" s="63"/>
      <c r="H30" s="63"/>
      <c r="I30" s="64">
        <v>2</v>
      </c>
      <c r="J30" s="64">
        <v>1</v>
      </c>
      <c r="K30" s="64"/>
      <c r="L30" s="64">
        <v>0</v>
      </c>
    </row>
    <row r="31" spans="1:14" x14ac:dyDescent="0.25">
      <c r="A31" s="56">
        <v>0</v>
      </c>
      <c r="B31" s="56">
        <f>+B28+1</f>
        <v>21</v>
      </c>
      <c r="C31" s="56" t="s">
        <v>917</v>
      </c>
      <c r="D31" s="56" t="s">
        <v>533</v>
      </c>
      <c r="E31" s="69" t="s">
        <v>524</v>
      </c>
      <c r="F31" s="63">
        <v>9942</v>
      </c>
      <c r="G31" s="63"/>
      <c r="H31" s="63"/>
      <c r="I31" s="64">
        <v>1</v>
      </c>
      <c r="J31" s="64">
        <v>1</v>
      </c>
      <c r="K31" s="64">
        <v>-46</v>
      </c>
      <c r="L31" s="64">
        <v>0</v>
      </c>
      <c r="N31" t="s">
        <v>778</v>
      </c>
    </row>
    <row r="32" spans="1:14" x14ac:dyDescent="0.25">
      <c r="A32" s="56">
        <v>0</v>
      </c>
      <c r="B32" s="56"/>
      <c r="C32" s="56"/>
      <c r="D32" s="56"/>
      <c r="E32" s="69" t="s">
        <v>460</v>
      </c>
      <c r="F32" s="63">
        <v>9940</v>
      </c>
      <c r="G32" s="63"/>
      <c r="H32" s="63"/>
      <c r="I32" s="64">
        <v>1</v>
      </c>
      <c r="J32" s="64">
        <v>1</v>
      </c>
      <c r="K32" s="64"/>
      <c r="L32" s="64">
        <v>0</v>
      </c>
    </row>
    <row r="33" spans="1:14" x14ac:dyDescent="0.25">
      <c r="A33" s="56">
        <v>0</v>
      </c>
      <c r="B33" s="56"/>
      <c r="C33" s="56"/>
      <c r="D33" s="56"/>
      <c r="E33" s="69" t="s">
        <v>460</v>
      </c>
      <c r="F33" s="63">
        <v>9940</v>
      </c>
      <c r="G33" s="63"/>
      <c r="H33" s="63"/>
      <c r="I33" s="64">
        <v>2</v>
      </c>
      <c r="J33" s="64">
        <v>1</v>
      </c>
      <c r="K33" s="64"/>
      <c r="L33" s="64">
        <v>0</v>
      </c>
    </row>
    <row r="34" spans="1:14" x14ac:dyDescent="0.25">
      <c r="A34" s="56">
        <v>0</v>
      </c>
      <c r="B34" s="56">
        <f>+B31+1</f>
        <v>22</v>
      </c>
      <c r="C34" s="56" t="s">
        <v>915</v>
      </c>
      <c r="D34" s="56" t="s">
        <v>533</v>
      </c>
      <c r="E34" s="69" t="s">
        <v>524</v>
      </c>
      <c r="F34" s="63">
        <v>9942</v>
      </c>
      <c r="G34" s="63"/>
      <c r="H34" s="63"/>
      <c r="I34" s="64">
        <v>1</v>
      </c>
      <c r="J34" s="64">
        <v>1</v>
      </c>
      <c r="K34" s="64">
        <f>-46*0.5</f>
        <v>-23</v>
      </c>
      <c r="L34" s="64">
        <v>0</v>
      </c>
      <c r="N34" t="s">
        <v>779</v>
      </c>
    </row>
    <row r="35" spans="1:14" x14ac:dyDescent="0.25">
      <c r="A35" s="56">
        <v>0</v>
      </c>
      <c r="B35" s="56"/>
      <c r="C35" s="56"/>
      <c r="D35" s="56"/>
      <c r="E35" s="69" t="s">
        <v>460</v>
      </c>
      <c r="F35" s="63">
        <v>9940</v>
      </c>
      <c r="G35" s="63"/>
      <c r="H35" s="63"/>
      <c r="I35" s="64">
        <v>1</v>
      </c>
      <c r="J35" s="64">
        <v>1</v>
      </c>
      <c r="K35" s="64"/>
      <c r="L35" s="64">
        <v>0</v>
      </c>
    </row>
    <row r="36" spans="1:14" x14ac:dyDescent="0.25">
      <c r="A36" s="56">
        <v>0</v>
      </c>
      <c r="B36" s="56"/>
      <c r="C36" s="56"/>
      <c r="D36" s="56"/>
      <c r="E36" s="69" t="s">
        <v>460</v>
      </c>
      <c r="F36" s="63">
        <v>9940</v>
      </c>
      <c r="G36" s="63"/>
      <c r="H36" s="63"/>
      <c r="I36" s="64">
        <v>2</v>
      </c>
      <c r="J36" s="64">
        <v>1</v>
      </c>
      <c r="K36" s="64"/>
      <c r="L36" s="64">
        <v>0</v>
      </c>
    </row>
    <row r="37" spans="1:14" x14ac:dyDescent="0.25">
      <c r="A37" s="230">
        <v>0</v>
      </c>
      <c r="B37" s="230">
        <f>+B34+1</f>
        <v>23</v>
      </c>
      <c r="C37" s="230" t="str">
        <f>IF(G37&gt;0,(D37&amp;" "&amp;E37&amp;" between "&amp;VLOOKUP(F37,'Bus Lib'!B:D,3,FALSE)&amp;" and "&amp;VLOOKUP(G37,'Bus Lib'!B:D,3,FALSE)),(D37&amp;" "&amp;E37&amp;" "&amp;VLOOKUP(F37,'Bus Lib'!B:D,3,FALSE))) &amp; "_id" &amp;I37</f>
        <v>GenChange Machine SUM_LV_PV_id1</v>
      </c>
      <c r="D37" s="230" t="s">
        <v>439</v>
      </c>
      <c r="E37" s="231" t="s">
        <v>524</v>
      </c>
      <c r="F37" s="232">
        <v>9942</v>
      </c>
      <c r="G37" s="232"/>
      <c r="H37" s="232"/>
      <c r="I37" s="233">
        <v>1</v>
      </c>
      <c r="J37" s="233">
        <v>1</v>
      </c>
      <c r="K37" s="233">
        <f>90/2</f>
        <v>45</v>
      </c>
      <c r="L37" s="233">
        <f>+K37*0.5</f>
        <v>22.5</v>
      </c>
    </row>
    <row r="38" spans="1:14" x14ac:dyDescent="0.25">
      <c r="A38" s="230">
        <v>0</v>
      </c>
      <c r="B38" s="230">
        <f>+B37+1</f>
        <v>24</v>
      </c>
      <c r="C38" s="230" t="str">
        <f>IF(G38&gt;0,(D38&amp;" "&amp;E38&amp;" between "&amp;VLOOKUP(F38,'Bus Lib'!B:D,3,FALSE)&amp;" and "&amp;VLOOKUP(G38,'Bus Lib'!B:D,3,FALSE)),(D38&amp;" "&amp;E38&amp;" "&amp;VLOOKUP(F38,'Bus Lib'!B:D,3,FALSE))) &amp; "_id" &amp;I38</f>
        <v>GenChange Machine SUM_LV_BESS_id1</v>
      </c>
      <c r="D38" s="230" t="s">
        <v>439</v>
      </c>
      <c r="E38" s="231" t="s">
        <v>524</v>
      </c>
      <c r="F38" s="232">
        <v>9944</v>
      </c>
      <c r="G38" s="232"/>
      <c r="H38" s="232"/>
      <c r="I38" s="233">
        <v>1</v>
      </c>
      <c r="J38" s="233">
        <v>1</v>
      </c>
      <c r="K38" s="233">
        <f>90/2</f>
        <v>45</v>
      </c>
      <c r="L38" s="233">
        <f>+K38*0.5</f>
        <v>22.5</v>
      </c>
    </row>
    <row r="39" spans="1:14" x14ac:dyDescent="0.25">
      <c r="A39" s="230">
        <v>0</v>
      </c>
      <c r="B39" s="230">
        <f>+B38+1</f>
        <v>25</v>
      </c>
      <c r="C39" s="230" t="str">
        <f>IF(G39&gt;0,(D39&amp;" "&amp;E39&amp;" between "&amp;VLOOKUP(F39,'Bus Lib'!B:D,3,FALSE)&amp;" and "&amp;VLOOKUP(G39,'Bus Lib'!B:D,3,FALSE)),(D39&amp;" "&amp;E39&amp;" "&amp;VLOOKUP(F39,'Bus Lib'!B:D,3,FALSE))) &amp; "_id" &amp;I39</f>
        <v>GenTrip Machine SUM_LV_PV_id1</v>
      </c>
      <c r="D39" s="230" t="s">
        <v>533</v>
      </c>
      <c r="E39" s="231" t="s">
        <v>524</v>
      </c>
      <c r="F39" s="232">
        <v>9942</v>
      </c>
      <c r="G39" s="232"/>
      <c r="H39" s="232"/>
      <c r="I39" s="233">
        <v>1</v>
      </c>
      <c r="J39" s="233">
        <v>1</v>
      </c>
      <c r="K39" s="233"/>
      <c r="L39" s="233"/>
    </row>
    <row r="40" spans="1:14" x14ac:dyDescent="0.25">
      <c r="A40" s="230">
        <v>0</v>
      </c>
      <c r="B40" s="230"/>
      <c r="C40" s="230" t="str">
        <f>IF(G40&gt;0,(D40&amp;" "&amp;E40&amp;" between "&amp;VLOOKUP(F40,'Bus Lib'!B:D,3,FALSE)&amp;" and "&amp;VLOOKUP(G40,'Bus Lib'!B:D,3,FALSE)),(D40&amp;" "&amp;E40&amp;" "&amp;VLOOKUP(F40,'Bus Lib'!B:D,3,FALSE))) &amp; "_id" &amp;I40</f>
        <v>GenTrip Machine SUM_LV_BESS_id1</v>
      </c>
      <c r="D40" s="230" t="s">
        <v>533</v>
      </c>
      <c r="E40" s="231" t="s">
        <v>524</v>
      </c>
      <c r="F40" s="232">
        <v>9944</v>
      </c>
      <c r="G40" s="232"/>
      <c r="H40" s="232"/>
      <c r="I40" s="233">
        <v>1</v>
      </c>
      <c r="J40" s="233">
        <v>1</v>
      </c>
      <c r="K40" s="233"/>
      <c r="L40" s="233"/>
    </row>
    <row r="41" spans="1:14" x14ac:dyDescent="0.25">
      <c r="A41" s="230">
        <v>0</v>
      </c>
      <c r="B41" s="230"/>
      <c r="C41" s="230" t="str">
        <f>IF(G41&gt;0,(D41&amp;" "&amp;E41&amp;" between "&amp;VLOOKUP(F41,'Bus Lib'!B:D,3,FALSE)&amp;" and "&amp;VLOOKUP(G41,'Bus Lib'!B:D,3,FALSE)),(D41&amp;" "&amp;E41&amp;" "&amp;VLOOKUP(F41,'Bus Lib'!B:D,3,FALSE))) &amp; "_id" &amp;I41</f>
        <v>Contingency Shunt SUM_MV_id1</v>
      </c>
      <c r="D41" s="230" t="s">
        <v>350</v>
      </c>
      <c r="E41" s="231" t="s">
        <v>460</v>
      </c>
      <c r="F41" s="232">
        <v>9940</v>
      </c>
      <c r="G41" s="232"/>
      <c r="H41" s="232"/>
      <c r="I41" s="233">
        <v>1</v>
      </c>
      <c r="J41" s="233">
        <v>0</v>
      </c>
      <c r="K41" s="233"/>
      <c r="L41" s="233"/>
    </row>
    <row r="42" spans="1:14" x14ac:dyDescent="0.25">
      <c r="A42" s="230">
        <v>0</v>
      </c>
      <c r="B42" s="230"/>
      <c r="C42" s="230" t="str">
        <f>IF(G42&gt;0,(D42&amp;" "&amp;E42&amp;" between "&amp;VLOOKUP(F42,'Bus Lib'!B:D,3,FALSE)&amp;" and "&amp;VLOOKUP(G42,'Bus Lib'!B:D,3,FALSE)),(D42&amp;" "&amp;E42&amp;" "&amp;VLOOKUP(F42,'Bus Lib'!B:D,3,FALSE))) &amp; "_id" &amp;I42</f>
        <v>Contingency Shunt SUM_MV_id2</v>
      </c>
      <c r="D42" s="230" t="s">
        <v>350</v>
      </c>
      <c r="E42" s="231" t="s">
        <v>460</v>
      </c>
      <c r="F42" s="232">
        <v>9940</v>
      </c>
      <c r="G42" s="232"/>
      <c r="H42" s="232"/>
      <c r="I42" s="233">
        <v>2</v>
      </c>
      <c r="J42" s="233">
        <v>0</v>
      </c>
      <c r="K42" s="233"/>
      <c r="L42" s="233"/>
    </row>
    <row r="43" spans="1:14" x14ac:dyDescent="0.25">
      <c r="A43" s="56">
        <v>0</v>
      </c>
      <c r="B43" s="56">
        <f>+B39+1</f>
        <v>26</v>
      </c>
      <c r="C43" s="56" t="s">
        <v>534</v>
      </c>
      <c r="D43" s="56" t="s">
        <v>63</v>
      </c>
      <c r="E43" s="69" t="s">
        <v>386</v>
      </c>
      <c r="F43" s="63">
        <v>9910</v>
      </c>
      <c r="G43" s="63"/>
      <c r="H43" s="63"/>
      <c r="I43" s="64"/>
      <c r="J43" s="64"/>
      <c r="K43" s="64"/>
      <c r="L43" s="64"/>
    </row>
    <row r="44" spans="1:14" x14ac:dyDescent="0.25">
      <c r="A44" s="56">
        <v>0</v>
      </c>
      <c r="B44" s="56"/>
      <c r="C44" s="56"/>
      <c r="D44" s="56"/>
      <c r="E44" s="69" t="s">
        <v>386</v>
      </c>
      <c r="F44" s="63">
        <v>9920</v>
      </c>
      <c r="G44" s="63"/>
      <c r="H44" s="63"/>
      <c r="I44" s="64"/>
      <c r="J44" s="64"/>
      <c r="K44" s="64"/>
      <c r="L44" s="64"/>
    </row>
    <row r="45" spans="1:14" x14ac:dyDescent="0.25">
      <c r="A45" s="56">
        <v>0</v>
      </c>
      <c r="B45" s="56"/>
      <c r="C45" s="56"/>
      <c r="D45" s="56"/>
      <c r="E45" s="69" t="s">
        <v>386</v>
      </c>
      <c r="F45" s="63">
        <v>9930</v>
      </c>
      <c r="G45" s="63"/>
      <c r="H45" s="63"/>
      <c r="I45" s="64"/>
      <c r="J45" s="64"/>
      <c r="K45" s="64"/>
      <c r="L45" s="64"/>
    </row>
    <row r="46" spans="1:14" x14ac:dyDescent="0.25">
      <c r="A46" s="56">
        <v>0</v>
      </c>
      <c r="B46" s="56"/>
      <c r="C46" s="56"/>
      <c r="D46" s="56"/>
      <c r="E46" s="69" t="s">
        <v>386</v>
      </c>
      <c r="F46" s="63">
        <v>9940</v>
      </c>
      <c r="G46" s="63"/>
      <c r="H46" s="63"/>
      <c r="I46" s="64"/>
      <c r="J46" s="64"/>
      <c r="K46" s="64"/>
      <c r="L46" s="64"/>
    </row>
    <row r="47" spans="1:14" x14ac:dyDescent="0.25">
      <c r="A47" s="56">
        <v>0</v>
      </c>
      <c r="B47" s="56"/>
      <c r="C47" s="56"/>
      <c r="D47" s="56"/>
      <c r="E47" s="69" t="s">
        <v>386</v>
      </c>
      <c r="F47" s="63">
        <v>9941</v>
      </c>
      <c r="G47" s="63"/>
      <c r="H47" s="63"/>
      <c r="I47" s="64"/>
      <c r="J47" s="64"/>
      <c r="K47" s="64"/>
      <c r="L47" s="64"/>
    </row>
    <row r="48" spans="1:14" x14ac:dyDescent="0.25">
      <c r="A48" s="56">
        <v>0</v>
      </c>
      <c r="B48" s="56"/>
      <c r="C48" s="56"/>
      <c r="D48" s="56"/>
      <c r="E48" s="69" t="s">
        <v>386</v>
      </c>
      <c r="F48" s="63">
        <v>9942</v>
      </c>
      <c r="G48" s="63"/>
      <c r="H48" s="63"/>
      <c r="I48" s="64"/>
      <c r="J48" s="64"/>
      <c r="K48" s="64"/>
      <c r="L48" s="64"/>
    </row>
    <row r="49" spans="1:12" x14ac:dyDescent="0.25">
      <c r="A49" s="56">
        <v>0</v>
      </c>
      <c r="B49" s="56"/>
      <c r="C49" s="56"/>
      <c r="D49" s="56"/>
      <c r="E49" s="69" t="s">
        <v>386</v>
      </c>
      <c r="F49" s="63">
        <v>9943</v>
      </c>
      <c r="G49" s="63"/>
      <c r="H49" s="63"/>
      <c r="I49" s="64"/>
      <c r="J49" s="64"/>
      <c r="K49" s="64"/>
      <c r="L49" s="64"/>
    </row>
    <row r="50" spans="1:12" x14ac:dyDescent="0.25">
      <c r="A50" s="56">
        <v>0</v>
      </c>
      <c r="B50" s="56"/>
      <c r="C50" s="56"/>
      <c r="D50" s="56"/>
      <c r="E50" s="69" t="s">
        <v>386</v>
      </c>
      <c r="F50" s="63">
        <v>9944</v>
      </c>
      <c r="G50" s="63"/>
      <c r="H50" s="63"/>
      <c r="I50" s="64"/>
      <c r="J50" s="64"/>
      <c r="K50" s="64"/>
      <c r="L50" s="64"/>
    </row>
  </sheetData>
  <mergeCells count="1">
    <mergeCell ref="A1:L1"/>
  </mergeCells>
  <dataValidations count="3">
    <dataValidation type="list" allowBlank="1" showInputMessage="1" showErrorMessage="1" sqref="D44:D50 D3:D42" xr:uid="{AFD847A9-D8E8-4795-A4DD-FD79118FA550}">
      <formula1>"Contingency, GenChange,GenTrip,NetworkNormal"</formula1>
    </dataValidation>
    <dataValidation type="list" allowBlank="1" showInputMessage="1" showErrorMessage="1" sqref="D43" xr:uid="{E420FB99-D3CA-4C0F-B5D5-AE0FF1A8390F}">
      <formula1>"Contingency, GenChange,GenTrip,NetworkNormal,Fault"</formula1>
    </dataValidation>
    <dataValidation type="list" allowBlank="1" showInputMessage="1" showErrorMessage="1" sqref="E3:E50" xr:uid="{7899D9BF-2BE9-4229-8127-DEC5AF9AB96C}">
      <formula1>"Line, Tx_2w, Tx_3w, Bus, Machine, Shunt"</formula1>
    </dataValidation>
  </dataValidation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 workbookViewId="1"/>
  </sheetViews>
  <sheetFormatPr defaultRowHeight="15"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 workbookViewId="1"/>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205</v>
      </c>
      <c r="B16">
        <v>0</v>
      </c>
      <c r="C16">
        <v>0</v>
      </c>
    </row>
    <row r="17" spans="1:3" x14ac:dyDescent="0.25">
      <c r="A17" s="7" t="s">
        <v>250</v>
      </c>
      <c r="B17">
        <v>0</v>
      </c>
      <c r="C17">
        <v>0</v>
      </c>
    </row>
  </sheetData>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75"/>
  <sheetViews>
    <sheetView workbookViewId="0">
      <selection activeCell="C7" sqref="C7"/>
    </sheetView>
    <sheetView workbookViewId="1"/>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316</v>
      </c>
      <c r="B1" s="70" t="s">
        <v>537</v>
      </c>
      <c r="C1" s="70" t="s">
        <v>536</v>
      </c>
      <c r="D1" s="70" t="s">
        <v>317</v>
      </c>
      <c r="J1" s="70" t="s">
        <v>536</v>
      </c>
      <c r="K1" s="70" t="s">
        <v>317</v>
      </c>
    </row>
    <row r="2" spans="1:11" x14ac:dyDescent="0.25">
      <c r="A2" s="71">
        <v>1</v>
      </c>
      <c r="B2" s="72">
        <v>0</v>
      </c>
      <c r="C2" s="73" t="s">
        <v>311</v>
      </c>
      <c r="D2" s="73" t="s">
        <v>311</v>
      </c>
      <c r="J2" s="71" t="s">
        <v>413</v>
      </c>
      <c r="K2" s="71" t="s">
        <v>429</v>
      </c>
    </row>
    <row r="3" spans="1:11" x14ac:dyDescent="0.25">
      <c r="A3" s="121">
        <v>1</v>
      </c>
      <c r="B3" s="71">
        <v>250490</v>
      </c>
      <c r="C3" t="s">
        <v>709</v>
      </c>
      <c r="D3" s="71" t="s">
        <v>429</v>
      </c>
      <c r="J3" s="71" t="s">
        <v>416</v>
      </c>
      <c r="K3" s="71" t="s">
        <v>431</v>
      </c>
    </row>
    <row r="4" spans="1:11" x14ac:dyDescent="0.25">
      <c r="A4" s="121">
        <f>A3+1</f>
        <v>2</v>
      </c>
      <c r="B4" s="71">
        <v>250040</v>
      </c>
      <c r="C4" t="s">
        <v>710</v>
      </c>
      <c r="D4" s="71" t="s">
        <v>431</v>
      </c>
      <c r="J4" s="71" t="s">
        <v>418</v>
      </c>
      <c r="K4" s="71" t="s">
        <v>433</v>
      </c>
    </row>
    <row r="5" spans="1:11" x14ac:dyDescent="0.25">
      <c r="A5" s="121">
        <f t="shared" ref="A5:A61" si="0">A4+1</f>
        <v>3</v>
      </c>
      <c r="B5" s="71">
        <v>226843</v>
      </c>
      <c r="C5" t="s">
        <v>711</v>
      </c>
      <c r="D5" s="71" t="s">
        <v>433</v>
      </c>
      <c r="J5" s="71" t="s">
        <v>419</v>
      </c>
      <c r="K5" s="71" t="s">
        <v>435</v>
      </c>
    </row>
    <row r="6" spans="1:11" x14ac:dyDescent="0.25">
      <c r="A6" s="121">
        <f t="shared" si="0"/>
        <v>4</v>
      </c>
      <c r="B6" s="71">
        <v>236942</v>
      </c>
      <c r="C6" t="s">
        <v>712</v>
      </c>
      <c r="D6" s="71" t="s">
        <v>435</v>
      </c>
      <c r="J6" s="71" t="s">
        <v>420</v>
      </c>
      <c r="K6" s="71" t="s">
        <v>434</v>
      </c>
    </row>
    <row r="7" spans="1:11" x14ac:dyDescent="0.25">
      <c r="A7" s="121">
        <f t="shared" si="0"/>
        <v>5</v>
      </c>
      <c r="B7" s="71">
        <v>245641</v>
      </c>
      <c r="C7" t="s">
        <v>713</v>
      </c>
      <c r="D7" s="71" t="s">
        <v>434</v>
      </c>
      <c r="J7" s="71" t="s">
        <v>421</v>
      </c>
      <c r="K7" s="71" t="s">
        <v>436</v>
      </c>
    </row>
    <row r="8" spans="1:11" x14ac:dyDescent="0.25">
      <c r="A8" s="121">
        <f t="shared" si="0"/>
        <v>6</v>
      </c>
      <c r="B8" s="71">
        <v>245631</v>
      </c>
      <c r="C8" s="71" t="s">
        <v>421</v>
      </c>
      <c r="D8" s="71" t="s">
        <v>436</v>
      </c>
      <c r="J8" s="71" t="s">
        <v>423</v>
      </c>
      <c r="K8" s="71" t="s">
        <v>423</v>
      </c>
    </row>
    <row r="9" spans="1:11" x14ac:dyDescent="0.25">
      <c r="A9" s="121">
        <f t="shared" si="0"/>
        <v>7</v>
      </c>
      <c r="B9" s="71">
        <v>258402</v>
      </c>
      <c r="C9" s="71" t="s">
        <v>423</v>
      </c>
      <c r="D9" s="71" t="s">
        <v>423</v>
      </c>
      <c r="J9" s="71" t="s">
        <v>424</v>
      </c>
      <c r="K9" s="71" t="s">
        <v>424</v>
      </c>
    </row>
    <row r="10" spans="1:11" x14ac:dyDescent="0.25">
      <c r="A10" s="121">
        <f t="shared" si="0"/>
        <v>8</v>
      </c>
      <c r="B10" s="71">
        <v>258403</v>
      </c>
      <c r="C10" s="71" t="s">
        <v>424</v>
      </c>
      <c r="D10" s="71" t="s">
        <v>424</v>
      </c>
      <c r="J10" s="71" t="s">
        <v>425</v>
      </c>
      <c r="K10" s="71" t="s">
        <v>425</v>
      </c>
    </row>
    <row r="11" spans="1:11" x14ac:dyDescent="0.25">
      <c r="A11" s="121">
        <f t="shared" si="0"/>
        <v>9</v>
      </c>
      <c r="B11" s="71">
        <v>232040</v>
      </c>
      <c r="C11" s="71" t="s">
        <v>425</v>
      </c>
      <c r="D11" s="71" t="s">
        <v>425</v>
      </c>
      <c r="J11" s="71" t="s">
        <v>426</v>
      </c>
      <c r="K11" s="71" t="s">
        <v>438</v>
      </c>
    </row>
    <row r="12" spans="1:11" x14ac:dyDescent="0.25">
      <c r="A12" s="121">
        <f t="shared" si="0"/>
        <v>10</v>
      </c>
      <c r="B12" s="71">
        <v>294840</v>
      </c>
      <c r="C12" t="s">
        <v>714</v>
      </c>
      <c r="D12" s="71" t="s">
        <v>438</v>
      </c>
      <c r="J12" s="144" t="s">
        <v>475</v>
      </c>
      <c r="K12" s="144" t="s">
        <v>440</v>
      </c>
    </row>
    <row r="13" spans="1:11" x14ac:dyDescent="0.25">
      <c r="A13" s="121">
        <f t="shared" si="0"/>
        <v>11</v>
      </c>
      <c r="B13" s="71">
        <v>215290</v>
      </c>
      <c r="C13" s="144" t="s">
        <v>475</v>
      </c>
      <c r="D13" s="144" t="s">
        <v>440</v>
      </c>
      <c r="J13" s="144" t="s">
        <v>476</v>
      </c>
      <c r="K13" s="144" t="s">
        <v>441</v>
      </c>
    </row>
    <row r="14" spans="1:11" x14ac:dyDescent="0.25">
      <c r="A14" s="121">
        <f t="shared" si="0"/>
        <v>12</v>
      </c>
      <c r="B14" s="71">
        <v>288090</v>
      </c>
      <c r="C14" s="144" t="s">
        <v>476</v>
      </c>
      <c r="D14" s="144" t="s">
        <v>441</v>
      </c>
      <c r="J14" s="144" t="s">
        <v>477</v>
      </c>
      <c r="K14" s="144" t="s">
        <v>442</v>
      </c>
    </row>
    <row r="15" spans="1:11" x14ac:dyDescent="0.25">
      <c r="A15" s="121">
        <f t="shared" si="0"/>
        <v>13</v>
      </c>
      <c r="B15" s="71">
        <v>257690</v>
      </c>
      <c r="C15" s="144" t="s">
        <v>477</v>
      </c>
      <c r="D15" s="144" t="s">
        <v>442</v>
      </c>
      <c r="J15" s="144" t="s">
        <v>478</v>
      </c>
      <c r="K15" s="144" t="s">
        <v>443</v>
      </c>
    </row>
    <row r="16" spans="1:11" x14ac:dyDescent="0.25">
      <c r="A16" s="121">
        <f t="shared" si="0"/>
        <v>14</v>
      </c>
      <c r="B16" s="144">
        <v>275290</v>
      </c>
      <c r="C16" s="144" t="s">
        <v>478</v>
      </c>
      <c r="D16" s="144" t="s">
        <v>443</v>
      </c>
      <c r="J16" s="144" t="s">
        <v>479</v>
      </c>
      <c r="K16" s="144" t="s">
        <v>443</v>
      </c>
    </row>
    <row r="17" spans="1:11" x14ac:dyDescent="0.25">
      <c r="A17" s="121">
        <f t="shared" si="0"/>
        <v>15</v>
      </c>
      <c r="B17" s="71">
        <v>275291</v>
      </c>
      <c r="C17" s="144" t="s">
        <v>479</v>
      </c>
      <c r="D17" s="144" t="s">
        <v>443</v>
      </c>
      <c r="J17" s="144" t="s">
        <v>501</v>
      </c>
      <c r="K17" s="144" t="s">
        <v>443</v>
      </c>
    </row>
    <row r="18" spans="1:11" x14ac:dyDescent="0.25">
      <c r="A18" s="121">
        <f t="shared" si="0"/>
        <v>16</v>
      </c>
      <c r="B18" s="71">
        <v>275292</v>
      </c>
      <c r="C18" s="144" t="s">
        <v>501</v>
      </c>
      <c r="D18" s="144" t="s">
        <v>443</v>
      </c>
      <c r="J18" s="144" t="s">
        <v>480</v>
      </c>
      <c r="K18" s="144" t="s">
        <v>444</v>
      </c>
    </row>
    <row r="19" spans="1:11" x14ac:dyDescent="0.25">
      <c r="A19" s="121">
        <f t="shared" si="0"/>
        <v>17</v>
      </c>
      <c r="B19" s="71">
        <v>211690</v>
      </c>
      <c r="C19" s="144" t="s">
        <v>480</v>
      </c>
      <c r="D19" s="144" t="s">
        <v>444</v>
      </c>
      <c r="J19" s="144" t="s">
        <v>481</v>
      </c>
      <c r="K19" s="144" t="s">
        <v>444</v>
      </c>
    </row>
    <row r="20" spans="1:11" x14ac:dyDescent="0.25">
      <c r="A20" s="121">
        <f t="shared" si="0"/>
        <v>18</v>
      </c>
      <c r="B20" s="71">
        <v>211691</v>
      </c>
      <c r="C20" s="144" t="s">
        <v>481</v>
      </c>
      <c r="D20" s="144" t="s">
        <v>444</v>
      </c>
      <c r="J20" s="144" t="s">
        <v>482</v>
      </c>
      <c r="K20" s="144" t="s">
        <v>444</v>
      </c>
    </row>
    <row r="21" spans="1:11" x14ac:dyDescent="0.25">
      <c r="A21" s="121">
        <f t="shared" si="0"/>
        <v>19</v>
      </c>
      <c r="B21" s="71">
        <v>211692</v>
      </c>
      <c r="C21" s="144" t="s">
        <v>482</v>
      </c>
      <c r="D21" s="144" t="s">
        <v>444</v>
      </c>
      <c r="J21" s="144" t="s">
        <v>483</v>
      </c>
      <c r="K21" s="144" t="s">
        <v>444</v>
      </c>
    </row>
    <row r="22" spans="1:11" x14ac:dyDescent="0.25">
      <c r="A22" s="121">
        <f t="shared" si="0"/>
        <v>20</v>
      </c>
      <c r="B22" s="71">
        <v>211693</v>
      </c>
      <c r="C22" s="144" t="s">
        <v>483</v>
      </c>
      <c r="D22" s="144" t="s">
        <v>444</v>
      </c>
      <c r="J22" s="144" t="s">
        <v>484</v>
      </c>
      <c r="K22" s="144" t="s">
        <v>444</v>
      </c>
    </row>
    <row r="23" spans="1:11" x14ac:dyDescent="0.25">
      <c r="A23" s="121">
        <f t="shared" si="0"/>
        <v>21</v>
      </c>
      <c r="B23" s="71">
        <v>211694</v>
      </c>
      <c r="C23" s="144" t="s">
        <v>484</v>
      </c>
      <c r="D23" s="144" t="s">
        <v>444</v>
      </c>
      <c r="J23" s="144" t="s">
        <v>485</v>
      </c>
      <c r="K23" s="144" t="s">
        <v>446</v>
      </c>
    </row>
    <row r="24" spans="1:11" x14ac:dyDescent="0.25">
      <c r="A24" s="121">
        <f t="shared" si="0"/>
        <v>22</v>
      </c>
      <c r="B24" s="71">
        <v>231690</v>
      </c>
      <c r="C24" s="144" t="s">
        <v>485</v>
      </c>
      <c r="D24" s="144" t="s">
        <v>446</v>
      </c>
      <c r="J24" s="144" t="s">
        <v>486</v>
      </c>
      <c r="K24" s="144" t="s">
        <v>446</v>
      </c>
    </row>
    <row r="25" spans="1:11" x14ac:dyDescent="0.25">
      <c r="A25" s="121">
        <f t="shared" si="0"/>
        <v>23</v>
      </c>
      <c r="B25" s="71">
        <v>231691</v>
      </c>
      <c r="C25" s="144" t="s">
        <v>486</v>
      </c>
      <c r="D25" s="144" t="s">
        <v>446</v>
      </c>
      <c r="J25" s="144" t="s">
        <v>487</v>
      </c>
      <c r="K25" s="144" t="s">
        <v>446</v>
      </c>
    </row>
    <row r="26" spans="1:11" x14ac:dyDescent="0.25">
      <c r="A26" s="121">
        <f t="shared" si="0"/>
        <v>24</v>
      </c>
      <c r="B26" s="71">
        <v>231692</v>
      </c>
      <c r="C26" s="144" t="s">
        <v>487</v>
      </c>
      <c r="D26" s="144" t="s">
        <v>446</v>
      </c>
      <c r="J26" s="144" t="s">
        <v>488</v>
      </c>
      <c r="K26" s="144" t="s">
        <v>446</v>
      </c>
    </row>
    <row r="27" spans="1:11" x14ac:dyDescent="0.25">
      <c r="A27" s="121">
        <f t="shared" si="0"/>
        <v>25</v>
      </c>
      <c r="B27" s="71">
        <v>231693</v>
      </c>
      <c r="C27" s="144" t="s">
        <v>488</v>
      </c>
      <c r="D27" s="144" t="s">
        <v>446</v>
      </c>
      <c r="J27" s="144" t="s">
        <v>489</v>
      </c>
      <c r="K27" s="144" t="s">
        <v>446</v>
      </c>
    </row>
    <row r="28" spans="1:11" x14ac:dyDescent="0.25">
      <c r="A28" s="121">
        <f t="shared" si="0"/>
        <v>26</v>
      </c>
      <c r="B28" s="71">
        <v>231694</v>
      </c>
      <c r="C28" s="144" t="s">
        <v>489</v>
      </c>
      <c r="D28" s="144" t="s">
        <v>446</v>
      </c>
      <c r="J28" s="144" t="s">
        <v>490</v>
      </c>
      <c r="K28" s="144" t="s">
        <v>445</v>
      </c>
    </row>
    <row r="29" spans="1:11" x14ac:dyDescent="0.25">
      <c r="A29" s="121">
        <f t="shared" si="0"/>
        <v>27</v>
      </c>
      <c r="B29" s="71">
        <v>260890</v>
      </c>
      <c r="C29" s="144" t="s">
        <v>490</v>
      </c>
      <c r="D29" s="144" t="s">
        <v>445</v>
      </c>
      <c r="J29" s="71" t="s">
        <v>417</v>
      </c>
      <c r="K29" s="144" t="s">
        <v>432</v>
      </c>
    </row>
    <row r="30" spans="1:11" x14ac:dyDescent="0.25">
      <c r="A30" s="121">
        <f>A29+1</f>
        <v>28</v>
      </c>
      <c r="B30" s="71">
        <v>226893</v>
      </c>
      <c r="C30" t="s">
        <v>715</v>
      </c>
      <c r="D30" s="144" t="s">
        <v>432</v>
      </c>
      <c r="J30" s="144" t="s">
        <v>494</v>
      </c>
      <c r="K30" s="144" t="s">
        <v>447</v>
      </c>
    </row>
    <row r="31" spans="1:11" x14ac:dyDescent="0.25">
      <c r="A31" s="121">
        <f t="shared" si="0"/>
        <v>29</v>
      </c>
      <c r="B31" s="71">
        <v>249290</v>
      </c>
      <c r="C31" s="144" t="s">
        <v>494</v>
      </c>
      <c r="D31" s="144" t="s">
        <v>447</v>
      </c>
      <c r="J31" s="144" t="s">
        <v>491</v>
      </c>
      <c r="K31" s="144" t="s">
        <v>448</v>
      </c>
    </row>
    <row r="32" spans="1:11" x14ac:dyDescent="0.25">
      <c r="A32" s="121">
        <f t="shared" si="0"/>
        <v>30</v>
      </c>
      <c r="B32" s="71">
        <v>270390</v>
      </c>
      <c r="C32" s="144" t="s">
        <v>491</v>
      </c>
      <c r="D32" s="144" t="s">
        <v>448</v>
      </c>
      <c r="J32" s="71" t="s">
        <v>414</v>
      </c>
      <c r="K32" s="144" t="s">
        <v>449</v>
      </c>
    </row>
    <row r="33" spans="1:11" x14ac:dyDescent="0.25">
      <c r="A33" s="121">
        <f t="shared" si="0"/>
        <v>31</v>
      </c>
      <c r="B33" s="71">
        <v>250491</v>
      </c>
      <c r="C33" t="s">
        <v>709</v>
      </c>
      <c r="D33" s="144" t="s">
        <v>449</v>
      </c>
      <c r="J33" s="144" t="s">
        <v>492</v>
      </c>
      <c r="K33" s="144" t="s">
        <v>450</v>
      </c>
    </row>
    <row r="34" spans="1:11" x14ac:dyDescent="0.25">
      <c r="A34" s="121">
        <f t="shared" si="0"/>
        <v>32</v>
      </c>
      <c r="B34" s="71">
        <v>275240</v>
      </c>
      <c r="C34" s="144" t="s">
        <v>492</v>
      </c>
      <c r="D34" s="144" t="s">
        <v>450</v>
      </c>
      <c r="J34" s="144" t="s">
        <v>493</v>
      </c>
      <c r="K34" s="144" t="s">
        <v>451</v>
      </c>
    </row>
    <row r="35" spans="1:11" x14ac:dyDescent="0.25">
      <c r="A35" s="121">
        <f t="shared" si="0"/>
        <v>33</v>
      </c>
      <c r="B35" s="71">
        <v>238441</v>
      </c>
      <c r="C35" s="144" t="s">
        <v>493</v>
      </c>
      <c r="D35" s="144" t="s">
        <v>451</v>
      </c>
      <c r="J35" s="144" t="s">
        <v>495</v>
      </c>
      <c r="K35" s="144" t="s">
        <v>452</v>
      </c>
    </row>
    <row r="36" spans="1:11" x14ac:dyDescent="0.25">
      <c r="A36" s="121">
        <f t="shared" si="0"/>
        <v>34</v>
      </c>
      <c r="B36" s="71">
        <v>261640</v>
      </c>
      <c r="C36" s="144" t="s">
        <v>495</v>
      </c>
      <c r="D36" s="144" t="s">
        <v>452</v>
      </c>
      <c r="J36" s="144" t="s">
        <v>496</v>
      </c>
      <c r="K36" s="144" t="s">
        <v>453</v>
      </c>
    </row>
    <row r="37" spans="1:11" x14ac:dyDescent="0.25">
      <c r="A37" s="121">
        <f t="shared" si="0"/>
        <v>35</v>
      </c>
      <c r="B37" s="71">
        <v>209446</v>
      </c>
      <c r="C37" s="144" t="s">
        <v>496</v>
      </c>
      <c r="D37" s="144" t="s">
        <v>453</v>
      </c>
      <c r="J37" s="144" t="s">
        <v>497</v>
      </c>
      <c r="K37" s="144" t="s">
        <v>454</v>
      </c>
    </row>
    <row r="38" spans="1:11" x14ac:dyDescent="0.25">
      <c r="A38" s="121">
        <f t="shared" si="0"/>
        <v>36</v>
      </c>
      <c r="B38" s="71">
        <v>218640</v>
      </c>
      <c r="C38" s="144" t="s">
        <v>497</v>
      </c>
      <c r="D38" s="144" t="s">
        <v>454</v>
      </c>
      <c r="J38" s="144" t="s">
        <v>495</v>
      </c>
      <c r="K38" s="144" t="s">
        <v>452</v>
      </c>
    </row>
    <row r="39" spans="1:11" x14ac:dyDescent="0.25">
      <c r="A39" s="121">
        <f t="shared" si="0"/>
        <v>37</v>
      </c>
      <c r="B39" s="71">
        <v>261640</v>
      </c>
      <c r="C39" s="144" t="s">
        <v>495</v>
      </c>
      <c r="D39" s="144" t="s">
        <v>452</v>
      </c>
      <c r="J39" s="144" t="s">
        <v>498</v>
      </c>
      <c r="K39" s="144" t="s">
        <v>455</v>
      </c>
    </row>
    <row r="40" spans="1:11" x14ac:dyDescent="0.25">
      <c r="A40" s="121">
        <f t="shared" si="0"/>
        <v>38</v>
      </c>
      <c r="B40" s="71">
        <v>257240</v>
      </c>
      <c r="C40" s="144" t="s">
        <v>498</v>
      </c>
      <c r="D40" s="144" t="s">
        <v>455</v>
      </c>
      <c r="J40" s="144" t="s">
        <v>499</v>
      </c>
      <c r="K40" s="144" t="s">
        <v>456</v>
      </c>
    </row>
    <row r="41" spans="1:11" x14ac:dyDescent="0.25">
      <c r="A41" s="121">
        <f t="shared" si="0"/>
        <v>39</v>
      </c>
      <c r="B41" s="71">
        <v>242040</v>
      </c>
      <c r="C41" s="144" t="s">
        <v>499</v>
      </c>
      <c r="D41" s="144" t="s">
        <v>456</v>
      </c>
      <c r="J41" s="144" t="s">
        <v>500</v>
      </c>
      <c r="K41" s="144" t="s">
        <v>459</v>
      </c>
    </row>
    <row r="42" spans="1:11" x14ac:dyDescent="0.25">
      <c r="A42" s="121">
        <f t="shared" si="0"/>
        <v>40</v>
      </c>
      <c r="B42" s="71">
        <v>287040</v>
      </c>
      <c r="C42" s="144" t="s">
        <v>500</v>
      </c>
      <c r="D42" s="144" t="s">
        <v>459</v>
      </c>
      <c r="J42" s="71" t="s">
        <v>428</v>
      </c>
      <c r="K42" s="144" t="s">
        <v>457</v>
      </c>
    </row>
    <row r="43" spans="1:11" x14ac:dyDescent="0.25">
      <c r="A43" s="121">
        <f t="shared" si="0"/>
        <v>41</v>
      </c>
      <c r="B43" s="71">
        <v>235640</v>
      </c>
      <c r="C43" s="71" t="s">
        <v>428</v>
      </c>
      <c r="D43" s="144" t="s">
        <v>457</v>
      </c>
      <c r="J43" s="71" t="s">
        <v>422</v>
      </c>
      <c r="K43" s="144" t="s">
        <v>437</v>
      </c>
    </row>
    <row r="44" spans="1:11" x14ac:dyDescent="0.25">
      <c r="A44" s="121">
        <f t="shared" si="0"/>
        <v>42</v>
      </c>
      <c r="B44" s="71">
        <v>211640</v>
      </c>
      <c r="C44" t="s">
        <v>716</v>
      </c>
      <c r="D44" s="144" t="s">
        <v>437</v>
      </c>
      <c r="J44" s="71" t="s">
        <v>427</v>
      </c>
      <c r="K44" s="144" t="s">
        <v>458</v>
      </c>
    </row>
    <row r="45" spans="1:11" x14ac:dyDescent="0.25">
      <c r="A45" s="121">
        <f t="shared" si="0"/>
        <v>43</v>
      </c>
      <c r="B45" s="71">
        <v>276041</v>
      </c>
      <c r="C45" s="71" t="s">
        <v>427</v>
      </c>
      <c r="D45" s="144" t="s">
        <v>458</v>
      </c>
      <c r="J45" s="71" t="s">
        <v>415</v>
      </c>
      <c r="K45" s="144" t="s">
        <v>430</v>
      </c>
    </row>
    <row r="46" spans="1:11" x14ac:dyDescent="0.25">
      <c r="A46" s="121">
        <f t="shared" si="0"/>
        <v>44</v>
      </c>
      <c r="B46" s="71">
        <v>250401</v>
      </c>
      <c r="C46" t="s">
        <v>717</v>
      </c>
      <c r="D46" s="144" t="s">
        <v>430</v>
      </c>
      <c r="J46" s="144" t="s">
        <v>502</v>
      </c>
      <c r="K46" s="144" t="s">
        <v>464</v>
      </c>
    </row>
    <row r="47" spans="1:11" x14ac:dyDescent="0.25">
      <c r="A47" s="121">
        <f t="shared" si="0"/>
        <v>45</v>
      </c>
      <c r="B47" s="71">
        <v>800000</v>
      </c>
      <c r="C47" t="s">
        <v>718</v>
      </c>
      <c r="D47" s="144" t="s">
        <v>464</v>
      </c>
      <c r="J47" s="144" t="s">
        <v>503</v>
      </c>
      <c r="K47" s="144" t="s">
        <v>461</v>
      </c>
    </row>
    <row r="48" spans="1:11" x14ac:dyDescent="0.25">
      <c r="A48" s="121">
        <f t="shared" si="0"/>
        <v>46</v>
      </c>
      <c r="B48" s="71">
        <v>800001</v>
      </c>
      <c r="C48" s="144" t="s">
        <v>503</v>
      </c>
      <c r="D48" s="144" t="s">
        <v>461</v>
      </c>
      <c r="J48" s="71" t="s">
        <v>504</v>
      </c>
      <c r="K48" s="71" t="s">
        <v>462</v>
      </c>
    </row>
    <row r="49" spans="1:11" x14ac:dyDescent="0.25">
      <c r="A49" s="121">
        <f t="shared" si="0"/>
        <v>47</v>
      </c>
      <c r="B49" s="71">
        <v>800002</v>
      </c>
      <c r="C49" s="71" t="s">
        <v>504</v>
      </c>
      <c r="D49" s="71" t="s">
        <v>462</v>
      </c>
      <c r="J49" s="71" t="s">
        <v>505</v>
      </c>
      <c r="K49" s="71" t="s">
        <v>463</v>
      </c>
    </row>
    <row r="50" spans="1:11" x14ac:dyDescent="0.25">
      <c r="A50" s="121">
        <f t="shared" si="0"/>
        <v>48</v>
      </c>
      <c r="B50" s="71">
        <v>800003</v>
      </c>
      <c r="C50" s="71" t="s">
        <v>505</v>
      </c>
      <c r="D50" s="71" t="s">
        <v>463</v>
      </c>
      <c r="J50" s="144" t="s">
        <v>472</v>
      </c>
      <c r="K50" s="144" t="s">
        <v>473</v>
      </c>
    </row>
    <row r="51" spans="1:11" x14ac:dyDescent="0.25">
      <c r="A51" s="121">
        <f t="shared" si="0"/>
        <v>49</v>
      </c>
      <c r="B51" s="71">
        <v>238740</v>
      </c>
      <c r="C51" s="144" t="s">
        <v>472</v>
      </c>
      <c r="D51" s="144" t="s">
        <v>473</v>
      </c>
      <c r="J51" s="144" t="s">
        <v>426</v>
      </c>
      <c r="K51" s="144" t="s">
        <v>438</v>
      </c>
    </row>
    <row r="52" spans="1:11" x14ac:dyDescent="0.25">
      <c r="A52" s="121">
        <f t="shared" si="0"/>
        <v>50</v>
      </c>
      <c r="B52" s="71">
        <v>294840</v>
      </c>
      <c r="C52" s="144" t="s">
        <v>426</v>
      </c>
      <c r="D52" s="144" t="s">
        <v>438</v>
      </c>
      <c r="J52" s="144" t="s">
        <v>507</v>
      </c>
      <c r="K52" s="144" t="s">
        <v>506</v>
      </c>
    </row>
    <row r="53" spans="1:11" x14ac:dyDescent="0.25">
      <c r="A53" s="121">
        <f t="shared" si="0"/>
        <v>51</v>
      </c>
      <c r="B53" s="71">
        <v>800009</v>
      </c>
      <c r="C53" t="s">
        <v>719</v>
      </c>
      <c r="D53" s="144" t="s">
        <v>720</v>
      </c>
      <c r="J53" s="144" t="s">
        <v>525</v>
      </c>
      <c r="K53" s="144" t="s">
        <v>525</v>
      </c>
    </row>
    <row r="54" spans="1:11" x14ac:dyDescent="0.25">
      <c r="A54" s="121">
        <f>A53+1</f>
        <v>52</v>
      </c>
      <c r="B54" s="71">
        <v>9910</v>
      </c>
      <c r="C54" t="s">
        <v>721</v>
      </c>
      <c r="D54" s="144" t="s">
        <v>722</v>
      </c>
      <c r="J54" s="144" t="s">
        <v>526</v>
      </c>
      <c r="K54" s="144" t="s">
        <v>526</v>
      </c>
    </row>
    <row r="55" spans="1:11" x14ac:dyDescent="0.25">
      <c r="A55" s="121">
        <f t="shared" si="0"/>
        <v>53</v>
      </c>
      <c r="B55" s="71">
        <v>9920</v>
      </c>
      <c r="C55" t="s">
        <v>526</v>
      </c>
      <c r="D55" s="144" t="s">
        <v>526</v>
      </c>
      <c r="J55" s="144" t="s">
        <v>527</v>
      </c>
      <c r="K55" s="144" t="s">
        <v>527</v>
      </c>
    </row>
    <row r="56" spans="1:11" x14ac:dyDescent="0.25">
      <c r="A56" s="121">
        <f t="shared" si="0"/>
        <v>54</v>
      </c>
      <c r="B56" s="71">
        <v>9930</v>
      </c>
      <c r="C56" t="s">
        <v>527</v>
      </c>
      <c r="D56" s="144" t="s">
        <v>527</v>
      </c>
      <c r="J56" s="144" t="s">
        <v>528</v>
      </c>
      <c r="K56" s="144" t="s">
        <v>528</v>
      </c>
    </row>
    <row r="57" spans="1:11" x14ac:dyDescent="0.25">
      <c r="A57" s="121">
        <f t="shared" si="0"/>
        <v>55</v>
      </c>
      <c r="B57" s="71">
        <v>9940</v>
      </c>
      <c r="C57" t="s">
        <v>528</v>
      </c>
      <c r="D57" s="144" t="s">
        <v>528</v>
      </c>
      <c r="J57" s="144" t="s">
        <v>529</v>
      </c>
      <c r="K57" s="144" t="s">
        <v>529</v>
      </c>
    </row>
    <row r="58" spans="1:11" x14ac:dyDescent="0.25">
      <c r="A58" s="121">
        <f t="shared" si="0"/>
        <v>56</v>
      </c>
      <c r="B58" s="71">
        <v>9941</v>
      </c>
      <c r="C58" t="s">
        <v>529</v>
      </c>
      <c r="D58" s="144" t="s">
        <v>529</v>
      </c>
      <c r="J58" s="144" t="s">
        <v>530</v>
      </c>
      <c r="K58" s="144" t="s">
        <v>530</v>
      </c>
    </row>
    <row r="59" spans="1:11" x14ac:dyDescent="0.25">
      <c r="A59" s="121">
        <f t="shared" si="0"/>
        <v>57</v>
      </c>
      <c r="B59" s="71">
        <v>9942</v>
      </c>
      <c r="C59" t="s">
        <v>530</v>
      </c>
      <c r="D59" s="144" t="s">
        <v>530</v>
      </c>
      <c r="J59" s="144" t="s">
        <v>531</v>
      </c>
      <c r="K59" s="144" t="s">
        <v>531</v>
      </c>
    </row>
    <row r="60" spans="1:11" x14ac:dyDescent="0.25">
      <c r="A60" s="121">
        <f t="shared" si="0"/>
        <v>58</v>
      </c>
      <c r="B60" s="71">
        <v>9943</v>
      </c>
      <c r="C60" t="s">
        <v>531</v>
      </c>
      <c r="D60" s="144" t="s">
        <v>531</v>
      </c>
      <c r="J60" s="144" t="s">
        <v>532</v>
      </c>
      <c r="K60" s="144" t="s">
        <v>532</v>
      </c>
    </row>
    <row r="61" spans="1:11" x14ac:dyDescent="0.25">
      <c r="A61" s="121">
        <f t="shared" si="0"/>
        <v>59</v>
      </c>
      <c r="B61" s="71">
        <v>9944</v>
      </c>
      <c r="C61" t="s">
        <v>532</v>
      </c>
      <c r="D61" s="144" t="s">
        <v>532</v>
      </c>
    </row>
    <row r="62" spans="1:11" x14ac:dyDescent="0.25">
      <c r="B62" s="63">
        <v>2200</v>
      </c>
      <c r="C62" s="61" t="s">
        <v>723</v>
      </c>
      <c r="D62" s="61" t="s">
        <v>723</v>
      </c>
    </row>
    <row r="63" spans="1:11" x14ac:dyDescent="0.25">
      <c r="B63" s="63">
        <v>2300</v>
      </c>
      <c r="C63" s="61" t="s">
        <v>724</v>
      </c>
      <c r="D63" s="61" t="s">
        <v>724</v>
      </c>
    </row>
    <row r="64" spans="1:11" x14ac:dyDescent="0.25">
      <c r="B64" s="63">
        <v>2400</v>
      </c>
      <c r="C64" s="61" t="s">
        <v>725</v>
      </c>
      <c r="D64" s="61" t="s">
        <v>725</v>
      </c>
    </row>
    <row r="65" spans="2:4" x14ac:dyDescent="0.25">
      <c r="B65" s="63">
        <v>2500</v>
      </c>
      <c r="C65" s="61" t="s">
        <v>726</v>
      </c>
      <c r="D65" s="61" t="s">
        <v>726</v>
      </c>
    </row>
    <row r="66" spans="2:4" x14ac:dyDescent="0.25">
      <c r="B66" s="61">
        <v>106</v>
      </c>
      <c r="C66" s="61" t="s">
        <v>727</v>
      </c>
      <c r="D66" s="61" t="s">
        <v>727</v>
      </c>
    </row>
    <row r="67" spans="2:4" x14ac:dyDescent="0.25">
      <c r="B67" s="61">
        <v>105</v>
      </c>
      <c r="C67" s="61" t="s">
        <v>728</v>
      </c>
      <c r="D67" s="61" t="s">
        <v>728</v>
      </c>
    </row>
    <row r="68" spans="2:4" x14ac:dyDescent="0.25">
      <c r="B68" s="61">
        <v>103</v>
      </c>
      <c r="C68" s="61" t="s">
        <v>729</v>
      </c>
      <c r="D68" s="61" t="s">
        <v>729</v>
      </c>
    </row>
    <row r="69" spans="2:4" x14ac:dyDescent="0.25">
      <c r="B69" s="61">
        <v>1031</v>
      </c>
      <c r="C69" s="61" t="s">
        <v>730</v>
      </c>
      <c r="D69" s="61" t="s">
        <v>730</v>
      </c>
    </row>
    <row r="70" spans="2:4" x14ac:dyDescent="0.25">
      <c r="B70" s="61">
        <v>1032</v>
      </c>
      <c r="C70" s="61" t="s">
        <v>731</v>
      </c>
      <c r="D70" s="61" t="s">
        <v>731</v>
      </c>
    </row>
    <row r="71" spans="2:4" x14ac:dyDescent="0.25">
      <c r="B71" s="61">
        <v>102</v>
      </c>
      <c r="C71" s="61" t="s">
        <v>732</v>
      </c>
      <c r="D71" s="61" t="s">
        <v>732</v>
      </c>
    </row>
    <row r="72" spans="2:4" x14ac:dyDescent="0.25">
      <c r="B72" s="61">
        <v>101</v>
      </c>
      <c r="C72" s="61" t="s">
        <v>733</v>
      </c>
      <c r="D72" s="61" t="s">
        <v>733</v>
      </c>
    </row>
    <row r="73" spans="2:4" x14ac:dyDescent="0.25">
      <c r="B73" s="61">
        <v>100</v>
      </c>
      <c r="C73" s="61" t="s">
        <v>734</v>
      </c>
      <c r="D73" s="61" t="s">
        <v>734</v>
      </c>
    </row>
    <row r="74" spans="2:4" x14ac:dyDescent="0.25">
      <c r="B74" s="61">
        <v>249201</v>
      </c>
      <c r="C74" s="61" t="s">
        <v>735</v>
      </c>
      <c r="D74" s="61" t="s">
        <v>735</v>
      </c>
    </row>
    <row r="75" spans="2:4" x14ac:dyDescent="0.25">
      <c r="B75" s="61">
        <v>101502</v>
      </c>
      <c r="C75" t="s">
        <v>718</v>
      </c>
      <c r="D75" s="144" t="s">
        <v>464</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1"/>
  <sheetViews>
    <sheetView workbookViewId="0">
      <selection activeCell="L16" sqref="L16"/>
    </sheetView>
    <sheetView workbookViewId="1"/>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80" t="s">
        <v>342</v>
      </c>
      <c r="B1" s="80" t="s">
        <v>343</v>
      </c>
      <c r="C1" s="80" t="s">
        <v>344</v>
      </c>
    </row>
    <row r="2" spans="1:9" x14ac:dyDescent="0.25">
      <c r="A2" s="81">
        <v>250490</v>
      </c>
      <c r="B2" s="82" t="str">
        <f>VLOOKUP(A2,'Bus Lib'!B:D,2,FALSE)</f>
        <v>LSM_330</v>
      </c>
      <c r="C2" s="82" t="str">
        <f>VLOOKUP(A2,'Bus Lib'!B:D,3,FALSE)</f>
        <v>Lismore 330kV_A</v>
      </c>
      <c r="G2" t="str">
        <f>+B2&amp;" = "&amp;A2 &amp; " # "&amp;C2</f>
        <v>LSM_330 = 250490 # Lismore 330kV_A</v>
      </c>
      <c r="I2" t="s">
        <v>747</v>
      </c>
    </row>
    <row r="3" spans="1:9" x14ac:dyDescent="0.25">
      <c r="A3" s="81">
        <v>226893</v>
      </c>
      <c r="B3" s="82" t="str">
        <f>VLOOKUP(A3,'Bus Lib'!B:D,2,FALSE)</f>
        <v>COFF_330</v>
      </c>
      <c r="C3" s="82" t="str">
        <f>VLOOKUP(A3,'Bus Lib'!B:D,3,FALSE)</f>
        <v>Coffs Harbour 330kV</v>
      </c>
      <c r="G3" t="str">
        <f t="shared" ref="G3:G11" si="0">+B3&amp;" = "&amp;A3 &amp; " # "&amp;C3</f>
        <v>COFF_330 = 226893 # Coffs Harbour 330kV</v>
      </c>
      <c r="I3" t="s">
        <v>748</v>
      </c>
    </row>
    <row r="4" spans="1:9" x14ac:dyDescent="0.25">
      <c r="A4" s="81">
        <v>250401</v>
      </c>
      <c r="B4" s="82" t="str">
        <f>VLOOKUP(A4,'Bus Lib'!B:D,2,FALSE)</f>
        <v>LSM_132</v>
      </c>
      <c r="C4" s="82" t="str">
        <f>VLOOKUP(A4,'Bus Lib'!B:D,3,FALSE)</f>
        <v>Lismore 132kV</v>
      </c>
      <c r="G4" t="str">
        <f t="shared" si="0"/>
        <v>LSM_132 = 250401 # Lismore 132kV</v>
      </c>
      <c r="I4" t="s">
        <v>749</v>
      </c>
    </row>
    <row r="5" spans="1:9" x14ac:dyDescent="0.25">
      <c r="A5" s="81">
        <v>245641</v>
      </c>
      <c r="B5" s="82" t="str">
        <f>VLOOKUP(A5,'Bus Lib'!B:D,2,FALSE)</f>
        <v>KOLK_132</v>
      </c>
      <c r="C5" s="82" t="str">
        <f>VLOOKUP(A5,'Bus Lib'!B:D,3,FALSE)</f>
        <v>Koolkhan 132kV</v>
      </c>
      <c r="G5" t="str">
        <f t="shared" si="0"/>
        <v>KOLK_132 = 245641 # Koolkhan 132kV</v>
      </c>
      <c r="I5" t="s">
        <v>750</v>
      </c>
    </row>
    <row r="6" spans="1:9" x14ac:dyDescent="0.25">
      <c r="A6" s="81">
        <v>226843</v>
      </c>
      <c r="B6" s="82" t="str">
        <f>VLOOKUP(A6,'Bus Lib'!B:D,2,FALSE)</f>
        <v>COFF_132</v>
      </c>
      <c r="C6" s="82" t="str">
        <f>VLOOKUP(A6,'Bus Lib'!B:D,3,FALSE)</f>
        <v>Coffs Harbour 132kV</v>
      </c>
      <c r="G6" t="str">
        <f t="shared" si="0"/>
        <v>COFF_132 = 226843 # Coffs Harbour 132kV</v>
      </c>
      <c r="I6" t="s">
        <v>751</v>
      </c>
    </row>
    <row r="7" spans="1:9" x14ac:dyDescent="0.25">
      <c r="A7" s="81">
        <v>250040</v>
      </c>
      <c r="B7" s="82" t="str">
        <f>VLOOKUP(A7,'Bus Lib'!B:D,2,FALSE)</f>
        <v>LSM_132_B</v>
      </c>
      <c r="C7" s="82" t="str">
        <f>VLOOKUP(A7,'Bus Lib'!B:D,3,FALSE)</f>
        <v>Lismore 132kV_2</v>
      </c>
      <c r="G7" t="str">
        <f t="shared" si="0"/>
        <v>LSM_132_B = 250040 # Lismore 132kV_2</v>
      </c>
      <c r="I7" t="s">
        <v>752</v>
      </c>
    </row>
    <row r="8" spans="1:9" x14ac:dyDescent="0.25">
      <c r="A8" s="81">
        <v>294840</v>
      </c>
      <c r="B8" s="82" t="str">
        <f>VLOOKUP(A8,'Bus Lib'!B:D,2,FALSE)</f>
        <v>CASN_132</v>
      </c>
      <c r="C8" s="82" t="str">
        <f>VLOOKUP(A8,'Bus Lib'!B:D,3,FALSE)</f>
        <v>Casino 132kV</v>
      </c>
      <c r="G8" t="str">
        <f t="shared" si="0"/>
        <v>CASN_132 = 294840 # Casino 132kV</v>
      </c>
      <c r="I8" t="s">
        <v>753</v>
      </c>
    </row>
    <row r="9" spans="1:9" x14ac:dyDescent="0.25">
      <c r="A9" s="81">
        <v>211640</v>
      </c>
      <c r="B9" s="82" t="str">
        <f>VLOOKUP(A9,'Bus Lib'!B:D,2,FALSE)</f>
        <v>ARM_132</v>
      </c>
      <c r="C9" s="82" t="str">
        <f>VLOOKUP(A9,'Bus Lib'!B:D,3,FALSE)</f>
        <v>Armidale 132kV</v>
      </c>
      <c r="G9" t="str">
        <f t="shared" si="0"/>
        <v>ARM_132 = 211640 # Armidale 132kV</v>
      </c>
      <c r="I9" t="s">
        <v>754</v>
      </c>
    </row>
    <row r="10" spans="1:9" x14ac:dyDescent="0.25">
      <c r="A10" s="81">
        <v>800009</v>
      </c>
      <c r="B10" s="82" t="str">
        <f>VLOOKUP(A10,'Bus Lib'!B:D,2,FALSE)</f>
        <v>SUM_POC_DUM</v>
      </c>
      <c r="C10" s="82" t="str">
        <f>VLOOKUP(A10,'Bus Lib'!B:D,3,FALSE)</f>
        <v>SUMSF DM 132kV</v>
      </c>
      <c r="G10" t="str">
        <f t="shared" si="0"/>
        <v>SUM_POC_DUM = 800009 # SUMSF DM 132kV</v>
      </c>
      <c r="I10" t="s">
        <v>755</v>
      </c>
    </row>
    <row r="11" spans="1:9" x14ac:dyDescent="0.25">
      <c r="A11" s="81">
        <v>9910</v>
      </c>
      <c r="B11" s="82" t="str">
        <f>VLOOKUP(A11,'Bus Lib'!B:D,2,FALSE)</f>
        <v>SUM_POC</v>
      </c>
      <c r="C11" s="82" t="str">
        <f>VLOOKUP(A11,'Bus Lib'!B:D,3,FALSE)</f>
        <v>SUM_POC 132kV</v>
      </c>
      <c r="G11" t="str">
        <f t="shared" si="0"/>
        <v>SUM_POC = 9910 # SUM_POC 132kV</v>
      </c>
      <c r="I11" t="s">
        <v>756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opLeftCell="A3" workbookViewId="0">
      <selection activeCell="B38" sqref="B38"/>
    </sheetView>
    <sheetView workbookViewId="1"/>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x14ac:dyDescent="0.25">
      <c r="B2" s="32" t="s">
        <v>0</v>
      </c>
      <c r="C2" s="32" t="s">
        <v>1</v>
      </c>
      <c r="D2" s="33" t="s">
        <v>535</v>
      </c>
    </row>
    <row r="3" spans="2:4" x14ac:dyDescent="0.25">
      <c r="B3" s="32" t="s">
        <v>188</v>
      </c>
      <c r="C3" s="32" t="s">
        <v>189</v>
      </c>
      <c r="D3" s="33" t="s">
        <v>467</v>
      </c>
    </row>
    <row r="4" spans="2:4" x14ac:dyDescent="0.25">
      <c r="B4" s="32" t="s">
        <v>2</v>
      </c>
      <c r="C4" s="32" t="s">
        <v>3</v>
      </c>
      <c r="D4" s="33" t="s">
        <v>194</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471</v>
      </c>
    </row>
    <row r="9" spans="2:4" x14ac:dyDescent="0.25">
      <c r="B9" s="32" t="s">
        <v>9</v>
      </c>
      <c r="C9" s="32" t="s">
        <v>9</v>
      </c>
      <c r="D9" s="33" t="s">
        <v>468</v>
      </c>
    </row>
    <row r="10" spans="2:4" x14ac:dyDescent="0.25">
      <c r="B10" s="32" t="s">
        <v>510</v>
      </c>
      <c r="C10" s="32" t="s">
        <v>511</v>
      </c>
      <c r="D10" s="33" t="s">
        <v>512</v>
      </c>
    </row>
    <row r="11" spans="2:4" x14ac:dyDescent="0.25">
      <c r="B11" s="32" t="s">
        <v>513</v>
      </c>
      <c r="C11" s="32" t="s">
        <v>514</v>
      </c>
      <c r="D11" s="33" t="s">
        <v>512</v>
      </c>
    </row>
    <row r="12" spans="2:4" x14ac:dyDescent="0.25">
      <c r="B12" s="32" t="s">
        <v>515</v>
      </c>
      <c r="C12" s="32" t="s">
        <v>516</v>
      </c>
      <c r="D12" s="33" t="s">
        <v>512</v>
      </c>
    </row>
    <row r="13" spans="2:4" x14ac:dyDescent="0.25">
      <c r="B13" s="34"/>
      <c r="C13" s="34"/>
      <c r="D13" s="34"/>
    </row>
    <row r="14" spans="2:4" x14ac:dyDescent="0.25">
      <c r="B14" s="32" t="s">
        <v>10</v>
      </c>
      <c r="C14" s="32" t="s">
        <v>12</v>
      </c>
      <c r="D14" s="33" t="s">
        <v>517</v>
      </c>
    </row>
    <row r="15" spans="2:4" ht="30" x14ac:dyDescent="0.25">
      <c r="B15" s="32" t="s">
        <v>11</v>
      </c>
      <c r="C15" s="32" t="s">
        <v>13</v>
      </c>
      <c r="D15" s="33" t="s">
        <v>469</v>
      </c>
    </row>
    <row r="16" spans="2:4" ht="30" x14ac:dyDescent="0.25">
      <c r="B16" s="32" t="s">
        <v>518</v>
      </c>
      <c r="C16" s="32" t="s">
        <v>519</v>
      </c>
      <c r="D16" s="33" t="s">
        <v>469</v>
      </c>
    </row>
    <row r="17" spans="2:7" x14ac:dyDescent="0.25">
      <c r="B17" s="32" t="s">
        <v>520</v>
      </c>
      <c r="C17" s="32" t="s">
        <v>521</v>
      </c>
      <c r="D17" s="33" t="s">
        <v>311</v>
      </c>
    </row>
    <row r="18" spans="2:7" ht="30" x14ac:dyDescent="0.25">
      <c r="B18" s="32" t="s">
        <v>282</v>
      </c>
      <c r="C18" s="32" t="s">
        <v>283</v>
      </c>
      <c r="D18" s="33" t="s">
        <v>470</v>
      </c>
    </row>
    <row r="19" spans="2:7" x14ac:dyDescent="0.25">
      <c r="B19" s="34"/>
      <c r="C19" s="34"/>
      <c r="D19" s="34"/>
    </row>
    <row r="20" spans="2:7" x14ac:dyDescent="0.25">
      <c r="B20" s="32" t="s">
        <v>14</v>
      </c>
      <c r="C20" s="32" t="s">
        <v>15</v>
      </c>
      <c r="D20" s="33">
        <v>900</v>
      </c>
    </row>
    <row r="21" spans="2:7" x14ac:dyDescent="0.25">
      <c r="B21" s="32"/>
      <c r="C21" s="32" t="s">
        <v>16</v>
      </c>
      <c r="D21" s="4">
        <v>251.5</v>
      </c>
    </row>
    <row r="22" spans="2:7" x14ac:dyDescent="0.25">
      <c r="B22" s="2"/>
      <c r="C22" s="2" t="s">
        <v>149</v>
      </c>
      <c r="D22" s="4">
        <v>90</v>
      </c>
    </row>
    <row r="23" spans="2:7" x14ac:dyDescent="0.25">
      <c r="B23" s="34"/>
      <c r="C23" s="34"/>
      <c r="D23" s="34"/>
    </row>
    <row r="24" spans="2:7" x14ac:dyDescent="0.25">
      <c r="B24" s="32" t="s">
        <v>17</v>
      </c>
      <c r="C24" s="32" t="s">
        <v>19</v>
      </c>
      <c r="D24" s="33">
        <v>90</v>
      </c>
    </row>
    <row r="25" spans="2:7" x14ac:dyDescent="0.25">
      <c r="B25" s="32" t="s">
        <v>18</v>
      </c>
      <c r="C25" s="32" t="s">
        <v>20</v>
      </c>
      <c r="D25" s="33">
        <v>91</v>
      </c>
    </row>
    <row r="26" spans="2:7" ht="30" x14ac:dyDescent="0.25">
      <c r="B26" s="32" t="s">
        <v>379</v>
      </c>
      <c r="C26" s="32" t="s">
        <v>382</v>
      </c>
      <c r="D26" s="33">
        <v>50</v>
      </c>
    </row>
    <row r="27" spans="2:7" x14ac:dyDescent="0.25">
      <c r="B27" s="32" t="s">
        <v>380</v>
      </c>
      <c r="C27" s="32" t="s">
        <v>381</v>
      </c>
      <c r="D27" s="33">
        <v>-50</v>
      </c>
    </row>
    <row r="28" spans="2:7" ht="30" x14ac:dyDescent="0.25">
      <c r="B28" s="32" t="s">
        <v>21</v>
      </c>
      <c r="C28" s="32" t="s">
        <v>22</v>
      </c>
      <c r="D28" s="33">
        <v>97</v>
      </c>
    </row>
    <row r="29" spans="2:7" x14ac:dyDescent="0.25">
      <c r="B29" s="32" t="s">
        <v>24</v>
      </c>
      <c r="C29" s="32" t="s">
        <v>26</v>
      </c>
      <c r="D29" s="33">
        <v>132</v>
      </c>
      <c r="F29" t="s">
        <v>395</v>
      </c>
      <c r="G29" t="s">
        <v>396</v>
      </c>
    </row>
    <row r="30" spans="2:7" x14ac:dyDescent="0.25">
      <c r="B30" s="32" t="s">
        <v>23</v>
      </c>
      <c r="C30" s="32" t="s">
        <v>25</v>
      </c>
      <c r="D30" s="33">
        <v>1</v>
      </c>
      <c r="F30">
        <f>+D29*D30</f>
        <v>132</v>
      </c>
      <c r="G30">
        <f>+F30/SQRT(3)</f>
        <v>76.210235533030598</v>
      </c>
    </row>
    <row r="31" spans="2:7" ht="30" x14ac:dyDescent="0.25">
      <c r="B31" s="32" t="s">
        <v>128</v>
      </c>
      <c r="C31" s="32" t="s">
        <v>129</v>
      </c>
      <c r="D31" s="33">
        <v>132</v>
      </c>
    </row>
    <row r="32" spans="2:7" x14ac:dyDescent="0.25">
      <c r="B32" s="32" t="s">
        <v>126</v>
      </c>
      <c r="C32" s="32" t="s">
        <v>127</v>
      </c>
      <c r="D32" s="33">
        <v>50</v>
      </c>
    </row>
    <row r="33" spans="2:4" x14ac:dyDescent="0.25">
      <c r="B33" s="34"/>
      <c r="C33" s="34"/>
      <c r="D33" s="34"/>
    </row>
    <row r="34" spans="2:4" x14ac:dyDescent="0.25">
      <c r="B34" s="32" t="s">
        <v>522</v>
      </c>
      <c r="C34" s="32" t="s">
        <v>523</v>
      </c>
      <c r="D34" s="33"/>
    </row>
    <row r="35" spans="2:4" ht="30" x14ac:dyDescent="0.25">
      <c r="B35" s="32" t="s">
        <v>28</v>
      </c>
      <c r="C35" s="32" t="s">
        <v>27</v>
      </c>
      <c r="D35" s="33">
        <v>2</v>
      </c>
    </row>
    <row r="36" spans="2:4" x14ac:dyDescent="0.25">
      <c r="B36" s="32" t="s">
        <v>29</v>
      </c>
      <c r="C36" s="32" t="s">
        <v>98</v>
      </c>
      <c r="D36" s="33">
        <v>26</v>
      </c>
    </row>
    <row r="37" spans="2:4" x14ac:dyDescent="0.25">
      <c r="B37" s="32"/>
      <c r="C37" s="32" t="s">
        <v>99</v>
      </c>
      <c r="D37" s="33">
        <v>36</v>
      </c>
    </row>
    <row r="38" spans="2:4" x14ac:dyDescent="0.25">
      <c r="B38" s="32" t="s">
        <v>30</v>
      </c>
      <c r="C38" s="32" t="s">
        <v>100</v>
      </c>
      <c r="D38" s="33">
        <v>4.2</v>
      </c>
    </row>
    <row r="39" spans="2:4" x14ac:dyDescent="0.25">
      <c r="B39" s="32"/>
      <c r="C39" s="32" t="s">
        <v>101</v>
      </c>
      <c r="D39" s="33">
        <v>3.6</v>
      </c>
    </row>
    <row r="40" spans="2:4" x14ac:dyDescent="0.25">
      <c r="B40" s="32" t="s">
        <v>31</v>
      </c>
      <c r="C40" s="32" t="s">
        <v>195</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2"/>
  <sheetViews>
    <sheetView workbookViewId="0">
      <selection activeCell="F25" sqref="F25"/>
    </sheetView>
    <sheetView workbookViewId="1"/>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80" t="s">
        <v>345</v>
      </c>
      <c r="B1" s="80" t="s">
        <v>346</v>
      </c>
      <c r="C1" s="80" t="s">
        <v>347</v>
      </c>
      <c r="D1" s="80" t="s">
        <v>348</v>
      </c>
      <c r="E1" s="80" t="s">
        <v>349</v>
      </c>
      <c r="F1" s="80" t="s">
        <v>348</v>
      </c>
      <c r="G1" s="80" t="s">
        <v>349</v>
      </c>
      <c r="H1" s="80" t="s">
        <v>348</v>
      </c>
    </row>
    <row r="2" spans="1:8" x14ac:dyDescent="0.25">
      <c r="A2" s="81">
        <v>250491</v>
      </c>
      <c r="B2" s="81">
        <v>226893</v>
      </c>
      <c r="C2" s="81">
        <v>1</v>
      </c>
      <c r="D2" s="81" t="s">
        <v>899</v>
      </c>
      <c r="E2" s="81"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736</v>
      </c>
    </row>
    <row r="3" spans="1:8" x14ac:dyDescent="0.25">
      <c r="A3" s="81">
        <v>250490</v>
      </c>
      <c r="B3" s="81">
        <v>250401</v>
      </c>
      <c r="C3" s="81">
        <v>1</v>
      </c>
      <c r="D3" s="81" t="s">
        <v>900</v>
      </c>
      <c r="E3" s="81"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737</v>
      </c>
    </row>
    <row r="4" spans="1:8" x14ac:dyDescent="0.25">
      <c r="A4" s="81">
        <v>250490</v>
      </c>
      <c r="B4" s="81">
        <v>250401</v>
      </c>
      <c r="C4" s="81">
        <v>2</v>
      </c>
      <c r="D4" s="81" t="s">
        <v>900</v>
      </c>
      <c r="E4" s="81"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738</v>
      </c>
    </row>
    <row r="5" spans="1:8" x14ac:dyDescent="0.25">
      <c r="A5" s="81">
        <v>250401</v>
      </c>
      <c r="B5" s="81">
        <v>250040</v>
      </c>
      <c r="C5" s="81">
        <v>1</v>
      </c>
      <c r="D5" s="81" t="s">
        <v>901</v>
      </c>
      <c r="E5" s="81"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739</v>
      </c>
    </row>
    <row r="6" spans="1:8" x14ac:dyDescent="0.25">
      <c r="A6" s="81">
        <v>250401</v>
      </c>
      <c r="B6" s="81">
        <v>250040</v>
      </c>
      <c r="C6" s="81">
        <v>2</v>
      </c>
      <c r="D6" s="81" t="s">
        <v>901</v>
      </c>
      <c r="E6" s="81"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740</v>
      </c>
    </row>
    <row r="7" spans="1:8" x14ac:dyDescent="0.25">
      <c r="A7" s="81">
        <v>250401</v>
      </c>
      <c r="B7" s="81">
        <v>250040</v>
      </c>
      <c r="C7" s="81">
        <v>3</v>
      </c>
      <c r="D7" s="81" t="s">
        <v>901</v>
      </c>
      <c r="E7" s="81"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741</v>
      </c>
    </row>
    <row r="8" spans="1:8" x14ac:dyDescent="0.25">
      <c r="A8" s="81">
        <v>250401</v>
      </c>
      <c r="B8" s="81">
        <v>294840</v>
      </c>
      <c r="C8" s="81">
        <v>1</v>
      </c>
      <c r="D8" s="81" t="s">
        <v>902</v>
      </c>
      <c r="E8" s="81"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742</v>
      </c>
    </row>
    <row r="9" spans="1:8" x14ac:dyDescent="0.25">
      <c r="A9" s="81">
        <v>800000</v>
      </c>
      <c r="B9" s="81">
        <v>245641</v>
      </c>
      <c r="C9" s="81">
        <v>1</v>
      </c>
      <c r="D9" s="81" t="s">
        <v>903</v>
      </c>
      <c r="E9" s="81"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743</v>
      </c>
    </row>
    <row r="10" spans="1:8" x14ac:dyDescent="0.25">
      <c r="A10" s="81">
        <v>245641</v>
      </c>
      <c r="B10" s="81">
        <v>236942</v>
      </c>
      <c r="C10" s="81">
        <v>1</v>
      </c>
      <c r="D10" s="81" t="s">
        <v>904</v>
      </c>
      <c r="E10" s="81"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744</v>
      </c>
    </row>
    <row r="11" spans="1:8" x14ac:dyDescent="0.25">
      <c r="A11" s="81">
        <v>800009</v>
      </c>
      <c r="B11" s="81">
        <v>250401</v>
      </c>
      <c r="C11" s="81">
        <v>1</v>
      </c>
      <c r="D11" s="81" t="s">
        <v>905</v>
      </c>
      <c r="E11" s="81" t="str">
        <f>VLOOKUP(A11,'Bus Lib'!B:D,2,FALSE)&amp;" - "&amp;VLOOKUP(B11,'Bus Lib'!B:D,2,FALSE)</f>
        <v>SUM_POC_DUM - LSM_132</v>
      </c>
      <c r="F11" t="str">
        <f>VLOOKUP(A11,'Bus Lib'!B:D,2,FALSE)&amp;" - "&amp;VLOOKUP(B11,'Bus Lib'!B:D,2,FALSE)</f>
        <v>SUM_POC_DUM - LSM_132</v>
      </c>
      <c r="G11" t="str">
        <f>VLOOKUP(A11,'Bus Lib'!B:D,3,FALSE)&amp;" - "&amp;VLOOKUP(B11,'Bus Lib'!B:D,3,FALSE)</f>
        <v>SUMSF DM 132kV - Lismore 132kV</v>
      </c>
      <c r="H11" t="s">
        <v>745</v>
      </c>
    </row>
    <row r="12" spans="1:8" x14ac:dyDescent="0.25">
      <c r="A12" s="81">
        <v>800009</v>
      </c>
      <c r="B12" s="81">
        <v>245641</v>
      </c>
      <c r="C12" s="81">
        <v>1</v>
      </c>
      <c r="D12" s="81" t="s">
        <v>906</v>
      </c>
      <c r="E12" s="81" t="str">
        <f>VLOOKUP(A12,'Bus Lib'!B:D,2,FALSE)&amp;" - "&amp;VLOOKUP(B12,'Bus Lib'!B:D,2,FALSE)</f>
        <v>SUM_POC_DUM - KOLK_132</v>
      </c>
      <c r="F12" t="str">
        <f>VLOOKUP(A12,'Bus Lib'!B:D,2,FALSE)&amp;" - "&amp;VLOOKUP(B12,'Bus Lib'!B:D,2,FALSE)</f>
        <v>SUM_POC_DUM - KOLK_132</v>
      </c>
      <c r="G12" t="str">
        <f>VLOOKUP(A12,'Bus Lib'!B:D,3,FALSE)&amp;" - "&amp;VLOOKUP(B12,'Bus Lib'!B:D,3,FALSE)</f>
        <v>SUMSF DM 132kV - Koolkhan 132kV</v>
      </c>
      <c r="H12" t="s">
        <v>746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5" sqref="B5"/>
    </sheetView>
    <sheetView workbookViewId="1"/>
  </sheetViews>
  <sheetFormatPr defaultRowHeight="15" x14ac:dyDescent="0.25"/>
  <cols>
    <col min="1" max="1" width="30.5703125" bestFit="1" customWidth="1"/>
    <col min="2" max="2" width="30" customWidth="1"/>
    <col min="3" max="3" width="58.42578125" bestFit="1" customWidth="1"/>
  </cols>
  <sheetData>
    <row r="1" spans="1:4" x14ac:dyDescent="0.25">
      <c r="A1" s="84" t="s">
        <v>103</v>
      </c>
      <c r="B1" s="84" t="s">
        <v>97</v>
      </c>
      <c r="C1" s="84" t="s">
        <v>356</v>
      </c>
    </row>
    <row r="2" spans="1:4" x14ac:dyDescent="0.25">
      <c r="A2" t="s">
        <v>357</v>
      </c>
      <c r="B2" t="s">
        <v>358</v>
      </c>
    </row>
    <row r="3" spans="1:4" x14ac:dyDescent="0.25">
      <c r="A3" t="s">
        <v>359</v>
      </c>
      <c r="B3" t="s">
        <v>360</v>
      </c>
    </row>
    <row r="4" spans="1:4" x14ac:dyDescent="0.25">
      <c r="A4" t="s">
        <v>361</v>
      </c>
      <c r="B4" t="s">
        <v>933</v>
      </c>
      <c r="C4" t="s">
        <v>363</v>
      </c>
      <c r="D4" t="s">
        <v>362</v>
      </c>
    </row>
    <row r="5" spans="1:4" x14ac:dyDescent="0.25">
      <c r="A5" t="s">
        <v>364</v>
      </c>
      <c r="B5">
        <v>0</v>
      </c>
      <c r="C5" t="s">
        <v>365</v>
      </c>
    </row>
    <row r="6" spans="1:4" x14ac:dyDescent="0.25">
      <c r="A6" t="s">
        <v>366</v>
      </c>
      <c r="B6">
        <v>15</v>
      </c>
    </row>
    <row r="7" spans="1:4" x14ac:dyDescent="0.25">
      <c r="A7" t="s">
        <v>367</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workbookViewId="0">
      <selection activeCell="C35" sqref="C35"/>
    </sheetView>
    <sheetView workbookViewId="1"/>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784</v>
      </c>
    </row>
    <row r="4" spans="1:9" x14ac:dyDescent="0.25">
      <c r="A4" s="2" t="s">
        <v>125</v>
      </c>
      <c r="B4" s="4" t="s">
        <v>508</v>
      </c>
      <c r="F4" t="s">
        <v>800</v>
      </c>
      <c r="H4" t="s">
        <v>309</v>
      </c>
      <c r="I4" t="s">
        <v>785</v>
      </c>
    </row>
    <row r="5" spans="1:9" x14ac:dyDescent="0.25">
      <c r="A5" s="2" t="s">
        <v>44</v>
      </c>
      <c r="B5" s="4">
        <v>1</v>
      </c>
      <c r="G5" s="60" t="s">
        <v>783</v>
      </c>
      <c r="H5" s="60" t="s">
        <v>782</v>
      </c>
      <c r="I5" s="60" t="s">
        <v>786</v>
      </c>
    </row>
    <row r="6" spans="1:9" x14ac:dyDescent="0.25">
      <c r="A6" s="2" t="s">
        <v>45</v>
      </c>
      <c r="B6" s="4" t="s">
        <v>869</v>
      </c>
      <c r="G6" s="60" t="s">
        <v>787</v>
      </c>
      <c r="H6" s="60" t="s">
        <v>788</v>
      </c>
      <c r="I6" s="60" t="s">
        <v>789</v>
      </c>
    </row>
    <row r="7" spans="1:9" x14ac:dyDescent="0.25">
      <c r="A7" s="2" t="s">
        <v>281</v>
      </c>
      <c r="B7" s="4"/>
      <c r="G7" s="2" t="s">
        <v>790</v>
      </c>
      <c r="H7" s="2" t="s">
        <v>791</v>
      </c>
      <c r="I7" s="2" t="s">
        <v>792</v>
      </c>
    </row>
    <row r="8" spans="1:9" x14ac:dyDescent="0.25">
      <c r="A8" s="3"/>
      <c r="B8" s="3"/>
      <c r="G8" s="2" t="s">
        <v>793</v>
      </c>
      <c r="H8" s="2" t="s">
        <v>794</v>
      </c>
      <c r="I8" s="2" t="s">
        <v>795</v>
      </c>
    </row>
    <row r="9" spans="1:9" x14ac:dyDescent="0.25">
      <c r="A9" s="2" t="s">
        <v>46</v>
      </c>
      <c r="B9" s="4"/>
      <c r="G9" s="60" t="s">
        <v>796</v>
      </c>
      <c r="H9" s="60" t="s">
        <v>141</v>
      </c>
      <c r="I9" s="60" t="s">
        <v>797</v>
      </c>
    </row>
    <row r="10" spans="1:9" x14ac:dyDescent="0.25">
      <c r="A10" s="3"/>
      <c r="B10" s="3"/>
      <c r="G10" s="2">
        <v>50</v>
      </c>
      <c r="H10" s="2" t="s">
        <v>798</v>
      </c>
      <c r="I10" s="2" t="s">
        <v>799</v>
      </c>
    </row>
    <row r="11" spans="1:9" x14ac:dyDescent="0.25">
      <c r="A11" s="2" t="s">
        <v>47</v>
      </c>
      <c r="B11" s="4">
        <v>15</v>
      </c>
    </row>
    <row r="12" spans="1:9" x14ac:dyDescent="0.25">
      <c r="A12" s="2" t="s">
        <v>48</v>
      </c>
      <c r="B12" s="4">
        <v>5</v>
      </c>
      <c r="F12" t="s">
        <v>801</v>
      </c>
    </row>
    <row r="13" spans="1:9" x14ac:dyDescent="0.25">
      <c r="A13" s="3"/>
      <c r="B13" s="3"/>
      <c r="G13" s="2" t="s">
        <v>802</v>
      </c>
      <c r="H13" s="2"/>
      <c r="I13" s="2"/>
    </row>
    <row r="14" spans="1:9" x14ac:dyDescent="0.25">
      <c r="A14" s="2" t="s">
        <v>49</v>
      </c>
      <c r="B14" s="4">
        <v>8</v>
      </c>
      <c r="G14" s="2" t="s">
        <v>803</v>
      </c>
      <c r="H14" s="2"/>
      <c r="I14" s="2"/>
    </row>
    <row r="15" spans="1:9" x14ac:dyDescent="0.25">
      <c r="A15" s="3"/>
      <c r="B15" s="3"/>
      <c r="G15" s="2" t="s">
        <v>804</v>
      </c>
      <c r="H15" s="2"/>
      <c r="I15" s="2"/>
    </row>
    <row r="16" spans="1:9" x14ac:dyDescent="0.25">
      <c r="A16" s="2" t="s">
        <v>50</v>
      </c>
      <c r="B16" s="4" t="s">
        <v>669</v>
      </c>
      <c r="D16" t="s">
        <v>51</v>
      </c>
      <c r="G16" s="2" t="s">
        <v>805</v>
      </c>
      <c r="H16" s="2"/>
      <c r="I16" s="2"/>
    </row>
    <row r="17" spans="1:9" x14ac:dyDescent="0.25">
      <c r="A17" s="2" t="s">
        <v>191</v>
      </c>
      <c r="B17" s="4" t="s">
        <v>673</v>
      </c>
      <c r="D17" t="s">
        <v>192</v>
      </c>
      <c r="G17" s="2"/>
      <c r="H17" s="2"/>
      <c r="I17" s="2"/>
    </row>
    <row r="18" spans="1:9" x14ac:dyDescent="0.25">
      <c r="A18" s="2" t="s">
        <v>288</v>
      </c>
      <c r="B18" s="4" t="s">
        <v>898</v>
      </c>
      <c r="G18" s="2" t="s">
        <v>806</v>
      </c>
      <c r="H18" s="2"/>
      <c r="I18" s="2"/>
    </row>
    <row r="19" spans="1:9" x14ac:dyDescent="0.25">
      <c r="A19" s="2" t="s">
        <v>215</v>
      </c>
      <c r="B19" s="4" t="s">
        <v>106</v>
      </c>
    </row>
    <row r="20" spans="1:9" x14ac:dyDescent="0.25">
      <c r="A20" s="3"/>
      <c r="B20" s="3"/>
      <c r="F20" t="s">
        <v>807</v>
      </c>
    </row>
    <row r="21" spans="1:9" x14ac:dyDescent="0.25">
      <c r="A21" s="2" t="s">
        <v>116</v>
      </c>
      <c r="B21" s="4">
        <v>1927070795</v>
      </c>
      <c r="G21" s="2" t="s">
        <v>808</v>
      </c>
      <c r="H21" s="2"/>
      <c r="I21" s="2" t="s">
        <v>810</v>
      </c>
    </row>
    <row r="22" spans="1:9" x14ac:dyDescent="0.25">
      <c r="A22" s="2" t="s">
        <v>124</v>
      </c>
      <c r="B22" s="4"/>
      <c r="G22" s="2" t="s">
        <v>809</v>
      </c>
      <c r="H22" s="2"/>
      <c r="I22" s="2" t="s">
        <v>810</v>
      </c>
    </row>
    <row r="23" spans="1:9" x14ac:dyDescent="0.25">
      <c r="A23" s="2" t="s">
        <v>160</v>
      </c>
      <c r="B23" s="4">
        <v>270230556</v>
      </c>
    </row>
    <row r="24" spans="1:9" x14ac:dyDescent="0.25">
      <c r="A24" s="2" t="s">
        <v>161</v>
      </c>
      <c r="B24" s="4">
        <v>976319064</v>
      </c>
    </row>
    <row r="25" spans="1:9" x14ac:dyDescent="0.25">
      <c r="A25" s="2" t="s">
        <v>166</v>
      </c>
      <c r="B25" s="4">
        <v>1827520263</v>
      </c>
      <c r="F25" t="s">
        <v>819</v>
      </c>
    </row>
    <row r="26" spans="1:9" x14ac:dyDescent="0.25">
      <c r="A26" s="60" t="s">
        <v>117</v>
      </c>
      <c r="B26" s="116">
        <v>163769877</v>
      </c>
      <c r="G26" s="60" t="s">
        <v>811</v>
      </c>
      <c r="H26" s="60" t="s">
        <v>815</v>
      </c>
      <c r="I26" s="2"/>
    </row>
    <row r="27" spans="1:9" x14ac:dyDescent="0.25">
      <c r="A27" s="2" t="s">
        <v>123</v>
      </c>
      <c r="B27" s="4"/>
      <c r="G27" s="60" t="s">
        <v>812</v>
      </c>
      <c r="H27" s="60" t="s">
        <v>816</v>
      </c>
      <c r="I27" s="2"/>
    </row>
    <row r="28" spans="1:9" x14ac:dyDescent="0.25">
      <c r="A28" s="2" t="s">
        <v>162</v>
      </c>
      <c r="B28" s="4">
        <v>626637343</v>
      </c>
      <c r="G28" s="2" t="s">
        <v>813</v>
      </c>
      <c r="H28" s="2"/>
      <c r="I28" s="2"/>
    </row>
    <row r="29" spans="1:9" x14ac:dyDescent="0.25">
      <c r="A29" s="2" t="s">
        <v>163</v>
      </c>
      <c r="B29" s="4">
        <v>47901822</v>
      </c>
      <c r="G29" s="2" t="s">
        <v>814</v>
      </c>
      <c r="H29" s="2"/>
      <c r="I29" s="2"/>
    </row>
    <row r="30" spans="1:9" x14ac:dyDescent="0.25">
      <c r="A30" s="2" t="s">
        <v>670</v>
      </c>
      <c r="B30" s="4">
        <v>2052650100</v>
      </c>
      <c r="G30" s="2" t="s">
        <v>817</v>
      </c>
      <c r="H30" s="2"/>
      <c r="I30" s="2"/>
    </row>
    <row r="31" spans="1:9" x14ac:dyDescent="0.25">
      <c r="A31" s="2" t="s">
        <v>164</v>
      </c>
      <c r="B31" s="4">
        <v>1775954593</v>
      </c>
      <c r="G31" s="2" t="s">
        <v>818</v>
      </c>
      <c r="H31" s="2"/>
      <c r="I31" s="2"/>
    </row>
    <row r="32" spans="1:9" x14ac:dyDescent="0.25">
      <c r="A32" s="2" t="s">
        <v>671</v>
      </c>
      <c r="B32" s="4">
        <v>1066702073</v>
      </c>
    </row>
    <row r="33" spans="1:9" x14ac:dyDescent="0.25">
      <c r="A33" s="2" t="s">
        <v>165</v>
      </c>
      <c r="B33" s="4">
        <v>305157189</v>
      </c>
      <c r="F33" t="s">
        <v>820</v>
      </c>
    </row>
    <row r="34" spans="1:9" x14ac:dyDescent="0.25">
      <c r="A34" s="2" t="s">
        <v>672</v>
      </c>
      <c r="B34" s="4">
        <v>2104320057</v>
      </c>
      <c r="G34" s="60" t="s">
        <v>821</v>
      </c>
      <c r="H34" s="60" t="s">
        <v>815</v>
      </c>
      <c r="I34" s="2"/>
    </row>
    <row r="35" spans="1:9" x14ac:dyDescent="0.25">
      <c r="A35" s="2" t="s">
        <v>255</v>
      </c>
      <c r="B35" s="4">
        <v>935825497</v>
      </c>
      <c r="G35" s="60" t="s">
        <v>822</v>
      </c>
      <c r="H35" s="60" t="s">
        <v>816</v>
      </c>
      <c r="I35" s="2"/>
    </row>
    <row r="36" spans="1:9" x14ac:dyDescent="0.25">
      <c r="A36" s="2" t="s">
        <v>118</v>
      </c>
      <c r="B36" s="4">
        <v>1591544161</v>
      </c>
      <c r="G36" s="2" t="s">
        <v>823</v>
      </c>
      <c r="H36" s="2"/>
      <c r="I36" s="2" t="s">
        <v>824</v>
      </c>
    </row>
    <row r="37" spans="1:9" x14ac:dyDescent="0.25">
      <c r="A37" s="2" t="s">
        <v>122</v>
      </c>
      <c r="B37" s="4"/>
      <c r="G37" s="2" t="s">
        <v>813</v>
      </c>
      <c r="H37" s="2"/>
      <c r="I37" s="2"/>
    </row>
    <row r="38" spans="1:9" x14ac:dyDescent="0.25">
      <c r="A38" s="25"/>
      <c r="B38" s="25"/>
      <c r="G38" s="2" t="s">
        <v>825</v>
      </c>
      <c r="H38" s="2"/>
      <c r="I38" s="2"/>
    </row>
    <row r="39" spans="1:9" x14ac:dyDescent="0.25">
      <c r="A39" s="2" t="s">
        <v>146</v>
      </c>
      <c r="B39" s="4">
        <v>5000</v>
      </c>
    </row>
    <row r="41" spans="1:9" x14ac:dyDescent="0.25">
      <c r="F41" t="s">
        <v>826</v>
      </c>
    </row>
    <row r="44" spans="1:9" x14ac:dyDescent="0.25">
      <c r="F44" t="s">
        <v>832</v>
      </c>
    </row>
    <row r="45" spans="1:9" x14ac:dyDescent="0.25">
      <c r="G45" s="60" t="s">
        <v>827</v>
      </c>
      <c r="H45" s="60"/>
      <c r="I45" s="60"/>
    </row>
    <row r="46" spans="1:9" x14ac:dyDescent="0.25">
      <c r="G46" s="60" t="s">
        <v>828</v>
      </c>
      <c r="H46" s="60"/>
      <c r="I46" s="60"/>
    </row>
    <row r="47" spans="1:9" x14ac:dyDescent="0.25">
      <c r="G47" s="2" t="s">
        <v>829</v>
      </c>
      <c r="H47" s="2"/>
      <c r="I47" s="2"/>
    </row>
    <row r="48" spans="1:9" x14ac:dyDescent="0.25">
      <c r="G48" s="2" t="s">
        <v>830</v>
      </c>
      <c r="H48" s="2"/>
      <c r="I48" s="2"/>
    </row>
    <row r="49" spans="6:9" x14ac:dyDescent="0.25">
      <c r="G49" s="2" t="s">
        <v>831</v>
      </c>
      <c r="H49" s="2"/>
      <c r="I49" s="2"/>
    </row>
    <row r="51" spans="6:9" x14ac:dyDescent="0.25">
      <c r="F51" t="s">
        <v>833</v>
      </c>
    </row>
    <row r="52" spans="6:9" x14ac:dyDescent="0.25">
      <c r="G52" s="2" t="s">
        <v>834</v>
      </c>
      <c r="H52" s="2"/>
      <c r="I52" s="2"/>
    </row>
    <row r="53" spans="6:9" x14ac:dyDescent="0.25">
      <c r="G53" s="2" t="s">
        <v>835</v>
      </c>
      <c r="H53" s="2"/>
      <c r="I53" s="2"/>
    </row>
    <row r="54" spans="6:9" x14ac:dyDescent="0.25">
      <c r="G54" s="2" t="s">
        <v>836</v>
      </c>
      <c r="H54" s="2"/>
      <c r="I54" s="2"/>
    </row>
    <row r="55" spans="6:9" x14ac:dyDescent="0.25">
      <c r="G55" s="2" t="s">
        <v>837</v>
      </c>
      <c r="H55" s="2"/>
      <c r="I55" s="2"/>
    </row>
    <row r="56" spans="6:9" x14ac:dyDescent="0.25">
      <c r="G56" s="60" t="s">
        <v>838</v>
      </c>
      <c r="H56" s="60"/>
      <c r="I56" s="60"/>
    </row>
    <row r="57" spans="6:9" x14ac:dyDescent="0.25">
      <c r="G57" s="60" t="s">
        <v>839</v>
      </c>
      <c r="H57" s="60"/>
      <c r="I57" s="60"/>
    </row>
    <row r="58" spans="6:9" x14ac:dyDescent="0.25">
      <c r="G58" s="2" t="s">
        <v>840</v>
      </c>
      <c r="H58" s="2"/>
      <c r="I58" s="2"/>
    </row>
    <row r="59" spans="6:9" x14ac:dyDescent="0.25">
      <c r="G59" s="2" t="s">
        <v>841</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0"/>
  <sheetViews>
    <sheetView workbookViewId="0">
      <selection activeCell="N67" sqref="N67"/>
    </sheetView>
    <sheetView workbookViewId="1"/>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299</v>
      </c>
    </row>
    <row r="3" spans="1:2" x14ac:dyDescent="0.25">
      <c r="A3" s="2" t="s">
        <v>151</v>
      </c>
      <c r="B3" s="2" t="s">
        <v>465</v>
      </c>
    </row>
    <row r="4" spans="1:2" x14ac:dyDescent="0.25">
      <c r="A4" s="2" t="s">
        <v>150</v>
      </c>
      <c r="B4" s="2" t="s">
        <v>466</v>
      </c>
    </row>
    <row r="5" spans="1:2" x14ac:dyDescent="0.25">
      <c r="A5" s="2" t="s">
        <v>152</v>
      </c>
      <c r="B5" s="2" t="s">
        <v>921</v>
      </c>
    </row>
    <row r="6" spans="1:2" x14ac:dyDescent="0.25">
      <c r="A6" s="2" t="s">
        <v>371</v>
      </c>
      <c r="B6" s="2" t="s">
        <v>922</v>
      </c>
    </row>
    <row r="7" spans="1:2" x14ac:dyDescent="0.25">
      <c r="A7" s="2" t="s">
        <v>674</v>
      </c>
      <c r="B7" s="2" t="s">
        <v>698</v>
      </c>
    </row>
    <row r="8" spans="1:2" x14ac:dyDescent="0.25">
      <c r="A8" s="3"/>
      <c r="B8" s="3"/>
    </row>
    <row r="9" spans="1:2" x14ac:dyDescent="0.25">
      <c r="A9" s="2" t="s">
        <v>390</v>
      </c>
      <c r="B9" s="2" t="s">
        <v>394</v>
      </c>
    </row>
    <row r="10" spans="1:2" x14ac:dyDescent="0.25">
      <c r="A10" s="2" t="s">
        <v>392</v>
      </c>
      <c r="B10" s="2"/>
    </row>
    <row r="11" spans="1:2" x14ac:dyDescent="0.25">
      <c r="A11" s="2" t="s">
        <v>391</v>
      </c>
      <c r="B11" s="2"/>
    </row>
    <row r="12" spans="1:2" x14ac:dyDescent="0.25">
      <c r="A12" s="2" t="s">
        <v>393</v>
      </c>
      <c r="B12" s="2"/>
    </row>
    <row r="13" spans="1:2" x14ac:dyDescent="0.25">
      <c r="A13" s="3"/>
      <c r="B13" s="3"/>
    </row>
    <row r="14" spans="1:2" x14ac:dyDescent="0.25">
      <c r="A14" s="2" t="s">
        <v>47</v>
      </c>
      <c r="B14" s="2">
        <v>15</v>
      </c>
    </row>
    <row r="15" spans="1:2" x14ac:dyDescent="0.25">
      <c r="A15" s="60" t="s">
        <v>310</v>
      </c>
      <c r="B15" s="60">
        <v>0</v>
      </c>
    </row>
    <row r="16" spans="1:2" x14ac:dyDescent="0.25">
      <c r="A16" s="28"/>
      <c r="B16" s="28"/>
    </row>
    <row r="17" spans="1:3" x14ac:dyDescent="0.25">
      <c r="A17" s="2" t="s">
        <v>170</v>
      </c>
      <c r="B17" s="2">
        <v>9900</v>
      </c>
    </row>
    <row r="18" spans="1:3" x14ac:dyDescent="0.25">
      <c r="A18" s="60" t="s">
        <v>339</v>
      </c>
      <c r="B18" s="2">
        <v>10</v>
      </c>
    </row>
    <row r="19" spans="1:3" x14ac:dyDescent="0.25">
      <c r="A19" s="2" t="s">
        <v>169</v>
      </c>
      <c r="B19" s="2">
        <v>9910</v>
      </c>
    </row>
    <row r="20" spans="1:3" x14ac:dyDescent="0.25">
      <c r="A20" s="2" t="s">
        <v>172</v>
      </c>
      <c r="B20" s="2">
        <v>9920</v>
      </c>
    </row>
    <row r="21" spans="1:3" x14ac:dyDescent="0.25">
      <c r="A21" s="2" t="s">
        <v>171</v>
      </c>
      <c r="B21" s="2">
        <v>9942</v>
      </c>
    </row>
    <row r="22" spans="1:3" x14ac:dyDescent="0.25">
      <c r="A22" s="2" t="s">
        <v>338</v>
      </c>
      <c r="B22" s="2">
        <v>9944</v>
      </c>
    </row>
    <row r="23" spans="1:3" x14ac:dyDescent="0.25">
      <c r="A23" s="28"/>
      <c r="B23" s="28"/>
    </row>
    <row r="24" spans="1:3" x14ac:dyDescent="0.25">
      <c r="A24" s="2" t="s">
        <v>173</v>
      </c>
      <c r="B24" s="2">
        <v>9920</v>
      </c>
    </row>
    <row r="25" spans="1:3" x14ac:dyDescent="0.25">
      <c r="A25" s="2" t="s">
        <v>174</v>
      </c>
      <c r="B25" s="2">
        <v>9910</v>
      </c>
    </row>
    <row r="26" spans="1:3" x14ac:dyDescent="0.25">
      <c r="A26" s="2" t="s">
        <v>175</v>
      </c>
      <c r="B26" s="2">
        <v>9920</v>
      </c>
    </row>
    <row r="27" spans="1:3" x14ac:dyDescent="0.25">
      <c r="A27" s="2" t="s">
        <v>153</v>
      </c>
      <c r="B27" s="2">
        <v>10</v>
      </c>
    </row>
    <row r="28" spans="1:3" x14ac:dyDescent="0.25">
      <c r="A28" s="2" t="s">
        <v>154</v>
      </c>
      <c r="B28" s="2">
        <v>9900</v>
      </c>
      <c r="C28" t="s">
        <v>387</v>
      </c>
    </row>
    <row r="29" spans="1:3" ht="15.75" thickBot="1" x14ac:dyDescent="0.3">
      <c r="A29" s="27" t="s">
        <v>159</v>
      </c>
      <c r="B29" s="2">
        <v>10</v>
      </c>
      <c r="C29" t="s">
        <v>339</v>
      </c>
    </row>
    <row r="30" spans="1:3" x14ac:dyDescent="0.25">
      <c r="A30" s="74" t="s">
        <v>155</v>
      </c>
      <c r="B30" s="36">
        <v>9941</v>
      </c>
    </row>
    <row r="31" spans="1:3" x14ac:dyDescent="0.25">
      <c r="A31" s="75" t="s">
        <v>156</v>
      </c>
      <c r="B31" s="2">
        <v>9940</v>
      </c>
    </row>
    <row r="32" spans="1:3" x14ac:dyDescent="0.25">
      <c r="A32" s="79" t="s">
        <v>167</v>
      </c>
      <c r="B32" s="2">
        <v>9941</v>
      </c>
    </row>
    <row r="33" spans="1:2" x14ac:dyDescent="0.25">
      <c r="A33" s="75" t="s">
        <v>157</v>
      </c>
      <c r="B33" s="76">
        <v>9942</v>
      </c>
    </row>
    <row r="34" spans="1:2" x14ac:dyDescent="0.25">
      <c r="A34" s="75" t="s">
        <v>158</v>
      </c>
      <c r="B34" s="76">
        <v>9941</v>
      </c>
    </row>
    <row r="35" spans="1:2" ht="15.75" thickBot="1" x14ac:dyDescent="0.3">
      <c r="A35" s="77" t="s">
        <v>168</v>
      </c>
      <c r="B35" s="78">
        <v>9942</v>
      </c>
    </row>
    <row r="36" spans="1:2" x14ac:dyDescent="0.25">
      <c r="A36" s="36" t="s">
        <v>327</v>
      </c>
      <c r="B36" s="36">
        <v>9943</v>
      </c>
    </row>
    <row r="37" spans="1:2" x14ac:dyDescent="0.25">
      <c r="A37" s="2" t="s">
        <v>328</v>
      </c>
      <c r="B37" s="2">
        <v>9940</v>
      </c>
    </row>
    <row r="38" spans="1:2" x14ac:dyDescent="0.25">
      <c r="A38" s="29" t="s">
        <v>329</v>
      </c>
      <c r="B38" s="2">
        <v>9943</v>
      </c>
    </row>
    <row r="39" spans="1:2" x14ac:dyDescent="0.25">
      <c r="A39" s="2" t="s">
        <v>330</v>
      </c>
      <c r="B39" s="2">
        <v>9944</v>
      </c>
    </row>
    <row r="40" spans="1:2" x14ac:dyDescent="0.25">
      <c r="A40" s="2" t="s">
        <v>331</v>
      </c>
      <c r="B40" s="2">
        <v>9943</v>
      </c>
    </row>
    <row r="41" spans="1:2" x14ac:dyDescent="0.25">
      <c r="A41" s="2" t="s">
        <v>332</v>
      </c>
      <c r="B41" s="2">
        <v>9944</v>
      </c>
    </row>
    <row r="42" spans="1:2" x14ac:dyDescent="0.25">
      <c r="A42" s="30"/>
      <c r="B42" s="30"/>
    </row>
    <row r="43" spans="1:2" x14ac:dyDescent="0.25">
      <c r="A43" s="2" t="s">
        <v>293</v>
      </c>
      <c r="B43" s="2">
        <v>9920</v>
      </c>
    </row>
    <row r="44" spans="1:2" x14ac:dyDescent="0.25">
      <c r="A44" s="2" t="s">
        <v>294</v>
      </c>
      <c r="B44" s="2">
        <v>1</v>
      </c>
    </row>
    <row r="45" spans="1:2" x14ac:dyDescent="0.25">
      <c r="A45" s="2" t="s">
        <v>325</v>
      </c>
      <c r="B45" s="2">
        <v>16</v>
      </c>
    </row>
    <row r="46" spans="1:2" x14ac:dyDescent="0.25">
      <c r="A46" s="2" t="s">
        <v>295</v>
      </c>
      <c r="B46" s="31" t="s">
        <v>920</v>
      </c>
    </row>
    <row r="47" spans="1:2" x14ac:dyDescent="0.25">
      <c r="A47" s="27" t="s">
        <v>296</v>
      </c>
      <c r="B47" s="27" t="s">
        <v>626</v>
      </c>
    </row>
    <row r="48" spans="1:2" x14ac:dyDescent="0.25">
      <c r="A48" s="42"/>
      <c r="B48" s="43"/>
    </row>
    <row r="49" spans="1:2" x14ac:dyDescent="0.25">
      <c r="A49" s="2" t="s">
        <v>257</v>
      </c>
      <c r="B49" s="2">
        <v>9920</v>
      </c>
    </row>
    <row r="50" spans="1:2" x14ac:dyDescent="0.25">
      <c r="A50" s="2" t="s">
        <v>258</v>
      </c>
      <c r="B50" s="2">
        <v>1</v>
      </c>
    </row>
    <row r="51" spans="1:2" x14ac:dyDescent="0.25">
      <c r="A51" s="2" t="s">
        <v>383</v>
      </c>
      <c r="B51" s="2">
        <v>18</v>
      </c>
    </row>
    <row r="52" spans="1:2" x14ac:dyDescent="0.25">
      <c r="A52" s="2" t="s">
        <v>259</v>
      </c>
      <c r="B52" s="31" t="s">
        <v>920</v>
      </c>
    </row>
    <row r="53" spans="1:2" x14ac:dyDescent="0.25">
      <c r="A53" s="2" t="s">
        <v>260</v>
      </c>
      <c r="B53" s="2" t="s">
        <v>626</v>
      </c>
    </row>
    <row r="54" spans="1:2" x14ac:dyDescent="0.25">
      <c r="A54" s="42"/>
      <c r="B54" s="43"/>
    </row>
    <row r="55" spans="1:2" x14ac:dyDescent="0.25">
      <c r="A55" s="2" t="s">
        <v>261</v>
      </c>
      <c r="B55" s="2">
        <v>9942</v>
      </c>
    </row>
    <row r="56" spans="1:2" x14ac:dyDescent="0.25">
      <c r="A56" s="2" t="s">
        <v>262</v>
      </c>
      <c r="B56" s="2">
        <v>1</v>
      </c>
    </row>
    <row r="57" spans="1:2" x14ac:dyDescent="0.25">
      <c r="A57" s="2" t="s">
        <v>680</v>
      </c>
      <c r="B57" s="2">
        <v>0</v>
      </c>
    </row>
    <row r="58" spans="1:2" x14ac:dyDescent="0.25">
      <c r="A58" s="2" t="s">
        <v>263</v>
      </c>
      <c r="B58" s="2" t="s">
        <v>699</v>
      </c>
    </row>
    <row r="59" spans="1:2" x14ac:dyDescent="0.25">
      <c r="A59" s="2" t="s">
        <v>264</v>
      </c>
      <c r="B59" s="2" t="s">
        <v>627</v>
      </c>
    </row>
    <row r="60" spans="1:2" x14ac:dyDescent="0.25">
      <c r="A60" s="42"/>
      <c r="B60" s="43"/>
    </row>
    <row r="61" spans="1:2" x14ac:dyDescent="0.25">
      <c r="A61" s="2" t="s">
        <v>265</v>
      </c>
      <c r="B61" s="2">
        <v>9920</v>
      </c>
    </row>
    <row r="62" spans="1:2" x14ac:dyDescent="0.25">
      <c r="A62" s="2" t="s">
        <v>266</v>
      </c>
      <c r="B62" s="2">
        <v>1</v>
      </c>
    </row>
    <row r="63" spans="1:2" x14ac:dyDescent="0.25">
      <c r="A63" s="2" t="s">
        <v>385</v>
      </c>
      <c r="B63" s="2">
        <v>14</v>
      </c>
    </row>
    <row r="64" spans="1:2" x14ac:dyDescent="0.25">
      <c r="A64" s="2" t="s">
        <v>267</v>
      </c>
      <c r="B64" s="31" t="s">
        <v>920</v>
      </c>
    </row>
    <row r="65" spans="1:4" x14ac:dyDescent="0.25">
      <c r="A65" s="2" t="s">
        <v>268</v>
      </c>
      <c r="B65" s="2" t="s">
        <v>626</v>
      </c>
    </row>
    <row r="66" spans="1:4" x14ac:dyDescent="0.25">
      <c r="A66" s="42"/>
      <c r="B66" s="43"/>
    </row>
    <row r="67" spans="1:4" x14ac:dyDescent="0.25">
      <c r="A67" s="2" t="s">
        <v>628</v>
      </c>
      <c r="B67" s="2">
        <v>9920</v>
      </c>
    </row>
    <row r="68" spans="1:4" x14ac:dyDescent="0.25">
      <c r="A68" s="2" t="s">
        <v>629</v>
      </c>
      <c r="B68" s="2">
        <v>1</v>
      </c>
    </row>
    <row r="69" spans="1:4" x14ac:dyDescent="0.25">
      <c r="A69" s="2" t="s">
        <v>630</v>
      </c>
      <c r="B69" s="2">
        <v>15</v>
      </c>
    </row>
    <row r="70" spans="1:4" x14ac:dyDescent="0.25">
      <c r="A70" s="2" t="s">
        <v>631</v>
      </c>
      <c r="B70" s="31" t="s">
        <v>920</v>
      </c>
    </row>
    <row r="71" spans="1:4" x14ac:dyDescent="0.25">
      <c r="A71" s="2" t="s">
        <v>632</v>
      </c>
      <c r="B71" s="2" t="s">
        <v>626</v>
      </c>
    </row>
    <row r="72" spans="1:4" x14ac:dyDescent="0.25">
      <c r="A72" s="42"/>
      <c r="B72" s="43"/>
    </row>
    <row r="73" spans="1:4" x14ac:dyDescent="0.25">
      <c r="A73" s="2"/>
      <c r="B73" s="2"/>
    </row>
    <row r="74" spans="1:4" x14ac:dyDescent="0.25">
      <c r="A74" s="2"/>
      <c r="B74" s="2"/>
    </row>
    <row r="75" spans="1:4" x14ac:dyDescent="0.25">
      <c r="A75" s="2"/>
      <c r="B75" s="2"/>
    </row>
    <row r="76" spans="1:4" x14ac:dyDescent="0.25">
      <c r="A76" s="2"/>
      <c r="B76" s="31"/>
    </row>
    <row r="77" spans="1:4" x14ac:dyDescent="0.25">
      <c r="A77" s="2"/>
      <c r="B77" s="2"/>
    </row>
    <row r="79" spans="1:4" x14ac:dyDescent="0.25">
      <c r="A79" s="83" t="s">
        <v>351</v>
      </c>
      <c r="B79" s="25"/>
    </row>
    <row r="80" spans="1:4" x14ac:dyDescent="0.25">
      <c r="A80" s="29" t="s">
        <v>352</v>
      </c>
      <c r="B80" t="s">
        <v>353</v>
      </c>
      <c r="C80" t="s">
        <v>354</v>
      </c>
      <c r="D80" t="s">
        <v>355</v>
      </c>
    </row>
  </sheetData>
  <dataValidations disablePrompts="1" count="1">
    <dataValidation type="list" allowBlank="1" showInputMessage="1" showErrorMessage="1" sqref="A45" xr:uid="{2B6FF309-47B9-4B4C-9B75-A82B1222FC93}">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529"/>
  <sheetViews>
    <sheetView workbookViewId="0">
      <pane xSplit="1" ySplit="6" topLeftCell="B390" activePane="bottomRight" state="frozen"/>
      <selection pane="topRight" activeCell="B1" sqref="B1"/>
      <selection pane="bottomLeft" activeCell="A7" sqref="A7"/>
      <selection pane="bottomRight" activeCell="U406" sqref="U406"/>
    </sheetView>
    <sheetView workbookViewId="1">
      <selection sqref="A1:J5"/>
    </sheetView>
  </sheetViews>
  <sheetFormatPr defaultRowHeight="15" x14ac:dyDescent="0.25"/>
  <cols>
    <col min="2" max="2" width="17.140625" customWidth="1"/>
    <col min="3" max="3" width="8.140625" customWidth="1"/>
    <col min="4" max="4" width="6.28515625" customWidth="1"/>
    <col min="5" max="5" width="9.42578125" customWidth="1"/>
    <col min="6" max="6" width="7.28515625" customWidth="1"/>
    <col min="7" max="7" width="9.42578125" customWidth="1"/>
    <col min="9" max="9" width="0" hidden="1" customWidth="1"/>
    <col min="10" max="10" width="13.28515625" hidden="1" customWidth="1"/>
    <col min="11" max="11" width="15.28515625" hidden="1" customWidth="1"/>
    <col min="12" max="13" width="0" hidden="1" customWidth="1"/>
    <col min="14" max="14" width="5.42578125" customWidth="1"/>
    <col min="15" max="15" width="6.28515625" customWidth="1"/>
    <col min="16" max="16" width="8" customWidth="1"/>
    <col min="17" max="17" width="9.5703125" customWidth="1"/>
    <col min="18" max="18" width="4.5703125" customWidth="1"/>
    <col min="19" max="19" width="5.5703125" customWidth="1"/>
    <col min="22" max="22" width="11.42578125" customWidth="1"/>
    <col min="23" max="23" width="70.7109375" customWidth="1"/>
    <col min="24" max="24" width="28.85546875" customWidth="1"/>
  </cols>
  <sheetData>
    <row r="1" spans="1:24" ht="14.45" customHeight="1" x14ac:dyDescent="0.25">
      <c r="A1" s="259" t="s">
        <v>148</v>
      </c>
      <c r="B1" s="259"/>
      <c r="C1" s="259"/>
      <c r="D1" s="259"/>
      <c r="E1" s="259"/>
      <c r="F1" s="259"/>
      <c r="G1" s="259"/>
      <c r="H1" s="259"/>
      <c r="I1" s="259"/>
      <c r="J1" s="259"/>
    </row>
    <row r="2" spans="1:24" x14ac:dyDescent="0.25">
      <c r="A2" s="259"/>
      <c r="B2" s="259"/>
      <c r="C2" s="259"/>
      <c r="D2" s="259"/>
      <c r="E2" s="259"/>
      <c r="F2" s="259"/>
      <c r="G2" s="259"/>
      <c r="H2" s="259"/>
      <c r="I2" s="259"/>
      <c r="J2" s="259"/>
      <c r="W2">
        <f>760*0.8</f>
        <v>608</v>
      </c>
    </row>
    <row r="3" spans="1:24" x14ac:dyDescent="0.25">
      <c r="A3" s="259"/>
      <c r="B3" s="259"/>
      <c r="C3" s="259"/>
      <c r="D3" s="259"/>
      <c r="E3" s="259"/>
      <c r="F3" s="259"/>
      <c r="G3" s="259"/>
      <c r="H3" s="259"/>
      <c r="I3" s="259"/>
      <c r="J3" s="259"/>
      <c r="W3">
        <f>+W2-570</f>
        <v>38</v>
      </c>
    </row>
    <row r="4" spans="1:24" x14ac:dyDescent="0.25">
      <c r="A4" s="259"/>
      <c r="B4" s="259"/>
      <c r="C4" s="259"/>
      <c r="D4" s="259"/>
      <c r="E4" s="259"/>
      <c r="F4" s="259"/>
      <c r="G4" s="259"/>
      <c r="H4" s="259"/>
      <c r="I4" s="259"/>
      <c r="J4" s="259"/>
    </row>
    <row r="5" spans="1:24" ht="39" customHeight="1" x14ac:dyDescent="0.25">
      <c r="A5" s="260"/>
      <c r="B5" s="260"/>
      <c r="C5" s="260"/>
      <c r="D5" s="260"/>
      <c r="E5" s="260"/>
      <c r="F5" s="260"/>
      <c r="G5" s="260"/>
      <c r="H5" s="260"/>
      <c r="I5" s="260"/>
      <c r="J5" s="260"/>
      <c r="K5" s="1"/>
      <c r="L5" s="1"/>
      <c r="M5" s="1"/>
      <c r="N5" s="1"/>
      <c r="O5" s="1"/>
      <c r="Q5" t="s">
        <v>81</v>
      </c>
    </row>
    <row r="6" spans="1:24" ht="60"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213</v>
      </c>
      <c r="O6" s="10" t="s">
        <v>94</v>
      </c>
      <c r="P6" s="10" t="s">
        <v>178</v>
      </c>
      <c r="Q6" s="10" t="s">
        <v>300</v>
      </c>
      <c r="R6" s="10" t="s">
        <v>95</v>
      </c>
      <c r="S6" s="10" t="s">
        <v>82</v>
      </c>
      <c r="T6" s="10" t="s">
        <v>84</v>
      </c>
      <c r="U6" s="10" t="s">
        <v>83</v>
      </c>
      <c r="V6" s="10" t="s">
        <v>228</v>
      </c>
      <c r="W6" s="10" t="s">
        <v>234</v>
      </c>
      <c r="X6" s="10" t="s">
        <v>271</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237</v>
      </c>
      <c r="X7" s="2" t="s">
        <v>272</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237</v>
      </c>
      <c r="X8" s="2" t="s">
        <v>272</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237</v>
      </c>
      <c r="X9" s="2" t="s">
        <v>272</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237</v>
      </c>
      <c r="X10" s="2" t="s">
        <v>272</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237</v>
      </c>
      <c r="X11" s="2" t="s">
        <v>272</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237</v>
      </c>
      <c r="X12" s="2" t="s">
        <v>272</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237</v>
      </c>
      <c r="X13" s="2" t="s">
        <v>272</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237</v>
      </c>
      <c r="X14" s="2" t="s">
        <v>272</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237</v>
      </c>
      <c r="X15" s="2" t="s">
        <v>272</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237</v>
      </c>
      <c r="X16" s="2" t="s">
        <v>272</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237</v>
      </c>
      <c r="X17" s="2" t="s">
        <v>272</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237</v>
      </c>
      <c r="X18" s="2" t="s">
        <v>272</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237</v>
      </c>
      <c r="X19" s="2" t="s">
        <v>272</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237</v>
      </c>
      <c r="X20" s="2" t="s">
        <v>272</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237</v>
      </c>
      <c r="X21" s="2" t="s">
        <v>272</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237</v>
      </c>
      <c r="X22" s="2" t="s">
        <v>272</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237</v>
      </c>
      <c r="X23" s="2" t="s">
        <v>272</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237</v>
      </c>
      <c r="X24" s="2" t="s">
        <v>272</v>
      </c>
    </row>
    <row r="25" spans="1:24" x14ac:dyDescent="0.25">
      <c r="A25" s="32">
        <f t="shared" si="0"/>
        <v>19</v>
      </c>
      <c r="B25" s="190" t="s">
        <v>63</v>
      </c>
      <c r="C25" s="190" t="s">
        <v>147</v>
      </c>
      <c r="D25" s="189">
        <v>5</v>
      </c>
      <c r="E25" s="189">
        <v>0.43</v>
      </c>
      <c r="F25" s="189">
        <v>0</v>
      </c>
      <c r="G25" s="189"/>
      <c r="H25" s="189">
        <v>3</v>
      </c>
      <c r="I25" s="189"/>
      <c r="J25" s="189"/>
      <c r="K25" s="189"/>
      <c r="L25" s="190"/>
      <c r="M25" s="190"/>
      <c r="N25" s="190"/>
      <c r="O25" s="190"/>
      <c r="P25" s="55">
        <f t="shared" si="1"/>
        <v>16</v>
      </c>
      <c r="Q25" s="190">
        <v>0</v>
      </c>
      <c r="R25" s="190">
        <v>1</v>
      </c>
      <c r="S25" s="190">
        <v>0.2</v>
      </c>
      <c r="T25" s="190" t="s">
        <v>106</v>
      </c>
      <c r="U25" s="190" t="s">
        <v>106</v>
      </c>
      <c r="V25" s="58">
        <v>7</v>
      </c>
      <c r="W25" s="2" t="s">
        <v>237</v>
      </c>
      <c r="X25" s="2" t="s">
        <v>272</v>
      </c>
    </row>
    <row r="26" spans="1:24" x14ac:dyDescent="0.25">
      <c r="A26" s="32">
        <f t="shared" si="0"/>
        <v>20</v>
      </c>
      <c r="B26" s="190" t="s">
        <v>63</v>
      </c>
      <c r="C26" s="190" t="s">
        <v>147</v>
      </c>
      <c r="D26" s="189">
        <v>5</v>
      </c>
      <c r="E26" s="189">
        <v>0.43</v>
      </c>
      <c r="F26" s="189">
        <v>0</v>
      </c>
      <c r="G26" s="189"/>
      <c r="H26" s="189">
        <v>3</v>
      </c>
      <c r="I26" s="189"/>
      <c r="J26" s="189"/>
      <c r="K26" s="189"/>
      <c r="L26" s="190"/>
      <c r="M26" s="190"/>
      <c r="N26" s="190"/>
      <c r="O26" s="190"/>
      <c r="P26" s="55">
        <f t="shared" si="1"/>
        <v>18</v>
      </c>
      <c r="Q26" s="190">
        <v>0</v>
      </c>
      <c r="R26" s="190">
        <v>1</v>
      </c>
      <c r="S26" s="190">
        <v>0.2</v>
      </c>
      <c r="T26" s="190" t="s">
        <v>106</v>
      </c>
      <c r="U26" s="190" t="s">
        <v>106</v>
      </c>
      <c r="V26" s="58">
        <v>8</v>
      </c>
      <c r="W26" s="2" t="s">
        <v>237</v>
      </c>
      <c r="X26" s="2" t="s">
        <v>272</v>
      </c>
    </row>
    <row r="27" spans="1:24" x14ac:dyDescent="0.25">
      <c r="A27" s="32">
        <f t="shared" si="0"/>
        <v>21</v>
      </c>
      <c r="B27" s="190" t="s">
        <v>63</v>
      </c>
      <c r="C27" s="190" t="s">
        <v>147</v>
      </c>
      <c r="D27" s="189">
        <v>5</v>
      </c>
      <c r="E27" s="189">
        <v>0.43</v>
      </c>
      <c r="F27" s="189">
        <v>0</v>
      </c>
      <c r="G27" s="189"/>
      <c r="H27" s="189">
        <v>3</v>
      </c>
      <c r="I27" s="189"/>
      <c r="J27" s="189"/>
      <c r="K27" s="189"/>
      <c r="L27" s="190"/>
      <c r="M27" s="190"/>
      <c r="N27" s="190"/>
      <c r="O27" s="190"/>
      <c r="P27" s="55">
        <f t="shared" si="1"/>
        <v>17</v>
      </c>
      <c r="Q27" s="190">
        <v>0</v>
      </c>
      <c r="R27" s="190">
        <v>1</v>
      </c>
      <c r="S27" s="190">
        <v>0.2</v>
      </c>
      <c r="T27" s="190" t="s">
        <v>106</v>
      </c>
      <c r="U27" s="190" t="s">
        <v>106</v>
      </c>
      <c r="V27" s="58">
        <v>9</v>
      </c>
      <c r="W27" s="2" t="s">
        <v>237</v>
      </c>
      <c r="X27" s="2" t="s">
        <v>272</v>
      </c>
    </row>
    <row r="28" spans="1:24" x14ac:dyDescent="0.25">
      <c r="A28" s="32">
        <f t="shared" si="0"/>
        <v>22</v>
      </c>
      <c r="B28" s="190" t="s">
        <v>63</v>
      </c>
      <c r="C28" s="190" t="s">
        <v>147</v>
      </c>
      <c r="D28" s="189">
        <v>5</v>
      </c>
      <c r="E28" s="189">
        <v>0.43</v>
      </c>
      <c r="F28" s="189">
        <v>0</v>
      </c>
      <c r="G28" s="189"/>
      <c r="H28" s="189">
        <v>3</v>
      </c>
      <c r="I28" s="189"/>
      <c r="J28" s="189"/>
      <c r="K28" s="189"/>
      <c r="L28" s="190"/>
      <c r="M28" s="190"/>
      <c r="N28" s="190"/>
      <c r="O28" s="190"/>
      <c r="P28" s="55">
        <f t="shared" si="1"/>
        <v>6</v>
      </c>
      <c r="Q28" s="190">
        <v>0</v>
      </c>
      <c r="R28" s="190">
        <v>1</v>
      </c>
      <c r="S28" s="190">
        <v>0.2</v>
      </c>
      <c r="T28" s="190" t="s">
        <v>106</v>
      </c>
      <c r="U28" s="190" t="s">
        <v>106</v>
      </c>
      <c r="V28" s="58">
        <v>10</v>
      </c>
      <c r="W28" s="2" t="s">
        <v>237</v>
      </c>
      <c r="X28" s="2" t="s">
        <v>272</v>
      </c>
    </row>
    <row r="29" spans="1:24" x14ac:dyDescent="0.25">
      <c r="A29" s="32">
        <f t="shared" si="0"/>
        <v>23</v>
      </c>
      <c r="B29" s="190" t="s">
        <v>63</v>
      </c>
      <c r="C29" s="190" t="s">
        <v>147</v>
      </c>
      <c r="D29" s="189">
        <v>5</v>
      </c>
      <c r="E29" s="189">
        <v>0.43</v>
      </c>
      <c r="F29" s="189">
        <v>0</v>
      </c>
      <c r="G29" s="189"/>
      <c r="H29" s="189">
        <v>3</v>
      </c>
      <c r="I29" s="189"/>
      <c r="J29" s="189"/>
      <c r="K29" s="189"/>
      <c r="L29" s="190"/>
      <c r="M29" s="190"/>
      <c r="N29" s="190"/>
      <c r="O29" s="190"/>
      <c r="P29" s="55">
        <f t="shared" si="1"/>
        <v>8</v>
      </c>
      <c r="Q29" s="190">
        <v>0</v>
      </c>
      <c r="R29" s="190">
        <v>1</v>
      </c>
      <c r="S29" s="190">
        <v>0.2</v>
      </c>
      <c r="T29" s="190" t="s">
        <v>106</v>
      </c>
      <c r="U29" s="190" t="s">
        <v>106</v>
      </c>
      <c r="V29" s="58">
        <v>11</v>
      </c>
      <c r="W29" s="2" t="s">
        <v>237</v>
      </c>
      <c r="X29" s="2" t="s">
        <v>272</v>
      </c>
    </row>
    <row r="30" spans="1:24" x14ac:dyDescent="0.25">
      <c r="A30" s="32">
        <f t="shared" si="0"/>
        <v>24</v>
      </c>
      <c r="B30" s="190" t="s">
        <v>63</v>
      </c>
      <c r="C30" s="190" t="s">
        <v>147</v>
      </c>
      <c r="D30" s="189">
        <v>5</v>
      </c>
      <c r="E30" s="189">
        <v>0.43</v>
      </c>
      <c r="F30" s="189">
        <v>0</v>
      </c>
      <c r="G30" s="189"/>
      <c r="H30" s="189">
        <v>3</v>
      </c>
      <c r="I30" s="189"/>
      <c r="J30" s="189"/>
      <c r="K30" s="189"/>
      <c r="L30" s="190"/>
      <c r="M30" s="190"/>
      <c r="N30" s="190"/>
      <c r="O30" s="190"/>
      <c r="P30" s="55">
        <f t="shared" si="1"/>
        <v>7</v>
      </c>
      <c r="Q30" s="190">
        <v>0</v>
      </c>
      <c r="R30" s="190">
        <v>1</v>
      </c>
      <c r="S30" s="190">
        <v>0.2</v>
      </c>
      <c r="T30" s="190" t="s">
        <v>106</v>
      </c>
      <c r="U30" s="190" t="s">
        <v>106</v>
      </c>
      <c r="V30" s="58">
        <v>12</v>
      </c>
      <c r="W30" s="2" t="s">
        <v>237</v>
      </c>
      <c r="X30" s="2" t="s">
        <v>272</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237</v>
      </c>
      <c r="X31" s="2" t="s">
        <v>272</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237</v>
      </c>
      <c r="X32" s="2" t="s">
        <v>272</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237</v>
      </c>
      <c r="X33" s="2" t="s">
        <v>272</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237</v>
      </c>
      <c r="X34" s="2" t="s">
        <v>272</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237</v>
      </c>
      <c r="X35" s="2" t="s">
        <v>272</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237</v>
      </c>
      <c r="X36" s="2" t="s">
        <v>272</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237</v>
      </c>
      <c r="X37" s="2" t="s">
        <v>272</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237</v>
      </c>
      <c r="X38" s="2" t="s">
        <v>272</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237</v>
      </c>
      <c r="X39" s="2" t="s">
        <v>272</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237</v>
      </c>
      <c r="X40" s="2" t="s">
        <v>272</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237</v>
      </c>
      <c r="X41" s="2" t="s">
        <v>272</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237</v>
      </c>
      <c r="X42" s="2" t="s">
        <v>272</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237</v>
      </c>
      <c r="X43" s="2" t="s">
        <v>272</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237</v>
      </c>
      <c r="X44" s="2" t="s">
        <v>272</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237</v>
      </c>
      <c r="X45" s="2" t="s">
        <v>272</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237</v>
      </c>
      <c r="X46" s="2" t="s">
        <v>272</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237</v>
      </c>
      <c r="X47" s="2" t="s">
        <v>272</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237</v>
      </c>
      <c r="X48" s="2" t="s">
        <v>272</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237</v>
      </c>
      <c r="X49" s="2" t="s">
        <v>272</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237</v>
      </c>
      <c r="X50" s="2" t="s">
        <v>272</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237</v>
      </c>
      <c r="X51" s="2" t="s">
        <v>272</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237</v>
      </c>
      <c r="X52" s="2" t="s">
        <v>272</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237</v>
      </c>
      <c r="X53" s="2" t="s">
        <v>272</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237</v>
      </c>
      <c r="X54" s="2" t="s">
        <v>272</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237</v>
      </c>
      <c r="X55" s="2" t="s">
        <v>272</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237</v>
      </c>
      <c r="X56" s="2" t="s">
        <v>272</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237</v>
      </c>
      <c r="X57" s="2" t="s">
        <v>272</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237</v>
      </c>
      <c r="X58" s="2" t="s">
        <v>272</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237</v>
      </c>
      <c r="X59" s="2" t="s">
        <v>272</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237</v>
      </c>
      <c r="X60" s="2" t="s">
        <v>272</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237</v>
      </c>
      <c r="X61" s="2" t="s">
        <v>272</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237</v>
      </c>
      <c r="X62" s="2" t="s">
        <v>272</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237</v>
      </c>
      <c r="X63" s="2" t="s">
        <v>272</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237</v>
      </c>
      <c r="X64" s="2" t="s">
        <v>272</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237</v>
      </c>
      <c r="X65" s="2" t="s">
        <v>272</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237</v>
      </c>
      <c r="X66" s="2" t="s">
        <v>272</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237</v>
      </c>
      <c r="X67" s="2" t="s">
        <v>272</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237</v>
      </c>
      <c r="X68" s="2" t="s">
        <v>272</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237</v>
      </c>
      <c r="X69" s="2" t="s">
        <v>272</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237</v>
      </c>
      <c r="X70" s="2" t="s">
        <v>272</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237</v>
      </c>
      <c r="X71" s="2" t="s">
        <v>272</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237</v>
      </c>
      <c r="X72" s="2" t="s">
        <v>272</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237</v>
      </c>
      <c r="X73" s="2" t="s">
        <v>272</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237</v>
      </c>
      <c r="X74" s="2" t="s">
        <v>272</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237</v>
      </c>
      <c r="X75" s="2" t="s">
        <v>272</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237</v>
      </c>
      <c r="X76" s="2" t="s">
        <v>272</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237</v>
      </c>
      <c r="X77" s="2" t="s">
        <v>272</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237</v>
      </c>
      <c r="X78" s="35" t="s">
        <v>272</v>
      </c>
    </row>
    <row r="79" spans="1:24" s="129" customFormat="1" x14ac:dyDescent="0.25">
      <c r="A79" s="32">
        <f t="shared" si="4"/>
        <v>73</v>
      </c>
      <c r="B79" s="126" t="s">
        <v>63</v>
      </c>
      <c r="C79" s="126" t="s">
        <v>216</v>
      </c>
      <c r="D79" s="125">
        <v>5</v>
      </c>
      <c r="E79" s="125">
        <v>0.43</v>
      </c>
      <c r="F79" s="125"/>
      <c r="G79" s="125">
        <v>0</v>
      </c>
      <c r="H79" s="125">
        <v>3</v>
      </c>
      <c r="I79" s="125"/>
      <c r="J79" s="125"/>
      <c r="K79" s="125"/>
      <c r="L79" s="126"/>
      <c r="M79" s="126"/>
      <c r="N79" s="126"/>
      <c r="O79" s="126"/>
      <c r="P79" s="55">
        <v>51</v>
      </c>
      <c r="Q79" s="127">
        <v>0</v>
      </c>
      <c r="R79" s="127">
        <v>1</v>
      </c>
      <c r="S79" s="126">
        <v>0.2</v>
      </c>
      <c r="T79" s="2" t="s">
        <v>105</v>
      </c>
      <c r="U79" s="2" t="s">
        <v>106</v>
      </c>
      <c r="V79" s="58">
        <v>37</v>
      </c>
      <c r="W79" s="125" t="s">
        <v>238</v>
      </c>
      <c r="X79" s="2" t="s">
        <v>874</v>
      </c>
    </row>
    <row r="80" spans="1:24" s="129" customFormat="1" x14ac:dyDescent="0.25">
      <c r="A80" s="32">
        <f t="shared" si="4"/>
        <v>74</v>
      </c>
      <c r="B80" s="126" t="s">
        <v>63</v>
      </c>
      <c r="C80" s="126" t="s">
        <v>216</v>
      </c>
      <c r="D80" s="125">
        <v>5</v>
      </c>
      <c r="E80" s="125">
        <v>0.43</v>
      </c>
      <c r="F80" s="125"/>
      <c r="G80" s="125">
        <v>0</v>
      </c>
      <c r="H80" s="125">
        <v>3</v>
      </c>
      <c r="I80" s="130"/>
      <c r="J80" s="130"/>
      <c r="K80" s="130"/>
      <c r="L80" s="127"/>
      <c r="M80" s="127"/>
      <c r="N80" s="127"/>
      <c r="O80" s="127"/>
      <c r="P80" s="55">
        <v>53</v>
      </c>
      <c r="Q80" s="127">
        <v>0</v>
      </c>
      <c r="R80" s="127">
        <v>1</v>
      </c>
      <c r="S80" s="127">
        <v>0.2</v>
      </c>
      <c r="T80" s="2" t="s">
        <v>106</v>
      </c>
      <c r="U80" s="2" t="s">
        <v>106</v>
      </c>
      <c r="V80" s="58">
        <v>38</v>
      </c>
      <c r="W80" s="127" t="s">
        <v>238</v>
      </c>
      <c r="X80" s="127" t="s">
        <v>272</v>
      </c>
    </row>
    <row r="81" spans="1:24" s="129" customFormat="1" x14ac:dyDescent="0.25">
      <c r="A81" s="32">
        <f t="shared" si="4"/>
        <v>75</v>
      </c>
      <c r="B81" s="126" t="s">
        <v>63</v>
      </c>
      <c r="C81" s="126" t="s">
        <v>216</v>
      </c>
      <c r="D81" s="125">
        <v>5</v>
      </c>
      <c r="E81" s="125">
        <v>0.43</v>
      </c>
      <c r="F81" s="125"/>
      <c r="G81" s="125">
        <v>0</v>
      </c>
      <c r="H81" s="125">
        <v>3</v>
      </c>
      <c r="I81" s="130"/>
      <c r="J81" s="130"/>
      <c r="K81" s="130"/>
      <c r="L81" s="127"/>
      <c r="M81" s="127"/>
      <c r="N81" s="127"/>
      <c r="O81" s="127"/>
      <c r="P81" s="55">
        <v>52</v>
      </c>
      <c r="Q81" s="127">
        <v>0</v>
      </c>
      <c r="R81" s="127">
        <v>1</v>
      </c>
      <c r="S81" s="127">
        <v>0.2</v>
      </c>
      <c r="T81" s="2" t="s">
        <v>106</v>
      </c>
      <c r="U81" s="2" t="s">
        <v>106</v>
      </c>
      <c r="V81" s="58">
        <f>V80+1</f>
        <v>39</v>
      </c>
      <c r="W81" s="127" t="s">
        <v>238</v>
      </c>
      <c r="X81" s="127" t="s">
        <v>272</v>
      </c>
    </row>
    <row r="82" spans="1:24" s="129" customFormat="1" x14ac:dyDescent="0.25">
      <c r="A82" s="32">
        <f t="shared" si="4"/>
        <v>76</v>
      </c>
      <c r="B82" s="126" t="s">
        <v>63</v>
      </c>
      <c r="C82" s="126" t="s">
        <v>216</v>
      </c>
      <c r="D82" s="125">
        <v>5</v>
      </c>
      <c r="E82" s="125">
        <v>0.43</v>
      </c>
      <c r="F82" s="125"/>
      <c r="G82" s="125">
        <v>0</v>
      </c>
      <c r="H82" s="125">
        <v>3</v>
      </c>
      <c r="I82" s="130"/>
      <c r="J82" s="130"/>
      <c r="K82" s="130"/>
      <c r="L82" s="127"/>
      <c r="M82" s="127"/>
      <c r="N82" s="127"/>
      <c r="O82" s="127"/>
      <c r="P82" s="55">
        <v>31</v>
      </c>
      <c r="Q82" s="127">
        <v>0</v>
      </c>
      <c r="R82" s="127">
        <v>1</v>
      </c>
      <c r="S82" s="127">
        <v>0.2</v>
      </c>
      <c r="T82" s="2" t="s">
        <v>106</v>
      </c>
      <c r="U82" s="2" t="s">
        <v>106</v>
      </c>
      <c r="V82" s="58">
        <f t="shared" ref="V82:V84" si="5">V81+1</f>
        <v>40</v>
      </c>
      <c r="W82" s="127" t="s">
        <v>238</v>
      </c>
      <c r="X82" s="127" t="s">
        <v>272</v>
      </c>
    </row>
    <row r="83" spans="1:24" s="129" customFormat="1" x14ac:dyDescent="0.25">
      <c r="A83" s="32">
        <f t="shared" si="4"/>
        <v>77</v>
      </c>
      <c r="B83" s="126" t="s">
        <v>63</v>
      </c>
      <c r="C83" s="126" t="s">
        <v>216</v>
      </c>
      <c r="D83" s="125">
        <v>5</v>
      </c>
      <c r="E83" s="125">
        <v>0.43</v>
      </c>
      <c r="F83" s="125"/>
      <c r="G83" s="125">
        <v>0</v>
      </c>
      <c r="H83" s="125">
        <v>3</v>
      </c>
      <c r="I83" s="130"/>
      <c r="J83" s="130"/>
      <c r="K83" s="130"/>
      <c r="L83" s="127"/>
      <c r="M83" s="127"/>
      <c r="N83" s="127"/>
      <c r="O83" s="127"/>
      <c r="P83" s="55">
        <v>43</v>
      </c>
      <c r="Q83" s="127">
        <v>0</v>
      </c>
      <c r="R83" s="127">
        <v>1</v>
      </c>
      <c r="S83" s="127">
        <v>0.2</v>
      </c>
      <c r="T83" s="2" t="s">
        <v>106</v>
      </c>
      <c r="U83" s="2" t="s">
        <v>106</v>
      </c>
      <c r="V83" s="58">
        <f t="shared" si="5"/>
        <v>41</v>
      </c>
      <c r="W83" s="127" t="s">
        <v>238</v>
      </c>
      <c r="X83" s="127" t="s">
        <v>272</v>
      </c>
    </row>
    <row r="84" spans="1:24" s="129" customFormat="1" x14ac:dyDescent="0.25">
      <c r="A84" s="32">
        <f t="shared" si="4"/>
        <v>78</v>
      </c>
      <c r="B84" s="126" t="s">
        <v>63</v>
      </c>
      <c r="C84" s="126" t="s">
        <v>216</v>
      </c>
      <c r="D84" s="125">
        <v>5</v>
      </c>
      <c r="E84" s="125">
        <v>0.43</v>
      </c>
      <c r="F84" s="125"/>
      <c r="G84" s="125">
        <v>0</v>
      </c>
      <c r="H84" s="125">
        <v>3</v>
      </c>
      <c r="I84" s="130"/>
      <c r="J84" s="130"/>
      <c r="K84" s="130"/>
      <c r="L84" s="127"/>
      <c r="M84" s="127"/>
      <c r="N84" s="127"/>
      <c r="O84" s="127"/>
      <c r="P84" s="55">
        <v>42</v>
      </c>
      <c r="Q84" s="127">
        <v>0</v>
      </c>
      <c r="R84" s="127">
        <v>1</v>
      </c>
      <c r="S84" s="127">
        <v>0.2</v>
      </c>
      <c r="T84" s="2" t="s">
        <v>106</v>
      </c>
      <c r="U84" s="2" t="s">
        <v>106</v>
      </c>
      <c r="V84" s="58">
        <f t="shared" si="5"/>
        <v>42</v>
      </c>
      <c r="W84" s="127" t="s">
        <v>238</v>
      </c>
      <c r="X84" s="127" t="s">
        <v>272</v>
      </c>
    </row>
    <row r="85" spans="1:24" s="129" customFormat="1" x14ac:dyDescent="0.25">
      <c r="A85" s="32">
        <f t="shared" si="4"/>
        <v>79</v>
      </c>
      <c r="B85" s="126" t="s">
        <v>63</v>
      </c>
      <c r="C85" s="126" t="s">
        <v>216</v>
      </c>
      <c r="D85" s="125">
        <v>5</v>
      </c>
      <c r="E85" s="125">
        <v>0.43</v>
      </c>
      <c r="F85" s="125"/>
      <c r="G85" s="125">
        <v>0</v>
      </c>
      <c r="H85" s="125">
        <v>3</v>
      </c>
      <c r="I85" s="130"/>
      <c r="J85" s="130"/>
      <c r="K85" s="130"/>
      <c r="L85" s="127"/>
      <c r="M85" s="127"/>
      <c r="N85" s="127"/>
      <c r="O85" s="127"/>
      <c r="P85" s="55">
        <v>11</v>
      </c>
      <c r="Q85" s="127">
        <v>0</v>
      </c>
      <c r="R85" s="127">
        <v>1</v>
      </c>
      <c r="S85" s="127">
        <v>0.2</v>
      </c>
      <c r="T85" s="2" t="s">
        <v>105</v>
      </c>
      <c r="U85" s="2" t="s">
        <v>106</v>
      </c>
      <c r="V85" s="58">
        <f>37</f>
        <v>37</v>
      </c>
      <c r="W85" s="127" t="s">
        <v>238</v>
      </c>
      <c r="X85" s="2" t="s">
        <v>874</v>
      </c>
    </row>
    <row r="86" spans="1:24" s="129" customFormat="1" x14ac:dyDescent="0.25">
      <c r="A86" s="32">
        <f t="shared" si="4"/>
        <v>80</v>
      </c>
      <c r="B86" s="126" t="s">
        <v>63</v>
      </c>
      <c r="C86" s="126" t="s">
        <v>216</v>
      </c>
      <c r="D86" s="125">
        <v>5</v>
      </c>
      <c r="E86" s="125">
        <v>0.43</v>
      </c>
      <c r="F86" s="125"/>
      <c r="G86" s="125">
        <v>0</v>
      </c>
      <c r="H86" s="125">
        <v>3</v>
      </c>
      <c r="I86" s="130"/>
      <c r="J86" s="130"/>
      <c r="K86" s="130"/>
      <c r="L86" s="127"/>
      <c r="M86" s="127"/>
      <c r="N86" s="127"/>
      <c r="O86" s="127"/>
      <c r="P86" s="55">
        <v>13</v>
      </c>
      <c r="Q86" s="127">
        <v>0</v>
      </c>
      <c r="R86" s="127">
        <v>1</v>
      </c>
      <c r="S86" s="127">
        <v>0.2</v>
      </c>
      <c r="T86" s="2" t="s">
        <v>106</v>
      </c>
      <c r="U86" s="2" t="s">
        <v>106</v>
      </c>
      <c r="V86" s="58">
        <f>V80</f>
        <v>38</v>
      </c>
      <c r="W86" s="127" t="s">
        <v>238</v>
      </c>
      <c r="X86" s="127" t="s">
        <v>272</v>
      </c>
    </row>
    <row r="87" spans="1:24" s="129" customFormat="1" x14ac:dyDescent="0.25">
      <c r="A87" s="32">
        <f t="shared" si="4"/>
        <v>81</v>
      </c>
      <c r="B87" s="126" t="s">
        <v>63</v>
      </c>
      <c r="C87" s="126" t="s">
        <v>216</v>
      </c>
      <c r="D87" s="125">
        <v>5</v>
      </c>
      <c r="E87" s="125">
        <v>0.43</v>
      </c>
      <c r="F87" s="125"/>
      <c r="G87" s="125">
        <v>0</v>
      </c>
      <c r="H87" s="125">
        <v>3</v>
      </c>
      <c r="I87" s="130"/>
      <c r="J87" s="130"/>
      <c r="K87" s="130"/>
      <c r="L87" s="127"/>
      <c r="M87" s="127"/>
      <c r="N87" s="127"/>
      <c r="O87" s="127"/>
      <c r="P87" s="55">
        <v>12</v>
      </c>
      <c r="Q87" s="127">
        <v>0</v>
      </c>
      <c r="R87" s="127">
        <v>1</v>
      </c>
      <c r="S87" s="127">
        <v>0.2</v>
      </c>
      <c r="T87" s="2" t="s">
        <v>106</v>
      </c>
      <c r="U87" s="2" t="s">
        <v>106</v>
      </c>
      <c r="V87" s="58">
        <f t="shared" ref="V87:V90" si="6">V81</f>
        <v>39</v>
      </c>
      <c r="W87" s="127" t="s">
        <v>238</v>
      </c>
      <c r="X87" s="127" t="s">
        <v>272</v>
      </c>
    </row>
    <row r="88" spans="1:24" s="129" customFormat="1" x14ac:dyDescent="0.25">
      <c r="A88" s="32">
        <f t="shared" si="4"/>
        <v>82</v>
      </c>
      <c r="B88" s="126" t="s">
        <v>63</v>
      </c>
      <c r="C88" s="126" t="s">
        <v>216</v>
      </c>
      <c r="D88" s="125">
        <v>5</v>
      </c>
      <c r="E88" s="125">
        <v>0.43</v>
      </c>
      <c r="F88" s="125"/>
      <c r="G88" s="125">
        <v>0</v>
      </c>
      <c r="H88" s="125">
        <v>3</v>
      </c>
      <c r="I88" s="130"/>
      <c r="J88" s="130"/>
      <c r="K88" s="130"/>
      <c r="L88" s="127"/>
      <c r="M88" s="127"/>
      <c r="N88" s="127"/>
      <c r="O88" s="127"/>
      <c r="P88" s="55">
        <v>1</v>
      </c>
      <c r="Q88" s="127">
        <v>0</v>
      </c>
      <c r="R88" s="127">
        <v>1</v>
      </c>
      <c r="S88" s="127">
        <v>0.2</v>
      </c>
      <c r="T88" s="2" t="s">
        <v>106</v>
      </c>
      <c r="U88" s="2" t="s">
        <v>106</v>
      </c>
      <c r="V88" s="58">
        <f t="shared" si="6"/>
        <v>40</v>
      </c>
      <c r="W88" s="127" t="s">
        <v>238</v>
      </c>
      <c r="X88" s="127" t="s">
        <v>272</v>
      </c>
    </row>
    <row r="89" spans="1:24" s="129" customFormat="1" x14ac:dyDescent="0.25">
      <c r="A89" s="32">
        <f t="shared" si="4"/>
        <v>83</v>
      </c>
      <c r="B89" s="126" t="s">
        <v>63</v>
      </c>
      <c r="C89" s="126" t="s">
        <v>216</v>
      </c>
      <c r="D89" s="125">
        <v>5</v>
      </c>
      <c r="E89" s="125">
        <v>0.43</v>
      </c>
      <c r="F89" s="125"/>
      <c r="G89" s="125">
        <v>0</v>
      </c>
      <c r="H89" s="125">
        <v>3</v>
      </c>
      <c r="I89" s="130"/>
      <c r="J89" s="130"/>
      <c r="K89" s="130"/>
      <c r="L89" s="127"/>
      <c r="M89" s="127"/>
      <c r="N89" s="127"/>
      <c r="O89" s="127"/>
      <c r="P89" s="55">
        <v>3</v>
      </c>
      <c r="Q89" s="127">
        <v>0</v>
      </c>
      <c r="R89" s="127">
        <v>1</v>
      </c>
      <c r="S89" s="127">
        <v>0.2</v>
      </c>
      <c r="T89" s="2" t="s">
        <v>106</v>
      </c>
      <c r="U89" s="2" t="s">
        <v>106</v>
      </c>
      <c r="V89" s="58">
        <f t="shared" si="6"/>
        <v>41</v>
      </c>
      <c r="W89" s="127" t="s">
        <v>238</v>
      </c>
      <c r="X89" s="127" t="s">
        <v>272</v>
      </c>
    </row>
    <row r="90" spans="1:24" s="129" customFormat="1" x14ac:dyDescent="0.25">
      <c r="A90" s="32">
        <f t="shared" si="4"/>
        <v>84</v>
      </c>
      <c r="B90" s="126" t="s">
        <v>63</v>
      </c>
      <c r="C90" s="126" t="s">
        <v>216</v>
      </c>
      <c r="D90" s="125">
        <v>5</v>
      </c>
      <c r="E90" s="125">
        <v>0.43</v>
      </c>
      <c r="F90" s="125"/>
      <c r="G90" s="125">
        <v>0</v>
      </c>
      <c r="H90" s="125">
        <v>3</v>
      </c>
      <c r="I90" s="130"/>
      <c r="J90" s="130"/>
      <c r="K90" s="130"/>
      <c r="L90" s="127"/>
      <c r="M90" s="127"/>
      <c r="N90" s="127"/>
      <c r="O90" s="127"/>
      <c r="P90" s="55">
        <v>2</v>
      </c>
      <c r="Q90" s="127">
        <v>0</v>
      </c>
      <c r="R90" s="127">
        <v>1</v>
      </c>
      <c r="S90" s="127">
        <v>0.2</v>
      </c>
      <c r="T90" s="2" t="s">
        <v>106</v>
      </c>
      <c r="U90" s="2" t="s">
        <v>106</v>
      </c>
      <c r="V90" s="58">
        <f t="shared" si="6"/>
        <v>42</v>
      </c>
      <c r="W90" s="127" t="s">
        <v>238</v>
      </c>
      <c r="X90" s="127" t="s">
        <v>272</v>
      </c>
    </row>
    <row r="91" spans="1:24" s="129" customFormat="1" x14ac:dyDescent="0.25">
      <c r="A91" s="32">
        <f t="shared" si="4"/>
        <v>85</v>
      </c>
      <c r="B91" s="126" t="s">
        <v>63</v>
      </c>
      <c r="C91" s="126" t="s">
        <v>216</v>
      </c>
      <c r="D91" s="125">
        <v>5</v>
      </c>
      <c r="E91" s="125">
        <v>0.43</v>
      </c>
      <c r="F91" s="125"/>
      <c r="G91" s="125">
        <v>0</v>
      </c>
      <c r="H91" s="125">
        <v>3</v>
      </c>
      <c r="I91" s="130"/>
      <c r="J91" s="130"/>
      <c r="K91" s="130"/>
      <c r="L91" s="127"/>
      <c r="M91" s="127"/>
      <c r="N91" s="127"/>
      <c r="O91" s="127"/>
      <c r="P91" s="55">
        <f>+P79+5</f>
        <v>56</v>
      </c>
      <c r="Q91" s="127">
        <v>0</v>
      </c>
      <c r="R91" s="127">
        <v>1</v>
      </c>
      <c r="S91" s="127">
        <v>0.2</v>
      </c>
      <c r="T91" s="2" t="s">
        <v>105</v>
      </c>
      <c r="U91" s="2" t="s">
        <v>106</v>
      </c>
      <c r="V91" s="58">
        <f>V85+6</f>
        <v>43</v>
      </c>
      <c r="W91" s="127" t="s">
        <v>238</v>
      </c>
      <c r="X91" s="2" t="s">
        <v>874</v>
      </c>
    </row>
    <row r="92" spans="1:24" s="129" customFormat="1" x14ac:dyDescent="0.25">
      <c r="A92" s="32">
        <f t="shared" si="4"/>
        <v>86</v>
      </c>
      <c r="B92" s="126" t="s">
        <v>63</v>
      </c>
      <c r="C92" s="126" t="s">
        <v>216</v>
      </c>
      <c r="D92" s="125">
        <v>5</v>
      </c>
      <c r="E92" s="125">
        <v>0.43</v>
      </c>
      <c r="F92" s="125"/>
      <c r="G92" s="125">
        <v>0</v>
      </c>
      <c r="H92" s="125">
        <v>3</v>
      </c>
      <c r="I92" s="130"/>
      <c r="J92" s="130"/>
      <c r="K92" s="130"/>
      <c r="L92" s="127"/>
      <c r="M92" s="127"/>
      <c r="N92" s="127"/>
      <c r="O92" s="127"/>
      <c r="P92" s="55">
        <f t="shared" ref="P92:P102" si="7">+P80+5</f>
        <v>58</v>
      </c>
      <c r="Q92" s="127">
        <v>0</v>
      </c>
      <c r="R92" s="127">
        <v>1</v>
      </c>
      <c r="S92" s="127">
        <v>0.2</v>
      </c>
      <c r="T92" s="2" t="s">
        <v>106</v>
      </c>
      <c r="U92" s="2" t="s">
        <v>106</v>
      </c>
      <c r="V92" s="58">
        <f t="shared" ref="V92:V108" si="8">V86+6</f>
        <v>44</v>
      </c>
      <c r="W92" s="127" t="s">
        <v>238</v>
      </c>
      <c r="X92" s="127" t="s">
        <v>272</v>
      </c>
    </row>
    <row r="93" spans="1:24" s="129" customFormat="1" x14ac:dyDescent="0.25">
      <c r="A93" s="32">
        <f t="shared" si="4"/>
        <v>87</v>
      </c>
      <c r="B93" s="126" t="s">
        <v>63</v>
      </c>
      <c r="C93" s="126" t="s">
        <v>216</v>
      </c>
      <c r="D93" s="125">
        <v>5</v>
      </c>
      <c r="E93" s="125">
        <v>0.43</v>
      </c>
      <c r="F93" s="125"/>
      <c r="G93" s="125">
        <v>0</v>
      </c>
      <c r="H93" s="125">
        <v>3</v>
      </c>
      <c r="I93" s="130"/>
      <c r="J93" s="130"/>
      <c r="K93" s="130"/>
      <c r="L93" s="127"/>
      <c r="M93" s="127"/>
      <c r="N93" s="127"/>
      <c r="O93" s="127"/>
      <c r="P93" s="55">
        <f t="shared" si="7"/>
        <v>57</v>
      </c>
      <c r="Q93" s="127">
        <v>0</v>
      </c>
      <c r="R93" s="127">
        <v>1</v>
      </c>
      <c r="S93" s="127">
        <v>0.2</v>
      </c>
      <c r="T93" s="2" t="s">
        <v>106</v>
      </c>
      <c r="U93" s="2" t="s">
        <v>106</v>
      </c>
      <c r="V93" s="58">
        <f t="shared" si="8"/>
        <v>45</v>
      </c>
      <c r="W93" s="127" t="s">
        <v>238</v>
      </c>
      <c r="X93" s="127" t="s">
        <v>272</v>
      </c>
    </row>
    <row r="94" spans="1:24" s="129" customFormat="1" x14ac:dyDescent="0.25">
      <c r="A94" s="32">
        <f t="shared" si="4"/>
        <v>88</v>
      </c>
      <c r="B94" s="126" t="s">
        <v>63</v>
      </c>
      <c r="C94" s="126" t="s">
        <v>216</v>
      </c>
      <c r="D94" s="125">
        <v>5</v>
      </c>
      <c r="E94" s="125">
        <v>0.43</v>
      </c>
      <c r="F94" s="125"/>
      <c r="G94" s="125">
        <v>0</v>
      </c>
      <c r="H94" s="125">
        <v>3</v>
      </c>
      <c r="I94" s="130"/>
      <c r="J94" s="130"/>
      <c r="K94" s="130"/>
      <c r="L94" s="127"/>
      <c r="M94" s="127"/>
      <c r="N94" s="127"/>
      <c r="O94" s="127"/>
      <c r="P94" s="55">
        <f t="shared" si="7"/>
        <v>36</v>
      </c>
      <c r="Q94" s="127">
        <v>0</v>
      </c>
      <c r="R94" s="127">
        <v>1</v>
      </c>
      <c r="S94" s="127">
        <v>0.2</v>
      </c>
      <c r="T94" s="2" t="s">
        <v>106</v>
      </c>
      <c r="U94" s="2" t="s">
        <v>106</v>
      </c>
      <c r="V94" s="58">
        <f t="shared" si="8"/>
        <v>46</v>
      </c>
      <c r="W94" s="127" t="s">
        <v>238</v>
      </c>
      <c r="X94" s="127" t="s">
        <v>272</v>
      </c>
    </row>
    <row r="95" spans="1:24" s="129" customFormat="1" x14ac:dyDescent="0.25">
      <c r="A95" s="32">
        <f t="shared" si="4"/>
        <v>89</v>
      </c>
      <c r="B95" s="126" t="s">
        <v>63</v>
      </c>
      <c r="C95" s="126" t="s">
        <v>216</v>
      </c>
      <c r="D95" s="125">
        <v>5</v>
      </c>
      <c r="E95" s="125">
        <v>0.43</v>
      </c>
      <c r="F95" s="125"/>
      <c r="G95" s="125">
        <v>0</v>
      </c>
      <c r="H95" s="125">
        <v>3</v>
      </c>
      <c r="I95" s="130"/>
      <c r="J95" s="130"/>
      <c r="K95" s="130"/>
      <c r="L95" s="127"/>
      <c r="M95" s="127"/>
      <c r="N95" s="127"/>
      <c r="O95" s="127"/>
      <c r="P95" s="55">
        <f t="shared" si="7"/>
        <v>48</v>
      </c>
      <c r="Q95" s="127">
        <v>0</v>
      </c>
      <c r="R95" s="127">
        <v>1</v>
      </c>
      <c r="S95" s="127">
        <v>0.2</v>
      </c>
      <c r="T95" s="2" t="s">
        <v>106</v>
      </c>
      <c r="U95" s="2" t="s">
        <v>106</v>
      </c>
      <c r="V95" s="58">
        <f t="shared" si="8"/>
        <v>47</v>
      </c>
      <c r="W95" s="127" t="s">
        <v>238</v>
      </c>
      <c r="X95" s="127" t="s">
        <v>272</v>
      </c>
    </row>
    <row r="96" spans="1:24" s="129" customFormat="1" x14ac:dyDescent="0.25">
      <c r="A96" s="32">
        <f t="shared" si="4"/>
        <v>90</v>
      </c>
      <c r="B96" s="126" t="s">
        <v>63</v>
      </c>
      <c r="C96" s="126" t="s">
        <v>216</v>
      </c>
      <c r="D96" s="125">
        <v>5</v>
      </c>
      <c r="E96" s="125">
        <v>0.43</v>
      </c>
      <c r="F96" s="125"/>
      <c r="G96" s="125">
        <v>0</v>
      </c>
      <c r="H96" s="125">
        <v>3</v>
      </c>
      <c r="I96" s="130"/>
      <c r="J96" s="130"/>
      <c r="K96" s="130"/>
      <c r="L96" s="127"/>
      <c r="M96" s="127"/>
      <c r="N96" s="127"/>
      <c r="O96" s="127"/>
      <c r="P96" s="55">
        <f t="shared" si="7"/>
        <v>47</v>
      </c>
      <c r="Q96" s="127">
        <v>0</v>
      </c>
      <c r="R96" s="127">
        <v>1</v>
      </c>
      <c r="S96" s="127">
        <v>0.2</v>
      </c>
      <c r="T96" s="2" t="s">
        <v>106</v>
      </c>
      <c r="U96" s="2" t="s">
        <v>106</v>
      </c>
      <c r="V96" s="58">
        <f t="shared" si="8"/>
        <v>48</v>
      </c>
      <c r="W96" s="127" t="s">
        <v>238</v>
      </c>
      <c r="X96" s="127" t="s">
        <v>272</v>
      </c>
    </row>
    <row r="97" spans="1:24" s="129" customFormat="1" x14ac:dyDescent="0.25">
      <c r="A97" s="32">
        <f t="shared" si="4"/>
        <v>91</v>
      </c>
      <c r="B97" s="126" t="s">
        <v>63</v>
      </c>
      <c r="C97" s="126" t="s">
        <v>216</v>
      </c>
      <c r="D97" s="125">
        <v>5</v>
      </c>
      <c r="E97" s="125">
        <v>0.43</v>
      </c>
      <c r="F97" s="125"/>
      <c r="G97" s="125">
        <v>0</v>
      </c>
      <c r="H97" s="125">
        <v>3</v>
      </c>
      <c r="I97" s="130"/>
      <c r="J97" s="130"/>
      <c r="K97" s="130"/>
      <c r="L97" s="127"/>
      <c r="M97" s="127"/>
      <c r="N97" s="127"/>
      <c r="O97" s="127"/>
      <c r="P97" s="55">
        <f t="shared" si="7"/>
        <v>16</v>
      </c>
      <c r="Q97" s="127">
        <v>0</v>
      </c>
      <c r="R97" s="127">
        <v>1</v>
      </c>
      <c r="S97" s="127">
        <v>0.2</v>
      </c>
      <c r="T97" s="2" t="s">
        <v>105</v>
      </c>
      <c r="U97" s="2" t="s">
        <v>106</v>
      </c>
      <c r="V97" s="58">
        <f>V91</f>
        <v>43</v>
      </c>
      <c r="W97" s="127" t="s">
        <v>238</v>
      </c>
      <c r="X97" s="2" t="s">
        <v>874</v>
      </c>
    </row>
    <row r="98" spans="1:24" s="129" customFormat="1" x14ac:dyDescent="0.25">
      <c r="A98" s="32">
        <f t="shared" si="4"/>
        <v>92</v>
      </c>
      <c r="B98" s="126" t="s">
        <v>63</v>
      </c>
      <c r="C98" s="126" t="s">
        <v>216</v>
      </c>
      <c r="D98" s="125">
        <v>5</v>
      </c>
      <c r="E98" s="125">
        <v>0.43</v>
      </c>
      <c r="F98" s="125"/>
      <c r="G98" s="125">
        <v>0</v>
      </c>
      <c r="H98" s="125">
        <v>3</v>
      </c>
      <c r="I98" s="125"/>
      <c r="J98" s="125"/>
      <c r="K98" s="125"/>
      <c r="L98" s="126"/>
      <c r="M98" s="126"/>
      <c r="N98" s="126"/>
      <c r="O98" s="126"/>
      <c r="P98" s="55">
        <f t="shared" si="7"/>
        <v>18</v>
      </c>
      <c r="Q98" s="127">
        <v>0</v>
      </c>
      <c r="R98" s="127">
        <v>1</v>
      </c>
      <c r="S98" s="127">
        <v>0.2</v>
      </c>
      <c r="T98" s="2" t="s">
        <v>106</v>
      </c>
      <c r="U98" s="2" t="s">
        <v>106</v>
      </c>
      <c r="V98" s="58">
        <f t="shared" ref="V98:V102" si="9">V92</f>
        <v>44</v>
      </c>
      <c r="W98" s="127" t="s">
        <v>238</v>
      </c>
      <c r="X98" s="127" t="s">
        <v>272</v>
      </c>
    </row>
    <row r="99" spans="1:24" s="129" customFormat="1" x14ac:dyDescent="0.25">
      <c r="A99" s="32">
        <f t="shared" si="4"/>
        <v>93</v>
      </c>
      <c r="B99" s="126" t="s">
        <v>63</v>
      </c>
      <c r="C99" s="126" t="s">
        <v>216</v>
      </c>
      <c r="D99" s="125">
        <v>5</v>
      </c>
      <c r="E99" s="125">
        <v>0.43</v>
      </c>
      <c r="F99" s="125"/>
      <c r="G99" s="125">
        <v>0</v>
      </c>
      <c r="H99" s="125">
        <v>3</v>
      </c>
      <c r="I99" s="130"/>
      <c r="J99" s="130"/>
      <c r="K99" s="130"/>
      <c r="L99" s="127"/>
      <c r="M99" s="127"/>
      <c r="N99" s="127"/>
      <c r="O99" s="127"/>
      <c r="P99" s="55">
        <f t="shared" si="7"/>
        <v>17</v>
      </c>
      <c r="Q99" s="127">
        <v>0</v>
      </c>
      <c r="R99" s="127">
        <v>1</v>
      </c>
      <c r="S99" s="127">
        <v>0.2</v>
      </c>
      <c r="T99" s="2" t="s">
        <v>106</v>
      </c>
      <c r="U99" s="2" t="s">
        <v>106</v>
      </c>
      <c r="V99" s="58">
        <f t="shared" si="9"/>
        <v>45</v>
      </c>
      <c r="W99" s="127" t="s">
        <v>238</v>
      </c>
      <c r="X99" s="127" t="s">
        <v>272</v>
      </c>
    </row>
    <row r="100" spans="1:24" s="129" customFormat="1" x14ac:dyDescent="0.25">
      <c r="A100" s="32">
        <f t="shared" si="4"/>
        <v>94</v>
      </c>
      <c r="B100" s="126" t="s">
        <v>63</v>
      </c>
      <c r="C100" s="126" t="s">
        <v>216</v>
      </c>
      <c r="D100" s="125">
        <v>5</v>
      </c>
      <c r="E100" s="125">
        <v>0.43</v>
      </c>
      <c r="F100" s="125"/>
      <c r="G100" s="125">
        <v>0</v>
      </c>
      <c r="H100" s="125">
        <v>3</v>
      </c>
      <c r="I100" s="125"/>
      <c r="J100" s="125"/>
      <c r="K100" s="125"/>
      <c r="L100" s="126"/>
      <c r="M100" s="126"/>
      <c r="N100" s="126"/>
      <c r="O100" s="126"/>
      <c r="P100" s="55">
        <f t="shared" si="7"/>
        <v>6</v>
      </c>
      <c r="Q100" s="127">
        <v>0</v>
      </c>
      <c r="R100" s="127">
        <v>1</v>
      </c>
      <c r="S100" s="127">
        <v>0.2</v>
      </c>
      <c r="T100" s="2" t="s">
        <v>106</v>
      </c>
      <c r="U100" s="2" t="s">
        <v>106</v>
      </c>
      <c r="V100" s="58">
        <f t="shared" si="9"/>
        <v>46</v>
      </c>
      <c r="W100" s="127" t="s">
        <v>238</v>
      </c>
      <c r="X100" s="127" t="s">
        <v>272</v>
      </c>
    </row>
    <row r="101" spans="1:24" s="129" customFormat="1" x14ac:dyDescent="0.25">
      <c r="A101" s="32">
        <f t="shared" si="4"/>
        <v>95</v>
      </c>
      <c r="B101" s="126" t="s">
        <v>63</v>
      </c>
      <c r="C101" s="126" t="s">
        <v>216</v>
      </c>
      <c r="D101" s="125">
        <v>5</v>
      </c>
      <c r="E101" s="125">
        <v>0.43</v>
      </c>
      <c r="F101" s="125"/>
      <c r="G101" s="125">
        <v>0</v>
      </c>
      <c r="H101" s="125">
        <v>3</v>
      </c>
      <c r="I101" s="131"/>
      <c r="J101" s="131"/>
      <c r="K101" s="131"/>
      <c r="L101" s="132"/>
      <c r="M101" s="132"/>
      <c r="N101" s="132"/>
      <c r="O101" s="132"/>
      <c r="P101" s="55">
        <f t="shared" si="7"/>
        <v>8</v>
      </c>
      <c r="Q101" s="127">
        <v>0</v>
      </c>
      <c r="R101" s="127">
        <v>1</v>
      </c>
      <c r="S101" s="127">
        <v>0.2</v>
      </c>
      <c r="T101" s="2" t="s">
        <v>106</v>
      </c>
      <c r="U101" s="2" t="s">
        <v>106</v>
      </c>
      <c r="V101" s="58">
        <f t="shared" si="9"/>
        <v>47</v>
      </c>
      <c r="W101" s="127" t="s">
        <v>238</v>
      </c>
      <c r="X101" s="127" t="s">
        <v>272</v>
      </c>
    </row>
    <row r="102" spans="1:24" s="129" customFormat="1" x14ac:dyDescent="0.25">
      <c r="A102" s="32">
        <f t="shared" si="4"/>
        <v>96</v>
      </c>
      <c r="B102" s="126" t="s">
        <v>63</v>
      </c>
      <c r="C102" s="126" t="s">
        <v>216</v>
      </c>
      <c r="D102" s="125">
        <v>5</v>
      </c>
      <c r="E102" s="125">
        <v>0.43</v>
      </c>
      <c r="F102" s="125"/>
      <c r="G102" s="125">
        <v>0</v>
      </c>
      <c r="H102" s="125">
        <v>3</v>
      </c>
      <c r="I102" s="131"/>
      <c r="J102" s="131"/>
      <c r="K102" s="131"/>
      <c r="L102" s="132"/>
      <c r="M102" s="132"/>
      <c r="N102" s="132"/>
      <c r="O102" s="132"/>
      <c r="P102" s="55">
        <f t="shared" si="7"/>
        <v>7</v>
      </c>
      <c r="Q102" s="127">
        <v>0</v>
      </c>
      <c r="R102" s="127">
        <v>1</v>
      </c>
      <c r="S102" s="127">
        <v>0.2</v>
      </c>
      <c r="T102" s="2" t="s">
        <v>106</v>
      </c>
      <c r="U102" s="2" t="s">
        <v>106</v>
      </c>
      <c r="V102" s="58">
        <f t="shared" si="9"/>
        <v>48</v>
      </c>
      <c r="W102" s="127" t="s">
        <v>238</v>
      </c>
      <c r="X102" s="127" t="s">
        <v>272</v>
      </c>
    </row>
    <row r="103" spans="1:24" s="129" customFormat="1" x14ac:dyDescent="0.25">
      <c r="A103" s="32">
        <f t="shared" si="4"/>
        <v>97</v>
      </c>
      <c r="B103" s="126" t="s">
        <v>63</v>
      </c>
      <c r="C103" s="126" t="s">
        <v>216</v>
      </c>
      <c r="D103" s="125">
        <v>5</v>
      </c>
      <c r="E103" s="125">
        <v>0.43</v>
      </c>
      <c r="F103" s="125"/>
      <c r="G103" s="125">
        <v>0.5</v>
      </c>
      <c r="H103" s="125">
        <v>3</v>
      </c>
      <c r="I103" s="131"/>
      <c r="J103" s="131"/>
      <c r="K103" s="131"/>
      <c r="L103" s="132"/>
      <c r="M103" s="132"/>
      <c r="N103" s="132"/>
      <c r="O103" s="132"/>
      <c r="P103" s="55">
        <v>51</v>
      </c>
      <c r="Q103" s="127">
        <v>0</v>
      </c>
      <c r="R103" s="127">
        <v>1</v>
      </c>
      <c r="S103" s="127">
        <v>0.2</v>
      </c>
      <c r="T103" s="2" t="s">
        <v>105</v>
      </c>
      <c r="U103" s="2" t="s">
        <v>106</v>
      </c>
      <c r="V103" s="58">
        <f>V97+6</f>
        <v>49</v>
      </c>
      <c r="W103" s="127" t="s">
        <v>238</v>
      </c>
      <c r="X103" s="2" t="s">
        <v>874</v>
      </c>
    </row>
    <row r="104" spans="1:24" s="129" customFormat="1" x14ac:dyDescent="0.25">
      <c r="A104" s="32">
        <f t="shared" si="4"/>
        <v>98</v>
      </c>
      <c r="B104" s="126" t="s">
        <v>63</v>
      </c>
      <c r="C104" s="126" t="s">
        <v>216</v>
      </c>
      <c r="D104" s="125">
        <v>5</v>
      </c>
      <c r="E104" s="125">
        <v>0.43</v>
      </c>
      <c r="F104" s="125"/>
      <c r="G104" s="125">
        <v>0.5</v>
      </c>
      <c r="H104" s="125">
        <v>3</v>
      </c>
      <c r="I104" s="131"/>
      <c r="J104" s="131"/>
      <c r="K104" s="131"/>
      <c r="L104" s="132"/>
      <c r="M104" s="132"/>
      <c r="N104" s="132"/>
      <c r="O104" s="132"/>
      <c r="P104" s="55">
        <v>53</v>
      </c>
      <c r="Q104" s="127">
        <v>0</v>
      </c>
      <c r="R104" s="127">
        <v>1</v>
      </c>
      <c r="S104" s="127">
        <v>0.2</v>
      </c>
      <c r="T104" s="2" t="s">
        <v>106</v>
      </c>
      <c r="U104" s="2" t="s">
        <v>106</v>
      </c>
      <c r="V104" s="58">
        <f t="shared" si="8"/>
        <v>50</v>
      </c>
      <c r="W104" s="127" t="s">
        <v>238</v>
      </c>
      <c r="X104" s="127" t="s">
        <v>272</v>
      </c>
    </row>
    <row r="105" spans="1:24" s="129" customFormat="1" x14ac:dyDescent="0.25">
      <c r="A105" s="32">
        <f t="shared" si="4"/>
        <v>99</v>
      </c>
      <c r="B105" s="126" t="s">
        <v>63</v>
      </c>
      <c r="C105" s="126" t="s">
        <v>216</v>
      </c>
      <c r="D105" s="125">
        <v>5</v>
      </c>
      <c r="E105" s="125">
        <v>0.43</v>
      </c>
      <c r="F105" s="125"/>
      <c r="G105" s="125">
        <v>0.5</v>
      </c>
      <c r="H105" s="125">
        <v>3</v>
      </c>
      <c r="I105" s="131"/>
      <c r="J105" s="131"/>
      <c r="K105" s="131"/>
      <c r="L105" s="132"/>
      <c r="M105" s="132"/>
      <c r="N105" s="132"/>
      <c r="O105" s="132"/>
      <c r="P105" s="55">
        <v>52</v>
      </c>
      <c r="Q105" s="127">
        <v>0</v>
      </c>
      <c r="R105" s="127">
        <v>1</v>
      </c>
      <c r="S105" s="127">
        <v>0.2</v>
      </c>
      <c r="T105" s="2" t="s">
        <v>106</v>
      </c>
      <c r="U105" s="2" t="s">
        <v>106</v>
      </c>
      <c r="V105" s="58">
        <f t="shared" si="8"/>
        <v>51</v>
      </c>
      <c r="W105" s="127" t="s">
        <v>238</v>
      </c>
      <c r="X105" s="127" t="s">
        <v>272</v>
      </c>
    </row>
    <row r="106" spans="1:24" s="129" customFormat="1" x14ac:dyDescent="0.25">
      <c r="A106" s="32">
        <f t="shared" si="4"/>
        <v>100</v>
      </c>
      <c r="B106" s="126" t="s">
        <v>63</v>
      </c>
      <c r="C106" s="126" t="s">
        <v>216</v>
      </c>
      <c r="D106" s="125">
        <v>5</v>
      </c>
      <c r="E106" s="125">
        <v>0.43</v>
      </c>
      <c r="F106" s="125"/>
      <c r="G106" s="125">
        <v>0.5</v>
      </c>
      <c r="H106" s="125">
        <v>3</v>
      </c>
      <c r="I106" s="131"/>
      <c r="J106" s="131"/>
      <c r="K106" s="131"/>
      <c r="L106" s="132"/>
      <c r="M106" s="132"/>
      <c r="N106" s="132"/>
      <c r="O106" s="132"/>
      <c r="P106" s="55">
        <v>31</v>
      </c>
      <c r="Q106" s="127">
        <v>0</v>
      </c>
      <c r="R106" s="127">
        <v>1</v>
      </c>
      <c r="S106" s="127">
        <v>0.2</v>
      </c>
      <c r="T106" s="2" t="s">
        <v>106</v>
      </c>
      <c r="U106" s="2" t="s">
        <v>106</v>
      </c>
      <c r="V106" s="58">
        <f t="shared" si="8"/>
        <v>52</v>
      </c>
      <c r="W106" s="127" t="s">
        <v>238</v>
      </c>
      <c r="X106" s="127" t="s">
        <v>272</v>
      </c>
    </row>
    <row r="107" spans="1:24" s="129" customFormat="1" x14ac:dyDescent="0.25">
      <c r="A107" s="32">
        <f t="shared" si="4"/>
        <v>101</v>
      </c>
      <c r="B107" s="126" t="s">
        <v>63</v>
      </c>
      <c r="C107" s="126" t="s">
        <v>216</v>
      </c>
      <c r="D107" s="125">
        <v>5</v>
      </c>
      <c r="E107" s="125">
        <v>0.43</v>
      </c>
      <c r="F107" s="125"/>
      <c r="G107" s="125">
        <v>0.5</v>
      </c>
      <c r="H107" s="125">
        <v>3</v>
      </c>
      <c r="I107" s="131"/>
      <c r="J107" s="131"/>
      <c r="K107" s="131"/>
      <c r="L107" s="132"/>
      <c r="M107" s="132"/>
      <c r="N107" s="132"/>
      <c r="O107" s="132"/>
      <c r="P107" s="55">
        <v>43</v>
      </c>
      <c r="Q107" s="127">
        <v>0</v>
      </c>
      <c r="R107" s="127">
        <v>1</v>
      </c>
      <c r="S107" s="127">
        <v>0.2</v>
      </c>
      <c r="T107" s="2" t="s">
        <v>106</v>
      </c>
      <c r="U107" s="2" t="s">
        <v>106</v>
      </c>
      <c r="V107" s="58">
        <f t="shared" si="8"/>
        <v>53</v>
      </c>
      <c r="W107" s="127" t="s">
        <v>238</v>
      </c>
      <c r="X107" s="127" t="s">
        <v>272</v>
      </c>
    </row>
    <row r="108" spans="1:24" s="129" customFormat="1" x14ac:dyDescent="0.25">
      <c r="A108" s="32">
        <f t="shared" si="4"/>
        <v>102</v>
      </c>
      <c r="B108" s="126" t="s">
        <v>63</v>
      </c>
      <c r="C108" s="126" t="s">
        <v>216</v>
      </c>
      <c r="D108" s="125">
        <v>5</v>
      </c>
      <c r="E108" s="125">
        <v>0.43</v>
      </c>
      <c r="F108" s="125"/>
      <c r="G108" s="125">
        <v>0.5</v>
      </c>
      <c r="H108" s="125">
        <v>3</v>
      </c>
      <c r="I108" s="131"/>
      <c r="J108" s="131"/>
      <c r="K108" s="131"/>
      <c r="L108" s="132"/>
      <c r="M108" s="132"/>
      <c r="N108" s="132"/>
      <c r="O108" s="132"/>
      <c r="P108" s="55">
        <v>42</v>
      </c>
      <c r="Q108" s="127">
        <v>0</v>
      </c>
      <c r="R108" s="127">
        <v>1</v>
      </c>
      <c r="S108" s="127">
        <v>0.2</v>
      </c>
      <c r="T108" s="2" t="s">
        <v>106</v>
      </c>
      <c r="U108" s="2" t="s">
        <v>106</v>
      </c>
      <c r="V108" s="58">
        <f t="shared" si="8"/>
        <v>54</v>
      </c>
      <c r="W108" s="127" t="s">
        <v>238</v>
      </c>
      <c r="X108" s="127" t="s">
        <v>272</v>
      </c>
    </row>
    <row r="109" spans="1:24" s="129" customFormat="1" x14ac:dyDescent="0.25">
      <c r="A109" s="32">
        <f t="shared" si="4"/>
        <v>103</v>
      </c>
      <c r="B109" s="126" t="s">
        <v>63</v>
      </c>
      <c r="C109" s="126" t="s">
        <v>216</v>
      </c>
      <c r="D109" s="125">
        <v>5</v>
      </c>
      <c r="E109" s="125">
        <v>0.43</v>
      </c>
      <c r="F109" s="125"/>
      <c r="G109" s="125">
        <v>0.5</v>
      </c>
      <c r="H109" s="125">
        <v>3</v>
      </c>
      <c r="I109" s="131"/>
      <c r="J109" s="131"/>
      <c r="K109" s="131"/>
      <c r="L109" s="132"/>
      <c r="M109" s="132"/>
      <c r="N109" s="132"/>
      <c r="O109" s="132"/>
      <c r="P109" s="55">
        <v>11</v>
      </c>
      <c r="Q109" s="127">
        <v>0</v>
      </c>
      <c r="R109" s="127">
        <v>1</v>
      </c>
      <c r="S109" s="127">
        <v>0.2</v>
      </c>
      <c r="T109" s="2" t="s">
        <v>105</v>
      </c>
      <c r="U109" s="2" t="s">
        <v>106</v>
      </c>
      <c r="V109" s="58">
        <f>V103</f>
        <v>49</v>
      </c>
      <c r="W109" s="127" t="s">
        <v>238</v>
      </c>
      <c r="X109" s="2" t="s">
        <v>874</v>
      </c>
    </row>
    <row r="110" spans="1:24" s="129" customFormat="1" x14ac:dyDescent="0.25">
      <c r="A110" s="32">
        <f t="shared" si="4"/>
        <v>104</v>
      </c>
      <c r="B110" s="126" t="s">
        <v>63</v>
      </c>
      <c r="C110" s="126" t="s">
        <v>216</v>
      </c>
      <c r="D110" s="125">
        <v>5</v>
      </c>
      <c r="E110" s="125">
        <v>0.43</v>
      </c>
      <c r="F110" s="125"/>
      <c r="G110" s="125">
        <v>0.5</v>
      </c>
      <c r="H110" s="125">
        <v>3</v>
      </c>
      <c r="I110" s="131"/>
      <c r="J110" s="131"/>
      <c r="K110" s="131"/>
      <c r="L110" s="132"/>
      <c r="M110" s="132"/>
      <c r="N110" s="132"/>
      <c r="O110" s="132"/>
      <c r="P110" s="55">
        <v>13</v>
      </c>
      <c r="Q110" s="127">
        <v>0</v>
      </c>
      <c r="R110" s="127">
        <v>1</v>
      </c>
      <c r="S110" s="127">
        <v>0.2</v>
      </c>
      <c r="T110" s="2" t="s">
        <v>106</v>
      </c>
      <c r="U110" s="2" t="s">
        <v>106</v>
      </c>
      <c r="V110" s="58">
        <f t="shared" ref="V110:V114" si="10">V104</f>
        <v>50</v>
      </c>
      <c r="W110" s="127" t="s">
        <v>238</v>
      </c>
      <c r="X110" s="127" t="s">
        <v>272</v>
      </c>
    </row>
    <row r="111" spans="1:24" s="129" customFormat="1" x14ac:dyDescent="0.25">
      <c r="A111" s="32">
        <f t="shared" si="4"/>
        <v>105</v>
      </c>
      <c r="B111" s="126" t="s">
        <v>63</v>
      </c>
      <c r="C111" s="126" t="s">
        <v>216</v>
      </c>
      <c r="D111" s="125">
        <v>5</v>
      </c>
      <c r="E111" s="125">
        <v>0.43</v>
      </c>
      <c r="F111" s="125"/>
      <c r="G111" s="125">
        <v>0.5</v>
      </c>
      <c r="H111" s="125">
        <v>3</v>
      </c>
      <c r="I111" s="131"/>
      <c r="J111" s="131"/>
      <c r="K111" s="131"/>
      <c r="L111" s="132"/>
      <c r="M111" s="132"/>
      <c r="N111" s="132"/>
      <c r="O111" s="132"/>
      <c r="P111" s="55">
        <v>12</v>
      </c>
      <c r="Q111" s="127">
        <v>0</v>
      </c>
      <c r="R111" s="127">
        <v>1</v>
      </c>
      <c r="S111" s="127">
        <v>0.2</v>
      </c>
      <c r="T111" s="2" t="s">
        <v>106</v>
      </c>
      <c r="U111" s="2" t="s">
        <v>106</v>
      </c>
      <c r="V111" s="58">
        <f t="shared" si="10"/>
        <v>51</v>
      </c>
      <c r="W111" s="127" t="s">
        <v>238</v>
      </c>
      <c r="X111" s="127" t="s">
        <v>272</v>
      </c>
    </row>
    <row r="112" spans="1:24" s="129" customFormat="1" x14ac:dyDescent="0.25">
      <c r="A112" s="32">
        <f t="shared" si="4"/>
        <v>106</v>
      </c>
      <c r="B112" s="126" t="s">
        <v>63</v>
      </c>
      <c r="C112" s="126" t="s">
        <v>216</v>
      </c>
      <c r="D112" s="125">
        <v>5</v>
      </c>
      <c r="E112" s="125">
        <v>0.43</v>
      </c>
      <c r="F112" s="125"/>
      <c r="G112" s="125">
        <v>0.5</v>
      </c>
      <c r="H112" s="125">
        <v>3</v>
      </c>
      <c r="I112" s="131"/>
      <c r="J112" s="131"/>
      <c r="K112" s="131"/>
      <c r="L112" s="132"/>
      <c r="M112" s="132"/>
      <c r="N112" s="132"/>
      <c r="O112" s="132"/>
      <c r="P112" s="55">
        <v>1</v>
      </c>
      <c r="Q112" s="127">
        <v>0</v>
      </c>
      <c r="R112" s="127">
        <v>1</v>
      </c>
      <c r="S112" s="127">
        <v>0.2</v>
      </c>
      <c r="T112" s="2" t="s">
        <v>106</v>
      </c>
      <c r="U112" s="2" t="s">
        <v>106</v>
      </c>
      <c r="V112" s="58">
        <f t="shared" si="10"/>
        <v>52</v>
      </c>
      <c r="W112" s="127" t="s">
        <v>238</v>
      </c>
      <c r="X112" s="127" t="s">
        <v>272</v>
      </c>
    </row>
    <row r="113" spans="1:24" s="129" customFormat="1" x14ac:dyDescent="0.25">
      <c r="A113" s="32">
        <f t="shared" si="4"/>
        <v>107</v>
      </c>
      <c r="B113" s="126" t="s">
        <v>63</v>
      </c>
      <c r="C113" s="126" t="s">
        <v>216</v>
      </c>
      <c r="D113" s="125">
        <v>5</v>
      </c>
      <c r="E113" s="125">
        <v>0.43</v>
      </c>
      <c r="F113" s="125"/>
      <c r="G113" s="125">
        <v>0.5</v>
      </c>
      <c r="H113" s="125">
        <v>3</v>
      </c>
      <c r="I113" s="131"/>
      <c r="J113" s="131"/>
      <c r="K113" s="131"/>
      <c r="L113" s="132"/>
      <c r="M113" s="132"/>
      <c r="N113" s="132"/>
      <c r="O113" s="132"/>
      <c r="P113" s="55">
        <v>3</v>
      </c>
      <c r="Q113" s="127">
        <v>0</v>
      </c>
      <c r="R113" s="127">
        <v>1</v>
      </c>
      <c r="S113" s="127">
        <v>0.2</v>
      </c>
      <c r="T113" s="2" t="s">
        <v>106</v>
      </c>
      <c r="U113" s="2" t="s">
        <v>106</v>
      </c>
      <c r="V113" s="58">
        <f t="shared" si="10"/>
        <v>53</v>
      </c>
      <c r="W113" s="127" t="s">
        <v>238</v>
      </c>
      <c r="X113" s="127" t="s">
        <v>272</v>
      </c>
    </row>
    <row r="114" spans="1:24" s="129" customFormat="1" x14ac:dyDescent="0.25">
      <c r="A114" s="32">
        <f t="shared" si="4"/>
        <v>108</v>
      </c>
      <c r="B114" s="126" t="s">
        <v>63</v>
      </c>
      <c r="C114" s="126" t="s">
        <v>216</v>
      </c>
      <c r="D114" s="125">
        <v>5</v>
      </c>
      <c r="E114" s="125">
        <v>0.43</v>
      </c>
      <c r="F114" s="125"/>
      <c r="G114" s="125">
        <v>0.5</v>
      </c>
      <c r="H114" s="125">
        <v>3</v>
      </c>
      <c r="I114" s="131"/>
      <c r="J114" s="131"/>
      <c r="K114" s="131"/>
      <c r="L114" s="132"/>
      <c r="M114" s="132"/>
      <c r="N114" s="132"/>
      <c r="O114" s="132"/>
      <c r="P114" s="55">
        <v>2</v>
      </c>
      <c r="Q114" s="127">
        <v>0</v>
      </c>
      <c r="R114" s="127">
        <v>1</v>
      </c>
      <c r="S114" s="127">
        <v>0.2</v>
      </c>
      <c r="T114" s="2" t="s">
        <v>106</v>
      </c>
      <c r="U114" s="2" t="s">
        <v>106</v>
      </c>
      <c r="V114" s="58">
        <f t="shared" si="10"/>
        <v>54</v>
      </c>
      <c r="W114" s="127" t="s">
        <v>238</v>
      </c>
      <c r="X114" s="127" t="s">
        <v>272</v>
      </c>
    </row>
    <row r="115" spans="1:24" s="129" customFormat="1" x14ac:dyDescent="0.25">
      <c r="A115" s="32">
        <f t="shared" si="4"/>
        <v>109</v>
      </c>
      <c r="B115" s="126" t="s">
        <v>63</v>
      </c>
      <c r="C115" s="126" t="s">
        <v>216</v>
      </c>
      <c r="D115" s="125">
        <v>5</v>
      </c>
      <c r="E115" s="125">
        <v>0.43</v>
      </c>
      <c r="F115" s="125"/>
      <c r="G115" s="125">
        <v>0.5</v>
      </c>
      <c r="H115" s="125">
        <v>3</v>
      </c>
      <c r="I115" s="131"/>
      <c r="J115" s="131"/>
      <c r="K115" s="131"/>
      <c r="L115" s="132"/>
      <c r="M115" s="132"/>
      <c r="N115" s="132"/>
      <c r="O115" s="132"/>
      <c r="P115" s="55">
        <f>+P103+5</f>
        <v>56</v>
      </c>
      <c r="Q115" s="127">
        <v>0</v>
      </c>
      <c r="R115" s="127">
        <v>1</v>
      </c>
      <c r="S115" s="127">
        <v>0.2</v>
      </c>
      <c r="T115" s="2" t="s">
        <v>105</v>
      </c>
      <c r="U115" s="2" t="s">
        <v>106</v>
      </c>
      <c r="V115" s="58">
        <f>V109+6</f>
        <v>55</v>
      </c>
      <c r="W115" s="127" t="s">
        <v>238</v>
      </c>
      <c r="X115" s="2" t="s">
        <v>874</v>
      </c>
    </row>
    <row r="116" spans="1:24" s="129" customFormat="1" x14ac:dyDescent="0.25">
      <c r="A116" s="32">
        <f t="shared" si="4"/>
        <v>110</v>
      </c>
      <c r="B116" s="126" t="s">
        <v>63</v>
      </c>
      <c r="C116" s="126" t="s">
        <v>216</v>
      </c>
      <c r="D116" s="125">
        <v>5</v>
      </c>
      <c r="E116" s="125">
        <v>0.43</v>
      </c>
      <c r="F116" s="125"/>
      <c r="G116" s="125">
        <v>0.5</v>
      </c>
      <c r="H116" s="125">
        <v>3</v>
      </c>
      <c r="I116" s="131"/>
      <c r="J116" s="131"/>
      <c r="K116" s="131"/>
      <c r="L116" s="132"/>
      <c r="M116" s="132"/>
      <c r="N116" s="132"/>
      <c r="O116" s="132"/>
      <c r="P116" s="55">
        <f t="shared" ref="P116:P126" si="11">+P104+5</f>
        <v>58</v>
      </c>
      <c r="Q116" s="127">
        <v>0</v>
      </c>
      <c r="R116" s="127">
        <v>1</v>
      </c>
      <c r="S116" s="127">
        <v>0.2</v>
      </c>
      <c r="T116" s="2" t="s">
        <v>106</v>
      </c>
      <c r="U116" s="2" t="s">
        <v>106</v>
      </c>
      <c r="V116" s="58">
        <f t="shared" ref="V116:V120" si="12">V110+6</f>
        <v>56</v>
      </c>
      <c r="W116" s="127" t="s">
        <v>238</v>
      </c>
      <c r="X116" s="127" t="s">
        <v>272</v>
      </c>
    </row>
    <row r="117" spans="1:24" s="129" customFormat="1" ht="16.149999999999999" customHeight="1" x14ac:dyDescent="0.25">
      <c r="A117" s="32">
        <f t="shared" si="4"/>
        <v>111</v>
      </c>
      <c r="B117" s="126" t="s">
        <v>63</v>
      </c>
      <c r="C117" s="126" t="s">
        <v>216</v>
      </c>
      <c r="D117" s="125">
        <v>5</v>
      </c>
      <c r="E117" s="125">
        <v>0.43</v>
      </c>
      <c r="F117" s="125"/>
      <c r="G117" s="125">
        <v>0.5</v>
      </c>
      <c r="H117" s="125">
        <v>3</v>
      </c>
      <c r="I117" s="131"/>
      <c r="J117" s="131"/>
      <c r="K117" s="131"/>
      <c r="L117" s="132"/>
      <c r="M117" s="132"/>
      <c r="N117" s="132"/>
      <c r="O117" s="132"/>
      <c r="P117" s="55">
        <f t="shared" si="11"/>
        <v>57</v>
      </c>
      <c r="Q117" s="127">
        <v>0</v>
      </c>
      <c r="R117" s="127">
        <v>1</v>
      </c>
      <c r="S117" s="127">
        <v>0.2</v>
      </c>
      <c r="T117" s="2" t="s">
        <v>106</v>
      </c>
      <c r="U117" s="2" t="s">
        <v>106</v>
      </c>
      <c r="V117" s="58">
        <f t="shared" si="12"/>
        <v>57</v>
      </c>
      <c r="W117" s="127" t="s">
        <v>238</v>
      </c>
      <c r="X117" s="127" t="s">
        <v>272</v>
      </c>
    </row>
    <row r="118" spans="1:24" s="129" customFormat="1" x14ac:dyDescent="0.25">
      <c r="A118" s="32">
        <f t="shared" si="4"/>
        <v>112</v>
      </c>
      <c r="B118" s="126" t="s">
        <v>63</v>
      </c>
      <c r="C118" s="126" t="s">
        <v>216</v>
      </c>
      <c r="D118" s="125">
        <v>5</v>
      </c>
      <c r="E118" s="125">
        <v>0.43</v>
      </c>
      <c r="F118" s="125"/>
      <c r="G118" s="125">
        <v>0.5</v>
      </c>
      <c r="H118" s="125">
        <v>3</v>
      </c>
      <c r="I118" s="131"/>
      <c r="J118" s="131"/>
      <c r="K118" s="131"/>
      <c r="L118" s="132"/>
      <c r="M118" s="132"/>
      <c r="N118" s="132"/>
      <c r="O118" s="132"/>
      <c r="P118" s="55">
        <f t="shared" si="11"/>
        <v>36</v>
      </c>
      <c r="Q118" s="127">
        <v>0</v>
      </c>
      <c r="R118" s="127">
        <v>1</v>
      </c>
      <c r="S118" s="127">
        <v>0.2</v>
      </c>
      <c r="T118" s="2" t="s">
        <v>106</v>
      </c>
      <c r="U118" s="2" t="s">
        <v>106</v>
      </c>
      <c r="V118" s="58">
        <f t="shared" si="12"/>
        <v>58</v>
      </c>
      <c r="W118" s="127" t="s">
        <v>238</v>
      </c>
      <c r="X118" s="127" t="s">
        <v>272</v>
      </c>
    </row>
    <row r="119" spans="1:24" s="129" customFormat="1" x14ac:dyDescent="0.25">
      <c r="A119" s="32">
        <f t="shared" si="4"/>
        <v>113</v>
      </c>
      <c r="B119" s="126" t="s">
        <v>63</v>
      </c>
      <c r="C119" s="126" t="s">
        <v>216</v>
      </c>
      <c r="D119" s="125">
        <v>5</v>
      </c>
      <c r="E119" s="125">
        <v>0.43</v>
      </c>
      <c r="F119" s="125"/>
      <c r="G119" s="125">
        <v>0.5</v>
      </c>
      <c r="H119" s="125">
        <v>3</v>
      </c>
      <c r="I119" s="131"/>
      <c r="J119" s="131"/>
      <c r="K119" s="131"/>
      <c r="L119" s="132"/>
      <c r="M119" s="132"/>
      <c r="N119" s="132"/>
      <c r="O119" s="132"/>
      <c r="P119" s="55">
        <f t="shared" si="11"/>
        <v>48</v>
      </c>
      <c r="Q119" s="127">
        <v>0</v>
      </c>
      <c r="R119" s="127">
        <v>1</v>
      </c>
      <c r="S119" s="127">
        <v>0.2</v>
      </c>
      <c r="T119" s="2" t="s">
        <v>106</v>
      </c>
      <c r="U119" s="2" t="s">
        <v>106</v>
      </c>
      <c r="V119" s="58">
        <f t="shared" si="12"/>
        <v>59</v>
      </c>
      <c r="W119" s="127" t="s">
        <v>238</v>
      </c>
      <c r="X119" s="127" t="s">
        <v>272</v>
      </c>
    </row>
    <row r="120" spans="1:24" s="129" customFormat="1" x14ac:dyDescent="0.25">
      <c r="A120" s="32">
        <f t="shared" si="4"/>
        <v>114</v>
      </c>
      <c r="B120" s="126" t="s">
        <v>63</v>
      </c>
      <c r="C120" s="126" t="s">
        <v>216</v>
      </c>
      <c r="D120" s="125">
        <v>5</v>
      </c>
      <c r="E120" s="125">
        <v>0.43</v>
      </c>
      <c r="F120" s="125"/>
      <c r="G120" s="125">
        <v>0.5</v>
      </c>
      <c r="H120" s="125">
        <v>3</v>
      </c>
      <c r="I120" s="131"/>
      <c r="J120" s="131"/>
      <c r="K120" s="131"/>
      <c r="L120" s="132"/>
      <c r="M120" s="132"/>
      <c r="N120" s="132"/>
      <c r="O120" s="132"/>
      <c r="P120" s="55">
        <f t="shared" si="11"/>
        <v>47</v>
      </c>
      <c r="Q120" s="127">
        <v>0</v>
      </c>
      <c r="R120" s="127">
        <v>1</v>
      </c>
      <c r="S120" s="127">
        <v>0.2</v>
      </c>
      <c r="T120" s="2" t="s">
        <v>106</v>
      </c>
      <c r="U120" s="2" t="s">
        <v>106</v>
      </c>
      <c r="V120" s="58">
        <f t="shared" si="12"/>
        <v>60</v>
      </c>
      <c r="W120" s="127" t="s">
        <v>238</v>
      </c>
      <c r="X120" s="127" t="s">
        <v>272</v>
      </c>
    </row>
    <row r="121" spans="1:24" s="129" customFormat="1" x14ac:dyDescent="0.25">
      <c r="A121" s="32">
        <f t="shared" si="4"/>
        <v>115</v>
      </c>
      <c r="B121" s="126" t="s">
        <v>63</v>
      </c>
      <c r="C121" s="126" t="s">
        <v>216</v>
      </c>
      <c r="D121" s="125">
        <v>5</v>
      </c>
      <c r="E121" s="125">
        <v>0.43</v>
      </c>
      <c r="F121" s="125"/>
      <c r="G121" s="125">
        <v>0.5</v>
      </c>
      <c r="H121" s="125">
        <v>3</v>
      </c>
      <c r="I121" s="131"/>
      <c r="J121" s="131"/>
      <c r="K121" s="131"/>
      <c r="L121" s="132"/>
      <c r="M121" s="132"/>
      <c r="N121" s="132"/>
      <c r="O121" s="132"/>
      <c r="P121" s="55">
        <f t="shared" si="11"/>
        <v>16</v>
      </c>
      <c r="Q121" s="127">
        <v>0</v>
      </c>
      <c r="R121" s="127">
        <v>1</v>
      </c>
      <c r="S121" s="127">
        <v>0.2</v>
      </c>
      <c r="T121" s="2" t="s">
        <v>105</v>
      </c>
      <c r="U121" s="2" t="s">
        <v>106</v>
      </c>
      <c r="V121" s="58">
        <f>V115</f>
        <v>55</v>
      </c>
      <c r="W121" s="127" t="s">
        <v>238</v>
      </c>
      <c r="X121" s="2" t="s">
        <v>874</v>
      </c>
    </row>
    <row r="122" spans="1:24" s="129" customFormat="1" x14ac:dyDescent="0.25">
      <c r="A122" s="32">
        <f t="shared" si="4"/>
        <v>116</v>
      </c>
      <c r="B122" s="126" t="s">
        <v>63</v>
      </c>
      <c r="C122" s="126" t="s">
        <v>216</v>
      </c>
      <c r="D122" s="125">
        <v>5</v>
      </c>
      <c r="E122" s="125">
        <v>0.43</v>
      </c>
      <c r="F122" s="125"/>
      <c r="G122" s="125">
        <v>0.5</v>
      </c>
      <c r="H122" s="125">
        <v>3</v>
      </c>
      <c r="I122" s="131"/>
      <c r="J122" s="131"/>
      <c r="K122" s="131"/>
      <c r="L122" s="132"/>
      <c r="M122" s="132"/>
      <c r="N122" s="132"/>
      <c r="O122" s="132"/>
      <c r="P122" s="55">
        <f t="shared" si="11"/>
        <v>18</v>
      </c>
      <c r="Q122" s="127">
        <v>0</v>
      </c>
      <c r="R122" s="127">
        <v>1</v>
      </c>
      <c r="S122" s="127">
        <v>0.2</v>
      </c>
      <c r="T122" s="2" t="s">
        <v>106</v>
      </c>
      <c r="U122" s="2" t="s">
        <v>106</v>
      </c>
      <c r="V122" s="58">
        <f t="shared" ref="V122:V126" si="13">V116</f>
        <v>56</v>
      </c>
      <c r="W122" s="127" t="s">
        <v>238</v>
      </c>
      <c r="X122" s="127" t="s">
        <v>272</v>
      </c>
    </row>
    <row r="123" spans="1:24" s="129" customFormat="1" x14ac:dyDescent="0.25">
      <c r="A123" s="32">
        <f t="shared" si="4"/>
        <v>117</v>
      </c>
      <c r="B123" s="126" t="s">
        <v>63</v>
      </c>
      <c r="C123" s="126" t="s">
        <v>216</v>
      </c>
      <c r="D123" s="125">
        <v>5</v>
      </c>
      <c r="E123" s="125">
        <v>0.43</v>
      </c>
      <c r="F123" s="125"/>
      <c r="G123" s="125">
        <v>0.5</v>
      </c>
      <c r="H123" s="125">
        <v>3</v>
      </c>
      <c r="I123" s="131"/>
      <c r="J123" s="131"/>
      <c r="K123" s="131"/>
      <c r="L123" s="132"/>
      <c r="M123" s="132"/>
      <c r="N123" s="132"/>
      <c r="O123" s="132"/>
      <c r="P123" s="55">
        <f t="shared" si="11"/>
        <v>17</v>
      </c>
      <c r="Q123" s="127">
        <v>0</v>
      </c>
      <c r="R123" s="127">
        <v>1</v>
      </c>
      <c r="S123" s="127">
        <v>0.2</v>
      </c>
      <c r="T123" s="2" t="s">
        <v>106</v>
      </c>
      <c r="U123" s="2" t="s">
        <v>106</v>
      </c>
      <c r="V123" s="58">
        <f t="shared" si="13"/>
        <v>57</v>
      </c>
      <c r="W123" s="127" t="s">
        <v>238</v>
      </c>
      <c r="X123" s="127" t="s">
        <v>272</v>
      </c>
    </row>
    <row r="124" spans="1:24" s="129" customFormat="1" x14ac:dyDescent="0.25">
      <c r="A124" s="32">
        <f t="shared" si="4"/>
        <v>118</v>
      </c>
      <c r="B124" s="126" t="s">
        <v>63</v>
      </c>
      <c r="C124" s="126" t="s">
        <v>216</v>
      </c>
      <c r="D124" s="125">
        <v>5</v>
      </c>
      <c r="E124" s="125">
        <v>0.43</v>
      </c>
      <c r="F124" s="125"/>
      <c r="G124" s="125">
        <v>0.5</v>
      </c>
      <c r="H124" s="125">
        <v>3</v>
      </c>
      <c r="I124" s="131"/>
      <c r="J124" s="131"/>
      <c r="K124" s="131"/>
      <c r="L124" s="132"/>
      <c r="M124" s="132"/>
      <c r="N124" s="132"/>
      <c r="O124" s="132"/>
      <c r="P124" s="55">
        <f t="shared" si="11"/>
        <v>6</v>
      </c>
      <c r="Q124" s="127">
        <v>0</v>
      </c>
      <c r="R124" s="127">
        <v>1</v>
      </c>
      <c r="S124" s="127">
        <v>0.2</v>
      </c>
      <c r="T124" s="2" t="s">
        <v>106</v>
      </c>
      <c r="U124" s="2" t="s">
        <v>106</v>
      </c>
      <c r="V124" s="58">
        <f t="shared" si="13"/>
        <v>58</v>
      </c>
      <c r="W124" s="127" t="s">
        <v>238</v>
      </c>
      <c r="X124" s="127" t="s">
        <v>272</v>
      </c>
    </row>
    <row r="125" spans="1:24" s="129" customFormat="1" x14ac:dyDescent="0.25">
      <c r="A125" s="32">
        <f t="shared" si="4"/>
        <v>119</v>
      </c>
      <c r="B125" s="126" t="s">
        <v>63</v>
      </c>
      <c r="C125" s="126" t="s">
        <v>216</v>
      </c>
      <c r="D125" s="125">
        <v>5</v>
      </c>
      <c r="E125" s="125">
        <v>0.43</v>
      </c>
      <c r="F125" s="125"/>
      <c r="G125" s="125">
        <v>0.5</v>
      </c>
      <c r="H125" s="125">
        <v>3</v>
      </c>
      <c r="I125" s="131"/>
      <c r="J125" s="131"/>
      <c r="K125" s="131"/>
      <c r="L125" s="132"/>
      <c r="M125" s="132"/>
      <c r="N125" s="132"/>
      <c r="O125" s="132"/>
      <c r="P125" s="55">
        <f t="shared" si="11"/>
        <v>8</v>
      </c>
      <c r="Q125" s="127">
        <v>0</v>
      </c>
      <c r="R125" s="127">
        <v>1</v>
      </c>
      <c r="S125" s="127">
        <v>0.2</v>
      </c>
      <c r="T125" s="2" t="s">
        <v>106</v>
      </c>
      <c r="U125" s="2" t="s">
        <v>106</v>
      </c>
      <c r="V125" s="58">
        <f t="shared" si="13"/>
        <v>59</v>
      </c>
      <c r="W125" s="127" t="s">
        <v>238</v>
      </c>
      <c r="X125" s="127" t="s">
        <v>272</v>
      </c>
    </row>
    <row r="126" spans="1:24" s="129" customFormat="1" x14ac:dyDescent="0.25">
      <c r="A126" s="32">
        <f t="shared" si="4"/>
        <v>120</v>
      </c>
      <c r="B126" s="126" t="s">
        <v>63</v>
      </c>
      <c r="C126" s="126" t="s">
        <v>216</v>
      </c>
      <c r="D126" s="125">
        <v>5</v>
      </c>
      <c r="E126" s="125">
        <v>0.43</v>
      </c>
      <c r="F126" s="125"/>
      <c r="G126" s="125">
        <v>0.5</v>
      </c>
      <c r="H126" s="125">
        <v>3</v>
      </c>
      <c r="I126" s="131"/>
      <c r="J126" s="131"/>
      <c r="K126" s="131"/>
      <c r="L126" s="132"/>
      <c r="M126" s="132"/>
      <c r="N126" s="132"/>
      <c r="O126" s="132"/>
      <c r="P126" s="55">
        <f t="shared" si="11"/>
        <v>7</v>
      </c>
      <c r="Q126" s="127">
        <v>0</v>
      </c>
      <c r="R126" s="127">
        <v>1</v>
      </c>
      <c r="S126" s="127">
        <v>0.2</v>
      </c>
      <c r="T126" s="2" t="s">
        <v>106</v>
      </c>
      <c r="U126" s="2" t="s">
        <v>106</v>
      </c>
      <c r="V126" s="58">
        <f t="shared" si="13"/>
        <v>60</v>
      </c>
      <c r="W126" s="127" t="s">
        <v>238</v>
      </c>
      <c r="X126" s="127" t="s">
        <v>272</v>
      </c>
    </row>
    <row r="127" spans="1:24" s="129" customFormat="1" x14ac:dyDescent="0.25">
      <c r="A127" s="32">
        <f t="shared" si="4"/>
        <v>121</v>
      </c>
      <c r="B127" s="126" t="s">
        <v>63</v>
      </c>
      <c r="C127" s="126" t="s">
        <v>217</v>
      </c>
      <c r="D127" s="125">
        <v>5</v>
      </c>
      <c r="E127" s="125">
        <v>0.43</v>
      </c>
      <c r="F127" s="125"/>
      <c r="G127" s="125">
        <v>0</v>
      </c>
      <c r="H127" s="125">
        <v>3</v>
      </c>
      <c r="I127" s="131"/>
      <c r="J127" s="131"/>
      <c r="K127" s="131"/>
      <c r="L127" s="132"/>
      <c r="M127" s="132"/>
      <c r="N127" s="132"/>
      <c r="O127" s="132"/>
      <c r="P127" s="55">
        <v>51</v>
      </c>
      <c r="Q127" s="127">
        <v>0</v>
      </c>
      <c r="R127" s="127">
        <v>1</v>
      </c>
      <c r="S127" s="127">
        <v>0.2</v>
      </c>
      <c r="T127" s="2" t="s">
        <v>105</v>
      </c>
      <c r="U127" s="2" t="s">
        <v>106</v>
      </c>
      <c r="V127" s="58">
        <f>V121+6</f>
        <v>61</v>
      </c>
      <c r="W127" s="127" t="s">
        <v>238</v>
      </c>
      <c r="X127" s="2" t="s">
        <v>576</v>
      </c>
    </row>
    <row r="128" spans="1:24" s="129" customFormat="1" x14ac:dyDescent="0.25">
      <c r="A128" s="32">
        <f t="shared" si="4"/>
        <v>122</v>
      </c>
      <c r="B128" s="126" t="s">
        <v>63</v>
      </c>
      <c r="C128" s="126" t="s">
        <v>217</v>
      </c>
      <c r="D128" s="125">
        <v>5</v>
      </c>
      <c r="E128" s="125">
        <v>0.43</v>
      </c>
      <c r="F128" s="125"/>
      <c r="G128" s="125">
        <v>0</v>
      </c>
      <c r="H128" s="125">
        <v>3</v>
      </c>
      <c r="I128" s="131"/>
      <c r="J128" s="131"/>
      <c r="K128" s="131"/>
      <c r="L128" s="132"/>
      <c r="M128" s="132"/>
      <c r="N128" s="132"/>
      <c r="O128" s="132"/>
      <c r="P128" s="55">
        <v>53</v>
      </c>
      <c r="Q128" s="127">
        <v>0</v>
      </c>
      <c r="R128" s="127">
        <v>1</v>
      </c>
      <c r="S128" s="127">
        <v>0.2</v>
      </c>
      <c r="T128" s="2" t="s">
        <v>106</v>
      </c>
      <c r="U128" s="2" t="s">
        <v>106</v>
      </c>
      <c r="V128" s="58">
        <f t="shared" ref="V128:V132" si="14">V122+6</f>
        <v>62</v>
      </c>
      <c r="W128" s="127" t="s">
        <v>238</v>
      </c>
      <c r="X128" s="127" t="s">
        <v>272</v>
      </c>
    </row>
    <row r="129" spans="1:24" s="129" customFormat="1" x14ac:dyDescent="0.25">
      <c r="A129" s="32">
        <f t="shared" si="4"/>
        <v>123</v>
      </c>
      <c r="B129" s="126" t="s">
        <v>63</v>
      </c>
      <c r="C129" s="126" t="s">
        <v>217</v>
      </c>
      <c r="D129" s="125">
        <v>5</v>
      </c>
      <c r="E129" s="125">
        <v>0.43</v>
      </c>
      <c r="F129" s="125"/>
      <c r="G129" s="125">
        <v>0</v>
      </c>
      <c r="H129" s="125">
        <v>3</v>
      </c>
      <c r="I129" s="131"/>
      <c r="J129" s="131"/>
      <c r="K129" s="131"/>
      <c r="L129" s="132"/>
      <c r="M129" s="132"/>
      <c r="N129" s="132"/>
      <c r="O129" s="132"/>
      <c r="P129" s="55">
        <v>52</v>
      </c>
      <c r="Q129" s="127">
        <v>0</v>
      </c>
      <c r="R129" s="127">
        <v>1</v>
      </c>
      <c r="S129" s="127">
        <v>0.2</v>
      </c>
      <c r="T129" s="2" t="s">
        <v>106</v>
      </c>
      <c r="U129" s="2" t="s">
        <v>106</v>
      </c>
      <c r="V129" s="58">
        <f t="shared" si="14"/>
        <v>63</v>
      </c>
      <c r="W129" s="127" t="s">
        <v>238</v>
      </c>
      <c r="X129" s="127" t="s">
        <v>272</v>
      </c>
    </row>
    <row r="130" spans="1:24" s="129" customFormat="1" x14ac:dyDescent="0.25">
      <c r="A130" s="32">
        <f t="shared" si="4"/>
        <v>124</v>
      </c>
      <c r="B130" s="126" t="s">
        <v>63</v>
      </c>
      <c r="C130" s="126" t="s">
        <v>217</v>
      </c>
      <c r="D130" s="125">
        <v>5</v>
      </c>
      <c r="E130" s="125">
        <v>0.43</v>
      </c>
      <c r="F130" s="125"/>
      <c r="G130" s="125">
        <v>0</v>
      </c>
      <c r="H130" s="125">
        <v>3</v>
      </c>
      <c r="I130" s="131"/>
      <c r="J130" s="131"/>
      <c r="K130" s="131"/>
      <c r="L130" s="132"/>
      <c r="M130" s="132"/>
      <c r="N130" s="132"/>
      <c r="O130" s="132"/>
      <c r="P130" s="55">
        <v>31</v>
      </c>
      <c r="Q130" s="127">
        <v>0</v>
      </c>
      <c r="R130" s="127">
        <v>1</v>
      </c>
      <c r="S130" s="127">
        <v>0.2</v>
      </c>
      <c r="T130" s="2" t="s">
        <v>106</v>
      </c>
      <c r="U130" s="2" t="s">
        <v>106</v>
      </c>
      <c r="V130" s="58">
        <f t="shared" si="14"/>
        <v>64</v>
      </c>
      <c r="W130" s="127" t="s">
        <v>238</v>
      </c>
      <c r="X130" s="127" t="s">
        <v>272</v>
      </c>
    </row>
    <row r="131" spans="1:24" s="129" customFormat="1" x14ac:dyDescent="0.25">
      <c r="A131" s="32">
        <f t="shared" si="4"/>
        <v>125</v>
      </c>
      <c r="B131" s="126" t="s">
        <v>63</v>
      </c>
      <c r="C131" s="126" t="s">
        <v>217</v>
      </c>
      <c r="D131" s="125">
        <v>5</v>
      </c>
      <c r="E131" s="125">
        <v>0.43</v>
      </c>
      <c r="F131" s="125"/>
      <c r="G131" s="125">
        <v>0</v>
      </c>
      <c r="H131" s="125">
        <v>3</v>
      </c>
      <c r="I131" s="131"/>
      <c r="J131" s="131"/>
      <c r="K131" s="131"/>
      <c r="L131" s="132"/>
      <c r="M131" s="132"/>
      <c r="N131" s="132"/>
      <c r="O131" s="132"/>
      <c r="P131" s="55">
        <v>43</v>
      </c>
      <c r="Q131" s="127">
        <v>0</v>
      </c>
      <c r="R131" s="127">
        <v>1</v>
      </c>
      <c r="S131" s="127">
        <v>0.2</v>
      </c>
      <c r="T131" s="2" t="s">
        <v>106</v>
      </c>
      <c r="U131" s="2" t="s">
        <v>106</v>
      </c>
      <c r="V131" s="58">
        <f t="shared" si="14"/>
        <v>65</v>
      </c>
      <c r="W131" s="127" t="s">
        <v>238</v>
      </c>
      <c r="X131" s="127" t="s">
        <v>272</v>
      </c>
    </row>
    <row r="132" spans="1:24" s="129" customFormat="1" x14ac:dyDescent="0.25">
      <c r="A132" s="32">
        <f t="shared" si="4"/>
        <v>126</v>
      </c>
      <c r="B132" s="126" t="s">
        <v>63</v>
      </c>
      <c r="C132" s="126" t="s">
        <v>217</v>
      </c>
      <c r="D132" s="125">
        <v>5</v>
      </c>
      <c r="E132" s="125">
        <v>0.43</v>
      </c>
      <c r="F132" s="125"/>
      <c r="G132" s="125">
        <v>0</v>
      </c>
      <c r="H132" s="125">
        <v>3</v>
      </c>
      <c r="I132" s="131"/>
      <c r="J132" s="131"/>
      <c r="K132" s="131"/>
      <c r="L132" s="132"/>
      <c r="M132" s="132"/>
      <c r="N132" s="132"/>
      <c r="O132" s="132"/>
      <c r="P132" s="55">
        <v>42</v>
      </c>
      <c r="Q132" s="127">
        <v>0</v>
      </c>
      <c r="R132" s="127">
        <v>1</v>
      </c>
      <c r="S132" s="127">
        <v>0.2</v>
      </c>
      <c r="T132" s="2" t="s">
        <v>106</v>
      </c>
      <c r="U132" s="2" t="s">
        <v>106</v>
      </c>
      <c r="V132" s="58">
        <f t="shared" si="14"/>
        <v>66</v>
      </c>
      <c r="W132" s="127" t="s">
        <v>238</v>
      </c>
      <c r="X132" s="127" t="s">
        <v>272</v>
      </c>
    </row>
    <row r="133" spans="1:24" s="129" customFormat="1" x14ac:dyDescent="0.25">
      <c r="A133" s="32">
        <f t="shared" si="4"/>
        <v>127</v>
      </c>
      <c r="B133" s="126" t="s">
        <v>63</v>
      </c>
      <c r="C133" s="126" t="s">
        <v>217</v>
      </c>
      <c r="D133" s="125">
        <v>5</v>
      </c>
      <c r="E133" s="125">
        <v>0.43</v>
      </c>
      <c r="F133" s="125"/>
      <c r="G133" s="125">
        <v>0</v>
      </c>
      <c r="H133" s="125">
        <v>3</v>
      </c>
      <c r="I133" s="131"/>
      <c r="J133" s="131"/>
      <c r="K133" s="131"/>
      <c r="L133" s="132"/>
      <c r="M133" s="132"/>
      <c r="N133" s="132"/>
      <c r="O133" s="132"/>
      <c r="P133" s="55">
        <v>11</v>
      </c>
      <c r="Q133" s="127">
        <v>0</v>
      </c>
      <c r="R133" s="127">
        <v>1</v>
      </c>
      <c r="S133" s="127">
        <v>0.2</v>
      </c>
      <c r="T133" s="2" t="s">
        <v>105</v>
      </c>
      <c r="U133" s="2" t="s">
        <v>106</v>
      </c>
      <c r="V133" s="58">
        <f>V127</f>
        <v>61</v>
      </c>
      <c r="W133" s="127" t="s">
        <v>238</v>
      </c>
      <c r="X133" s="2" t="s">
        <v>874</v>
      </c>
    </row>
    <row r="134" spans="1:24" s="129" customFormat="1" x14ac:dyDescent="0.25">
      <c r="A134" s="32">
        <f t="shared" si="4"/>
        <v>128</v>
      </c>
      <c r="B134" s="126" t="s">
        <v>63</v>
      </c>
      <c r="C134" s="126" t="s">
        <v>217</v>
      </c>
      <c r="D134" s="125">
        <v>5</v>
      </c>
      <c r="E134" s="125">
        <v>0.43</v>
      </c>
      <c r="F134" s="125"/>
      <c r="G134" s="125">
        <v>0</v>
      </c>
      <c r="H134" s="125">
        <v>3</v>
      </c>
      <c r="I134" s="131"/>
      <c r="J134" s="131"/>
      <c r="K134" s="131"/>
      <c r="L134" s="132"/>
      <c r="M134" s="132"/>
      <c r="N134" s="132"/>
      <c r="O134" s="132"/>
      <c r="P134" s="55">
        <v>13</v>
      </c>
      <c r="Q134" s="127">
        <v>0</v>
      </c>
      <c r="R134" s="127">
        <v>1</v>
      </c>
      <c r="S134" s="127">
        <v>0.2</v>
      </c>
      <c r="T134" s="2" t="s">
        <v>106</v>
      </c>
      <c r="U134" s="2" t="s">
        <v>106</v>
      </c>
      <c r="V134" s="58">
        <f t="shared" ref="V134:V138" si="15">V128</f>
        <v>62</v>
      </c>
      <c r="W134" s="127" t="s">
        <v>238</v>
      </c>
      <c r="X134" s="127" t="s">
        <v>272</v>
      </c>
    </row>
    <row r="135" spans="1:24" s="129" customFormat="1" x14ac:dyDescent="0.25">
      <c r="A135" s="32">
        <f t="shared" si="4"/>
        <v>129</v>
      </c>
      <c r="B135" s="126" t="s">
        <v>63</v>
      </c>
      <c r="C135" s="126" t="s">
        <v>217</v>
      </c>
      <c r="D135" s="125">
        <v>5</v>
      </c>
      <c r="E135" s="125">
        <v>0.43</v>
      </c>
      <c r="F135" s="125"/>
      <c r="G135" s="125">
        <v>0</v>
      </c>
      <c r="H135" s="125">
        <v>3</v>
      </c>
      <c r="I135" s="131"/>
      <c r="J135" s="131"/>
      <c r="K135" s="131"/>
      <c r="L135" s="132"/>
      <c r="M135" s="132"/>
      <c r="N135" s="132"/>
      <c r="O135" s="132"/>
      <c r="P135" s="55">
        <v>12</v>
      </c>
      <c r="Q135" s="127">
        <v>0</v>
      </c>
      <c r="R135" s="127">
        <v>1</v>
      </c>
      <c r="S135" s="127">
        <v>0.2</v>
      </c>
      <c r="T135" s="2" t="s">
        <v>106</v>
      </c>
      <c r="U135" s="2" t="s">
        <v>106</v>
      </c>
      <c r="V135" s="58">
        <f t="shared" si="15"/>
        <v>63</v>
      </c>
      <c r="W135" s="127" t="s">
        <v>238</v>
      </c>
      <c r="X135" s="127" t="s">
        <v>272</v>
      </c>
    </row>
    <row r="136" spans="1:24" s="129" customFormat="1" x14ac:dyDescent="0.25">
      <c r="A136" s="32">
        <f t="shared" si="4"/>
        <v>130</v>
      </c>
      <c r="B136" s="126" t="s">
        <v>63</v>
      </c>
      <c r="C136" s="126" t="s">
        <v>217</v>
      </c>
      <c r="D136" s="125">
        <v>5</v>
      </c>
      <c r="E136" s="125">
        <v>0.43</v>
      </c>
      <c r="F136" s="125"/>
      <c r="G136" s="125">
        <v>0</v>
      </c>
      <c r="H136" s="125">
        <v>3</v>
      </c>
      <c r="I136" s="131"/>
      <c r="J136" s="131"/>
      <c r="K136" s="131"/>
      <c r="L136" s="132"/>
      <c r="M136" s="132"/>
      <c r="N136" s="132"/>
      <c r="O136" s="132"/>
      <c r="P136" s="55">
        <v>1</v>
      </c>
      <c r="Q136" s="127">
        <v>0</v>
      </c>
      <c r="R136" s="127">
        <v>1</v>
      </c>
      <c r="S136" s="127">
        <v>0.2</v>
      </c>
      <c r="T136" s="2" t="s">
        <v>106</v>
      </c>
      <c r="U136" s="2" t="s">
        <v>106</v>
      </c>
      <c r="V136" s="58">
        <f t="shared" si="15"/>
        <v>64</v>
      </c>
      <c r="W136" s="127" t="s">
        <v>238</v>
      </c>
      <c r="X136" s="127" t="s">
        <v>272</v>
      </c>
    </row>
    <row r="137" spans="1:24" s="129" customFormat="1" x14ac:dyDescent="0.25">
      <c r="A137" s="32">
        <f t="shared" ref="A137:A200" si="16">A136+1</f>
        <v>131</v>
      </c>
      <c r="B137" s="126" t="s">
        <v>63</v>
      </c>
      <c r="C137" s="126" t="s">
        <v>217</v>
      </c>
      <c r="D137" s="125">
        <v>5</v>
      </c>
      <c r="E137" s="125">
        <v>0.43</v>
      </c>
      <c r="F137" s="125"/>
      <c r="G137" s="125">
        <v>0</v>
      </c>
      <c r="H137" s="125">
        <v>3</v>
      </c>
      <c r="I137" s="131"/>
      <c r="J137" s="131"/>
      <c r="K137" s="131"/>
      <c r="L137" s="132"/>
      <c r="M137" s="132"/>
      <c r="N137" s="132"/>
      <c r="O137" s="132"/>
      <c r="P137" s="55">
        <v>3</v>
      </c>
      <c r="Q137" s="127">
        <v>0</v>
      </c>
      <c r="R137" s="127">
        <v>1</v>
      </c>
      <c r="S137" s="127">
        <v>0.2</v>
      </c>
      <c r="T137" s="2" t="s">
        <v>106</v>
      </c>
      <c r="U137" s="2" t="s">
        <v>106</v>
      </c>
      <c r="V137" s="58">
        <f t="shared" si="15"/>
        <v>65</v>
      </c>
      <c r="W137" s="127" t="s">
        <v>238</v>
      </c>
      <c r="X137" s="127" t="s">
        <v>272</v>
      </c>
    </row>
    <row r="138" spans="1:24" s="129" customFormat="1" x14ac:dyDescent="0.25">
      <c r="A138" s="32">
        <f t="shared" si="16"/>
        <v>132</v>
      </c>
      <c r="B138" s="126" t="s">
        <v>63</v>
      </c>
      <c r="C138" s="126" t="s">
        <v>217</v>
      </c>
      <c r="D138" s="125">
        <v>5</v>
      </c>
      <c r="E138" s="125">
        <v>0.43</v>
      </c>
      <c r="F138" s="125"/>
      <c r="G138" s="125">
        <v>0</v>
      </c>
      <c r="H138" s="125">
        <v>3</v>
      </c>
      <c r="I138" s="131"/>
      <c r="J138" s="131"/>
      <c r="K138" s="131"/>
      <c r="L138" s="132"/>
      <c r="M138" s="132"/>
      <c r="N138" s="132"/>
      <c r="O138" s="132"/>
      <c r="P138" s="55">
        <v>2</v>
      </c>
      <c r="Q138" s="127">
        <v>0</v>
      </c>
      <c r="R138" s="127">
        <v>1</v>
      </c>
      <c r="S138" s="127">
        <v>0.2</v>
      </c>
      <c r="T138" s="2" t="s">
        <v>106</v>
      </c>
      <c r="U138" s="2" t="s">
        <v>106</v>
      </c>
      <c r="V138" s="58">
        <f t="shared" si="15"/>
        <v>66</v>
      </c>
      <c r="W138" s="127" t="s">
        <v>238</v>
      </c>
      <c r="X138" s="127" t="s">
        <v>272</v>
      </c>
    </row>
    <row r="139" spans="1:24" s="129" customFormat="1" x14ac:dyDescent="0.25">
      <c r="A139" s="32">
        <f t="shared" si="16"/>
        <v>133</v>
      </c>
      <c r="B139" s="126" t="s">
        <v>63</v>
      </c>
      <c r="C139" s="126" t="s">
        <v>217</v>
      </c>
      <c r="D139" s="125">
        <v>5</v>
      </c>
      <c r="E139" s="125">
        <v>0.43</v>
      </c>
      <c r="F139" s="125"/>
      <c r="G139" s="125">
        <v>0</v>
      </c>
      <c r="H139" s="125">
        <v>3</v>
      </c>
      <c r="I139" s="131"/>
      <c r="J139" s="131"/>
      <c r="K139" s="131"/>
      <c r="L139" s="132"/>
      <c r="M139" s="132"/>
      <c r="N139" s="132"/>
      <c r="O139" s="132"/>
      <c r="P139" s="55">
        <f>+P127+5</f>
        <v>56</v>
      </c>
      <c r="Q139" s="127">
        <v>0</v>
      </c>
      <c r="R139" s="127">
        <v>1</v>
      </c>
      <c r="S139" s="127">
        <v>0.2</v>
      </c>
      <c r="T139" s="2" t="s">
        <v>105</v>
      </c>
      <c r="U139" s="2" t="s">
        <v>106</v>
      </c>
      <c r="V139" s="58">
        <f>V133+6</f>
        <v>67</v>
      </c>
      <c r="W139" s="127" t="s">
        <v>238</v>
      </c>
      <c r="X139" s="2" t="s">
        <v>874</v>
      </c>
    </row>
    <row r="140" spans="1:24" s="129" customFormat="1" x14ac:dyDescent="0.25">
      <c r="A140" s="32">
        <f t="shared" si="16"/>
        <v>134</v>
      </c>
      <c r="B140" s="126" t="s">
        <v>63</v>
      </c>
      <c r="C140" s="126" t="s">
        <v>217</v>
      </c>
      <c r="D140" s="125">
        <v>5</v>
      </c>
      <c r="E140" s="125">
        <v>0.43</v>
      </c>
      <c r="F140" s="125"/>
      <c r="G140" s="125">
        <v>0</v>
      </c>
      <c r="H140" s="125">
        <v>3</v>
      </c>
      <c r="I140" s="131"/>
      <c r="J140" s="131"/>
      <c r="K140" s="131"/>
      <c r="L140" s="132"/>
      <c r="M140" s="132"/>
      <c r="N140" s="132"/>
      <c r="O140" s="132"/>
      <c r="P140" s="55">
        <f t="shared" ref="P140:P150" si="17">+P128+5</f>
        <v>58</v>
      </c>
      <c r="Q140" s="127">
        <v>0</v>
      </c>
      <c r="R140" s="127">
        <v>1</v>
      </c>
      <c r="S140" s="127">
        <v>0.2</v>
      </c>
      <c r="T140" s="2" t="s">
        <v>106</v>
      </c>
      <c r="U140" s="2" t="s">
        <v>106</v>
      </c>
      <c r="V140" s="58">
        <f t="shared" ref="V140:V144" si="18">V134+6</f>
        <v>68</v>
      </c>
      <c r="W140" s="127" t="s">
        <v>238</v>
      </c>
      <c r="X140" s="127" t="s">
        <v>272</v>
      </c>
    </row>
    <row r="141" spans="1:24" s="129" customFormat="1" ht="16.149999999999999" customHeight="1" x14ac:dyDescent="0.25">
      <c r="A141" s="32">
        <f t="shared" si="16"/>
        <v>135</v>
      </c>
      <c r="B141" s="126" t="s">
        <v>63</v>
      </c>
      <c r="C141" s="126" t="s">
        <v>217</v>
      </c>
      <c r="D141" s="125">
        <v>5</v>
      </c>
      <c r="E141" s="125">
        <v>0.43</v>
      </c>
      <c r="F141" s="125"/>
      <c r="G141" s="125">
        <v>0</v>
      </c>
      <c r="H141" s="125">
        <v>3</v>
      </c>
      <c r="I141" s="131"/>
      <c r="J141" s="131"/>
      <c r="K141" s="131"/>
      <c r="L141" s="132"/>
      <c r="M141" s="132"/>
      <c r="N141" s="132"/>
      <c r="O141" s="132"/>
      <c r="P141" s="55">
        <f t="shared" si="17"/>
        <v>57</v>
      </c>
      <c r="Q141" s="127">
        <v>0</v>
      </c>
      <c r="R141" s="127">
        <v>1</v>
      </c>
      <c r="S141" s="127">
        <v>0.2</v>
      </c>
      <c r="T141" s="2" t="s">
        <v>106</v>
      </c>
      <c r="U141" s="2" t="s">
        <v>106</v>
      </c>
      <c r="V141" s="58">
        <f t="shared" si="18"/>
        <v>69</v>
      </c>
      <c r="W141" s="127" t="s">
        <v>238</v>
      </c>
      <c r="X141" s="127" t="s">
        <v>272</v>
      </c>
    </row>
    <row r="142" spans="1:24" s="129" customFormat="1" x14ac:dyDescent="0.25">
      <c r="A142" s="32">
        <f t="shared" si="16"/>
        <v>136</v>
      </c>
      <c r="B142" s="126" t="s">
        <v>63</v>
      </c>
      <c r="C142" s="126" t="s">
        <v>217</v>
      </c>
      <c r="D142" s="125">
        <v>5</v>
      </c>
      <c r="E142" s="125">
        <v>0.43</v>
      </c>
      <c r="F142" s="125"/>
      <c r="G142" s="125">
        <v>0</v>
      </c>
      <c r="H142" s="125">
        <v>3</v>
      </c>
      <c r="I142" s="131"/>
      <c r="J142" s="131"/>
      <c r="K142" s="131"/>
      <c r="L142" s="132"/>
      <c r="M142" s="132"/>
      <c r="N142" s="132"/>
      <c r="O142" s="132"/>
      <c r="P142" s="55">
        <f t="shared" si="17"/>
        <v>36</v>
      </c>
      <c r="Q142" s="127">
        <v>0</v>
      </c>
      <c r="R142" s="127">
        <v>1</v>
      </c>
      <c r="S142" s="127">
        <v>0.2</v>
      </c>
      <c r="T142" s="2" t="s">
        <v>106</v>
      </c>
      <c r="U142" s="2" t="s">
        <v>106</v>
      </c>
      <c r="V142" s="58">
        <f t="shared" si="18"/>
        <v>70</v>
      </c>
      <c r="W142" s="127" t="s">
        <v>238</v>
      </c>
      <c r="X142" s="127" t="s">
        <v>272</v>
      </c>
    </row>
    <row r="143" spans="1:24" s="129" customFormat="1" x14ac:dyDescent="0.25">
      <c r="A143" s="32">
        <f t="shared" si="16"/>
        <v>137</v>
      </c>
      <c r="B143" s="126" t="s">
        <v>63</v>
      </c>
      <c r="C143" s="126" t="s">
        <v>217</v>
      </c>
      <c r="D143" s="125">
        <v>5</v>
      </c>
      <c r="E143" s="125">
        <v>0.43</v>
      </c>
      <c r="F143" s="125"/>
      <c r="G143" s="125">
        <v>0</v>
      </c>
      <c r="H143" s="125">
        <v>3</v>
      </c>
      <c r="I143" s="131"/>
      <c r="J143" s="131"/>
      <c r="K143" s="131"/>
      <c r="L143" s="132"/>
      <c r="M143" s="132"/>
      <c r="N143" s="132"/>
      <c r="O143" s="132"/>
      <c r="P143" s="55">
        <f t="shared" si="17"/>
        <v>48</v>
      </c>
      <c r="Q143" s="127">
        <v>0</v>
      </c>
      <c r="R143" s="127">
        <v>1</v>
      </c>
      <c r="S143" s="127">
        <v>0.2</v>
      </c>
      <c r="T143" s="2" t="s">
        <v>106</v>
      </c>
      <c r="U143" s="2" t="s">
        <v>106</v>
      </c>
      <c r="V143" s="58">
        <f t="shared" si="18"/>
        <v>71</v>
      </c>
      <c r="W143" s="127" t="s">
        <v>238</v>
      </c>
      <c r="X143" s="127" t="s">
        <v>272</v>
      </c>
    </row>
    <row r="144" spans="1:24" s="129" customFormat="1" x14ac:dyDescent="0.25">
      <c r="A144" s="32">
        <f t="shared" si="16"/>
        <v>138</v>
      </c>
      <c r="B144" s="126" t="s">
        <v>63</v>
      </c>
      <c r="C144" s="126" t="s">
        <v>217</v>
      </c>
      <c r="D144" s="125">
        <v>5</v>
      </c>
      <c r="E144" s="125">
        <v>0.43</v>
      </c>
      <c r="F144" s="125"/>
      <c r="G144" s="125">
        <v>0</v>
      </c>
      <c r="H144" s="125">
        <v>3</v>
      </c>
      <c r="I144" s="131"/>
      <c r="J144" s="131"/>
      <c r="K144" s="131"/>
      <c r="L144" s="132"/>
      <c r="M144" s="132"/>
      <c r="N144" s="132"/>
      <c r="O144" s="132"/>
      <c r="P144" s="55">
        <f t="shared" si="17"/>
        <v>47</v>
      </c>
      <c r="Q144" s="127">
        <v>0</v>
      </c>
      <c r="R144" s="127">
        <v>1</v>
      </c>
      <c r="S144" s="127">
        <v>0.2</v>
      </c>
      <c r="T144" s="2" t="s">
        <v>106</v>
      </c>
      <c r="U144" s="2" t="s">
        <v>106</v>
      </c>
      <c r="V144" s="58">
        <f t="shared" si="18"/>
        <v>72</v>
      </c>
      <c r="W144" s="127" t="s">
        <v>238</v>
      </c>
      <c r="X144" s="127" t="s">
        <v>272</v>
      </c>
    </row>
    <row r="145" spans="1:24" s="129" customFormat="1" x14ac:dyDescent="0.25">
      <c r="A145" s="32">
        <f t="shared" si="16"/>
        <v>139</v>
      </c>
      <c r="B145" s="126" t="s">
        <v>63</v>
      </c>
      <c r="C145" s="126" t="s">
        <v>217</v>
      </c>
      <c r="D145" s="125">
        <v>5</v>
      </c>
      <c r="E145" s="125">
        <v>0.43</v>
      </c>
      <c r="F145" s="125"/>
      <c r="G145" s="125">
        <v>0</v>
      </c>
      <c r="H145" s="125">
        <v>3</v>
      </c>
      <c r="I145" s="131"/>
      <c r="J145" s="131"/>
      <c r="K145" s="131"/>
      <c r="L145" s="132"/>
      <c r="M145" s="132"/>
      <c r="N145" s="132"/>
      <c r="O145" s="132"/>
      <c r="P145" s="55">
        <f t="shared" si="17"/>
        <v>16</v>
      </c>
      <c r="Q145" s="127">
        <v>0</v>
      </c>
      <c r="R145" s="127">
        <v>1</v>
      </c>
      <c r="S145" s="127">
        <v>0.2</v>
      </c>
      <c r="T145" s="2" t="s">
        <v>105</v>
      </c>
      <c r="U145" s="2" t="s">
        <v>106</v>
      </c>
      <c r="V145" s="58">
        <f>V139</f>
        <v>67</v>
      </c>
      <c r="W145" s="127" t="s">
        <v>238</v>
      </c>
      <c r="X145" s="2" t="s">
        <v>874</v>
      </c>
    </row>
    <row r="146" spans="1:24" s="129" customFormat="1" x14ac:dyDescent="0.25">
      <c r="A146" s="32">
        <f t="shared" si="16"/>
        <v>140</v>
      </c>
      <c r="B146" s="126" t="s">
        <v>63</v>
      </c>
      <c r="C146" s="126" t="s">
        <v>217</v>
      </c>
      <c r="D146" s="125">
        <v>5</v>
      </c>
      <c r="E146" s="125">
        <v>0.43</v>
      </c>
      <c r="F146" s="125"/>
      <c r="G146" s="125">
        <v>0</v>
      </c>
      <c r="H146" s="125">
        <v>3</v>
      </c>
      <c r="I146" s="131"/>
      <c r="J146" s="131"/>
      <c r="K146" s="131"/>
      <c r="L146" s="132"/>
      <c r="M146" s="132"/>
      <c r="N146" s="132"/>
      <c r="O146" s="132"/>
      <c r="P146" s="55">
        <f t="shared" si="17"/>
        <v>18</v>
      </c>
      <c r="Q146" s="127">
        <v>0</v>
      </c>
      <c r="R146" s="127">
        <v>1</v>
      </c>
      <c r="S146" s="127">
        <v>0.2</v>
      </c>
      <c r="T146" s="2" t="s">
        <v>106</v>
      </c>
      <c r="U146" s="2" t="s">
        <v>106</v>
      </c>
      <c r="V146" s="58">
        <f t="shared" ref="V146:V150" si="19">V140</f>
        <v>68</v>
      </c>
      <c r="W146" s="127" t="s">
        <v>238</v>
      </c>
      <c r="X146" s="127" t="s">
        <v>272</v>
      </c>
    </row>
    <row r="147" spans="1:24" s="129" customFormat="1" x14ac:dyDescent="0.25">
      <c r="A147" s="32">
        <f t="shared" si="16"/>
        <v>141</v>
      </c>
      <c r="B147" s="126" t="s">
        <v>63</v>
      </c>
      <c r="C147" s="126" t="s">
        <v>217</v>
      </c>
      <c r="D147" s="125">
        <v>5</v>
      </c>
      <c r="E147" s="125">
        <v>0.43</v>
      </c>
      <c r="F147" s="125"/>
      <c r="G147" s="125">
        <v>0</v>
      </c>
      <c r="H147" s="125">
        <v>3</v>
      </c>
      <c r="I147" s="131"/>
      <c r="J147" s="131"/>
      <c r="K147" s="131"/>
      <c r="L147" s="132"/>
      <c r="M147" s="132"/>
      <c r="N147" s="132"/>
      <c r="O147" s="132"/>
      <c r="P147" s="55">
        <f t="shared" si="17"/>
        <v>17</v>
      </c>
      <c r="Q147" s="127">
        <v>0</v>
      </c>
      <c r="R147" s="127">
        <v>1</v>
      </c>
      <c r="S147" s="127">
        <v>0.2</v>
      </c>
      <c r="T147" s="2" t="s">
        <v>106</v>
      </c>
      <c r="U147" s="2" t="s">
        <v>106</v>
      </c>
      <c r="V147" s="58">
        <f t="shared" si="19"/>
        <v>69</v>
      </c>
      <c r="W147" s="127" t="s">
        <v>238</v>
      </c>
      <c r="X147" s="127" t="s">
        <v>272</v>
      </c>
    </row>
    <row r="148" spans="1:24" s="129" customFormat="1" x14ac:dyDescent="0.25">
      <c r="A148" s="32">
        <f t="shared" si="16"/>
        <v>142</v>
      </c>
      <c r="B148" s="126" t="s">
        <v>63</v>
      </c>
      <c r="C148" s="126" t="s">
        <v>217</v>
      </c>
      <c r="D148" s="125">
        <v>5</v>
      </c>
      <c r="E148" s="125">
        <v>0.43</v>
      </c>
      <c r="F148" s="125"/>
      <c r="G148" s="125">
        <v>0</v>
      </c>
      <c r="H148" s="125">
        <v>3</v>
      </c>
      <c r="I148" s="131"/>
      <c r="J148" s="131"/>
      <c r="K148" s="131"/>
      <c r="L148" s="132"/>
      <c r="M148" s="132"/>
      <c r="N148" s="132"/>
      <c r="O148" s="132"/>
      <c r="P148" s="55">
        <f t="shared" si="17"/>
        <v>6</v>
      </c>
      <c r="Q148" s="127">
        <v>0</v>
      </c>
      <c r="R148" s="127">
        <v>1</v>
      </c>
      <c r="S148" s="127">
        <v>0.2</v>
      </c>
      <c r="T148" s="2" t="s">
        <v>106</v>
      </c>
      <c r="U148" s="2" t="s">
        <v>106</v>
      </c>
      <c r="V148" s="58">
        <f t="shared" si="19"/>
        <v>70</v>
      </c>
      <c r="W148" s="127" t="s">
        <v>238</v>
      </c>
      <c r="X148" s="127" t="s">
        <v>272</v>
      </c>
    </row>
    <row r="149" spans="1:24" s="129" customFormat="1" x14ac:dyDescent="0.25">
      <c r="A149" s="32">
        <f t="shared" si="16"/>
        <v>143</v>
      </c>
      <c r="B149" s="126" t="s">
        <v>63</v>
      </c>
      <c r="C149" s="126" t="s">
        <v>217</v>
      </c>
      <c r="D149" s="125">
        <v>5</v>
      </c>
      <c r="E149" s="125">
        <v>0.43</v>
      </c>
      <c r="F149" s="125"/>
      <c r="G149" s="125">
        <v>0</v>
      </c>
      <c r="H149" s="125">
        <v>3</v>
      </c>
      <c r="I149" s="131"/>
      <c r="J149" s="131"/>
      <c r="K149" s="131"/>
      <c r="L149" s="132"/>
      <c r="M149" s="132"/>
      <c r="N149" s="132"/>
      <c r="O149" s="132"/>
      <c r="P149" s="55">
        <f t="shared" si="17"/>
        <v>8</v>
      </c>
      <c r="Q149" s="127">
        <v>0</v>
      </c>
      <c r="R149" s="127">
        <v>1</v>
      </c>
      <c r="S149" s="127">
        <v>0.2</v>
      </c>
      <c r="T149" s="2" t="s">
        <v>106</v>
      </c>
      <c r="U149" s="2" t="s">
        <v>106</v>
      </c>
      <c r="V149" s="58">
        <f t="shared" si="19"/>
        <v>71</v>
      </c>
      <c r="W149" s="127" t="s">
        <v>238</v>
      </c>
      <c r="X149" s="127" t="s">
        <v>272</v>
      </c>
    </row>
    <row r="150" spans="1:24" s="129" customFormat="1" x14ac:dyDescent="0.25">
      <c r="A150" s="32">
        <f t="shared" si="16"/>
        <v>144</v>
      </c>
      <c r="B150" s="126" t="s">
        <v>63</v>
      </c>
      <c r="C150" s="126" t="s">
        <v>217</v>
      </c>
      <c r="D150" s="125">
        <v>5</v>
      </c>
      <c r="E150" s="125">
        <v>0.43</v>
      </c>
      <c r="F150" s="125"/>
      <c r="G150" s="125">
        <v>0</v>
      </c>
      <c r="H150" s="125">
        <v>3</v>
      </c>
      <c r="I150" s="131"/>
      <c r="J150" s="131"/>
      <c r="K150" s="131"/>
      <c r="L150" s="132"/>
      <c r="M150" s="132"/>
      <c r="N150" s="132"/>
      <c r="O150" s="132"/>
      <c r="P150" s="55">
        <f t="shared" si="17"/>
        <v>7</v>
      </c>
      <c r="Q150" s="127">
        <v>0</v>
      </c>
      <c r="R150" s="127">
        <v>1</v>
      </c>
      <c r="S150" s="127">
        <v>0.2</v>
      </c>
      <c r="T150" s="2" t="s">
        <v>106</v>
      </c>
      <c r="U150" s="2" t="s">
        <v>106</v>
      </c>
      <c r="V150" s="58">
        <f t="shared" si="19"/>
        <v>72</v>
      </c>
      <c r="W150" s="127" t="s">
        <v>238</v>
      </c>
      <c r="X150" s="127" t="s">
        <v>272</v>
      </c>
    </row>
    <row r="151" spans="1:24" s="129" customFormat="1" x14ac:dyDescent="0.25">
      <c r="A151" s="32">
        <f t="shared" si="16"/>
        <v>145</v>
      </c>
      <c r="B151" s="126" t="s">
        <v>63</v>
      </c>
      <c r="C151" s="126" t="s">
        <v>217</v>
      </c>
      <c r="D151" s="125">
        <v>5</v>
      </c>
      <c r="E151" s="125">
        <v>0.43</v>
      </c>
      <c r="F151" s="125"/>
      <c r="G151" s="125">
        <v>0.5</v>
      </c>
      <c r="H151" s="125">
        <v>3</v>
      </c>
      <c r="I151" s="131"/>
      <c r="J151" s="131"/>
      <c r="K151" s="131"/>
      <c r="L151" s="132"/>
      <c r="M151" s="132"/>
      <c r="N151" s="132"/>
      <c r="O151" s="132"/>
      <c r="P151" s="55">
        <v>51</v>
      </c>
      <c r="Q151" s="127">
        <v>0</v>
      </c>
      <c r="R151" s="127">
        <v>1</v>
      </c>
      <c r="S151" s="127">
        <v>0.2</v>
      </c>
      <c r="T151" s="2" t="s">
        <v>105</v>
      </c>
      <c r="U151" s="2" t="s">
        <v>106</v>
      </c>
      <c r="V151" s="58">
        <f>V145+6</f>
        <v>73</v>
      </c>
      <c r="W151" s="127" t="s">
        <v>238</v>
      </c>
      <c r="X151" s="2" t="s">
        <v>874</v>
      </c>
    </row>
    <row r="152" spans="1:24" s="129" customFormat="1" x14ac:dyDescent="0.25">
      <c r="A152" s="32">
        <f t="shared" si="16"/>
        <v>146</v>
      </c>
      <c r="B152" s="126" t="s">
        <v>63</v>
      </c>
      <c r="C152" s="126" t="s">
        <v>217</v>
      </c>
      <c r="D152" s="125">
        <v>5</v>
      </c>
      <c r="E152" s="125">
        <v>0.43</v>
      </c>
      <c r="F152" s="125"/>
      <c r="G152" s="125">
        <v>0.5</v>
      </c>
      <c r="H152" s="125">
        <v>3</v>
      </c>
      <c r="I152" s="131"/>
      <c r="J152" s="131"/>
      <c r="K152" s="131"/>
      <c r="L152" s="132"/>
      <c r="M152" s="132"/>
      <c r="N152" s="132"/>
      <c r="O152" s="132"/>
      <c r="P152" s="55">
        <v>53</v>
      </c>
      <c r="Q152" s="127">
        <v>0</v>
      </c>
      <c r="R152" s="127">
        <v>1</v>
      </c>
      <c r="S152" s="127">
        <v>0.2</v>
      </c>
      <c r="T152" s="2" t="s">
        <v>106</v>
      </c>
      <c r="U152" s="2" t="s">
        <v>106</v>
      </c>
      <c r="V152" s="58">
        <f t="shared" ref="V152:V156" si="20">V146+6</f>
        <v>74</v>
      </c>
      <c r="W152" s="127" t="s">
        <v>238</v>
      </c>
      <c r="X152" s="127" t="s">
        <v>272</v>
      </c>
    </row>
    <row r="153" spans="1:24" s="129" customFormat="1" x14ac:dyDescent="0.25">
      <c r="A153" s="32">
        <f t="shared" si="16"/>
        <v>147</v>
      </c>
      <c r="B153" s="126" t="s">
        <v>63</v>
      </c>
      <c r="C153" s="126" t="s">
        <v>217</v>
      </c>
      <c r="D153" s="125">
        <v>5</v>
      </c>
      <c r="E153" s="125">
        <v>0.43</v>
      </c>
      <c r="F153" s="125"/>
      <c r="G153" s="125">
        <v>0.5</v>
      </c>
      <c r="H153" s="125">
        <v>3</v>
      </c>
      <c r="I153" s="131"/>
      <c r="J153" s="131"/>
      <c r="K153" s="131"/>
      <c r="L153" s="132"/>
      <c r="M153" s="132"/>
      <c r="N153" s="132"/>
      <c r="O153" s="132"/>
      <c r="P153" s="55">
        <v>52</v>
      </c>
      <c r="Q153" s="127">
        <v>0</v>
      </c>
      <c r="R153" s="127">
        <v>1</v>
      </c>
      <c r="S153" s="127">
        <v>0.2</v>
      </c>
      <c r="T153" s="2" t="s">
        <v>106</v>
      </c>
      <c r="U153" s="2" t="s">
        <v>106</v>
      </c>
      <c r="V153" s="58">
        <f t="shared" si="20"/>
        <v>75</v>
      </c>
      <c r="W153" s="127" t="s">
        <v>238</v>
      </c>
      <c r="X153" s="127" t="s">
        <v>272</v>
      </c>
    </row>
    <row r="154" spans="1:24" s="129" customFormat="1" x14ac:dyDescent="0.25">
      <c r="A154" s="32">
        <f t="shared" si="16"/>
        <v>148</v>
      </c>
      <c r="B154" s="126" t="s">
        <v>63</v>
      </c>
      <c r="C154" s="126" t="s">
        <v>217</v>
      </c>
      <c r="D154" s="125">
        <v>5</v>
      </c>
      <c r="E154" s="125">
        <v>0.43</v>
      </c>
      <c r="F154" s="125"/>
      <c r="G154" s="125">
        <v>0.5</v>
      </c>
      <c r="H154" s="125">
        <v>3</v>
      </c>
      <c r="I154" s="131"/>
      <c r="J154" s="131"/>
      <c r="K154" s="131"/>
      <c r="L154" s="132"/>
      <c r="M154" s="132"/>
      <c r="N154" s="132"/>
      <c r="O154" s="132"/>
      <c r="P154" s="55">
        <v>31</v>
      </c>
      <c r="Q154" s="127">
        <v>0</v>
      </c>
      <c r="R154" s="127">
        <v>1</v>
      </c>
      <c r="S154" s="127">
        <v>0.2</v>
      </c>
      <c r="T154" s="2" t="s">
        <v>106</v>
      </c>
      <c r="U154" s="2" t="s">
        <v>106</v>
      </c>
      <c r="V154" s="58">
        <f t="shared" si="20"/>
        <v>76</v>
      </c>
      <c r="W154" s="127" t="s">
        <v>238</v>
      </c>
      <c r="X154" s="127" t="s">
        <v>272</v>
      </c>
    </row>
    <row r="155" spans="1:24" s="129" customFormat="1" x14ac:dyDescent="0.25">
      <c r="A155" s="32">
        <f t="shared" si="16"/>
        <v>149</v>
      </c>
      <c r="B155" s="126" t="s">
        <v>63</v>
      </c>
      <c r="C155" s="126" t="s">
        <v>217</v>
      </c>
      <c r="D155" s="125">
        <v>5</v>
      </c>
      <c r="E155" s="125">
        <v>0.43</v>
      </c>
      <c r="F155" s="125"/>
      <c r="G155" s="125">
        <v>0.5</v>
      </c>
      <c r="H155" s="125">
        <v>3</v>
      </c>
      <c r="I155" s="131"/>
      <c r="J155" s="131"/>
      <c r="K155" s="131"/>
      <c r="L155" s="132"/>
      <c r="M155" s="132"/>
      <c r="N155" s="132"/>
      <c r="O155" s="132"/>
      <c r="P155" s="55">
        <v>43</v>
      </c>
      <c r="Q155" s="127">
        <v>0</v>
      </c>
      <c r="R155" s="127">
        <v>1</v>
      </c>
      <c r="S155" s="127">
        <v>0.2</v>
      </c>
      <c r="T155" s="2" t="s">
        <v>106</v>
      </c>
      <c r="U155" s="2" t="s">
        <v>106</v>
      </c>
      <c r="V155" s="58">
        <f t="shared" si="20"/>
        <v>77</v>
      </c>
      <c r="W155" s="127" t="s">
        <v>238</v>
      </c>
      <c r="X155" s="127" t="s">
        <v>272</v>
      </c>
    </row>
    <row r="156" spans="1:24" s="129" customFormat="1" x14ac:dyDescent="0.25">
      <c r="A156" s="32">
        <f t="shared" si="16"/>
        <v>150</v>
      </c>
      <c r="B156" s="126" t="s">
        <v>63</v>
      </c>
      <c r="C156" s="126" t="s">
        <v>217</v>
      </c>
      <c r="D156" s="125">
        <v>5</v>
      </c>
      <c r="E156" s="125">
        <v>0.43</v>
      </c>
      <c r="F156" s="125"/>
      <c r="G156" s="125">
        <v>0.5</v>
      </c>
      <c r="H156" s="125">
        <v>3</v>
      </c>
      <c r="I156" s="131"/>
      <c r="J156" s="131"/>
      <c r="K156" s="131"/>
      <c r="L156" s="132"/>
      <c r="M156" s="132"/>
      <c r="N156" s="132"/>
      <c r="O156" s="132"/>
      <c r="P156" s="55">
        <v>42</v>
      </c>
      <c r="Q156" s="127">
        <v>0</v>
      </c>
      <c r="R156" s="127">
        <v>1</v>
      </c>
      <c r="S156" s="127">
        <v>0.2</v>
      </c>
      <c r="T156" s="2" t="s">
        <v>106</v>
      </c>
      <c r="U156" s="2" t="s">
        <v>106</v>
      </c>
      <c r="V156" s="58">
        <f t="shared" si="20"/>
        <v>78</v>
      </c>
      <c r="W156" s="127" t="s">
        <v>238</v>
      </c>
      <c r="X156" s="127" t="s">
        <v>272</v>
      </c>
    </row>
    <row r="157" spans="1:24" s="129" customFormat="1" x14ac:dyDescent="0.25">
      <c r="A157" s="32">
        <f t="shared" si="16"/>
        <v>151</v>
      </c>
      <c r="B157" s="126" t="s">
        <v>63</v>
      </c>
      <c r="C157" s="126" t="s">
        <v>217</v>
      </c>
      <c r="D157" s="125">
        <v>5</v>
      </c>
      <c r="E157" s="125">
        <v>0.43</v>
      </c>
      <c r="F157" s="125"/>
      <c r="G157" s="125">
        <v>0.5</v>
      </c>
      <c r="H157" s="125">
        <v>3</v>
      </c>
      <c r="I157" s="131"/>
      <c r="J157" s="131"/>
      <c r="K157" s="131"/>
      <c r="L157" s="132"/>
      <c r="M157" s="132"/>
      <c r="N157" s="132"/>
      <c r="O157" s="132"/>
      <c r="P157" s="55">
        <v>11</v>
      </c>
      <c r="Q157" s="127">
        <v>0</v>
      </c>
      <c r="R157" s="127">
        <v>1</v>
      </c>
      <c r="S157" s="127">
        <v>0.2</v>
      </c>
      <c r="T157" s="2" t="s">
        <v>105</v>
      </c>
      <c r="U157" s="2" t="s">
        <v>106</v>
      </c>
      <c r="V157" s="58">
        <f>V151</f>
        <v>73</v>
      </c>
      <c r="W157" s="127" t="s">
        <v>238</v>
      </c>
      <c r="X157" s="2" t="s">
        <v>874</v>
      </c>
    </row>
    <row r="158" spans="1:24" s="129" customFormat="1" x14ac:dyDescent="0.25">
      <c r="A158" s="32">
        <f t="shared" si="16"/>
        <v>152</v>
      </c>
      <c r="B158" s="126" t="s">
        <v>63</v>
      </c>
      <c r="C158" s="126" t="s">
        <v>217</v>
      </c>
      <c r="D158" s="125">
        <v>5</v>
      </c>
      <c r="E158" s="125">
        <v>0.43</v>
      </c>
      <c r="F158" s="125"/>
      <c r="G158" s="125">
        <v>0.5</v>
      </c>
      <c r="H158" s="125">
        <v>3</v>
      </c>
      <c r="I158" s="131"/>
      <c r="J158" s="131"/>
      <c r="K158" s="131"/>
      <c r="L158" s="132"/>
      <c r="M158" s="132"/>
      <c r="N158" s="132"/>
      <c r="O158" s="132"/>
      <c r="P158" s="55">
        <v>13</v>
      </c>
      <c r="Q158" s="127">
        <v>0</v>
      </c>
      <c r="R158" s="127">
        <v>1</v>
      </c>
      <c r="S158" s="127">
        <v>0.2</v>
      </c>
      <c r="T158" s="2" t="s">
        <v>106</v>
      </c>
      <c r="U158" s="2" t="s">
        <v>106</v>
      </c>
      <c r="V158" s="58">
        <f t="shared" ref="V158:V162" si="21">V152</f>
        <v>74</v>
      </c>
      <c r="W158" s="127" t="s">
        <v>238</v>
      </c>
      <c r="X158" s="127" t="s">
        <v>272</v>
      </c>
    </row>
    <row r="159" spans="1:24" s="129" customFormat="1" x14ac:dyDescent="0.25">
      <c r="A159" s="32">
        <f t="shared" si="16"/>
        <v>153</v>
      </c>
      <c r="B159" s="126" t="s">
        <v>63</v>
      </c>
      <c r="C159" s="126" t="s">
        <v>217</v>
      </c>
      <c r="D159" s="125">
        <v>5</v>
      </c>
      <c r="E159" s="125">
        <v>0.43</v>
      </c>
      <c r="F159" s="125"/>
      <c r="G159" s="125">
        <v>0.5</v>
      </c>
      <c r="H159" s="125">
        <v>3</v>
      </c>
      <c r="I159" s="131"/>
      <c r="J159" s="131"/>
      <c r="K159" s="131"/>
      <c r="L159" s="132"/>
      <c r="M159" s="132"/>
      <c r="N159" s="132"/>
      <c r="O159" s="132"/>
      <c r="P159" s="55">
        <v>12</v>
      </c>
      <c r="Q159" s="127">
        <v>0</v>
      </c>
      <c r="R159" s="127">
        <v>1</v>
      </c>
      <c r="S159" s="127">
        <v>0.2</v>
      </c>
      <c r="T159" s="2" t="s">
        <v>106</v>
      </c>
      <c r="U159" s="2" t="s">
        <v>106</v>
      </c>
      <c r="V159" s="58">
        <f t="shared" si="21"/>
        <v>75</v>
      </c>
      <c r="W159" s="127" t="s">
        <v>238</v>
      </c>
      <c r="X159" s="127" t="s">
        <v>272</v>
      </c>
    </row>
    <row r="160" spans="1:24" s="129" customFormat="1" x14ac:dyDescent="0.25">
      <c r="A160" s="32">
        <f t="shared" si="16"/>
        <v>154</v>
      </c>
      <c r="B160" s="126" t="s">
        <v>63</v>
      </c>
      <c r="C160" s="126" t="s">
        <v>217</v>
      </c>
      <c r="D160" s="125">
        <v>5</v>
      </c>
      <c r="E160" s="125">
        <v>0.43</v>
      </c>
      <c r="F160" s="125"/>
      <c r="G160" s="125">
        <v>0.5</v>
      </c>
      <c r="H160" s="125">
        <v>3</v>
      </c>
      <c r="I160" s="131"/>
      <c r="J160" s="131"/>
      <c r="K160" s="131"/>
      <c r="L160" s="132"/>
      <c r="M160" s="132"/>
      <c r="N160" s="132"/>
      <c r="O160" s="132"/>
      <c r="P160" s="55">
        <v>1</v>
      </c>
      <c r="Q160" s="127">
        <v>0</v>
      </c>
      <c r="R160" s="127">
        <v>1</v>
      </c>
      <c r="S160" s="127">
        <v>0.2</v>
      </c>
      <c r="T160" s="2" t="s">
        <v>106</v>
      </c>
      <c r="U160" s="2" t="s">
        <v>106</v>
      </c>
      <c r="V160" s="58">
        <f t="shared" si="21"/>
        <v>76</v>
      </c>
      <c r="W160" s="127" t="s">
        <v>238</v>
      </c>
      <c r="X160" s="127" t="s">
        <v>272</v>
      </c>
    </row>
    <row r="161" spans="1:24" s="129" customFormat="1" x14ac:dyDescent="0.25">
      <c r="A161" s="32">
        <f t="shared" si="16"/>
        <v>155</v>
      </c>
      <c r="B161" s="126" t="s">
        <v>63</v>
      </c>
      <c r="C161" s="126" t="s">
        <v>217</v>
      </c>
      <c r="D161" s="125">
        <v>5</v>
      </c>
      <c r="E161" s="125">
        <v>0.43</v>
      </c>
      <c r="F161" s="125"/>
      <c r="G161" s="125">
        <v>0.5</v>
      </c>
      <c r="H161" s="125">
        <v>3</v>
      </c>
      <c r="I161" s="131"/>
      <c r="J161" s="131"/>
      <c r="K161" s="131"/>
      <c r="L161" s="132"/>
      <c r="M161" s="132"/>
      <c r="N161" s="132"/>
      <c r="O161" s="132"/>
      <c r="P161" s="55">
        <v>3</v>
      </c>
      <c r="Q161" s="127">
        <v>0</v>
      </c>
      <c r="R161" s="127">
        <v>1</v>
      </c>
      <c r="S161" s="127">
        <v>0.2</v>
      </c>
      <c r="T161" s="2" t="s">
        <v>106</v>
      </c>
      <c r="U161" s="2" t="s">
        <v>106</v>
      </c>
      <c r="V161" s="58">
        <f t="shared" si="21"/>
        <v>77</v>
      </c>
      <c r="W161" s="127" t="s">
        <v>238</v>
      </c>
      <c r="X161" s="127" t="s">
        <v>272</v>
      </c>
    </row>
    <row r="162" spans="1:24" s="129" customFormat="1" x14ac:dyDescent="0.25">
      <c r="A162" s="32">
        <f t="shared" si="16"/>
        <v>156</v>
      </c>
      <c r="B162" s="126" t="s">
        <v>63</v>
      </c>
      <c r="C162" s="126" t="s">
        <v>217</v>
      </c>
      <c r="D162" s="125">
        <v>5</v>
      </c>
      <c r="E162" s="125">
        <v>0.43</v>
      </c>
      <c r="F162" s="125"/>
      <c r="G162" s="125">
        <v>0.5</v>
      </c>
      <c r="H162" s="125">
        <v>3</v>
      </c>
      <c r="I162" s="131"/>
      <c r="J162" s="131"/>
      <c r="K162" s="131"/>
      <c r="L162" s="132"/>
      <c r="M162" s="132"/>
      <c r="N162" s="132"/>
      <c r="O162" s="132"/>
      <c r="P162" s="55">
        <v>2</v>
      </c>
      <c r="Q162" s="127">
        <v>0</v>
      </c>
      <c r="R162" s="127">
        <v>1</v>
      </c>
      <c r="S162" s="127">
        <v>0.2</v>
      </c>
      <c r="T162" s="2" t="s">
        <v>106</v>
      </c>
      <c r="U162" s="2" t="s">
        <v>106</v>
      </c>
      <c r="V162" s="58">
        <f t="shared" si="21"/>
        <v>78</v>
      </c>
      <c r="W162" s="127" t="s">
        <v>238</v>
      </c>
      <c r="X162" s="127" t="s">
        <v>272</v>
      </c>
    </row>
    <row r="163" spans="1:24" s="129" customFormat="1" x14ac:dyDescent="0.25">
      <c r="A163" s="32">
        <f t="shared" si="16"/>
        <v>157</v>
      </c>
      <c r="B163" s="126" t="s">
        <v>63</v>
      </c>
      <c r="C163" s="126" t="s">
        <v>217</v>
      </c>
      <c r="D163" s="125">
        <v>5</v>
      </c>
      <c r="E163" s="125">
        <v>0.43</v>
      </c>
      <c r="F163" s="125"/>
      <c r="G163" s="125">
        <v>0.5</v>
      </c>
      <c r="H163" s="125">
        <v>3</v>
      </c>
      <c r="I163" s="131"/>
      <c r="J163" s="131"/>
      <c r="K163" s="131"/>
      <c r="L163" s="132"/>
      <c r="M163" s="132"/>
      <c r="N163" s="132"/>
      <c r="O163" s="132"/>
      <c r="P163" s="55">
        <f>+P151+5</f>
        <v>56</v>
      </c>
      <c r="Q163" s="127">
        <v>0</v>
      </c>
      <c r="R163" s="127">
        <v>1</v>
      </c>
      <c r="S163" s="127">
        <v>0.2</v>
      </c>
      <c r="T163" s="2" t="s">
        <v>105</v>
      </c>
      <c r="U163" s="2" t="s">
        <v>106</v>
      </c>
      <c r="V163" s="58">
        <f>V157+6</f>
        <v>79</v>
      </c>
      <c r="W163" s="127" t="s">
        <v>238</v>
      </c>
      <c r="X163" s="2" t="s">
        <v>874</v>
      </c>
    </row>
    <row r="164" spans="1:24" s="129" customFormat="1" x14ac:dyDescent="0.25">
      <c r="A164" s="32">
        <f t="shared" si="16"/>
        <v>158</v>
      </c>
      <c r="B164" s="126" t="s">
        <v>63</v>
      </c>
      <c r="C164" s="126" t="s">
        <v>217</v>
      </c>
      <c r="D164" s="125">
        <v>5</v>
      </c>
      <c r="E164" s="125">
        <v>0.43</v>
      </c>
      <c r="F164" s="125"/>
      <c r="G164" s="125">
        <v>0.5</v>
      </c>
      <c r="H164" s="125">
        <v>3</v>
      </c>
      <c r="I164" s="131"/>
      <c r="J164" s="131"/>
      <c r="K164" s="131"/>
      <c r="L164" s="132"/>
      <c r="M164" s="132"/>
      <c r="N164" s="132"/>
      <c r="O164" s="132"/>
      <c r="P164" s="55">
        <f t="shared" ref="P164:P174" si="22">+P152+5</f>
        <v>58</v>
      </c>
      <c r="Q164" s="127">
        <v>0</v>
      </c>
      <c r="R164" s="127">
        <v>1</v>
      </c>
      <c r="S164" s="127">
        <v>0.2</v>
      </c>
      <c r="T164" s="2" t="s">
        <v>106</v>
      </c>
      <c r="U164" s="2" t="s">
        <v>106</v>
      </c>
      <c r="V164" s="58">
        <f t="shared" ref="V164:V168" si="23">V158+6</f>
        <v>80</v>
      </c>
      <c r="W164" s="127" t="s">
        <v>238</v>
      </c>
      <c r="X164" s="127" t="s">
        <v>272</v>
      </c>
    </row>
    <row r="165" spans="1:24" s="129" customFormat="1" ht="16.149999999999999" customHeight="1" x14ac:dyDescent="0.25">
      <c r="A165" s="32">
        <f t="shared" si="16"/>
        <v>159</v>
      </c>
      <c r="B165" s="126" t="s">
        <v>63</v>
      </c>
      <c r="C165" s="126" t="s">
        <v>217</v>
      </c>
      <c r="D165" s="125">
        <v>5</v>
      </c>
      <c r="E165" s="125">
        <v>0.43</v>
      </c>
      <c r="F165" s="125"/>
      <c r="G165" s="125">
        <v>0.5</v>
      </c>
      <c r="H165" s="125">
        <v>3</v>
      </c>
      <c r="I165" s="131"/>
      <c r="J165" s="131"/>
      <c r="K165" s="131"/>
      <c r="L165" s="132"/>
      <c r="M165" s="132"/>
      <c r="N165" s="132"/>
      <c r="O165" s="132"/>
      <c r="P165" s="55">
        <f t="shared" si="22"/>
        <v>57</v>
      </c>
      <c r="Q165" s="127">
        <v>0</v>
      </c>
      <c r="R165" s="127">
        <v>1</v>
      </c>
      <c r="S165" s="127">
        <v>0.2</v>
      </c>
      <c r="T165" s="2" t="s">
        <v>106</v>
      </c>
      <c r="U165" s="2" t="s">
        <v>106</v>
      </c>
      <c r="V165" s="58">
        <f t="shared" si="23"/>
        <v>81</v>
      </c>
      <c r="W165" s="127" t="s">
        <v>238</v>
      </c>
      <c r="X165" s="127" t="s">
        <v>272</v>
      </c>
    </row>
    <row r="166" spans="1:24" s="129" customFormat="1" x14ac:dyDescent="0.25">
      <c r="A166" s="32">
        <f t="shared" si="16"/>
        <v>160</v>
      </c>
      <c r="B166" s="126" t="s">
        <v>63</v>
      </c>
      <c r="C166" s="126" t="s">
        <v>217</v>
      </c>
      <c r="D166" s="125">
        <v>5</v>
      </c>
      <c r="E166" s="125">
        <v>0.43</v>
      </c>
      <c r="F166" s="125"/>
      <c r="G166" s="125">
        <v>0.5</v>
      </c>
      <c r="H166" s="125">
        <v>3</v>
      </c>
      <c r="I166" s="131"/>
      <c r="J166" s="131"/>
      <c r="K166" s="131"/>
      <c r="L166" s="132"/>
      <c r="M166" s="132"/>
      <c r="N166" s="132"/>
      <c r="O166" s="132"/>
      <c r="P166" s="55">
        <f t="shared" si="22"/>
        <v>36</v>
      </c>
      <c r="Q166" s="127">
        <v>0</v>
      </c>
      <c r="R166" s="127">
        <v>1</v>
      </c>
      <c r="S166" s="127">
        <v>0.2</v>
      </c>
      <c r="T166" s="2" t="s">
        <v>106</v>
      </c>
      <c r="U166" s="2" t="s">
        <v>106</v>
      </c>
      <c r="V166" s="58">
        <f t="shared" si="23"/>
        <v>82</v>
      </c>
      <c r="W166" s="127" t="s">
        <v>238</v>
      </c>
      <c r="X166" s="127" t="s">
        <v>272</v>
      </c>
    </row>
    <row r="167" spans="1:24" s="129" customFormat="1" x14ac:dyDescent="0.25">
      <c r="A167" s="32">
        <f t="shared" si="16"/>
        <v>161</v>
      </c>
      <c r="B167" s="126" t="s">
        <v>63</v>
      </c>
      <c r="C167" s="126" t="s">
        <v>217</v>
      </c>
      <c r="D167" s="125">
        <v>5</v>
      </c>
      <c r="E167" s="125">
        <v>0.43</v>
      </c>
      <c r="F167" s="125"/>
      <c r="G167" s="125">
        <v>0.5</v>
      </c>
      <c r="H167" s="125">
        <v>3</v>
      </c>
      <c r="I167" s="131"/>
      <c r="J167" s="131"/>
      <c r="K167" s="131"/>
      <c r="L167" s="132"/>
      <c r="M167" s="132"/>
      <c r="N167" s="132"/>
      <c r="O167" s="132"/>
      <c r="P167" s="55">
        <f t="shared" si="22"/>
        <v>48</v>
      </c>
      <c r="Q167" s="127">
        <v>0</v>
      </c>
      <c r="R167" s="127">
        <v>1</v>
      </c>
      <c r="S167" s="127">
        <v>0.2</v>
      </c>
      <c r="T167" s="2" t="s">
        <v>106</v>
      </c>
      <c r="U167" s="2" t="s">
        <v>106</v>
      </c>
      <c r="V167" s="58">
        <f t="shared" si="23"/>
        <v>83</v>
      </c>
      <c r="W167" s="127" t="s">
        <v>238</v>
      </c>
      <c r="X167" s="127" t="s">
        <v>272</v>
      </c>
    </row>
    <row r="168" spans="1:24" s="129" customFormat="1" x14ac:dyDescent="0.25">
      <c r="A168" s="32">
        <f t="shared" si="16"/>
        <v>162</v>
      </c>
      <c r="B168" s="126" t="s">
        <v>63</v>
      </c>
      <c r="C168" s="126" t="s">
        <v>217</v>
      </c>
      <c r="D168" s="125">
        <v>5</v>
      </c>
      <c r="E168" s="125">
        <v>0.43</v>
      </c>
      <c r="F168" s="125"/>
      <c r="G168" s="125">
        <v>0.5</v>
      </c>
      <c r="H168" s="125">
        <v>3</v>
      </c>
      <c r="I168" s="131"/>
      <c r="J168" s="131"/>
      <c r="K168" s="131"/>
      <c r="L168" s="132"/>
      <c r="M168" s="132"/>
      <c r="N168" s="132"/>
      <c r="O168" s="132"/>
      <c r="P168" s="55">
        <f t="shared" si="22"/>
        <v>47</v>
      </c>
      <c r="Q168" s="127">
        <v>0</v>
      </c>
      <c r="R168" s="127">
        <v>1</v>
      </c>
      <c r="S168" s="127">
        <v>0.2</v>
      </c>
      <c r="T168" s="2" t="s">
        <v>106</v>
      </c>
      <c r="U168" s="2" t="s">
        <v>106</v>
      </c>
      <c r="V168" s="58">
        <f t="shared" si="23"/>
        <v>84</v>
      </c>
      <c r="W168" s="127" t="s">
        <v>238</v>
      </c>
      <c r="X168" s="127" t="s">
        <v>272</v>
      </c>
    </row>
    <row r="169" spans="1:24" s="129" customFormat="1" x14ac:dyDescent="0.25">
      <c r="A169" s="32">
        <f t="shared" si="16"/>
        <v>163</v>
      </c>
      <c r="B169" s="126" t="s">
        <v>63</v>
      </c>
      <c r="C169" s="126" t="s">
        <v>217</v>
      </c>
      <c r="D169" s="125">
        <v>5</v>
      </c>
      <c r="E169" s="125">
        <v>0.43</v>
      </c>
      <c r="F169" s="125"/>
      <c r="G169" s="125">
        <v>0.5</v>
      </c>
      <c r="H169" s="125">
        <v>3</v>
      </c>
      <c r="I169" s="131"/>
      <c r="J169" s="131"/>
      <c r="K169" s="131"/>
      <c r="L169" s="132"/>
      <c r="M169" s="132"/>
      <c r="N169" s="132"/>
      <c r="O169" s="132"/>
      <c r="P169" s="55">
        <f t="shared" si="22"/>
        <v>16</v>
      </c>
      <c r="Q169" s="127">
        <v>0</v>
      </c>
      <c r="R169" s="127">
        <v>1</v>
      </c>
      <c r="S169" s="127">
        <v>0.2</v>
      </c>
      <c r="T169" s="2" t="s">
        <v>105</v>
      </c>
      <c r="U169" s="2" t="s">
        <v>106</v>
      </c>
      <c r="V169" s="58">
        <f>V163</f>
        <v>79</v>
      </c>
      <c r="W169" s="127" t="s">
        <v>238</v>
      </c>
      <c r="X169" s="2" t="s">
        <v>874</v>
      </c>
    </row>
    <row r="170" spans="1:24" s="129" customFormat="1" x14ac:dyDescent="0.25">
      <c r="A170" s="32">
        <f t="shared" si="16"/>
        <v>164</v>
      </c>
      <c r="B170" s="126" t="s">
        <v>63</v>
      </c>
      <c r="C170" s="126" t="s">
        <v>217</v>
      </c>
      <c r="D170" s="125">
        <v>5</v>
      </c>
      <c r="E170" s="125">
        <v>0.43</v>
      </c>
      <c r="F170" s="125"/>
      <c r="G170" s="125">
        <v>0.5</v>
      </c>
      <c r="H170" s="125">
        <v>3</v>
      </c>
      <c r="I170" s="131"/>
      <c r="J170" s="131"/>
      <c r="K170" s="131"/>
      <c r="L170" s="132"/>
      <c r="M170" s="132"/>
      <c r="N170" s="132"/>
      <c r="O170" s="132"/>
      <c r="P170" s="55">
        <f t="shared" si="22"/>
        <v>18</v>
      </c>
      <c r="Q170" s="127">
        <v>0</v>
      </c>
      <c r="R170" s="127">
        <v>1</v>
      </c>
      <c r="S170" s="127">
        <v>0.2</v>
      </c>
      <c r="T170" s="2" t="s">
        <v>106</v>
      </c>
      <c r="U170" s="2" t="s">
        <v>106</v>
      </c>
      <c r="V170" s="58">
        <f t="shared" ref="V170:V174" si="24">V164</f>
        <v>80</v>
      </c>
      <c r="W170" s="127" t="s">
        <v>238</v>
      </c>
      <c r="X170" s="127" t="s">
        <v>272</v>
      </c>
    </row>
    <row r="171" spans="1:24" s="129" customFormat="1" x14ac:dyDescent="0.25">
      <c r="A171" s="32">
        <f t="shared" si="16"/>
        <v>165</v>
      </c>
      <c r="B171" s="126" t="s">
        <v>63</v>
      </c>
      <c r="C171" s="126" t="s">
        <v>217</v>
      </c>
      <c r="D171" s="125">
        <v>5</v>
      </c>
      <c r="E171" s="125">
        <v>0.43</v>
      </c>
      <c r="F171" s="125"/>
      <c r="G171" s="125">
        <v>0.5</v>
      </c>
      <c r="H171" s="125">
        <v>3</v>
      </c>
      <c r="I171" s="131"/>
      <c r="J171" s="131"/>
      <c r="K171" s="131"/>
      <c r="L171" s="132"/>
      <c r="M171" s="132"/>
      <c r="N171" s="132"/>
      <c r="O171" s="132"/>
      <c r="P171" s="55">
        <f t="shared" si="22"/>
        <v>17</v>
      </c>
      <c r="Q171" s="127">
        <v>0</v>
      </c>
      <c r="R171" s="127">
        <v>1</v>
      </c>
      <c r="S171" s="127">
        <v>0.2</v>
      </c>
      <c r="T171" s="2" t="s">
        <v>106</v>
      </c>
      <c r="U171" s="2" t="s">
        <v>106</v>
      </c>
      <c r="V171" s="58">
        <f t="shared" si="24"/>
        <v>81</v>
      </c>
      <c r="W171" s="127" t="s">
        <v>238</v>
      </c>
      <c r="X171" s="127" t="s">
        <v>272</v>
      </c>
    </row>
    <row r="172" spans="1:24" s="129" customFormat="1" x14ac:dyDescent="0.25">
      <c r="A172" s="32">
        <f t="shared" si="16"/>
        <v>166</v>
      </c>
      <c r="B172" s="126" t="s">
        <v>63</v>
      </c>
      <c r="C172" s="126" t="s">
        <v>217</v>
      </c>
      <c r="D172" s="125">
        <v>5</v>
      </c>
      <c r="E172" s="125">
        <v>0.43</v>
      </c>
      <c r="F172" s="125"/>
      <c r="G172" s="125">
        <v>0.5</v>
      </c>
      <c r="H172" s="125">
        <v>3</v>
      </c>
      <c r="I172" s="131"/>
      <c r="J172" s="131"/>
      <c r="K172" s="131"/>
      <c r="L172" s="132"/>
      <c r="M172" s="132"/>
      <c r="N172" s="132"/>
      <c r="O172" s="132"/>
      <c r="P172" s="55">
        <f t="shared" si="22"/>
        <v>6</v>
      </c>
      <c r="Q172" s="127">
        <v>0</v>
      </c>
      <c r="R172" s="127">
        <v>1</v>
      </c>
      <c r="S172" s="127">
        <v>0.2</v>
      </c>
      <c r="T172" s="2" t="s">
        <v>106</v>
      </c>
      <c r="U172" s="2" t="s">
        <v>106</v>
      </c>
      <c r="V172" s="58">
        <f t="shared" si="24"/>
        <v>82</v>
      </c>
      <c r="W172" s="127" t="s">
        <v>238</v>
      </c>
      <c r="X172" s="127" t="s">
        <v>272</v>
      </c>
    </row>
    <row r="173" spans="1:24" s="129" customFormat="1" x14ac:dyDescent="0.25">
      <c r="A173" s="32">
        <f t="shared" si="16"/>
        <v>167</v>
      </c>
      <c r="B173" s="126" t="s">
        <v>63</v>
      </c>
      <c r="C173" s="126" t="s">
        <v>217</v>
      </c>
      <c r="D173" s="125">
        <v>5</v>
      </c>
      <c r="E173" s="125">
        <v>0.43</v>
      </c>
      <c r="F173" s="125"/>
      <c r="G173" s="125">
        <v>0.5</v>
      </c>
      <c r="H173" s="125">
        <v>3</v>
      </c>
      <c r="I173" s="131"/>
      <c r="J173" s="131"/>
      <c r="K173" s="131"/>
      <c r="L173" s="132"/>
      <c r="M173" s="132"/>
      <c r="N173" s="132"/>
      <c r="O173" s="132"/>
      <c r="P173" s="55">
        <f t="shared" si="22"/>
        <v>8</v>
      </c>
      <c r="Q173" s="127">
        <v>0</v>
      </c>
      <c r="R173" s="127">
        <v>1</v>
      </c>
      <c r="S173" s="127">
        <v>0.2</v>
      </c>
      <c r="T173" s="2" t="s">
        <v>106</v>
      </c>
      <c r="U173" s="2" t="s">
        <v>106</v>
      </c>
      <c r="V173" s="58">
        <f t="shared" si="24"/>
        <v>83</v>
      </c>
      <c r="W173" s="127" t="s">
        <v>238</v>
      </c>
      <c r="X173" s="127" t="s">
        <v>272</v>
      </c>
    </row>
    <row r="174" spans="1:24" s="129" customFormat="1" x14ac:dyDescent="0.25">
      <c r="A174" s="32">
        <f t="shared" si="16"/>
        <v>168</v>
      </c>
      <c r="B174" s="126" t="s">
        <v>63</v>
      </c>
      <c r="C174" s="126" t="s">
        <v>217</v>
      </c>
      <c r="D174" s="125">
        <v>5</v>
      </c>
      <c r="E174" s="125">
        <v>0.43</v>
      </c>
      <c r="F174" s="125"/>
      <c r="G174" s="125">
        <v>0.5</v>
      </c>
      <c r="H174" s="125">
        <v>3</v>
      </c>
      <c r="I174" s="131"/>
      <c r="J174" s="131"/>
      <c r="K174" s="131"/>
      <c r="L174" s="132"/>
      <c r="M174" s="132"/>
      <c r="N174" s="132"/>
      <c r="O174" s="132"/>
      <c r="P174" s="55">
        <f t="shared" si="22"/>
        <v>7</v>
      </c>
      <c r="Q174" s="127">
        <v>0</v>
      </c>
      <c r="R174" s="127">
        <v>1</v>
      </c>
      <c r="S174" s="127">
        <v>0.2</v>
      </c>
      <c r="T174" s="2" t="s">
        <v>106</v>
      </c>
      <c r="U174" s="2" t="s">
        <v>106</v>
      </c>
      <c r="V174" s="58">
        <f t="shared" si="24"/>
        <v>84</v>
      </c>
      <c r="W174" s="127" t="s">
        <v>238</v>
      </c>
      <c r="X174" s="127" t="s">
        <v>272</v>
      </c>
    </row>
    <row r="175" spans="1:24" s="129" customFormat="1" x14ac:dyDescent="0.25">
      <c r="A175" s="32">
        <f t="shared" si="16"/>
        <v>169</v>
      </c>
      <c r="B175" s="126" t="s">
        <v>63</v>
      </c>
      <c r="C175" s="127" t="s">
        <v>218</v>
      </c>
      <c r="D175" s="127">
        <v>5</v>
      </c>
      <c r="E175" s="127">
        <v>2</v>
      </c>
      <c r="F175" s="127"/>
      <c r="G175" s="127">
        <v>0</v>
      </c>
      <c r="H175" s="127">
        <v>3</v>
      </c>
      <c r="I175" s="127"/>
      <c r="J175" s="127"/>
      <c r="K175" s="127"/>
      <c r="L175" s="127"/>
      <c r="M175" s="127"/>
      <c r="N175" s="127"/>
      <c r="O175" s="127"/>
      <c r="P175" s="55">
        <v>51</v>
      </c>
      <c r="Q175" s="127">
        <v>0</v>
      </c>
      <c r="R175" s="127">
        <v>1</v>
      </c>
      <c r="S175" s="127">
        <v>0.2</v>
      </c>
      <c r="T175" s="2" t="s">
        <v>105</v>
      </c>
      <c r="U175" s="2" t="s">
        <v>106</v>
      </c>
      <c r="V175" s="58">
        <f>V169+6</f>
        <v>85</v>
      </c>
      <c r="W175" s="127" t="s">
        <v>238</v>
      </c>
      <c r="X175" s="2" t="s">
        <v>874</v>
      </c>
    </row>
    <row r="176" spans="1:24" s="129" customFormat="1" x14ac:dyDescent="0.25">
      <c r="A176" s="32">
        <f t="shared" si="16"/>
        <v>170</v>
      </c>
      <c r="B176" s="126" t="s">
        <v>63</v>
      </c>
      <c r="C176" s="127" t="s">
        <v>218</v>
      </c>
      <c r="D176" s="127">
        <v>5</v>
      </c>
      <c r="E176" s="127">
        <v>2</v>
      </c>
      <c r="F176" s="127"/>
      <c r="G176" s="127">
        <v>0</v>
      </c>
      <c r="H176" s="127">
        <v>3</v>
      </c>
      <c r="I176" s="127"/>
      <c r="J176" s="127"/>
      <c r="K176" s="127"/>
      <c r="L176" s="127"/>
      <c r="M176" s="127"/>
      <c r="N176" s="127"/>
      <c r="O176" s="127"/>
      <c r="P176" s="55">
        <v>53</v>
      </c>
      <c r="Q176" s="127">
        <v>0</v>
      </c>
      <c r="R176" s="127">
        <v>1</v>
      </c>
      <c r="S176" s="127">
        <v>0.2</v>
      </c>
      <c r="T176" s="2" t="s">
        <v>106</v>
      </c>
      <c r="U176" s="2" t="s">
        <v>106</v>
      </c>
      <c r="V176" s="58">
        <f t="shared" ref="V176:V180" si="25">V170+6</f>
        <v>86</v>
      </c>
      <c r="W176" s="127" t="s">
        <v>238</v>
      </c>
      <c r="X176" s="127" t="s">
        <v>272</v>
      </c>
    </row>
    <row r="177" spans="1:24" s="129" customFormat="1" x14ac:dyDescent="0.25">
      <c r="A177" s="32">
        <f t="shared" si="16"/>
        <v>171</v>
      </c>
      <c r="B177" s="126" t="s">
        <v>63</v>
      </c>
      <c r="C177" s="127" t="s">
        <v>218</v>
      </c>
      <c r="D177" s="127">
        <v>5</v>
      </c>
      <c r="E177" s="127">
        <v>2</v>
      </c>
      <c r="F177" s="127"/>
      <c r="G177" s="127">
        <v>0</v>
      </c>
      <c r="H177" s="127">
        <v>3</v>
      </c>
      <c r="I177" s="127"/>
      <c r="J177" s="127"/>
      <c r="K177" s="127"/>
      <c r="L177" s="127"/>
      <c r="M177" s="127"/>
      <c r="N177" s="127"/>
      <c r="O177" s="127"/>
      <c r="P177" s="55">
        <v>52</v>
      </c>
      <c r="Q177" s="127">
        <v>0</v>
      </c>
      <c r="R177" s="127">
        <v>1</v>
      </c>
      <c r="S177" s="127">
        <v>0.2</v>
      </c>
      <c r="T177" s="2" t="s">
        <v>106</v>
      </c>
      <c r="U177" s="2" t="s">
        <v>106</v>
      </c>
      <c r="V177" s="58">
        <f t="shared" si="25"/>
        <v>87</v>
      </c>
      <c r="W177" s="127" t="s">
        <v>238</v>
      </c>
      <c r="X177" s="127" t="s">
        <v>272</v>
      </c>
    </row>
    <row r="178" spans="1:24" s="129" customFormat="1" x14ac:dyDescent="0.25">
      <c r="A178" s="32">
        <f t="shared" si="16"/>
        <v>172</v>
      </c>
      <c r="B178" s="126" t="s">
        <v>63</v>
      </c>
      <c r="C178" s="127" t="s">
        <v>218</v>
      </c>
      <c r="D178" s="127">
        <v>5</v>
      </c>
      <c r="E178" s="127">
        <v>2</v>
      </c>
      <c r="F178" s="127"/>
      <c r="G178" s="127">
        <v>0</v>
      </c>
      <c r="H178" s="127">
        <v>3</v>
      </c>
      <c r="I178" s="127"/>
      <c r="J178" s="127"/>
      <c r="K178" s="127"/>
      <c r="L178" s="127"/>
      <c r="M178" s="127"/>
      <c r="N178" s="127"/>
      <c r="O178" s="127"/>
      <c r="P178" s="55">
        <v>31</v>
      </c>
      <c r="Q178" s="127">
        <v>0</v>
      </c>
      <c r="R178" s="127">
        <v>1</v>
      </c>
      <c r="S178" s="127">
        <v>0.2</v>
      </c>
      <c r="T178" s="2" t="s">
        <v>106</v>
      </c>
      <c r="U178" s="2" t="s">
        <v>106</v>
      </c>
      <c r="V178" s="58">
        <f t="shared" si="25"/>
        <v>88</v>
      </c>
      <c r="W178" s="127" t="s">
        <v>238</v>
      </c>
      <c r="X178" s="127" t="s">
        <v>272</v>
      </c>
    </row>
    <row r="179" spans="1:24" s="129" customFormat="1" x14ac:dyDescent="0.25">
      <c r="A179" s="32">
        <f t="shared" si="16"/>
        <v>173</v>
      </c>
      <c r="B179" s="126" t="s">
        <v>63</v>
      </c>
      <c r="C179" s="127" t="s">
        <v>218</v>
      </c>
      <c r="D179" s="127">
        <v>5</v>
      </c>
      <c r="E179" s="127">
        <v>2</v>
      </c>
      <c r="F179" s="127"/>
      <c r="G179" s="127">
        <v>0</v>
      </c>
      <c r="H179" s="127">
        <v>3</v>
      </c>
      <c r="I179" s="127"/>
      <c r="J179" s="127"/>
      <c r="K179" s="127"/>
      <c r="L179" s="127"/>
      <c r="M179" s="127"/>
      <c r="N179" s="127"/>
      <c r="O179" s="127"/>
      <c r="P179" s="55">
        <v>43</v>
      </c>
      <c r="Q179" s="127">
        <v>0</v>
      </c>
      <c r="R179" s="127">
        <v>1</v>
      </c>
      <c r="S179" s="127">
        <v>0.2</v>
      </c>
      <c r="T179" s="2" t="s">
        <v>106</v>
      </c>
      <c r="U179" s="2" t="s">
        <v>106</v>
      </c>
      <c r="V179" s="58">
        <f t="shared" si="25"/>
        <v>89</v>
      </c>
      <c r="W179" s="127" t="s">
        <v>238</v>
      </c>
      <c r="X179" s="127" t="s">
        <v>272</v>
      </c>
    </row>
    <row r="180" spans="1:24" s="129" customFormat="1" x14ac:dyDescent="0.25">
      <c r="A180" s="32">
        <f t="shared" si="16"/>
        <v>174</v>
      </c>
      <c r="B180" s="126" t="s">
        <v>63</v>
      </c>
      <c r="C180" s="127" t="s">
        <v>218</v>
      </c>
      <c r="D180" s="127">
        <v>5</v>
      </c>
      <c r="E180" s="127">
        <v>2</v>
      </c>
      <c r="F180" s="127"/>
      <c r="G180" s="127">
        <v>0</v>
      </c>
      <c r="H180" s="127">
        <v>3</v>
      </c>
      <c r="I180" s="127"/>
      <c r="J180" s="127"/>
      <c r="K180" s="127"/>
      <c r="L180" s="127"/>
      <c r="M180" s="127"/>
      <c r="N180" s="127"/>
      <c r="O180" s="127"/>
      <c r="P180" s="55">
        <v>42</v>
      </c>
      <c r="Q180" s="127">
        <v>0</v>
      </c>
      <c r="R180" s="127">
        <v>1</v>
      </c>
      <c r="S180" s="127">
        <v>0.2</v>
      </c>
      <c r="T180" s="2" t="s">
        <v>106</v>
      </c>
      <c r="U180" s="2" t="s">
        <v>106</v>
      </c>
      <c r="V180" s="58">
        <f t="shared" si="25"/>
        <v>90</v>
      </c>
      <c r="W180" s="127" t="s">
        <v>238</v>
      </c>
      <c r="X180" s="127" t="s">
        <v>272</v>
      </c>
    </row>
    <row r="181" spans="1:24" s="129" customFormat="1" x14ac:dyDescent="0.25">
      <c r="A181" s="32">
        <f t="shared" si="16"/>
        <v>175</v>
      </c>
      <c r="B181" s="126" t="s">
        <v>63</v>
      </c>
      <c r="C181" s="127" t="s">
        <v>218</v>
      </c>
      <c r="D181" s="127">
        <v>5</v>
      </c>
      <c r="E181" s="127">
        <v>2</v>
      </c>
      <c r="F181" s="127"/>
      <c r="G181" s="127">
        <v>0</v>
      </c>
      <c r="H181" s="127">
        <v>3</v>
      </c>
      <c r="I181" s="127"/>
      <c r="J181" s="127"/>
      <c r="K181" s="127"/>
      <c r="L181" s="127"/>
      <c r="M181" s="127"/>
      <c r="N181" s="127"/>
      <c r="O181" s="127"/>
      <c r="P181" s="55">
        <v>11</v>
      </c>
      <c r="Q181" s="127">
        <v>0</v>
      </c>
      <c r="R181" s="127">
        <v>1</v>
      </c>
      <c r="S181" s="127">
        <v>0.2</v>
      </c>
      <c r="T181" s="2" t="s">
        <v>105</v>
      </c>
      <c r="U181" s="2" t="s">
        <v>106</v>
      </c>
      <c r="V181" s="58">
        <f>V175</f>
        <v>85</v>
      </c>
      <c r="W181" s="127" t="s">
        <v>238</v>
      </c>
      <c r="X181" s="2" t="s">
        <v>874</v>
      </c>
    </row>
    <row r="182" spans="1:24" s="129" customFormat="1" x14ac:dyDescent="0.25">
      <c r="A182" s="32">
        <f t="shared" si="16"/>
        <v>176</v>
      </c>
      <c r="B182" s="126" t="s">
        <v>63</v>
      </c>
      <c r="C182" s="127" t="s">
        <v>218</v>
      </c>
      <c r="D182" s="127">
        <v>5</v>
      </c>
      <c r="E182" s="127">
        <v>2</v>
      </c>
      <c r="F182" s="127"/>
      <c r="G182" s="127">
        <v>0</v>
      </c>
      <c r="H182" s="127">
        <v>3</v>
      </c>
      <c r="I182" s="127"/>
      <c r="J182" s="127"/>
      <c r="K182" s="127"/>
      <c r="L182" s="127"/>
      <c r="M182" s="127"/>
      <c r="N182" s="127"/>
      <c r="O182" s="127"/>
      <c r="P182" s="55">
        <v>13</v>
      </c>
      <c r="Q182" s="127">
        <v>0</v>
      </c>
      <c r="R182" s="127">
        <v>1</v>
      </c>
      <c r="S182" s="127">
        <v>0.2</v>
      </c>
      <c r="T182" s="2" t="s">
        <v>106</v>
      </c>
      <c r="U182" s="2" t="s">
        <v>106</v>
      </c>
      <c r="V182" s="58">
        <f t="shared" ref="V182:V186" si="26">V176</f>
        <v>86</v>
      </c>
      <c r="W182" s="127" t="s">
        <v>238</v>
      </c>
      <c r="X182" s="127" t="s">
        <v>272</v>
      </c>
    </row>
    <row r="183" spans="1:24" s="129" customFormat="1" x14ac:dyDescent="0.25">
      <c r="A183" s="32">
        <f t="shared" si="16"/>
        <v>177</v>
      </c>
      <c r="B183" s="126" t="s">
        <v>63</v>
      </c>
      <c r="C183" s="127" t="s">
        <v>218</v>
      </c>
      <c r="D183" s="127">
        <v>5</v>
      </c>
      <c r="E183" s="127">
        <v>2</v>
      </c>
      <c r="F183" s="127"/>
      <c r="G183" s="127">
        <v>0</v>
      </c>
      <c r="H183" s="127">
        <v>3</v>
      </c>
      <c r="I183" s="127"/>
      <c r="J183" s="127"/>
      <c r="K183" s="127"/>
      <c r="L183" s="127"/>
      <c r="M183" s="127"/>
      <c r="N183" s="127"/>
      <c r="O183" s="127"/>
      <c r="P183" s="55">
        <v>12</v>
      </c>
      <c r="Q183" s="127">
        <v>0</v>
      </c>
      <c r="R183" s="127">
        <v>1</v>
      </c>
      <c r="S183" s="127">
        <v>0.2</v>
      </c>
      <c r="T183" s="2" t="s">
        <v>106</v>
      </c>
      <c r="U183" s="2" t="s">
        <v>106</v>
      </c>
      <c r="V183" s="58">
        <f t="shared" si="26"/>
        <v>87</v>
      </c>
      <c r="W183" s="127" t="s">
        <v>238</v>
      </c>
      <c r="X183" s="127" t="s">
        <v>272</v>
      </c>
    </row>
    <row r="184" spans="1:24" s="129" customFormat="1" x14ac:dyDescent="0.25">
      <c r="A184" s="32">
        <f t="shared" si="16"/>
        <v>178</v>
      </c>
      <c r="B184" s="126" t="s">
        <v>63</v>
      </c>
      <c r="C184" s="127" t="s">
        <v>218</v>
      </c>
      <c r="D184" s="127">
        <v>5</v>
      </c>
      <c r="E184" s="127">
        <v>2</v>
      </c>
      <c r="F184" s="127"/>
      <c r="G184" s="127">
        <v>0</v>
      </c>
      <c r="H184" s="127">
        <v>3</v>
      </c>
      <c r="I184" s="127"/>
      <c r="J184" s="127"/>
      <c r="K184" s="127"/>
      <c r="L184" s="127"/>
      <c r="M184" s="127"/>
      <c r="N184" s="127"/>
      <c r="O184" s="127"/>
      <c r="P184" s="55">
        <v>1</v>
      </c>
      <c r="Q184" s="127">
        <v>0</v>
      </c>
      <c r="R184" s="127">
        <v>1</v>
      </c>
      <c r="S184" s="127">
        <v>0.2</v>
      </c>
      <c r="T184" s="2" t="s">
        <v>106</v>
      </c>
      <c r="U184" s="2" t="s">
        <v>106</v>
      </c>
      <c r="V184" s="58">
        <f t="shared" si="26"/>
        <v>88</v>
      </c>
      <c r="W184" s="127" t="s">
        <v>238</v>
      </c>
      <c r="X184" s="127" t="s">
        <v>272</v>
      </c>
    </row>
    <row r="185" spans="1:24" s="129" customFormat="1" x14ac:dyDescent="0.25">
      <c r="A185" s="32">
        <f t="shared" si="16"/>
        <v>179</v>
      </c>
      <c r="B185" s="126" t="s">
        <v>63</v>
      </c>
      <c r="C185" s="127" t="s">
        <v>218</v>
      </c>
      <c r="D185" s="127">
        <v>5</v>
      </c>
      <c r="E185" s="127">
        <v>2</v>
      </c>
      <c r="F185" s="127"/>
      <c r="G185" s="127">
        <v>0</v>
      </c>
      <c r="H185" s="127">
        <v>3</v>
      </c>
      <c r="I185" s="127"/>
      <c r="J185" s="127"/>
      <c r="K185" s="127"/>
      <c r="L185" s="127"/>
      <c r="M185" s="127"/>
      <c r="N185" s="127"/>
      <c r="O185" s="127"/>
      <c r="P185" s="55">
        <v>3</v>
      </c>
      <c r="Q185" s="127">
        <v>0</v>
      </c>
      <c r="R185" s="127">
        <v>1</v>
      </c>
      <c r="S185" s="127">
        <v>0.2</v>
      </c>
      <c r="T185" s="2" t="s">
        <v>106</v>
      </c>
      <c r="U185" s="2" t="s">
        <v>106</v>
      </c>
      <c r="V185" s="58">
        <f t="shared" si="26"/>
        <v>89</v>
      </c>
      <c r="W185" s="127" t="s">
        <v>238</v>
      </c>
      <c r="X185" s="127" t="s">
        <v>272</v>
      </c>
    </row>
    <row r="186" spans="1:24" s="129" customFormat="1" x14ac:dyDescent="0.25">
      <c r="A186" s="32">
        <f t="shared" si="16"/>
        <v>180</v>
      </c>
      <c r="B186" s="126" t="s">
        <v>63</v>
      </c>
      <c r="C186" s="127" t="s">
        <v>218</v>
      </c>
      <c r="D186" s="127">
        <v>5</v>
      </c>
      <c r="E186" s="127">
        <v>2</v>
      </c>
      <c r="F186" s="127"/>
      <c r="G186" s="127">
        <v>0</v>
      </c>
      <c r="H186" s="127">
        <v>3</v>
      </c>
      <c r="I186" s="127"/>
      <c r="J186" s="127"/>
      <c r="K186" s="127"/>
      <c r="L186" s="127"/>
      <c r="M186" s="127"/>
      <c r="N186" s="127"/>
      <c r="O186" s="127"/>
      <c r="P186" s="55">
        <v>2</v>
      </c>
      <c r="Q186" s="127">
        <v>0</v>
      </c>
      <c r="R186" s="127">
        <v>1</v>
      </c>
      <c r="S186" s="127">
        <v>0.2</v>
      </c>
      <c r="T186" s="2" t="s">
        <v>106</v>
      </c>
      <c r="U186" s="2" t="s">
        <v>106</v>
      </c>
      <c r="V186" s="58">
        <f t="shared" si="26"/>
        <v>90</v>
      </c>
      <c r="W186" s="127" t="s">
        <v>238</v>
      </c>
      <c r="X186" s="127" t="s">
        <v>272</v>
      </c>
    </row>
    <row r="187" spans="1:24" s="129" customFormat="1" x14ac:dyDescent="0.25">
      <c r="A187" s="32">
        <f t="shared" si="16"/>
        <v>181</v>
      </c>
      <c r="B187" s="126" t="s">
        <v>63</v>
      </c>
      <c r="C187" s="127" t="s">
        <v>218</v>
      </c>
      <c r="D187" s="127">
        <v>5</v>
      </c>
      <c r="E187" s="127">
        <v>2</v>
      </c>
      <c r="F187" s="127"/>
      <c r="G187" s="127">
        <v>0</v>
      </c>
      <c r="H187" s="127">
        <v>3</v>
      </c>
      <c r="I187" s="127"/>
      <c r="J187" s="127"/>
      <c r="K187" s="127"/>
      <c r="L187" s="127"/>
      <c r="M187" s="127"/>
      <c r="N187" s="127"/>
      <c r="O187" s="127"/>
      <c r="P187" s="55">
        <f>+P175+5</f>
        <v>56</v>
      </c>
      <c r="Q187" s="127">
        <v>0</v>
      </c>
      <c r="R187" s="127">
        <v>1</v>
      </c>
      <c r="S187" s="127">
        <v>0.2</v>
      </c>
      <c r="T187" s="2" t="s">
        <v>105</v>
      </c>
      <c r="U187" s="2" t="s">
        <v>106</v>
      </c>
      <c r="V187" s="58">
        <f>V181+6</f>
        <v>91</v>
      </c>
      <c r="W187" s="127" t="s">
        <v>238</v>
      </c>
      <c r="X187" s="2" t="s">
        <v>874</v>
      </c>
    </row>
    <row r="188" spans="1:24" s="129" customFormat="1" x14ac:dyDescent="0.25">
      <c r="A188" s="32">
        <f t="shared" si="16"/>
        <v>182</v>
      </c>
      <c r="B188" s="126" t="s">
        <v>63</v>
      </c>
      <c r="C188" s="127" t="s">
        <v>218</v>
      </c>
      <c r="D188" s="127">
        <v>5</v>
      </c>
      <c r="E188" s="127">
        <v>2</v>
      </c>
      <c r="F188" s="127"/>
      <c r="G188" s="127">
        <v>0</v>
      </c>
      <c r="H188" s="127">
        <v>3</v>
      </c>
      <c r="I188" s="127"/>
      <c r="J188" s="127"/>
      <c r="K188" s="127"/>
      <c r="L188" s="127"/>
      <c r="M188" s="127"/>
      <c r="N188" s="127"/>
      <c r="O188" s="127"/>
      <c r="P188" s="55">
        <f t="shared" ref="P188:P198" si="27">+P176+5</f>
        <v>58</v>
      </c>
      <c r="Q188" s="127">
        <v>0</v>
      </c>
      <c r="R188" s="127">
        <v>1</v>
      </c>
      <c r="S188" s="127">
        <v>0.2</v>
      </c>
      <c r="T188" s="2" t="s">
        <v>106</v>
      </c>
      <c r="U188" s="2" t="s">
        <v>106</v>
      </c>
      <c r="V188" s="58">
        <f t="shared" ref="V188:V192" si="28">V182+6</f>
        <v>92</v>
      </c>
      <c r="W188" s="127" t="s">
        <v>238</v>
      </c>
      <c r="X188" s="127" t="s">
        <v>272</v>
      </c>
    </row>
    <row r="189" spans="1:24" s="129" customFormat="1" x14ac:dyDescent="0.25">
      <c r="A189" s="32">
        <f t="shared" si="16"/>
        <v>183</v>
      </c>
      <c r="B189" s="126" t="s">
        <v>63</v>
      </c>
      <c r="C189" s="127" t="s">
        <v>218</v>
      </c>
      <c r="D189" s="127">
        <v>5</v>
      </c>
      <c r="E189" s="127">
        <v>2</v>
      </c>
      <c r="F189" s="127"/>
      <c r="G189" s="127">
        <v>0</v>
      </c>
      <c r="H189" s="127">
        <v>3</v>
      </c>
      <c r="I189" s="127"/>
      <c r="J189" s="127"/>
      <c r="K189" s="127"/>
      <c r="L189" s="127"/>
      <c r="M189" s="127"/>
      <c r="N189" s="127"/>
      <c r="O189" s="127"/>
      <c r="P189" s="55">
        <f t="shared" si="27"/>
        <v>57</v>
      </c>
      <c r="Q189" s="127">
        <v>0</v>
      </c>
      <c r="R189" s="127">
        <v>1</v>
      </c>
      <c r="S189" s="127">
        <v>0.2</v>
      </c>
      <c r="T189" s="2" t="s">
        <v>106</v>
      </c>
      <c r="U189" s="2" t="s">
        <v>106</v>
      </c>
      <c r="V189" s="58">
        <f t="shared" si="28"/>
        <v>93</v>
      </c>
      <c r="W189" s="127" t="s">
        <v>238</v>
      </c>
      <c r="X189" s="127" t="s">
        <v>272</v>
      </c>
    </row>
    <row r="190" spans="1:24" s="129" customFormat="1" x14ac:dyDescent="0.25">
      <c r="A190" s="32">
        <f t="shared" si="16"/>
        <v>184</v>
      </c>
      <c r="B190" s="126" t="s">
        <v>63</v>
      </c>
      <c r="C190" s="127" t="s">
        <v>218</v>
      </c>
      <c r="D190" s="127">
        <v>5</v>
      </c>
      <c r="E190" s="127">
        <v>2</v>
      </c>
      <c r="F190" s="127"/>
      <c r="G190" s="127">
        <v>0</v>
      </c>
      <c r="H190" s="127">
        <v>3</v>
      </c>
      <c r="I190" s="127"/>
      <c r="J190" s="127"/>
      <c r="K190" s="127"/>
      <c r="L190" s="127"/>
      <c r="M190" s="127"/>
      <c r="N190" s="127"/>
      <c r="O190" s="127"/>
      <c r="P190" s="55">
        <f t="shared" si="27"/>
        <v>36</v>
      </c>
      <c r="Q190" s="127">
        <v>0</v>
      </c>
      <c r="R190" s="127">
        <v>1</v>
      </c>
      <c r="S190" s="127">
        <v>0.2</v>
      </c>
      <c r="T190" s="2" t="s">
        <v>106</v>
      </c>
      <c r="U190" s="2" t="s">
        <v>106</v>
      </c>
      <c r="V190" s="128">
        <f t="shared" si="28"/>
        <v>94</v>
      </c>
      <c r="W190" s="127" t="s">
        <v>238</v>
      </c>
      <c r="X190" s="127" t="s">
        <v>272</v>
      </c>
    </row>
    <row r="191" spans="1:24" s="129" customFormat="1" x14ac:dyDescent="0.25">
      <c r="A191" s="32">
        <f t="shared" si="16"/>
        <v>185</v>
      </c>
      <c r="B191" s="126" t="s">
        <v>63</v>
      </c>
      <c r="C191" s="127" t="s">
        <v>218</v>
      </c>
      <c r="D191" s="127">
        <v>5</v>
      </c>
      <c r="E191" s="127">
        <v>2</v>
      </c>
      <c r="F191" s="127"/>
      <c r="G191" s="127">
        <v>0</v>
      </c>
      <c r="H191" s="127">
        <v>3</v>
      </c>
      <c r="I191" s="127"/>
      <c r="J191" s="127"/>
      <c r="K191" s="127"/>
      <c r="L191" s="127"/>
      <c r="M191" s="127"/>
      <c r="N191" s="127"/>
      <c r="O191" s="127"/>
      <c r="P191" s="55">
        <f t="shared" si="27"/>
        <v>48</v>
      </c>
      <c r="Q191" s="127">
        <v>0</v>
      </c>
      <c r="R191" s="127">
        <v>1</v>
      </c>
      <c r="S191" s="127">
        <v>0.2</v>
      </c>
      <c r="T191" s="2" t="s">
        <v>106</v>
      </c>
      <c r="U191" s="2" t="s">
        <v>106</v>
      </c>
      <c r="V191" s="128">
        <f t="shared" si="28"/>
        <v>95</v>
      </c>
      <c r="W191" s="127" t="s">
        <v>238</v>
      </c>
      <c r="X191" s="127" t="s">
        <v>272</v>
      </c>
    </row>
    <row r="192" spans="1:24" s="129" customFormat="1" x14ac:dyDescent="0.25">
      <c r="A192" s="32">
        <f t="shared" si="16"/>
        <v>186</v>
      </c>
      <c r="B192" s="126" t="s">
        <v>63</v>
      </c>
      <c r="C192" s="127" t="s">
        <v>218</v>
      </c>
      <c r="D192" s="127">
        <v>5</v>
      </c>
      <c r="E192" s="127">
        <v>2</v>
      </c>
      <c r="F192" s="127"/>
      <c r="G192" s="127">
        <v>0</v>
      </c>
      <c r="H192" s="127">
        <v>3</v>
      </c>
      <c r="I192" s="127"/>
      <c r="J192" s="127"/>
      <c r="K192" s="127"/>
      <c r="L192" s="127"/>
      <c r="M192" s="127"/>
      <c r="N192" s="127"/>
      <c r="O192" s="127"/>
      <c r="P192" s="55">
        <f t="shared" si="27"/>
        <v>47</v>
      </c>
      <c r="Q192" s="127">
        <v>0</v>
      </c>
      <c r="R192" s="127">
        <v>1</v>
      </c>
      <c r="S192" s="127">
        <v>0.2</v>
      </c>
      <c r="T192" s="2" t="s">
        <v>106</v>
      </c>
      <c r="U192" s="2" t="s">
        <v>106</v>
      </c>
      <c r="V192" s="128">
        <f t="shared" si="28"/>
        <v>96</v>
      </c>
      <c r="W192" s="127" t="s">
        <v>238</v>
      </c>
      <c r="X192" s="127" t="s">
        <v>272</v>
      </c>
    </row>
    <row r="193" spans="1:24" s="129" customFormat="1" x14ac:dyDescent="0.25">
      <c r="A193" s="32">
        <f t="shared" si="16"/>
        <v>187</v>
      </c>
      <c r="B193" s="126" t="s">
        <v>63</v>
      </c>
      <c r="C193" s="127" t="s">
        <v>218</v>
      </c>
      <c r="D193" s="127">
        <v>5</v>
      </c>
      <c r="E193" s="127">
        <v>2</v>
      </c>
      <c r="F193" s="127"/>
      <c r="G193" s="127">
        <v>0</v>
      </c>
      <c r="H193" s="127">
        <v>3</v>
      </c>
      <c r="I193" s="127"/>
      <c r="J193" s="127"/>
      <c r="K193" s="127"/>
      <c r="L193" s="127"/>
      <c r="M193" s="127"/>
      <c r="N193" s="127"/>
      <c r="O193" s="127"/>
      <c r="P193" s="55">
        <f t="shared" si="27"/>
        <v>16</v>
      </c>
      <c r="Q193" s="127">
        <v>0</v>
      </c>
      <c r="R193" s="127">
        <v>1</v>
      </c>
      <c r="S193" s="127">
        <v>0.2</v>
      </c>
      <c r="T193" s="2" t="s">
        <v>105</v>
      </c>
      <c r="U193" s="2" t="s">
        <v>106</v>
      </c>
      <c r="V193" s="128">
        <f>V187</f>
        <v>91</v>
      </c>
      <c r="W193" s="127" t="s">
        <v>238</v>
      </c>
      <c r="X193" s="2" t="s">
        <v>874</v>
      </c>
    </row>
    <row r="194" spans="1:24" s="129" customFormat="1" x14ac:dyDescent="0.25">
      <c r="A194" s="32">
        <f t="shared" si="16"/>
        <v>188</v>
      </c>
      <c r="B194" s="126" t="s">
        <v>63</v>
      </c>
      <c r="C194" s="127" t="s">
        <v>218</v>
      </c>
      <c r="D194" s="127">
        <v>5</v>
      </c>
      <c r="E194" s="127">
        <v>2</v>
      </c>
      <c r="F194" s="127"/>
      <c r="G194" s="127">
        <v>0</v>
      </c>
      <c r="H194" s="127">
        <v>3</v>
      </c>
      <c r="I194" s="127"/>
      <c r="J194" s="127"/>
      <c r="K194" s="127"/>
      <c r="L194" s="127"/>
      <c r="M194" s="127"/>
      <c r="N194" s="127"/>
      <c r="O194" s="127"/>
      <c r="P194" s="55">
        <f t="shared" si="27"/>
        <v>18</v>
      </c>
      <c r="Q194" s="127">
        <v>0</v>
      </c>
      <c r="R194" s="127">
        <v>1</v>
      </c>
      <c r="S194" s="127">
        <v>0.2</v>
      </c>
      <c r="T194" s="2" t="s">
        <v>106</v>
      </c>
      <c r="U194" s="2" t="s">
        <v>106</v>
      </c>
      <c r="V194" s="128">
        <f t="shared" ref="V194:V198" si="29">V188</f>
        <v>92</v>
      </c>
      <c r="W194" s="127" t="s">
        <v>238</v>
      </c>
      <c r="X194" s="127" t="s">
        <v>272</v>
      </c>
    </row>
    <row r="195" spans="1:24" s="129" customFormat="1" x14ac:dyDescent="0.25">
      <c r="A195" s="32">
        <f t="shared" si="16"/>
        <v>189</v>
      </c>
      <c r="B195" s="126" t="s">
        <v>63</v>
      </c>
      <c r="C195" s="127" t="s">
        <v>218</v>
      </c>
      <c r="D195" s="127">
        <v>5</v>
      </c>
      <c r="E195" s="127">
        <v>2</v>
      </c>
      <c r="F195" s="127"/>
      <c r="G195" s="127">
        <v>0</v>
      </c>
      <c r="H195" s="127">
        <v>3</v>
      </c>
      <c r="I195" s="127"/>
      <c r="J195" s="127"/>
      <c r="K195" s="127"/>
      <c r="L195" s="127"/>
      <c r="M195" s="127"/>
      <c r="N195" s="127"/>
      <c r="O195" s="127"/>
      <c r="P195" s="55">
        <f t="shared" si="27"/>
        <v>17</v>
      </c>
      <c r="Q195" s="127">
        <v>0</v>
      </c>
      <c r="R195" s="127">
        <v>1</v>
      </c>
      <c r="S195" s="127">
        <v>0.2</v>
      </c>
      <c r="T195" s="2" t="s">
        <v>106</v>
      </c>
      <c r="U195" s="2" t="s">
        <v>106</v>
      </c>
      <c r="V195" s="128">
        <f t="shared" si="29"/>
        <v>93</v>
      </c>
      <c r="W195" s="127" t="s">
        <v>238</v>
      </c>
      <c r="X195" s="127" t="s">
        <v>272</v>
      </c>
    </row>
    <row r="196" spans="1:24" s="129" customFormat="1" x14ac:dyDescent="0.25">
      <c r="A196" s="32">
        <f t="shared" si="16"/>
        <v>190</v>
      </c>
      <c r="B196" s="126" t="s">
        <v>63</v>
      </c>
      <c r="C196" s="127" t="s">
        <v>218</v>
      </c>
      <c r="D196" s="127">
        <v>5</v>
      </c>
      <c r="E196" s="127">
        <v>2</v>
      </c>
      <c r="F196" s="127"/>
      <c r="G196" s="127">
        <v>0</v>
      </c>
      <c r="H196" s="127">
        <v>3</v>
      </c>
      <c r="I196" s="127"/>
      <c r="J196" s="127"/>
      <c r="K196" s="127"/>
      <c r="L196" s="127"/>
      <c r="M196" s="127"/>
      <c r="N196" s="127"/>
      <c r="O196" s="127"/>
      <c r="P196" s="55">
        <f t="shared" si="27"/>
        <v>6</v>
      </c>
      <c r="Q196" s="127">
        <v>0</v>
      </c>
      <c r="R196" s="127">
        <v>1</v>
      </c>
      <c r="S196" s="127">
        <v>0.2</v>
      </c>
      <c r="T196" s="2" t="s">
        <v>106</v>
      </c>
      <c r="U196" s="2" t="s">
        <v>106</v>
      </c>
      <c r="V196" s="128">
        <f t="shared" si="29"/>
        <v>94</v>
      </c>
      <c r="W196" s="127" t="s">
        <v>238</v>
      </c>
      <c r="X196" s="127" t="s">
        <v>272</v>
      </c>
    </row>
    <row r="197" spans="1:24" s="129" customFormat="1" x14ac:dyDescent="0.25">
      <c r="A197" s="32">
        <f t="shared" si="16"/>
        <v>191</v>
      </c>
      <c r="B197" s="126" t="s">
        <v>63</v>
      </c>
      <c r="C197" s="127" t="s">
        <v>218</v>
      </c>
      <c r="D197" s="127">
        <v>5</v>
      </c>
      <c r="E197" s="127">
        <v>2</v>
      </c>
      <c r="F197" s="127"/>
      <c r="G197" s="127">
        <v>0</v>
      </c>
      <c r="H197" s="127">
        <v>3</v>
      </c>
      <c r="I197" s="127"/>
      <c r="J197" s="127"/>
      <c r="K197" s="127"/>
      <c r="L197" s="127"/>
      <c r="M197" s="127"/>
      <c r="N197" s="127"/>
      <c r="O197" s="127"/>
      <c r="P197" s="55">
        <f t="shared" si="27"/>
        <v>8</v>
      </c>
      <c r="Q197" s="127">
        <v>0</v>
      </c>
      <c r="R197" s="127">
        <v>1</v>
      </c>
      <c r="S197" s="127">
        <v>0.2</v>
      </c>
      <c r="T197" s="2" t="s">
        <v>106</v>
      </c>
      <c r="U197" s="2" t="s">
        <v>106</v>
      </c>
      <c r="V197" s="128">
        <f t="shared" si="29"/>
        <v>95</v>
      </c>
      <c r="W197" s="127" t="s">
        <v>238</v>
      </c>
      <c r="X197" s="127" t="s">
        <v>272</v>
      </c>
    </row>
    <row r="198" spans="1:24" s="129" customFormat="1" x14ac:dyDescent="0.25">
      <c r="A198" s="32">
        <f t="shared" si="16"/>
        <v>192</v>
      </c>
      <c r="B198" s="126" t="s">
        <v>63</v>
      </c>
      <c r="C198" s="127" t="s">
        <v>218</v>
      </c>
      <c r="D198" s="127">
        <v>5</v>
      </c>
      <c r="E198" s="127">
        <v>2</v>
      </c>
      <c r="F198" s="127"/>
      <c r="G198" s="127">
        <v>0</v>
      </c>
      <c r="H198" s="127">
        <v>3</v>
      </c>
      <c r="I198" s="127"/>
      <c r="J198" s="127"/>
      <c r="K198" s="127"/>
      <c r="L198" s="127"/>
      <c r="M198" s="127"/>
      <c r="N198" s="127"/>
      <c r="O198" s="127"/>
      <c r="P198" s="55">
        <f t="shared" si="27"/>
        <v>7</v>
      </c>
      <c r="Q198" s="127">
        <v>0</v>
      </c>
      <c r="R198" s="127">
        <v>1</v>
      </c>
      <c r="S198" s="127">
        <v>0.2</v>
      </c>
      <c r="T198" s="2" t="s">
        <v>106</v>
      </c>
      <c r="U198" s="2" t="s">
        <v>106</v>
      </c>
      <c r="V198" s="128">
        <f t="shared" si="29"/>
        <v>96</v>
      </c>
      <c r="W198" s="127" t="s">
        <v>238</v>
      </c>
      <c r="X198" s="127" t="s">
        <v>272</v>
      </c>
    </row>
    <row r="199" spans="1:24" s="129" customFormat="1" x14ac:dyDescent="0.25">
      <c r="A199" s="32">
        <f t="shared" si="16"/>
        <v>193</v>
      </c>
      <c r="B199" s="126" t="s">
        <v>63</v>
      </c>
      <c r="C199" s="127" t="s">
        <v>216</v>
      </c>
      <c r="D199" s="127">
        <v>5</v>
      </c>
      <c r="E199" s="127">
        <v>2</v>
      </c>
      <c r="F199" s="127">
        <f>SQRT(1+1)</f>
        <v>1.4142135623730951</v>
      </c>
      <c r="G199" s="127"/>
      <c r="H199" s="127">
        <v>1</v>
      </c>
      <c r="I199" s="127"/>
      <c r="J199" s="127"/>
      <c r="K199" s="127"/>
      <c r="L199" s="127"/>
      <c r="M199" s="127"/>
      <c r="N199" s="127"/>
      <c r="O199" s="127"/>
      <c r="P199" s="55">
        <v>51</v>
      </c>
      <c r="Q199" s="127">
        <v>0</v>
      </c>
      <c r="R199" s="127">
        <v>1</v>
      </c>
      <c r="S199" s="127">
        <v>0.2</v>
      </c>
      <c r="T199" s="2" t="s">
        <v>106</v>
      </c>
      <c r="U199" s="2" t="s">
        <v>106</v>
      </c>
      <c r="V199" s="128">
        <f>V193+6</f>
        <v>97</v>
      </c>
      <c r="W199" s="127" t="s">
        <v>238</v>
      </c>
      <c r="X199" s="127" t="s">
        <v>272</v>
      </c>
    </row>
    <row r="200" spans="1:24" s="129" customFormat="1" x14ac:dyDescent="0.25">
      <c r="A200" s="32">
        <f t="shared" si="16"/>
        <v>194</v>
      </c>
      <c r="B200" s="126" t="s">
        <v>63</v>
      </c>
      <c r="C200" s="127" t="s">
        <v>216</v>
      </c>
      <c r="D200" s="127">
        <v>5</v>
      </c>
      <c r="E200" s="127">
        <v>2</v>
      </c>
      <c r="F200" s="127">
        <f t="shared" ref="F200:F222" si="30">SQRT(1+1)</f>
        <v>1.4142135623730951</v>
      </c>
      <c r="G200" s="127"/>
      <c r="H200" s="127">
        <v>1</v>
      </c>
      <c r="I200" s="127"/>
      <c r="J200" s="127"/>
      <c r="K200" s="127"/>
      <c r="L200" s="127"/>
      <c r="M200" s="127"/>
      <c r="N200" s="127"/>
      <c r="O200" s="127"/>
      <c r="P200" s="55">
        <v>53</v>
      </c>
      <c r="Q200" s="127">
        <v>0</v>
      </c>
      <c r="R200" s="127">
        <v>1</v>
      </c>
      <c r="S200" s="127">
        <v>0.2</v>
      </c>
      <c r="T200" s="2" t="s">
        <v>106</v>
      </c>
      <c r="U200" s="2" t="s">
        <v>106</v>
      </c>
      <c r="V200" s="128">
        <f t="shared" ref="V200:V204" si="31">V194+6</f>
        <v>98</v>
      </c>
      <c r="W200" s="127" t="s">
        <v>238</v>
      </c>
      <c r="X200" s="127" t="s">
        <v>272</v>
      </c>
    </row>
    <row r="201" spans="1:24" s="129" customFormat="1" x14ac:dyDescent="0.25">
      <c r="A201" s="32">
        <f t="shared" ref="A201:A264" si="32">A200+1</f>
        <v>195</v>
      </c>
      <c r="B201" s="126" t="s">
        <v>63</v>
      </c>
      <c r="C201" s="127" t="s">
        <v>216</v>
      </c>
      <c r="D201" s="127">
        <v>5</v>
      </c>
      <c r="E201" s="127">
        <v>2</v>
      </c>
      <c r="F201" s="127">
        <f t="shared" si="30"/>
        <v>1.4142135623730951</v>
      </c>
      <c r="G201" s="127"/>
      <c r="H201" s="127">
        <v>1</v>
      </c>
      <c r="I201" s="127"/>
      <c r="J201" s="127"/>
      <c r="K201" s="127"/>
      <c r="L201" s="127"/>
      <c r="M201" s="127"/>
      <c r="N201" s="127"/>
      <c r="O201" s="127"/>
      <c r="P201" s="55">
        <v>52</v>
      </c>
      <c r="Q201" s="127">
        <v>0</v>
      </c>
      <c r="R201" s="127">
        <v>1</v>
      </c>
      <c r="S201" s="127">
        <v>0.2</v>
      </c>
      <c r="T201" s="2" t="s">
        <v>106</v>
      </c>
      <c r="U201" s="2" t="s">
        <v>106</v>
      </c>
      <c r="V201" s="128">
        <f t="shared" si="31"/>
        <v>99</v>
      </c>
      <c r="W201" s="127" t="s">
        <v>238</v>
      </c>
      <c r="X201" s="127" t="s">
        <v>272</v>
      </c>
    </row>
    <row r="202" spans="1:24" s="129" customFormat="1" x14ac:dyDescent="0.25">
      <c r="A202" s="32">
        <f t="shared" si="32"/>
        <v>196</v>
      </c>
      <c r="B202" s="126" t="s">
        <v>63</v>
      </c>
      <c r="C202" s="127" t="s">
        <v>216</v>
      </c>
      <c r="D202" s="127">
        <v>5</v>
      </c>
      <c r="E202" s="127">
        <v>2</v>
      </c>
      <c r="F202" s="127">
        <f t="shared" si="30"/>
        <v>1.4142135623730951</v>
      </c>
      <c r="G202" s="127"/>
      <c r="H202" s="127">
        <v>1</v>
      </c>
      <c r="I202" s="127"/>
      <c r="J202" s="127"/>
      <c r="K202" s="127"/>
      <c r="L202" s="127"/>
      <c r="M202" s="127"/>
      <c r="N202" s="127"/>
      <c r="O202" s="127"/>
      <c r="P202" s="55">
        <v>31</v>
      </c>
      <c r="Q202" s="127">
        <v>0</v>
      </c>
      <c r="R202" s="127">
        <v>1</v>
      </c>
      <c r="S202" s="127">
        <v>0.2</v>
      </c>
      <c r="T202" s="2" t="s">
        <v>106</v>
      </c>
      <c r="U202" s="2" t="s">
        <v>106</v>
      </c>
      <c r="V202" s="128">
        <f t="shared" si="31"/>
        <v>100</v>
      </c>
      <c r="W202" s="127" t="s">
        <v>238</v>
      </c>
      <c r="X202" s="127" t="s">
        <v>272</v>
      </c>
    </row>
    <row r="203" spans="1:24" s="129" customFormat="1" x14ac:dyDescent="0.25">
      <c r="A203" s="32">
        <f t="shared" si="32"/>
        <v>197</v>
      </c>
      <c r="B203" s="126" t="s">
        <v>63</v>
      </c>
      <c r="C203" s="127" t="s">
        <v>216</v>
      </c>
      <c r="D203" s="127">
        <v>5</v>
      </c>
      <c r="E203" s="127">
        <v>2</v>
      </c>
      <c r="F203" s="127">
        <f t="shared" si="30"/>
        <v>1.4142135623730951</v>
      </c>
      <c r="G203" s="127"/>
      <c r="H203" s="127">
        <v>1</v>
      </c>
      <c r="I203" s="127"/>
      <c r="J203" s="127"/>
      <c r="K203" s="127"/>
      <c r="L203" s="127"/>
      <c r="M203" s="127"/>
      <c r="N203" s="127"/>
      <c r="O203" s="127"/>
      <c r="P203" s="55">
        <v>43</v>
      </c>
      <c r="Q203" s="127">
        <v>0</v>
      </c>
      <c r="R203" s="127">
        <v>1</v>
      </c>
      <c r="S203" s="127">
        <v>0.2</v>
      </c>
      <c r="T203" s="2" t="s">
        <v>106</v>
      </c>
      <c r="U203" s="2" t="s">
        <v>106</v>
      </c>
      <c r="V203" s="128">
        <f t="shared" si="31"/>
        <v>101</v>
      </c>
      <c r="W203" s="127" t="s">
        <v>238</v>
      </c>
      <c r="X203" s="127" t="s">
        <v>272</v>
      </c>
    </row>
    <row r="204" spans="1:24" s="129" customFormat="1" x14ac:dyDescent="0.25">
      <c r="A204" s="32">
        <f t="shared" si="32"/>
        <v>198</v>
      </c>
      <c r="B204" s="126" t="s">
        <v>63</v>
      </c>
      <c r="C204" s="127" t="s">
        <v>216</v>
      </c>
      <c r="D204" s="127">
        <v>5</v>
      </c>
      <c r="E204" s="127">
        <v>2</v>
      </c>
      <c r="F204" s="127">
        <f t="shared" si="30"/>
        <v>1.4142135623730951</v>
      </c>
      <c r="G204" s="127"/>
      <c r="H204" s="127">
        <v>1</v>
      </c>
      <c r="I204" s="127"/>
      <c r="J204" s="127"/>
      <c r="K204" s="127"/>
      <c r="L204" s="127"/>
      <c r="M204" s="127"/>
      <c r="N204" s="127"/>
      <c r="O204" s="127"/>
      <c r="P204" s="55">
        <v>42</v>
      </c>
      <c r="Q204" s="127">
        <v>0</v>
      </c>
      <c r="R204" s="127">
        <v>1</v>
      </c>
      <c r="S204" s="127">
        <v>0.2</v>
      </c>
      <c r="T204" s="2" t="s">
        <v>106</v>
      </c>
      <c r="U204" s="2" t="s">
        <v>106</v>
      </c>
      <c r="V204" s="128">
        <f t="shared" si="31"/>
        <v>102</v>
      </c>
      <c r="W204" s="127" t="s">
        <v>238</v>
      </c>
      <c r="X204" s="127" t="s">
        <v>272</v>
      </c>
    </row>
    <row r="205" spans="1:24" s="129" customFormat="1" x14ac:dyDescent="0.25">
      <c r="A205" s="32">
        <f t="shared" si="32"/>
        <v>199</v>
      </c>
      <c r="B205" s="126" t="s">
        <v>63</v>
      </c>
      <c r="C205" s="127" t="s">
        <v>216</v>
      </c>
      <c r="D205" s="127">
        <v>5</v>
      </c>
      <c r="E205" s="127">
        <v>2</v>
      </c>
      <c r="F205" s="127">
        <f t="shared" si="30"/>
        <v>1.4142135623730951</v>
      </c>
      <c r="G205" s="127"/>
      <c r="H205" s="127">
        <v>1</v>
      </c>
      <c r="I205" s="127"/>
      <c r="J205" s="127"/>
      <c r="K205" s="127"/>
      <c r="L205" s="127"/>
      <c r="M205" s="127"/>
      <c r="N205" s="127"/>
      <c r="O205" s="127"/>
      <c r="P205" s="55">
        <v>11</v>
      </c>
      <c r="Q205" s="127">
        <v>0</v>
      </c>
      <c r="R205" s="127">
        <v>1</v>
      </c>
      <c r="S205" s="127">
        <v>0.2</v>
      </c>
      <c r="T205" s="2" t="s">
        <v>106</v>
      </c>
      <c r="U205" s="2" t="s">
        <v>106</v>
      </c>
      <c r="V205" s="128">
        <f>V199</f>
        <v>97</v>
      </c>
      <c r="W205" s="127" t="s">
        <v>238</v>
      </c>
      <c r="X205" s="127" t="s">
        <v>272</v>
      </c>
    </row>
    <row r="206" spans="1:24" s="129" customFormat="1" x14ac:dyDescent="0.25">
      <c r="A206" s="32">
        <f t="shared" si="32"/>
        <v>200</v>
      </c>
      <c r="B206" s="126" t="s">
        <v>63</v>
      </c>
      <c r="C206" s="127" t="s">
        <v>216</v>
      </c>
      <c r="D206" s="127">
        <v>5</v>
      </c>
      <c r="E206" s="127">
        <v>2</v>
      </c>
      <c r="F206" s="127">
        <f t="shared" si="30"/>
        <v>1.4142135623730951</v>
      </c>
      <c r="G206" s="127"/>
      <c r="H206" s="127">
        <v>1</v>
      </c>
      <c r="I206" s="127"/>
      <c r="J206" s="127"/>
      <c r="K206" s="127"/>
      <c r="L206" s="127"/>
      <c r="M206" s="127"/>
      <c r="N206" s="127"/>
      <c r="O206" s="127"/>
      <c r="P206" s="55">
        <v>13</v>
      </c>
      <c r="Q206" s="127">
        <v>0</v>
      </c>
      <c r="R206" s="127">
        <v>1</v>
      </c>
      <c r="S206" s="127">
        <v>0.2</v>
      </c>
      <c r="T206" s="2" t="s">
        <v>106</v>
      </c>
      <c r="U206" s="2" t="s">
        <v>106</v>
      </c>
      <c r="V206" s="128">
        <f t="shared" ref="V206:V210" si="33">V200</f>
        <v>98</v>
      </c>
      <c r="W206" s="127" t="s">
        <v>238</v>
      </c>
      <c r="X206" s="127" t="s">
        <v>272</v>
      </c>
    </row>
    <row r="207" spans="1:24" s="129" customFormat="1" x14ac:dyDescent="0.25">
      <c r="A207" s="32">
        <f t="shared" si="32"/>
        <v>201</v>
      </c>
      <c r="B207" s="126" t="s">
        <v>63</v>
      </c>
      <c r="C207" s="127" t="s">
        <v>216</v>
      </c>
      <c r="D207" s="127">
        <v>5</v>
      </c>
      <c r="E207" s="127">
        <v>2</v>
      </c>
      <c r="F207" s="127">
        <f t="shared" si="30"/>
        <v>1.4142135623730951</v>
      </c>
      <c r="G207" s="127"/>
      <c r="H207" s="127">
        <v>1</v>
      </c>
      <c r="I207" s="127"/>
      <c r="J207" s="127"/>
      <c r="K207" s="127"/>
      <c r="L207" s="127"/>
      <c r="M207" s="127"/>
      <c r="N207" s="127"/>
      <c r="O207" s="127"/>
      <c r="P207" s="55">
        <v>12</v>
      </c>
      <c r="Q207" s="127">
        <v>0</v>
      </c>
      <c r="R207" s="127">
        <v>1</v>
      </c>
      <c r="S207" s="127">
        <v>0.2</v>
      </c>
      <c r="T207" s="2" t="s">
        <v>106</v>
      </c>
      <c r="U207" s="2" t="s">
        <v>106</v>
      </c>
      <c r="V207" s="128">
        <f t="shared" si="33"/>
        <v>99</v>
      </c>
      <c r="W207" s="127" t="s">
        <v>238</v>
      </c>
      <c r="X207" s="127" t="s">
        <v>272</v>
      </c>
    </row>
    <row r="208" spans="1:24" s="129" customFormat="1" x14ac:dyDescent="0.25">
      <c r="A208" s="32">
        <f t="shared" si="32"/>
        <v>202</v>
      </c>
      <c r="B208" s="126" t="s">
        <v>63</v>
      </c>
      <c r="C208" s="127" t="s">
        <v>216</v>
      </c>
      <c r="D208" s="127">
        <v>5</v>
      </c>
      <c r="E208" s="127">
        <v>2</v>
      </c>
      <c r="F208" s="127">
        <f t="shared" si="30"/>
        <v>1.4142135623730951</v>
      </c>
      <c r="G208" s="127"/>
      <c r="H208" s="127">
        <v>1</v>
      </c>
      <c r="I208" s="127"/>
      <c r="J208" s="127"/>
      <c r="K208" s="127"/>
      <c r="L208" s="127"/>
      <c r="M208" s="127"/>
      <c r="N208" s="127"/>
      <c r="O208" s="127"/>
      <c r="P208" s="55">
        <v>1</v>
      </c>
      <c r="Q208" s="127">
        <v>0</v>
      </c>
      <c r="R208" s="127">
        <v>1</v>
      </c>
      <c r="S208" s="127">
        <v>0.2</v>
      </c>
      <c r="T208" s="2" t="s">
        <v>106</v>
      </c>
      <c r="U208" s="2" t="s">
        <v>106</v>
      </c>
      <c r="V208" s="128">
        <f t="shared" si="33"/>
        <v>100</v>
      </c>
      <c r="W208" s="127" t="s">
        <v>238</v>
      </c>
      <c r="X208" s="127" t="s">
        <v>272</v>
      </c>
    </row>
    <row r="209" spans="1:24" s="129" customFormat="1" x14ac:dyDescent="0.25">
      <c r="A209" s="32">
        <f t="shared" si="32"/>
        <v>203</v>
      </c>
      <c r="B209" s="126" t="s">
        <v>63</v>
      </c>
      <c r="C209" s="127" t="s">
        <v>216</v>
      </c>
      <c r="D209" s="127">
        <v>5</v>
      </c>
      <c r="E209" s="127">
        <v>2</v>
      </c>
      <c r="F209" s="127">
        <f t="shared" si="30"/>
        <v>1.4142135623730951</v>
      </c>
      <c r="G209" s="127"/>
      <c r="H209" s="127">
        <v>1</v>
      </c>
      <c r="I209" s="127"/>
      <c r="J209" s="127"/>
      <c r="K209" s="127"/>
      <c r="L209" s="127"/>
      <c r="M209" s="127"/>
      <c r="N209" s="127"/>
      <c r="O209" s="127"/>
      <c r="P209" s="55">
        <v>3</v>
      </c>
      <c r="Q209" s="127">
        <v>0</v>
      </c>
      <c r="R209" s="127">
        <v>1</v>
      </c>
      <c r="S209" s="127">
        <v>0.2</v>
      </c>
      <c r="T209" s="2" t="s">
        <v>106</v>
      </c>
      <c r="U209" s="2" t="s">
        <v>106</v>
      </c>
      <c r="V209" s="128">
        <f t="shared" si="33"/>
        <v>101</v>
      </c>
      <c r="W209" s="127" t="s">
        <v>238</v>
      </c>
      <c r="X209" s="127" t="s">
        <v>272</v>
      </c>
    </row>
    <row r="210" spans="1:24" s="129" customFormat="1" x14ac:dyDescent="0.25">
      <c r="A210" s="32">
        <f t="shared" si="32"/>
        <v>204</v>
      </c>
      <c r="B210" s="126" t="s">
        <v>63</v>
      </c>
      <c r="C210" s="127" t="s">
        <v>216</v>
      </c>
      <c r="D210" s="127">
        <v>5</v>
      </c>
      <c r="E210" s="127">
        <v>2</v>
      </c>
      <c r="F210" s="127">
        <f t="shared" si="30"/>
        <v>1.4142135623730951</v>
      </c>
      <c r="G210" s="127"/>
      <c r="H210" s="127">
        <v>1</v>
      </c>
      <c r="I210" s="127"/>
      <c r="J210" s="127"/>
      <c r="K210" s="127"/>
      <c r="L210" s="127"/>
      <c r="M210" s="127"/>
      <c r="N210" s="127"/>
      <c r="O210" s="127"/>
      <c r="P210" s="55">
        <v>2</v>
      </c>
      <c r="Q210" s="127">
        <v>0</v>
      </c>
      <c r="R210" s="127">
        <v>1</v>
      </c>
      <c r="S210" s="127">
        <v>0.2</v>
      </c>
      <c r="T210" s="2" t="s">
        <v>106</v>
      </c>
      <c r="U210" s="2" t="s">
        <v>106</v>
      </c>
      <c r="V210" s="128">
        <f t="shared" si="33"/>
        <v>102</v>
      </c>
      <c r="W210" s="127" t="s">
        <v>238</v>
      </c>
      <c r="X210" s="127" t="s">
        <v>272</v>
      </c>
    </row>
    <row r="211" spans="1:24" s="129" customFormat="1" x14ac:dyDescent="0.25">
      <c r="A211" s="32">
        <f t="shared" si="32"/>
        <v>205</v>
      </c>
      <c r="B211" s="126" t="s">
        <v>63</v>
      </c>
      <c r="C211" s="127" t="s">
        <v>216</v>
      </c>
      <c r="D211" s="127">
        <v>5</v>
      </c>
      <c r="E211" s="127">
        <v>2</v>
      </c>
      <c r="F211" s="127">
        <f t="shared" si="30"/>
        <v>1.4142135623730951</v>
      </c>
      <c r="G211" s="127"/>
      <c r="H211" s="127">
        <v>1</v>
      </c>
      <c r="I211" s="127"/>
      <c r="J211" s="127"/>
      <c r="K211" s="127"/>
      <c r="L211" s="127"/>
      <c r="M211" s="127"/>
      <c r="N211" s="127"/>
      <c r="O211" s="127"/>
      <c r="P211" s="55">
        <f>+P199+5</f>
        <v>56</v>
      </c>
      <c r="Q211" s="127">
        <v>0</v>
      </c>
      <c r="R211" s="127">
        <v>1</v>
      </c>
      <c r="S211" s="127">
        <v>0.2</v>
      </c>
      <c r="T211" s="2" t="s">
        <v>106</v>
      </c>
      <c r="U211" s="2" t="s">
        <v>106</v>
      </c>
      <c r="V211" s="128">
        <f>V205+6</f>
        <v>103</v>
      </c>
      <c r="W211" s="127" t="s">
        <v>238</v>
      </c>
      <c r="X211" s="127" t="s">
        <v>272</v>
      </c>
    </row>
    <row r="212" spans="1:24" s="129" customFormat="1" x14ac:dyDescent="0.25">
      <c r="A212" s="32">
        <f t="shared" si="32"/>
        <v>206</v>
      </c>
      <c r="B212" s="126" t="s">
        <v>63</v>
      </c>
      <c r="C212" s="127" t="s">
        <v>216</v>
      </c>
      <c r="D212" s="127">
        <v>5</v>
      </c>
      <c r="E212" s="127">
        <v>2</v>
      </c>
      <c r="F212" s="127">
        <f t="shared" si="30"/>
        <v>1.4142135623730951</v>
      </c>
      <c r="G212" s="127"/>
      <c r="H212" s="127">
        <v>1</v>
      </c>
      <c r="I212" s="127"/>
      <c r="J212" s="127"/>
      <c r="K212" s="127"/>
      <c r="L212" s="127"/>
      <c r="M212" s="127"/>
      <c r="N212" s="127"/>
      <c r="O212" s="127"/>
      <c r="P212" s="55">
        <f t="shared" ref="P212:P222" si="34">+P200+5</f>
        <v>58</v>
      </c>
      <c r="Q212" s="127">
        <v>0</v>
      </c>
      <c r="R212" s="127">
        <v>1</v>
      </c>
      <c r="S212" s="127">
        <v>0.2</v>
      </c>
      <c r="T212" s="2" t="s">
        <v>106</v>
      </c>
      <c r="U212" s="2" t="s">
        <v>106</v>
      </c>
      <c r="V212" s="128">
        <f t="shared" ref="V212:V216" si="35">V206+6</f>
        <v>104</v>
      </c>
      <c r="W212" s="127" t="s">
        <v>238</v>
      </c>
      <c r="X212" s="127" t="s">
        <v>272</v>
      </c>
    </row>
    <row r="213" spans="1:24" s="129" customFormat="1" x14ac:dyDescent="0.25">
      <c r="A213" s="32">
        <f t="shared" si="32"/>
        <v>207</v>
      </c>
      <c r="B213" s="126" t="s">
        <v>63</v>
      </c>
      <c r="C213" s="127" t="s">
        <v>216</v>
      </c>
      <c r="D213" s="127">
        <v>5</v>
      </c>
      <c r="E213" s="127">
        <v>2</v>
      </c>
      <c r="F213" s="127">
        <f t="shared" si="30"/>
        <v>1.4142135623730951</v>
      </c>
      <c r="G213" s="127"/>
      <c r="H213" s="127">
        <v>1</v>
      </c>
      <c r="I213" s="127"/>
      <c r="J213" s="127"/>
      <c r="K213" s="127"/>
      <c r="L213" s="127"/>
      <c r="M213" s="127"/>
      <c r="N213" s="127"/>
      <c r="O213" s="127"/>
      <c r="P213" s="55">
        <f t="shared" si="34"/>
        <v>57</v>
      </c>
      <c r="Q213" s="127">
        <v>0</v>
      </c>
      <c r="R213" s="127">
        <v>1</v>
      </c>
      <c r="S213" s="127">
        <v>0.2</v>
      </c>
      <c r="T213" s="2" t="s">
        <v>106</v>
      </c>
      <c r="U213" s="2" t="s">
        <v>106</v>
      </c>
      <c r="V213" s="128">
        <f t="shared" si="35"/>
        <v>105</v>
      </c>
      <c r="W213" s="127" t="s">
        <v>238</v>
      </c>
      <c r="X213" s="127" t="s">
        <v>272</v>
      </c>
    </row>
    <row r="214" spans="1:24" s="129" customFormat="1" x14ac:dyDescent="0.25">
      <c r="A214" s="32">
        <f t="shared" si="32"/>
        <v>208</v>
      </c>
      <c r="B214" s="126" t="s">
        <v>63</v>
      </c>
      <c r="C214" s="127" t="s">
        <v>216</v>
      </c>
      <c r="D214" s="127">
        <v>5</v>
      </c>
      <c r="E214" s="127">
        <v>2</v>
      </c>
      <c r="F214" s="127">
        <f t="shared" si="30"/>
        <v>1.4142135623730951</v>
      </c>
      <c r="G214" s="127"/>
      <c r="H214" s="127">
        <v>1</v>
      </c>
      <c r="I214" s="127"/>
      <c r="J214" s="127"/>
      <c r="K214" s="127"/>
      <c r="L214" s="127"/>
      <c r="M214" s="127"/>
      <c r="N214" s="127"/>
      <c r="O214" s="127"/>
      <c r="P214" s="55">
        <f t="shared" si="34"/>
        <v>36</v>
      </c>
      <c r="Q214" s="127">
        <v>0</v>
      </c>
      <c r="R214" s="127">
        <v>1</v>
      </c>
      <c r="S214" s="127">
        <v>0.2</v>
      </c>
      <c r="T214" s="2" t="s">
        <v>106</v>
      </c>
      <c r="U214" s="2" t="s">
        <v>106</v>
      </c>
      <c r="V214" s="128">
        <f t="shared" si="35"/>
        <v>106</v>
      </c>
      <c r="W214" s="127" t="s">
        <v>238</v>
      </c>
      <c r="X214" s="127" t="s">
        <v>272</v>
      </c>
    </row>
    <row r="215" spans="1:24" s="129" customFormat="1" x14ac:dyDescent="0.25">
      <c r="A215" s="32">
        <f t="shared" si="32"/>
        <v>209</v>
      </c>
      <c r="B215" s="126" t="s">
        <v>63</v>
      </c>
      <c r="C215" s="127" t="s">
        <v>216</v>
      </c>
      <c r="D215" s="127">
        <v>5</v>
      </c>
      <c r="E215" s="127">
        <v>2</v>
      </c>
      <c r="F215" s="127">
        <f t="shared" si="30"/>
        <v>1.4142135623730951</v>
      </c>
      <c r="G215" s="127"/>
      <c r="H215" s="127">
        <v>1</v>
      </c>
      <c r="I215" s="127"/>
      <c r="J215" s="127"/>
      <c r="K215" s="127"/>
      <c r="L215" s="127"/>
      <c r="M215" s="127"/>
      <c r="N215" s="127"/>
      <c r="O215" s="127"/>
      <c r="P215" s="55">
        <f t="shared" si="34"/>
        <v>48</v>
      </c>
      <c r="Q215" s="127">
        <v>0</v>
      </c>
      <c r="R215" s="127">
        <v>1</v>
      </c>
      <c r="S215" s="127">
        <v>0.2</v>
      </c>
      <c r="T215" s="2" t="s">
        <v>106</v>
      </c>
      <c r="U215" s="2" t="s">
        <v>106</v>
      </c>
      <c r="V215" s="128">
        <f t="shared" si="35"/>
        <v>107</v>
      </c>
      <c r="W215" s="127" t="s">
        <v>238</v>
      </c>
      <c r="X215" s="127" t="s">
        <v>272</v>
      </c>
    </row>
    <row r="216" spans="1:24" s="129" customFormat="1" x14ac:dyDescent="0.25">
      <c r="A216" s="32">
        <f t="shared" si="32"/>
        <v>210</v>
      </c>
      <c r="B216" s="126" t="s">
        <v>63</v>
      </c>
      <c r="C216" s="127" t="s">
        <v>216</v>
      </c>
      <c r="D216" s="127">
        <v>5</v>
      </c>
      <c r="E216" s="127">
        <v>2</v>
      </c>
      <c r="F216" s="127">
        <f t="shared" si="30"/>
        <v>1.4142135623730951</v>
      </c>
      <c r="G216" s="127"/>
      <c r="H216" s="127">
        <v>1</v>
      </c>
      <c r="I216" s="127"/>
      <c r="J216" s="127"/>
      <c r="K216" s="127"/>
      <c r="L216" s="127"/>
      <c r="M216" s="127"/>
      <c r="N216" s="127"/>
      <c r="O216" s="127"/>
      <c r="P216" s="55">
        <f t="shared" si="34"/>
        <v>47</v>
      </c>
      <c r="Q216" s="127">
        <v>0</v>
      </c>
      <c r="R216" s="127">
        <v>1</v>
      </c>
      <c r="S216" s="127">
        <v>0.2</v>
      </c>
      <c r="T216" s="2" t="s">
        <v>106</v>
      </c>
      <c r="U216" s="2" t="s">
        <v>106</v>
      </c>
      <c r="V216" s="128">
        <f t="shared" si="35"/>
        <v>108</v>
      </c>
      <c r="W216" s="127" t="s">
        <v>238</v>
      </c>
      <c r="X216" s="127" t="s">
        <v>272</v>
      </c>
    </row>
    <row r="217" spans="1:24" s="129" customFormat="1" x14ac:dyDescent="0.25">
      <c r="A217" s="32">
        <f t="shared" si="32"/>
        <v>211</v>
      </c>
      <c r="B217" s="126" t="s">
        <v>63</v>
      </c>
      <c r="C217" s="127" t="s">
        <v>216</v>
      </c>
      <c r="D217" s="127">
        <v>5</v>
      </c>
      <c r="E217" s="127">
        <v>2</v>
      </c>
      <c r="F217" s="127">
        <f t="shared" si="30"/>
        <v>1.4142135623730951</v>
      </c>
      <c r="G217" s="127"/>
      <c r="H217" s="127">
        <v>1</v>
      </c>
      <c r="I217" s="127"/>
      <c r="J217" s="127"/>
      <c r="K217" s="127"/>
      <c r="L217" s="127"/>
      <c r="M217" s="127"/>
      <c r="N217" s="127"/>
      <c r="O217" s="127"/>
      <c r="P217" s="55">
        <f t="shared" si="34"/>
        <v>16</v>
      </c>
      <c r="Q217" s="127">
        <v>0</v>
      </c>
      <c r="R217" s="127">
        <v>1</v>
      </c>
      <c r="S217" s="127">
        <v>0.2</v>
      </c>
      <c r="T217" s="2" t="s">
        <v>106</v>
      </c>
      <c r="U217" s="2" t="s">
        <v>106</v>
      </c>
      <c r="V217" s="128">
        <f>V211</f>
        <v>103</v>
      </c>
      <c r="W217" s="127" t="s">
        <v>238</v>
      </c>
      <c r="X217" s="127" t="s">
        <v>272</v>
      </c>
    </row>
    <row r="218" spans="1:24" s="129" customFormat="1" x14ac:dyDescent="0.25">
      <c r="A218" s="32">
        <f t="shared" si="32"/>
        <v>212</v>
      </c>
      <c r="B218" s="126" t="s">
        <v>63</v>
      </c>
      <c r="C218" s="127" t="s">
        <v>216</v>
      </c>
      <c r="D218" s="127">
        <v>5</v>
      </c>
      <c r="E218" s="127">
        <v>2</v>
      </c>
      <c r="F218" s="127">
        <f t="shared" si="30"/>
        <v>1.4142135623730951</v>
      </c>
      <c r="G218" s="127"/>
      <c r="H218" s="127">
        <v>1</v>
      </c>
      <c r="I218" s="127"/>
      <c r="J218" s="127"/>
      <c r="K218" s="127"/>
      <c r="L218" s="127"/>
      <c r="M218" s="127"/>
      <c r="N218" s="127"/>
      <c r="O218" s="127"/>
      <c r="P218" s="55">
        <f t="shared" si="34"/>
        <v>18</v>
      </c>
      <c r="Q218" s="127">
        <v>0</v>
      </c>
      <c r="R218" s="127">
        <v>1</v>
      </c>
      <c r="S218" s="127">
        <v>0.2</v>
      </c>
      <c r="T218" s="2" t="s">
        <v>106</v>
      </c>
      <c r="U218" s="2" t="s">
        <v>106</v>
      </c>
      <c r="V218" s="128">
        <f t="shared" ref="V218:V222" si="36">V212</f>
        <v>104</v>
      </c>
      <c r="W218" s="127" t="s">
        <v>238</v>
      </c>
      <c r="X218" s="127" t="s">
        <v>272</v>
      </c>
    </row>
    <row r="219" spans="1:24" s="129" customFormat="1" x14ac:dyDescent="0.25">
      <c r="A219" s="32">
        <f t="shared" si="32"/>
        <v>213</v>
      </c>
      <c r="B219" s="126" t="s">
        <v>63</v>
      </c>
      <c r="C219" s="127" t="s">
        <v>216</v>
      </c>
      <c r="D219" s="127">
        <v>5</v>
      </c>
      <c r="E219" s="127">
        <v>2</v>
      </c>
      <c r="F219" s="127">
        <f t="shared" si="30"/>
        <v>1.4142135623730951</v>
      </c>
      <c r="G219" s="127"/>
      <c r="H219" s="127">
        <v>1</v>
      </c>
      <c r="I219" s="127"/>
      <c r="J219" s="127"/>
      <c r="K219" s="127"/>
      <c r="L219" s="127"/>
      <c r="M219" s="127"/>
      <c r="N219" s="127"/>
      <c r="O219" s="127"/>
      <c r="P219" s="55">
        <f t="shared" si="34"/>
        <v>17</v>
      </c>
      <c r="Q219" s="127">
        <v>0</v>
      </c>
      <c r="R219" s="127">
        <v>1</v>
      </c>
      <c r="S219" s="127">
        <v>0.2</v>
      </c>
      <c r="T219" s="2" t="s">
        <v>106</v>
      </c>
      <c r="U219" s="2" t="s">
        <v>106</v>
      </c>
      <c r="V219" s="128">
        <f t="shared" si="36"/>
        <v>105</v>
      </c>
      <c r="W219" s="127" t="s">
        <v>238</v>
      </c>
      <c r="X219" s="127" t="s">
        <v>272</v>
      </c>
    </row>
    <row r="220" spans="1:24" s="129" customFormat="1" x14ac:dyDescent="0.25">
      <c r="A220" s="32">
        <f t="shared" si="32"/>
        <v>214</v>
      </c>
      <c r="B220" s="126" t="s">
        <v>63</v>
      </c>
      <c r="C220" s="127" t="s">
        <v>216</v>
      </c>
      <c r="D220" s="127">
        <v>5</v>
      </c>
      <c r="E220" s="127">
        <v>2</v>
      </c>
      <c r="F220" s="127">
        <f t="shared" si="30"/>
        <v>1.4142135623730951</v>
      </c>
      <c r="G220" s="127"/>
      <c r="H220" s="127">
        <v>1</v>
      </c>
      <c r="I220" s="127"/>
      <c r="J220" s="127"/>
      <c r="K220" s="127"/>
      <c r="L220" s="127"/>
      <c r="M220" s="127"/>
      <c r="N220" s="127"/>
      <c r="O220" s="127"/>
      <c r="P220" s="55">
        <f t="shared" si="34"/>
        <v>6</v>
      </c>
      <c r="Q220" s="127">
        <v>0</v>
      </c>
      <c r="R220" s="127">
        <v>1</v>
      </c>
      <c r="S220" s="127">
        <v>0.2</v>
      </c>
      <c r="T220" s="2" t="s">
        <v>106</v>
      </c>
      <c r="U220" s="2" t="s">
        <v>106</v>
      </c>
      <c r="V220" s="128">
        <f t="shared" si="36"/>
        <v>106</v>
      </c>
      <c r="W220" s="127" t="s">
        <v>238</v>
      </c>
      <c r="X220" s="127" t="s">
        <v>272</v>
      </c>
    </row>
    <row r="221" spans="1:24" s="129" customFormat="1" x14ac:dyDescent="0.25">
      <c r="A221" s="32">
        <f t="shared" si="32"/>
        <v>215</v>
      </c>
      <c r="B221" s="126" t="s">
        <v>63</v>
      </c>
      <c r="C221" s="127" t="s">
        <v>216</v>
      </c>
      <c r="D221" s="127">
        <v>5</v>
      </c>
      <c r="E221" s="127">
        <v>2</v>
      </c>
      <c r="F221" s="127">
        <f t="shared" si="30"/>
        <v>1.4142135623730951</v>
      </c>
      <c r="G221" s="127"/>
      <c r="H221" s="127">
        <v>1</v>
      </c>
      <c r="I221" s="127"/>
      <c r="J221" s="127"/>
      <c r="K221" s="127"/>
      <c r="L221" s="127"/>
      <c r="M221" s="127"/>
      <c r="N221" s="127"/>
      <c r="O221" s="127"/>
      <c r="P221" s="55">
        <f t="shared" si="34"/>
        <v>8</v>
      </c>
      <c r="Q221" s="127">
        <v>0</v>
      </c>
      <c r="R221" s="127">
        <v>1</v>
      </c>
      <c r="S221" s="127">
        <v>0.2</v>
      </c>
      <c r="T221" s="2" t="s">
        <v>106</v>
      </c>
      <c r="U221" s="2" t="s">
        <v>106</v>
      </c>
      <c r="V221" s="128">
        <f t="shared" si="36"/>
        <v>107</v>
      </c>
      <c r="W221" s="127" t="s">
        <v>238</v>
      </c>
      <c r="X221" s="127" t="s">
        <v>272</v>
      </c>
    </row>
    <row r="222" spans="1:24" s="129" customFormat="1" x14ac:dyDescent="0.25">
      <c r="A222" s="32">
        <f t="shared" si="32"/>
        <v>216</v>
      </c>
      <c r="B222" s="126" t="s">
        <v>63</v>
      </c>
      <c r="C222" s="127" t="s">
        <v>216</v>
      </c>
      <c r="D222" s="127">
        <v>5</v>
      </c>
      <c r="E222" s="127">
        <v>2</v>
      </c>
      <c r="F222" s="127">
        <f t="shared" si="30"/>
        <v>1.4142135623730951</v>
      </c>
      <c r="G222" s="127"/>
      <c r="H222" s="127">
        <v>1</v>
      </c>
      <c r="I222" s="127"/>
      <c r="J222" s="127"/>
      <c r="K222" s="127"/>
      <c r="L222" s="127"/>
      <c r="M222" s="127"/>
      <c r="N222" s="127"/>
      <c r="O222" s="127"/>
      <c r="P222" s="55">
        <f t="shared" si="34"/>
        <v>7</v>
      </c>
      <c r="Q222" s="127">
        <v>0</v>
      </c>
      <c r="R222" s="127">
        <v>1</v>
      </c>
      <c r="S222" s="127">
        <v>0.2</v>
      </c>
      <c r="T222" s="2" t="s">
        <v>106</v>
      </c>
      <c r="U222" s="2" t="s">
        <v>106</v>
      </c>
      <c r="V222" s="128">
        <f t="shared" si="36"/>
        <v>108</v>
      </c>
      <c r="W222" s="127" t="s">
        <v>238</v>
      </c>
      <c r="X222" s="127" t="s">
        <v>272</v>
      </c>
    </row>
    <row r="223" spans="1:24" s="129" customFormat="1" x14ac:dyDescent="0.25">
      <c r="A223" s="32">
        <f t="shared" si="32"/>
        <v>217</v>
      </c>
      <c r="B223" s="126" t="s">
        <v>63</v>
      </c>
      <c r="C223" s="127" t="s">
        <v>216</v>
      </c>
      <c r="D223" s="127">
        <v>5</v>
      </c>
      <c r="E223" s="127">
        <v>2</v>
      </c>
      <c r="F223" s="127">
        <f>SQRT(2^2+2^2)</f>
        <v>2.8284271247461903</v>
      </c>
      <c r="G223" s="127"/>
      <c r="H223" s="127">
        <v>1</v>
      </c>
      <c r="I223" s="127"/>
      <c r="J223" s="127"/>
      <c r="K223" s="127"/>
      <c r="L223" s="127"/>
      <c r="M223" s="127"/>
      <c r="N223" s="127"/>
      <c r="O223" s="127"/>
      <c r="P223" s="55">
        <v>51</v>
      </c>
      <c r="Q223" s="127">
        <v>0</v>
      </c>
      <c r="R223" s="127">
        <v>1</v>
      </c>
      <c r="S223" s="127">
        <v>0.2</v>
      </c>
      <c r="T223" s="2" t="s">
        <v>106</v>
      </c>
      <c r="U223" s="2" t="s">
        <v>106</v>
      </c>
      <c r="V223" s="128">
        <f>V199</f>
        <v>97</v>
      </c>
      <c r="W223" s="127" t="s">
        <v>238</v>
      </c>
      <c r="X223" s="127" t="s">
        <v>272</v>
      </c>
    </row>
    <row r="224" spans="1:24" s="129" customFormat="1" x14ac:dyDescent="0.25">
      <c r="A224" s="32">
        <f t="shared" si="32"/>
        <v>218</v>
      </c>
      <c r="B224" s="126" t="s">
        <v>63</v>
      </c>
      <c r="C224" s="127" t="s">
        <v>216</v>
      </c>
      <c r="D224" s="127">
        <v>5</v>
      </c>
      <c r="E224" s="127">
        <v>2</v>
      </c>
      <c r="F224" s="127">
        <f t="shared" ref="F224:F246" si="37">SQRT(2^2+2^2)</f>
        <v>2.8284271247461903</v>
      </c>
      <c r="G224" s="127"/>
      <c r="H224" s="127">
        <v>1</v>
      </c>
      <c r="I224" s="127"/>
      <c r="J224" s="127"/>
      <c r="K224" s="127"/>
      <c r="L224" s="127"/>
      <c r="M224" s="127"/>
      <c r="N224" s="127"/>
      <c r="O224" s="127"/>
      <c r="P224" s="55">
        <v>53</v>
      </c>
      <c r="Q224" s="127">
        <v>0</v>
      </c>
      <c r="R224" s="127">
        <v>1</v>
      </c>
      <c r="S224" s="127">
        <v>0.2</v>
      </c>
      <c r="T224" s="2" t="s">
        <v>106</v>
      </c>
      <c r="U224" s="2" t="s">
        <v>106</v>
      </c>
      <c r="V224" s="128">
        <f t="shared" ref="V224:V270" si="38">V200</f>
        <v>98</v>
      </c>
      <c r="W224" s="127" t="s">
        <v>238</v>
      </c>
      <c r="X224" s="127" t="s">
        <v>272</v>
      </c>
    </row>
    <row r="225" spans="1:24" s="129" customFormat="1" x14ac:dyDescent="0.25">
      <c r="A225" s="32">
        <f t="shared" si="32"/>
        <v>219</v>
      </c>
      <c r="B225" s="126" t="s">
        <v>63</v>
      </c>
      <c r="C225" s="127" t="s">
        <v>216</v>
      </c>
      <c r="D225" s="127">
        <v>5</v>
      </c>
      <c r="E225" s="127">
        <v>2</v>
      </c>
      <c r="F225" s="127">
        <f t="shared" si="37"/>
        <v>2.8284271247461903</v>
      </c>
      <c r="G225" s="127"/>
      <c r="H225" s="127">
        <v>1</v>
      </c>
      <c r="I225" s="127"/>
      <c r="J225" s="127"/>
      <c r="K225" s="127"/>
      <c r="L225" s="127"/>
      <c r="M225" s="127"/>
      <c r="N225" s="127"/>
      <c r="O225" s="127"/>
      <c r="P225" s="55">
        <v>52</v>
      </c>
      <c r="Q225" s="127">
        <v>0</v>
      </c>
      <c r="R225" s="127">
        <v>1</v>
      </c>
      <c r="S225" s="127">
        <v>0.2</v>
      </c>
      <c r="T225" s="2" t="s">
        <v>106</v>
      </c>
      <c r="U225" s="2" t="s">
        <v>106</v>
      </c>
      <c r="V225" s="128">
        <f t="shared" si="38"/>
        <v>99</v>
      </c>
      <c r="W225" s="127" t="s">
        <v>238</v>
      </c>
      <c r="X225" s="127" t="s">
        <v>272</v>
      </c>
    </row>
    <row r="226" spans="1:24" s="129" customFormat="1" x14ac:dyDescent="0.25">
      <c r="A226" s="32">
        <f t="shared" si="32"/>
        <v>220</v>
      </c>
      <c r="B226" s="126" t="s">
        <v>63</v>
      </c>
      <c r="C226" s="127" t="s">
        <v>216</v>
      </c>
      <c r="D226" s="127">
        <v>5</v>
      </c>
      <c r="E226" s="127">
        <v>2</v>
      </c>
      <c r="F226" s="127">
        <f t="shared" si="37"/>
        <v>2.8284271247461903</v>
      </c>
      <c r="G226" s="127"/>
      <c r="H226" s="127">
        <v>1</v>
      </c>
      <c r="I226" s="127"/>
      <c r="J226" s="127"/>
      <c r="K226" s="127"/>
      <c r="L226" s="127"/>
      <c r="M226" s="127"/>
      <c r="N226" s="127"/>
      <c r="O226" s="127"/>
      <c r="P226" s="55">
        <v>31</v>
      </c>
      <c r="Q226" s="127">
        <v>0</v>
      </c>
      <c r="R226" s="127">
        <v>1</v>
      </c>
      <c r="S226" s="127">
        <v>0.2</v>
      </c>
      <c r="T226" s="2" t="s">
        <v>106</v>
      </c>
      <c r="U226" s="2" t="s">
        <v>106</v>
      </c>
      <c r="V226" s="128">
        <f t="shared" si="38"/>
        <v>100</v>
      </c>
      <c r="W226" s="127" t="s">
        <v>238</v>
      </c>
      <c r="X226" s="127" t="s">
        <v>272</v>
      </c>
    </row>
    <row r="227" spans="1:24" s="129" customFormat="1" x14ac:dyDescent="0.25">
      <c r="A227" s="32">
        <f t="shared" si="32"/>
        <v>221</v>
      </c>
      <c r="B227" s="126" t="s">
        <v>63</v>
      </c>
      <c r="C227" s="127" t="s">
        <v>216</v>
      </c>
      <c r="D227" s="127">
        <v>5</v>
      </c>
      <c r="E227" s="127">
        <v>2</v>
      </c>
      <c r="F227" s="127">
        <f t="shared" si="37"/>
        <v>2.8284271247461903</v>
      </c>
      <c r="G227" s="127"/>
      <c r="H227" s="127">
        <v>1</v>
      </c>
      <c r="I227" s="127"/>
      <c r="J227" s="127"/>
      <c r="K227" s="127"/>
      <c r="L227" s="127"/>
      <c r="M227" s="127"/>
      <c r="N227" s="127"/>
      <c r="O227" s="127"/>
      <c r="P227" s="55">
        <v>43</v>
      </c>
      <c r="Q227" s="127">
        <v>0</v>
      </c>
      <c r="R227" s="127">
        <v>1</v>
      </c>
      <c r="S227" s="127">
        <v>0.2</v>
      </c>
      <c r="T227" s="2" t="s">
        <v>106</v>
      </c>
      <c r="U227" s="2" t="s">
        <v>106</v>
      </c>
      <c r="V227" s="128">
        <f t="shared" si="38"/>
        <v>101</v>
      </c>
      <c r="W227" s="127" t="s">
        <v>238</v>
      </c>
      <c r="X227" s="127" t="s">
        <v>272</v>
      </c>
    </row>
    <row r="228" spans="1:24" s="129" customFormat="1" x14ac:dyDescent="0.25">
      <c r="A228" s="32">
        <f t="shared" si="32"/>
        <v>222</v>
      </c>
      <c r="B228" s="126" t="s">
        <v>63</v>
      </c>
      <c r="C228" s="127" t="s">
        <v>216</v>
      </c>
      <c r="D228" s="127">
        <v>5</v>
      </c>
      <c r="E228" s="127">
        <v>2</v>
      </c>
      <c r="F228" s="127">
        <f t="shared" si="37"/>
        <v>2.8284271247461903</v>
      </c>
      <c r="G228" s="127"/>
      <c r="H228" s="127">
        <v>1</v>
      </c>
      <c r="I228" s="127"/>
      <c r="J228" s="127"/>
      <c r="K228" s="127"/>
      <c r="L228" s="127"/>
      <c r="M228" s="127"/>
      <c r="N228" s="127"/>
      <c r="O228" s="127"/>
      <c r="P228" s="55">
        <v>42</v>
      </c>
      <c r="Q228" s="127">
        <v>0</v>
      </c>
      <c r="R228" s="127">
        <v>1</v>
      </c>
      <c r="S228" s="127">
        <v>0.2</v>
      </c>
      <c r="T228" s="2" t="s">
        <v>106</v>
      </c>
      <c r="U228" s="2" t="s">
        <v>106</v>
      </c>
      <c r="V228" s="128">
        <f t="shared" si="38"/>
        <v>102</v>
      </c>
      <c r="W228" s="127" t="s">
        <v>238</v>
      </c>
      <c r="X228" s="127" t="s">
        <v>272</v>
      </c>
    </row>
    <row r="229" spans="1:24" s="129" customFormat="1" x14ac:dyDescent="0.25">
      <c r="A229" s="32">
        <f t="shared" si="32"/>
        <v>223</v>
      </c>
      <c r="B229" s="126" t="s">
        <v>63</v>
      </c>
      <c r="C229" s="127" t="s">
        <v>216</v>
      </c>
      <c r="D229" s="127">
        <v>5</v>
      </c>
      <c r="E229" s="127">
        <v>2</v>
      </c>
      <c r="F229" s="127">
        <f t="shared" si="37"/>
        <v>2.8284271247461903</v>
      </c>
      <c r="G229" s="127"/>
      <c r="H229" s="127">
        <v>1</v>
      </c>
      <c r="I229" s="127"/>
      <c r="J229" s="127"/>
      <c r="K229" s="127"/>
      <c r="L229" s="127"/>
      <c r="M229" s="127"/>
      <c r="N229" s="127"/>
      <c r="O229" s="127"/>
      <c r="P229" s="55">
        <v>11</v>
      </c>
      <c r="Q229" s="127">
        <v>0</v>
      </c>
      <c r="R229" s="127">
        <v>1</v>
      </c>
      <c r="S229" s="127">
        <v>0.2</v>
      </c>
      <c r="T229" s="2" t="s">
        <v>106</v>
      </c>
      <c r="U229" s="2" t="s">
        <v>106</v>
      </c>
      <c r="V229" s="128">
        <f t="shared" si="38"/>
        <v>97</v>
      </c>
      <c r="W229" s="127" t="s">
        <v>238</v>
      </c>
      <c r="X229" s="127" t="s">
        <v>272</v>
      </c>
    </row>
    <row r="230" spans="1:24" s="129" customFormat="1" x14ac:dyDescent="0.25">
      <c r="A230" s="32">
        <f t="shared" si="32"/>
        <v>224</v>
      </c>
      <c r="B230" s="126" t="s">
        <v>63</v>
      </c>
      <c r="C230" s="127" t="s">
        <v>216</v>
      </c>
      <c r="D230" s="127">
        <v>5</v>
      </c>
      <c r="E230" s="127">
        <v>2</v>
      </c>
      <c r="F230" s="127">
        <f t="shared" si="37"/>
        <v>2.8284271247461903</v>
      </c>
      <c r="G230" s="127"/>
      <c r="H230" s="127">
        <v>1</v>
      </c>
      <c r="I230" s="127"/>
      <c r="J230" s="127"/>
      <c r="K230" s="127"/>
      <c r="L230" s="127"/>
      <c r="M230" s="127"/>
      <c r="N230" s="127"/>
      <c r="O230" s="127"/>
      <c r="P230" s="55">
        <v>13</v>
      </c>
      <c r="Q230" s="127">
        <v>0</v>
      </c>
      <c r="R230" s="127">
        <v>1</v>
      </c>
      <c r="S230" s="127">
        <v>0.2</v>
      </c>
      <c r="T230" s="2" t="s">
        <v>106</v>
      </c>
      <c r="U230" s="2" t="s">
        <v>106</v>
      </c>
      <c r="V230" s="128">
        <f t="shared" si="38"/>
        <v>98</v>
      </c>
      <c r="W230" s="127" t="s">
        <v>238</v>
      </c>
      <c r="X230" s="127" t="s">
        <v>272</v>
      </c>
    </row>
    <row r="231" spans="1:24" s="129" customFormat="1" x14ac:dyDescent="0.25">
      <c r="A231" s="32">
        <f t="shared" si="32"/>
        <v>225</v>
      </c>
      <c r="B231" s="126" t="s">
        <v>63</v>
      </c>
      <c r="C231" s="127" t="s">
        <v>216</v>
      </c>
      <c r="D231" s="127">
        <v>5</v>
      </c>
      <c r="E231" s="127">
        <v>2</v>
      </c>
      <c r="F231" s="127">
        <f t="shared" si="37"/>
        <v>2.8284271247461903</v>
      </c>
      <c r="G231" s="127"/>
      <c r="H231" s="127">
        <v>1</v>
      </c>
      <c r="I231" s="127"/>
      <c r="J231" s="127"/>
      <c r="K231" s="127"/>
      <c r="L231" s="127"/>
      <c r="M231" s="127"/>
      <c r="N231" s="127"/>
      <c r="O231" s="127"/>
      <c r="P231" s="55">
        <v>12</v>
      </c>
      <c r="Q231" s="127">
        <v>0</v>
      </c>
      <c r="R231" s="127">
        <v>1</v>
      </c>
      <c r="S231" s="127">
        <v>0.2</v>
      </c>
      <c r="T231" s="2" t="s">
        <v>106</v>
      </c>
      <c r="U231" s="2" t="s">
        <v>106</v>
      </c>
      <c r="V231" s="128">
        <f t="shared" si="38"/>
        <v>99</v>
      </c>
      <c r="W231" s="127" t="s">
        <v>238</v>
      </c>
      <c r="X231" s="127" t="s">
        <v>272</v>
      </c>
    </row>
    <row r="232" spans="1:24" s="129" customFormat="1" x14ac:dyDescent="0.25">
      <c r="A232" s="32">
        <f t="shared" si="32"/>
        <v>226</v>
      </c>
      <c r="B232" s="126" t="s">
        <v>63</v>
      </c>
      <c r="C232" s="127" t="s">
        <v>216</v>
      </c>
      <c r="D232" s="127">
        <v>5</v>
      </c>
      <c r="E232" s="127">
        <v>2</v>
      </c>
      <c r="F232" s="127">
        <f t="shared" si="37"/>
        <v>2.8284271247461903</v>
      </c>
      <c r="G232" s="127"/>
      <c r="H232" s="127">
        <v>1</v>
      </c>
      <c r="I232" s="127"/>
      <c r="J232" s="127"/>
      <c r="K232" s="127"/>
      <c r="L232" s="127"/>
      <c r="M232" s="127"/>
      <c r="N232" s="127"/>
      <c r="O232" s="127"/>
      <c r="P232" s="55">
        <v>1</v>
      </c>
      <c r="Q232" s="127">
        <v>0</v>
      </c>
      <c r="R232" s="127">
        <v>1</v>
      </c>
      <c r="S232" s="127">
        <v>0.2</v>
      </c>
      <c r="T232" s="2" t="s">
        <v>106</v>
      </c>
      <c r="U232" s="2" t="s">
        <v>106</v>
      </c>
      <c r="V232" s="128">
        <f t="shared" si="38"/>
        <v>100</v>
      </c>
      <c r="W232" s="127" t="s">
        <v>238</v>
      </c>
      <c r="X232" s="127" t="s">
        <v>272</v>
      </c>
    </row>
    <row r="233" spans="1:24" s="129" customFormat="1" x14ac:dyDescent="0.25">
      <c r="A233" s="32">
        <f t="shared" si="32"/>
        <v>227</v>
      </c>
      <c r="B233" s="126" t="s">
        <v>63</v>
      </c>
      <c r="C233" s="127" t="s">
        <v>216</v>
      </c>
      <c r="D233" s="127">
        <v>5</v>
      </c>
      <c r="E233" s="127">
        <v>2</v>
      </c>
      <c r="F233" s="127">
        <f t="shared" si="37"/>
        <v>2.8284271247461903</v>
      </c>
      <c r="G233" s="127"/>
      <c r="H233" s="127">
        <v>1</v>
      </c>
      <c r="I233" s="127"/>
      <c r="J233" s="127"/>
      <c r="K233" s="127"/>
      <c r="L233" s="127"/>
      <c r="M233" s="127"/>
      <c r="N233" s="127"/>
      <c r="O233" s="127"/>
      <c r="P233" s="55">
        <v>3</v>
      </c>
      <c r="Q233" s="127">
        <v>0</v>
      </c>
      <c r="R233" s="127">
        <v>1</v>
      </c>
      <c r="S233" s="127">
        <v>0.2</v>
      </c>
      <c r="T233" s="2" t="s">
        <v>106</v>
      </c>
      <c r="U233" s="2" t="s">
        <v>106</v>
      </c>
      <c r="V233" s="128">
        <f t="shared" si="38"/>
        <v>101</v>
      </c>
      <c r="W233" s="127" t="s">
        <v>238</v>
      </c>
      <c r="X233" s="127" t="s">
        <v>272</v>
      </c>
    </row>
    <row r="234" spans="1:24" s="129" customFormat="1" x14ac:dyDescent="0.25">
      <c r="A234" s="32">
        <f t="shared" si="32"/>
        <v>228</v>
      </c>
      <c r="B234" s="126" t="s">
        <v>63</v>
      </c>
      <c r="C234" s="127" t="s">
        <v>216</v>
      </c>
      <c r="D234" s="127">
        <v>5</v>
      </c>
      <c r="E234" s="127">
        <v>2</v>
      </c>
      <c r="F234" s="127">
        <f t="shared" si="37"/>
        <v>2.8284271247461903</v>
      </c>
      <c r="G234" s="127"/>
      <c r="H234" s="127">
        <v>1</v>
      </c>
      <c r="I234" s="127"/>
      <c r="J234" s="127"/>
      <c r="K234" s="127"/>
      <c r="L234" s="127"/>
      <c r="M234" s="127"/>
      <c r="N234" s="127"/>
      <c r="O234" s="127"/>
      <c r="P234" s="55">
        <v>2</v>
      </c>
      <c r="Q234" s="127">
        <v>0</v>
      </c>
      <c r="R234" s="127">
        <v>1</v>
      </c>
      <c r="S234" s="127">
        <v>0.2</v>
      </c>
      <c r="T234" s="2" t="s">
        <v>106</v>
      </c>
      <c r="U234" s="2" t="s">
        <v>106</v>
      </c>
      <c r="V234" s="128">
        <f t="shared" si="38"/>
        <v>102</v>
      </c>
      <c r="W234" s="127" t="s">
        <v>238</v>
      </c>
      <c r="X234" s="127" t="s">
        <v>272</v>
      </c>
    </row>
    <row r="235" spans="1:24" s="129" customFormat="1" x14ac:dyDescent="0.25">
      <c r="A235" s="32">
        <f t="shared" si="32"/>
        <v>229</v>
      </c>
      <c r="B235" s="126" t="s">
        <v>63</v>
      </c>
      <c r="C235" s="127" t="s">
        <v>216</v>
      </c>
      <c r="D235" s="127">
        <v>5</v>
      </c>
      <c r="E235" s="127">
        <v>2</v>
      </c>
      <c r="F235" s="127">
        <f t="shared" si="37"/>
        <v>2.8284271247461903</v>
      </c>
      <c r="G235" s="127"/>
      <c r="H235" s="127">
        <v>1</v>
      </c>
      <c r="I235" s="127"/>
      <c r="J235" s="127"/>
      <c r="K235" s="127"/>
      <c r="L235" s="127"/>
      <c r="M235" s="127"/>
      <c r="N235" s="127"/>
      <c r="O235" s="127"/>
      <c r="P235" s="55">
        <f>+P223+5</f>
        <v>56</v>
      </c>
      <c r="Q235" s="127">
        <v>0</v>
      </c>
      <c r="R235" s="127">
        <v>1</v>
      </c>
      <c r="S235" s="127">
        <v>0.2</v>
      </c>
      <c r="T235" s="2" t="s">
        <v>106</v>
      </c>
      <c r="U235" s="2" t="s">
        <v>106</v>
      </c>
      <c r="V235" s="128">
        <f t="shared" si="38"/>
        <v>103</v>
      </c>
      <c r="W235" s="127" t="s">
        <v>238</v>
      </c>
      <c r="X235" s="127" t="s">
        <v>272</v>
      </c>
    </row>
    <row r="236" spans="1:24" s="129" customFormat="1" x14ac:dyDescent="0.25">
      <c r="A236" s="32">
        <f t="shared" si="32"/>
        <v>230</v>
      </c>
      <c r="B236" s="126" t="s">
        <v>63</v>
      </c>
      <c r="C236" s="127" t="s">
        <v>216</v>
      </c>
      <c r="D236" s="127">
        <v>5</v>
      </c>
      <c r="E236" s="127">
        <v>2</v>
      </c>
      <c r="F236" s="127">
        <f t="shared" si="37"/>
        <v>2.8284271247461903</v>
      </c>
      <c r="G236" s="127"/>
      <c r="H236" s="127">
        <v>1</v>
      </c>
      <c r="I236" s="127"/>
      <c r="J236" s="127"/>
      <c r="K236" s="127"/>
      <c r="L236" s="127"/>
      <c r="M236" s="127"/>
      <c r="N236" s="127"/>
      <c r="O236" s="127"/>
      <c r="P236" s="55">
        <f t="shared" ref="P236:P246" si="39">+P224+5</f>
        <v>58</v>
      </c>
      <c r="Q236" s="127">
        <v>0</v>
      </c>
      <c r="R236" s="127">
        <v>1</v>
      </c>
      <c r="S236" s="127">
        <v>0.2</v>
      </c>
      <c r="T236" s="2" t="s">
        <v>106</v>
      </c>
      <c r="U236" s="2" t="s">
        <v>106</v>
      </c>
      <c r="V236" s="128">
        <f t="shared" si="38"/>
        <v>104</v>
      </c>
      <c r="W236" s="127" t="s">
        <v>238</v>
      </c>
      <c r="X236" s="127" t="s">
        <v>272</v>
      </c>
    </row>
    <row r="237" spans="1:24" s="129" customFormat="1" x14ac:dyDescent="0.25">
      <c r="A237" s="32">
        <f t="shared" si="32"/>
        <v>231</v>
      </c>
      <c r="B237" s="126" t="s">
        <v>63</v>
      </c>
      <c r="C237" s="127" t="s">
        <v>216</v>
      </c>
      <c r="D237" s="127">
        <v>5</v>
      </c>
      <c r="E237" s="127">
        <v>2</v>
      </c>
      <c r="F237" s="127">
        <f t="shared" si="37"/>
        <v>2.8284271247461903</v>
      </c>
      <c r="G237" s="127"/>
      <c r="H237" s="127">
        <v>1</v>
      </c>
      <c r="I237" s="127"/>
      <c r="J237" s="127"/>
      <c r="K237" s="127"/>
      <c r="L237" s="127"/>
      <c r="M237" s="127"/>
      <c r="N237" s="127"/>
      <c r="O237" s="127"/>
      <c r="P237" s="55">
        <f t="shared" si="39"/>
        <v>57</v>
      </c>
      <c r="Q237" s="127">
        <v>0</v>
      </c>
      <c r="R237" s="127">
        <v>1</v>
      </c>
      <c r="S237" s="127">
        <v>0.2</v>
      </c>
      <c r="T237" s="2" t="s">
        <v>106</v>
      </c>
      <c r="U237" s="2" t="s">
        <v>106</v>
      </c>
      <c r="V237" s="128">
        <f t="shared" si="38"/>
        <v>105</v>
      </c>
      <c r="W237" s="127" t="s">
        <v>238</v>
      </c>
      <c r="X237" s="127" t="s">
        <v>272</v>
      </c>
    </row>
    <row r="238" spans="1:24" s="129" customFormat="1" x14ac:dyDescent="0.25">
      <c r="A238" s="32">
        <f t="shared" si="32"/>
        <v>232</v>
      </c>
      <c r="B238" s="126" t="s">
        <v>63</v>
      </c>
      <c r="C238" s="127" t="s">
        <v>216</v>
      </c>
      <c r="D238" s="127">
        <v>5</v>
      </c>
      <c r="E238" s="127">
        <v>2</v>
      </c>
      <c r="F238" s="127">
        <f t="shared" si="37"/>
        <v>2.8284271247461903</v>
      </c>
      <c r="G238" s="127"/>
      <c r="H238" s="127">
        <v>1</v>
      </c>
      <c r="I238" s="127"/>
      <c r="J238" s="127"/>
      <c r="K238" s="127"/>
      <c r="L238" s="127"/>
      <c r="M238" s="127"/>
      <c r="N238" s="127"/>
      <c r="O238" s="127"/>
      <c r="P238" s="55">
        <f t="shared" si="39"/>
        <v>36</v>
      </c>
      <c r="Q238" s="127">
        <v>0</v>
      </c>
      <c r="R238" s="127">
        <v>1</v>
      </c>
      <c r="S238" s="127">
        <v>0.2</v>
      </c>
      <c r="T238" s="2" t="s">
        <v>106</v>
      </c>
      <c r="U238" s="2" t="s">
        <v>106</v>
      </c>
      <c r="V238" s="128">
        <f t="shared" si="38"/>
        <v>106</v>
      </c>
      <c r="W238" s="127" t="s">
        <v>238</v>
      </c>
      <c r="X238" s="127" t="s">
        <v>272</v>
      </c>
    </row>
    <row r="239" spans="1:24" s="129" customFormat="1" x14ac:dyDescent="0.25">
      <c r="A239" s="32">
        <f t="shared" si="32"/>
        <v>233</v>
      </c>
      <c r="B239" s="126" t="s">
        <v>63</v>
      </c>
      <c r="C239" s="127" t="s">
        <v>216</v>
      </c>
      <c r="D239" s="127">
        <v>5</v>
      </c>
      <c r="E239" s="127">
        <v>2</v>
      </c>
      <c r="F239" s="127">
        <f t="shared" si="37"/>
        <v>2.8284271247461903</v>
      </c>
      <c r="G239" s="127"/>
      <c r="H239" s="127">
        <v>1</v>
      </c>
      <c r="I239" s="127"/>
      <c r="J239" s="127"/>
      <c r="K239" s="127"/>
      <c r="L239" s="127"/>
      <c r="M239" s="127"/>
      <c r="N239" s="127"/>
      <c r="O239" s="127"/>
      <c r="P239" s="55">
        <f t="shared" si="39"/>
        <v>48</v>
      </c>
      <c r="Q239" s="127">
        <v>0</v>
      </c>
      <c r="R239" s="127">
        <v>1</v>
      </c>
      <c r="S239" s="127">
        <v>0.2</v>
      </c>
      <c r="T239" s="2" t="s">
        <v>106</v>
      </c>
      <c r="U239" s="2" t="s">
        <v>106</v>
      </c>
      <c r="V239" s="128">
        <f t="shared" si="38"/>
        <v>107</v>
      </c>
      <c r="W239" s="127" t="s">
        <v>238</v>
      </c>
      <c r="X239" s="127" t="s">
        <v>272</v>
      </c>
    </row>
    <row r="240" spans="1:24" s="129" customFormat="1" x14ac:dyDescent="0.25">
      <c r="A240" s="32">
        <f t="shared" si="32"/>
        <v>234</v>
      </c>
      <c r="B240" s="126" t="s">
        <v>63</v>
      </c>
      <c r="C240" s="127" t="s">
        <v>216</v>
      </c>
      <c r="D240" s="127">
        <v>5</v>
      </c>
      <c r="E240" s="127">
        <v>2</v>
      </c>
      <c r="F240" s="127">
        <f t="shared" si="37"/>
        <v>2.8284271247461903</v>
      </c>
      <c r="G240" s="127"/>
      <c r="H240" s="127">
        <v>1</v>
      </c>
      <c r="I240" s="127"/>
      <c r="J240" s="127"/>
      <c r="K240" s="127"/>
      <c r="L240" s="127"/>
      <c r="M240" s="127"/>
      <c r="N240" s="127"/>
      <c r="O240" s="127"/>
      <c r="P240" s="55">
        <f t="shared" si="39"/>
        <v>47</v>
      </c>
      <c r="Q240" s="127">
        <v>0</v>
      </c>
      <c r="R240" s="127">
        <v>1</v>
      </c>
      <c r="S240" s="127">
        <v>0.2</v>
      </c>
      <c r="T240" s="2" t="s">
        <v>106</v>
      </c>
      <c r="U240" s="2" t="s">
        <v>106</v>
      </c>
      <c r="V240" s="128">
        <f t="shared" si="38"/>
        <v>108</v>
      </c>
      <c r="W240" s="127" t="s">
        <v>238</v>
      </c>
      <c r="X240" s="127" t="s">
        <v>272</v>
      </c>
    </row>
    <row r="241" spans="1:24" s="129" customFormat="1" x14ac:dyDescent="0.25">
      <c r="A241" s="32">
        <f t="shared" si="32"/>
        <v>235</v>
      </c>
      <c r="B241" s="126" t="s">
        <v>63</v>
      </c>
      <c r="C241" s="127" t="s">
        <v>216</v>
      </c>
      <c r="D241" s="127">
        <v>5</v>
      </c>
      <c r="E241" s="127">
        <v>2</v>
      </c>
      <c r="F241" s="127">
        <f t="shared" si="37"/>
        <v>2.8284271247461903</v>
      </c>
      <c r="G241" s="127"/>
      <c r="H241" s="127">
        <v>1</v>
      </c>
      <c r="I241" s="127"/>
      <c r="J241" s="127"/>
      <c r="K241" s="127"/>
      <c r="L241" s="127"/>
      <c r="M241" s="127"/>
      <c r="N241" s="127"/>
      <c r="O241" s="127"/>
      <c r="P241" s="55">
        <f t="shared" si="39"/>
        <v>16</v>
      </c>
      <c r="Q241" s="127">
        <v>0</v>
      </c>
      <c r="R241" s="127">
        <v>1</v>
      </c>
      <c r="S241" s="127">
        <v>0.2</v>
      </c>
      <c r="T241" s="2" t="s">
        <v>106</v>
      </c>
      <c r="U241" s="2" t="s">
        <v>106</v>
      </c>
      <c r="V241" s="128">
        <f t="shared" si="38"/>
        <v>103</v>
      </c>
      <c r="W241" s="127" t="s">
        <v>238</v>
      </c>
      <c r="X241" s="127" t="s">
        <v>272</v>
      </c>
    </row>
    <row r="242" spans="1:24" s="129" customFormat="1" x14ac:dyDescent="0.25">
      <c r="A242" s="32">
        <f t="shared" si="32"/>
        <v>236</v>
      </c>
      <c r="B242" s="126" t="s">
        <v>63</v>
      </c>
      <c r="C242" s="127" t="s">
        <v>216</v>
      </c>
      <c r="D242" s="127">
        <v>5</v>
      </c>
      <c r="E242" s="127">
        <v>2</v>
      </c>
      <c r="F242" s="127">
        <f t="shared" si="37"/>
        <v>2.8284271247461903</v>
      </c>
      <c r="G242" s="127"/>
      <c r="H242" s="127">
        <v>1</v>
      </c>
      <c r="I242" s="127"/>
      <c r="J242" s="127"/>
      <c r="K242" s="127"/>
      <c r="L242" s="127"/>
      <c r="M242" s="127"/>
      <c r="N242" s="127"/>
      <c r="O242" s="127"/>
      <c r="P242" s="55">
        <f t="shared" si="39"/>
        <v>18</v>
      </c>
      <c r="Q242" s="127">
        <v>0</v>
      </c>
      <c r="R242" s="127">
        <v>1</v>
      </c>
      <c r="S242" s="127">
        <v>0.2</v>
      </c>
      <c r="T242" s="2" t="s">
        <v>106</v>
      </c>
      <c r="U242" s="2" t="s">
        <v>106</v>
      </c>
      <c r="V242" s="128">
        <f t="shared" si="38"/>
        <v>104</v>
      </c>
      <c r="W242" s="127" t="s">
        <v>238</v>
      </c>
      <c r="X242" s="127" t="s">
        <v>272</v>
      </c>
    </row>
    <row r="243" spans="1:24" s="129" customFormat="1" x14ac:dyDescent="0.25">
      <c r="A243" s="32">
        <f t="shared" si="32"/>
        <v>237</v>
      </c>
      <c r="B243" s="126" t="s">
        <v>63</v>
      </c>
      <c r="C243" s="127" t="s">
        <v>216</v>
      </c>
      <c r="D243" s="127">
        <v>5</v>
      </c>
      <c r="E243" s="127">
        <v>2</v>
      </c>
      <c r="F243" s="127">
        <f t="shared" si="37"/>
        <v>2.8284271247461903</v>
      </c>
      <c r="G243" s="127"/>
      <c r="H243" s="127">
        <v>1</v>
      </c>
      <c r="I243" s="127"/>
      <c r="J243" s="127"/>
      <c r="K243" s="127"/>
      <c r="L243" s="127"/>
      <c r="M243" s="127"/>
      <c r="N243" s="127"/>
      <c r="O243" s="127"/>
      <c r="P243" s="55">
        <f t="shared" si="39"/>
        <v>17</v>
      </c>
      <c r="Q243" s="127">
        <v>0</v>
      </c>
      <c r="R243" s="127">
        <v>1</v>
      </c>
      <c r="S243" s="127">
        <v>0.2</v>
      </c>
      <c r="T243" s="2" t="s">
        <v>106</v>
      </c>
      <c r="U243" s="2" t="s">
        <v>106</v>
      </c>
      <c r="V243" s="128">
        <f t="shared" si="38"/>
        <v>105</v>
      </c>
      <c r="W243" s="127" t="s">
        <v>238</v>
      </c>
      <c r="X243" s="127" t="s">
        <v>272</v>
      </c>
    </row>
    <row r="244" spans="1:24" s="129" customFormat="1" x14ac:dyDescent="0.25">
      <c r="A244" s="32">
        <f t="shared" si="32"/>
        <v>238</v>
      </c>
      <c r="B244" s="126" t="s">
        <v>63</v>
      </c>
      <c r="C244" s="127" t="s">
        <v>216</v>
      </c>
      <c r="D244" s="127">
        <v>5</v>
      </c>
      <c r="E244" s="127">
        <v>2</v>
      </c>
      <c r="F244" s="127">
        <f t="shared" si="37"/>
        <v>2.8284271247461903</v>
      </c>
      <c r="G244" s="127"/>
      <c r="H244" s="127">
        <v>1</v>
      </c>
      <c r="I244" s="127"/>
      <c r="J244" s="127"/>
      <c r="K244" s="127"/>
      <c r="L244" s="127"/>
      <c r="M244" s="127"/>
      <c r="N244" s="127"/>
      <c r="O244" s="127"/>
      <c r="P244" s="55">
        <f t="shared" si="39"/>
        <v>6</v>
      </c>
      <c r="Q244" s="127">
        <v>0</v>
      </c>
      <c r="R244" s="127">
        <v>1</v>
      </c>
      <c r="S244" s="127">
        <v>0.2</v>
      </c>
      <c r="T244" s="2" t="s">
        <v>106</v>
      </c>
      <c r="U244" s="2" t="s">
        <v>106</v>
      </c>
      <c r="V244" s="128">
        <f t="shared" si="38"/>
        <v>106</v>
      </c>
      <c r="W244" s="127" t="s">
        <v>238</v>
      </c>
      <c r="X244" s="127" t="s">
        <v>272</v>
      </c>
    </row>
    <row r="245" spans="1:24" s="129" customFormat="1" x14ac:dyDescent="0.25">
      <c r="A245" s="32">
        <f t="shared" si="32"/>
        <v>239</v>
      </c>
      <c r="B245" s="126" t="s">
        <v>63</v>
      </c>
      <c r="C245" s="127" t="s">
        <v>216</v>
      </c>
      <c r="D245" s="127">
        <v>5</v>
      </c>
      <c r="E245" s="127">
        <v>2</v>
      </c>
      <c r="F245" s="127">
        <f t="shared" si="37"/>
        <v>2.8284271247461903</v>
      </c>
      <c r="G245" s="127"/>
      <c r="H245" s="127">
        <v>1</v>
      </c>
      <c r="I245" s="127"/>
      <c r="J245" s="127"/>
      <c r="K245" s="127"/>
      <c r="L245" s="127"/>
      <c r="M245" s="127"/>
      <c r="N245" s="127"/>
      <c r="O245" s="127"/>
      <c r="P245" s="55">
        <f t="shared" si="39"/>
        <v>8</v>
      </c>
      <c r="Q245" s="127">
        <v>0</v>
      </c>
      <c r="R245" s="127">
        <v>1</v>
      </c>
      <c r="S245" s="127">
        <v>0.2</v>
      </c>
      <c r="T245" s="2" t="s">
        <v>106</v>
      </c>
      <c r="U245" s="2" t="s">
        <v>106</v>
      </c>
      <c r="V245" s="128">
        <f t="shared" si="38"/>
        <v>107</v>
      </c>
      <c r="W245" s="127" t="s">
        <v>238</v>
      </c>
      <c r="X245" s="127" t="s">
        <v>272</v>
      </c>
    </row>
    <row r="246" spans="1:24" s="129" customFormat="1" x14ac:dyDescent="0.25">
      <c r="A246" s="32">
        <f t="shared" si="32"/>
        <v>240</v>
      </c>
      <c r="B246" s="126" t="s">
        <v>63</v>
      </c>
      <c r="C246" s="127" t="s">
        <v>216</v>
      </c>
      <c r="D246" s="127">
        <v>5</v>
      </c>
      <c r="E246" s="127">
        <v>2</v>
      </c>
      <c r="F246" s="127">
        <f t="shared" si="37"/>
        <v>2.8284271247461903</v>
      </c>
      <c r="G246" s="127"/>
      <c r="H246" s="127">
        <v>1</v>
      </c>
      <c r="I246" s="127"/>
      <c r="J246" s="127"/>
      <c r="K246" s="127"/>
      <c r="L246" s="127"/>
      <c r="M246" s="127"/>
      <c r="N246" s="127"/>
      <c r="O246" s="127"/>
      <c r="P246" s="55">
        <f t="shared" si="39"/>
        <v>7</v>
      </c>
      <c r="Q246" s="127">
        <v>0</v>
      </c>
      <c r="R246" s="127">
        <v>1</v>
      </c>
      <c r="S246" s="127">
        <v>0.2</v>
      </c>
      <c r="T246" s="2" t="s">
        <v>106</v>
      </c>
      <c r="U246" s="2" t="s">
        <v>106</v>
      </c>
      <c r="V246" s="128">
        <f t="shared" si="38"/>
        <v>108</v>
      </c>
      <c r="W246" s="127" t="s">
        <v>238</v>
      </c>
      <c r="X246" s="127" t="s">
        <v>272</v>
      </c>
    </row>
    <row r="247" spans="1:24" s="129" customFormat="1" x14ac:dyDescent="0.25">
      <c r="A247" s="32">
        <f t="shared" si="32"/>
        <v>241</v>
      </c>
      <c r="B247" s="126" t="s">
        <v>63</v>
      </c>
      <c r="C247" s="127" t="s">
        <v>216</v>
      </c>
      <c r="D247" s="127">
        <v>5</v>
      </c>
      <c r="E247" s="127">
        <v>2</v>
      </c>
      <c r="F247" s="127">
        <f>SQRT(5^2+5^2)</f>
        <v>7.0710678118654755</v>
      </c>
      <c r="G247" s="127"/>
      <c r="H247" s="127">
        <v>1</v>
      </c>
      <c r="I247" s="127"/>
      <c r="J247" s="127"/>
      <c r="K247" s="127"/>
      <c r="L247" s="127"/>
      <c r="M247" s="127"/>
      <c r="N247" s="127"/>
      <c r="O247" s="127"/>
      <c r="P247" s="55">
        <v>51</v>
      </c>
      <c r="Q247" s="127">
        <v>0</v>
      </c>
      <c r="R247" s="127">
        <v>1</v>
      </c>
      <c r="S247" s="127">
        <v>0.2</v>
      </c>
      <c r="T247" s="2" t="s">
        <v>106</v>
      </c>
      <c r="U247" s="2" t="s">
        <v>106</v>
      </c>
      <c r="V247" s="128">
        <f>V223</f>
        <v>97</v>
      </c>
      <c r="W247" s="127" t="s">
        <v>238</v>
      </c>
      <c r="X247" s="127" t="s">
        <v>272</v>
      </c>
    </row>
    <row r="248" spans="1:24" s="129" customFormat="1" x14ac:dyDescent="0.25">
      <c r="A248" s="32">
        <f t="shared" si="32"/>
        <v>242</v>
      </c>
      <c r="B248" s="126" t="s">
        <v>63</v>
      </c>
      <c r="C248" s="127" t="s">
        <v>216</v>
      </c>
      <c r="D248" s="127">
        <v>5</v>
      </c>
      <c r="E248" s="127">
        <v>2</v>
      </c>
      <c r="F248" s="127">
        <f t="shared" ref="F248:F269" si="40">SQRT(5^2+5^2)</f>
        <v>7.0710678118654755</v>
      </c>
      <c r="G248" s="127"/>
      <c r="H248" s="127">
        <v>1</v>
      </c>
      <c r="I248" s="127"/>
      <c r="J248" s="127"/>
      <c r="K248" s="127"/>
      <c r="L248" s="127"/>
      <c r="M248" s="127"/>
      <c r="N248" s="127"/>
      <c r="O248" s="127"/>
      <c r="P248" s="55">
        <v>53</v>
      </c>
      <c r="Q248" s="127">
        <v>0</v>
      </c>
      <c r="R248" s="127">
        <v>1</v>
      </c>
      <c r="S248" s="127">
        <v>0.2</v>
      </c>
      <c r="T248" s="2" t="s">
        <v>106</v>
      </c>
      <c r="U248" s="2" t="s">
        <v>106</v>
      </c>
      <c r="V248" s="128">
        <f t="shared" si="38"/>
        <v>98</v>
      </c>
      <c r="W248" s="127" t="s">
        <v>238</v>
      </c>
      <c r="X248" s="127" t="s">
        <v>272</v>
      </c>
    </row>
    <row r="249" spans="1:24" s="129" customFormat="1" x14ac:dyDescent="0.25">
      <c r="A249" s="32">
        <f t="shared" si="32"/>
        <v>243</v>
      </c>
      <c r="B249" s="126" t="s">
        <v>63</v>
      </c>
      <c r="C249" s="127" t="s">
        <v>216</v>
      </c>
      <c r="D249" s="127">
        <v>5</v>
      </c>
      <c r="E249" s="127">
        <v>2</v>
      </c>
      <c r="F249" s="127">
        <f t="shared" si="40"/>
        <v>7.0710678118654755</v>
      </c>
      <c r="G249" s="127"/>
      <c r="H249" s="127">
        <v>1</v>
      </c>
      <c r="I249" s="127"/>
      <c r="J249" s="127"/>
      <c r="K249" s="127"/>
      <c r="L249" s="127"/>
      <c r="M249" s="127"/>
      <c r="N249" s="127"/>
      <c r="O249" s="127"/>
      <c r="P249" s="55">
        <v>52</v>
      </c>
      <c r="Q249" s="127">
        <v>0</v>
      </c>
      <c r="R249" s="127">
        <v>1</v>
      </c>
      <c r="S249" s="127">
        <v>0.2</v>
      </c>
      <c r="T249" s="2" t="s">
        <v>106</v>
      </c>
      <c r="U249" s="2" t="s">
        <v>106</v>
      </c>
      <c r="V249" s="128">
        <f t="shared" si="38"/>
        <v>99</v>
      </c>
      <c r="W249" s="127" t="s">
        <v>238</v>
      </c>
      <c r="X249" s="127" t="s">
        <v>272</v>
      </c>
    </row>
    <row r="250" spans="1:24" s="129" customFormat="1" x14ac:dyDescent="0.25">
      <c r="A250" s="32">
        <f t="shared" si="32"/>
        <v>244</v>
      </c>
      <c r="B250" s="126" t="s">
        <v>63</v>
      </c>
      <c r="C250" s="127" t="s">
        <v>216</v>
      </c>
      <c r="D250" s="127">
        <v>5</v>
      </c>
      <c r="E250" s="127">
        <v>2</v>
      </c>
      <c r="F250" s="127">
        <f t="shared" si="40"/>
        <v>7.0710678118654755</v>
      </c>
      <c r="G250" s="127"/>
      <c r="H250" s="127">
        <v>1</v>
      </c>
      <c r="I250" s="127"/>
      <c r="J250" s="127"/>
      <c r="K250" s="127"/>
      <c r="L250" s="127"/>
      <c r="M250" s="127"/>
      <c r="N250" s="127"/>
      <c r="O250" s="127"/>
      <c r="P250" s="55">
        <v>31</v>
      </c>
      <c r="Q250" s="127">
        <v>0</v>
      </c>
      <c r="R250" s="127">
        <v>1</v>
      </c>
      <c r="S250" s="127">
        <v>0.2</v>
      </c>
      <c r="T250" s="2" t="s">
        <v>106</v>
      </c>
      <c r="U250" s="2" t="s">
        <v>106</v>
      </c>
      <c r="V250" s="128">
        <f t="shared" si="38"/>
        <v>100</v>
      </c>
      <c r="W250" s="127" t="s">
        <v>238</v>
      </c>
      <c r="X250" s="127" t="s">
        <v>272</v>
      </c>
    </row>
    <row r="251" spans="1:24" s="129" customFormat="1" x14ac:dyDescent="0.25">
      <c r="A251" s="32">
        <f t="shared" si="32"/>
        <v>245</v>
      </c>
      <c r="B251" s="126" t="s">
        <v>63</v>
      </c>
      <c r="C251" s="127" t="s">
        <v>216</v>
      </c>
      <c r="D251" s="127">
        <v>5</v>
      </c>
      <c r="E251" s="127">
        <v>2</v>
      </c>
      <c r="F251" s="127">
        <f t="shared" si="40"/>
        <v>7.0710678118654755</v>
      </c>
      <c r="G251" s="127"/>
      <c r="H251" s="127">
        <v>1</v>
      </c>
      <c r="I251" s="127"/>
      <c r="J251" s="127"/>
      <c r="K251" s="127"/>
      <c r="L251" s="127"/>
      <c r="M251" s="127"/>
      <c r="N251" s="127"/>
      <c r="O251" s="127"/>
      <c r="P251" s="55">
        <v>43</v>
      </c>
      <c r="Q251" s="127">
        <v>0</v>
      </c>
      <c r="R251" s="127">
        <v>1</v>
      </c>
      <c r="S251" s="127">
        <v>0.2</v>
      </c>
      <c r="T251" s="2" t="s">
        <v>106</v>
      </c>
      <c r="U251" s="2" t="s">
        <v>106</v>
      </c>
      <c r="V251" s="128">
        <f t="shared" si="38"/>
        <v>101</v>
      </c>
      <c r="W251" s="127" t="s">
        <v>238</v>
      </c>
      <c r="X251" s="127" t="s">
        <v>272</v>
      </c>
    </row>
    <row r="252" spans="1:24" s="129" customFormat="1" x14ac:dyDescent="0.25">
      <c r="A252" s="32">
        <f t="shared" si="32"/>
        <v>246</v>
      </c>
      <c r="B252" s="126" t="s">
        <v>63</v>
      </c>
      <c r="C252" s="127" t="s">
        <v>216</v>
      </c>
      <c r="D252" s="127">
        <v>5</v>
      </c>
      <c r="E252" s="127">
        <v>2</v>
      </c>
      <c r="F252" s="127">
        <f t="shared" si="40"/>
        <v>7.0710678118654755</v>
      </c>
      <c r="G252" s="127"/>
      <c r="H252" s="127">
        <v>1</v>
      </c>
      <c r="I252" s="127"/>
      <c r="J252" s="127"/>
      <c r="K252" s="127"/>
      <c r="L252" s="127"/>
      <c r="M252" s="127"/>
      <c r="N252" s="127"/>
      <c r="O252" s="127"/>
      <c r="P252" s="55">
        <v>42</v>
      </c>
      <c r="Q252" s="127">
        <v>0</v>
      </c>
      <c r="R252" s="127">
        <v>1</v>
      </c>
      <c r="S252" s="127">
        <v>0.2</v>
      </c>
      <c r="T252" s="2" t="s">
        <v>106</v>
      </c>
      <c r="U252" s="2" t="s">
        <v>106</v>
      </c>
      <c r="V252" s="128">
        <f t="shared" si="38"/>
        <v>102</v>
      </c>
      <c r="W252" s="127" t="s">
        <v>238</v>
      </c>
      <c r="X252" s="127" t="s">
        <v>272</v>
      </c>
    </row>
    <row r="253" spans="1:24" s="129" customFormat="1" x14ac:dyDescent="0.25">
      <c r="A253" s="32">
        <f t="shared" si="32"/>
        <v>247</v>
      </c>
      <c r="B253" s="126" t="s">
        <v>63</v>
      </c>
      <c r="C253" s="127" t="s">
        <v>216</v>
      </c>
      <c r="D253" s="127">
        <v>5</v>
      </c>
      <c r="E253" s="127">
        <v>2</v>
      </c>
      <c r="F253" s="127">
        <f t="shared" si="40"/>
        <v>7.0710678118654755</v>
      </c>
      <c r="G253" s="127"/>
      <c r="H253" s="127">
        <v>1</v>
      </c>
      <c r="I253" s="127"/>
      <c r="J253" s="127"/>
      <c r="K253" s="127"/>
      <c r="L253" s="127"/>
      <c r="M253" s="127"/>
      <c r="N253" s="127"/>
      <c r="O253" s="127"/>
      <c r="P253" s="55">
        <v>11</v>
      </c>
      <c r="Q253" s="127">
        <v>0</v>
      </c>
      <c r="R253" s="127">
        <v>1</v>
      </c>
      <c r="S253" s="127">
        <v>0.2</v>
      </c>
      <c r="T253" s="2" t="s">
        <v>106</v>
      </c>
      <c r="U253" s="2" t="s">
        <v>106</v>
      </c>
      <c r="V253" s="128">
        <f t="shared" si="38"/>
        <v>97</v>
      </c>
      <c r="W253" s="127" t="s">
        <v>238</v>
      </c>
      <c r="X253" s="127" t="s">
        <v>272</v>
      </c>
    </row>
    <row r="254" spans="1:24" s="129" customFormat="1" x14ac:dyDescent="0.25">
      <c r="A254" s="32">
        <f t="shared" si="32"/>
        <v>248</v>
      </c>
      <c r="B254" s="126" t="s">
        <v>63</v>
      </c>
      <c r="C254" s="127" t="s">
        <v>216</v>
      </c>
      <c r="D254" s="127">
        <v>5</v>
      </c>
      <c r="E254" s="127">
        <v>2</v>
      </c>
      <c r="F254" s="127">
        <f t="shared" si="40"/>
        <v>7.0710678118654755</v>
      </c>
      <c r="G254" s="127"/>
      <c r="H254" s="127">
        <v>1</v>
      </c>
      <c r="I254" s="127"/>
      <c r="J254" s="127"/>
      <c r="K254" s="127"/>
      <c r="L254" s="127"/>
      <c r="M254" s="127"/>
      <c r="N254" s="127"/>
      <c r="O254" s="127"/>
      <c r="P254" s="55">
        <v>13</v>
      </c>
      <c r="Q254" s="127">
        <v>0</v>
      </c>
      <c r="R254" s="127">
        <v>1</v>
      </c>
      <c r="S254" s="127">
        <v>0.2</v>
      </c>
      <c r="T254" s="2" t="s">
        <v>106</v>
      </c>
      <c r="U254" s="2" t="s">
        <v>106</v>
      </c>
      <c r="V254" s="128">
        <f t="shared" si="38"/>
        <v>98</v>
      </c>
      <c r="W254" s="127" t="s">
        <v>238</v>
      </c>
      <c r="X254" s="127" t="s">
        <v>272</v>
      </c>
    </row>
    <row r="255" spans="1:24" s="129" customFormat="1" x14ac:dyDescent="0.25">
      <c r="A255" s="32">
        <f t="shared" si="32"/>
        <v>249</v>
      </c>
      <c r="B255" s="126" t="s">
        <v>63</v>
      </c>
      <c r="C255" s="127" t="s">
        <v>216</v>
      </c>
      <c r="D255" s="127">
        <v>5</v>
      </c>
      <c r="E255" s="127">
        <v>2</v>
      </c>
      <c r="F255" s="127">
        <f t="shared" si="40"/>
        <v>7.0710678118654755</v>
      </c>
      <c r="G255" s="127"/>
      <c r="H255" s="127">
        <v>1</v>
      </c>
      <c r="I255" s="127"/>
      <c r="J255" s="127"/>
      <c r="K255" s="127"/>
      <c r="L255" s="127"/>
      <c r="M255" s="127"/>
      <c r="N255" s="127"/>
      <c r="O255" s="127"/>
      <c r="P255" s="55">
        <v>12</v>
      </c>
      <c r="Q255" s="127">
        <v>0</v>
      </c>
      <c r="R255" s="127">
        <v>1</v>
      </c>
      <c r="S255" s="127">
        <v>0.2</v>
      </c>
      <c r="T255" s="2" t="s">
        <v>106</v>
      </c>
      <c r="U255" s="2" t="s">
        <v>106</v>
      </c>
      <c r="V255" s="128">
        <f t="shared" si="38"/>
        <v>99</v>
      </c>
      <c r="W255" s="127" t="s">
        <v>238</v>
      </c>
      <c r="X255" s="127" t="s">
        <v>272</v>
      </c>
    </row>
    <row r="256" spans="1:24" s="129" customFormat="1" x14ac:dyDescent="0.25">
      <c r="A256" s="32">
        <f t="shared" si="32"/>
        <v>250</v>
      </c>
      <c r="B256" s="126" t="s">
        <v>63</v>
      </c>
      <c r="C256" s="127" t="s">
        <v>216</v>
      </c>
      <c r="D256" s="127">
        <v>5</v>
      </c>
      <c r="E256" s="127">
        <v>2</v>
      </c>
      <c r="F256" s="127">
        <f t="shared" si="40"/>
        <v>7.0710678118654755</v>
      </c>
      <c r="G256" s="127"/>
      <c r="H256" s="127">
        <v>1</v>
      </c>
      <c r="I256" s="127"/>
      <c r="J256" s="127"/>
      <c r="K256" s="127"/>
      <c r="L256" s="127"/>
      <c r="M256" s="127"/>
      <c r="N256" s="127"/>
      <c r="O256" s="127"/>
      <c r="P256" s="55">
        <v>1</v>
      </c>
      <c r="Q256" s="127">
        <v>0</v>
      </c>
      <c r="R256" s="127">
        <v>1</v>
      </c>
      <c r="S256" s="127">
        <v>0.2</v>
      </c>
      <c r="T256" s="2" t="s">
        <v>106</v>
      </c>
      <c r="U256" s="2" t="s">
        <v>106</v>
      </c>
      <c r="V256" s="128">
        <f t="shared" si="38"/>
        <v>100</v>
      </c>
      <c r="W256" s="127" t="s">
        <v>238</v>
      </c>
      <c r="X256" s="127" t="s">
        <v>272</v>
      </c>
    </row>
    <row r="257" spans="1:24" s="129" customFormat="1" x14ac:dyDescent="0.25">
      <c r="A257" s="32">
        <f t="shared" si="32"/>
        <v>251</v>
      </c>
      <c r="B257" s="126" t="s">
        <v>63</v>
      </c>
      <c r="C257" s="127" t="s">
        <v>216</v>
      </c>
      <c r="D257" s="127">
        <v>5</v>
      </c>
      <c r="E257" s="127">
        <v>2</v>
      </c>
      <c r="F257" s="127">
        <f t="shared" si="40"/>
        <v>7.0710678118654755</v>
      </c>
      <c r="G257" s="127"/>
      <c r="H257" s="127">
        <v>1</v>
      </c>
      <c r="I257" s="127"/>
      <c r="J257" s="127"/>
      <c r="K257" s="127"/>
      <c r="L257" s="127"/>
      <c r="M257" s="127"/>
      <c r="N257" s="127"/>
      <c r="O257" s="127"/>
      <c r="P257" s="55">
        <v>3</v>
      </c>
      <c r="Q257" s="127">
        <v>0</v>
      </c>
      <c r="R257" s="127">
        <v>1</v>
      </c>
      <c r="S257" s="127">
        <v>0.2</v>
      </c>
      <c r="T257" s="2" t="s">
        <v>106</v>
      </c>
      <c r="U257" s="2" t="s">
        <v>106</v>
      </c>
      <c r="V257" s="128">
        <f t="shared" si="38"/>
        <v>101</v>
      </c>
      <c r="W257" s="127" t="s">
        <v>238</v>
      </c>
      <c r="X257" s="127" t="s">
        <v>272</v>
      </c>
    </row>
    <row r="258" spans="1:24" s="129" customFormat="1" x14ac:dyDescent="0.25">
      <c r="A258" s="32">
        <f t="shared" si="32"/>
        <v>252</v>
      </c>
      <c r="B258" s="126" t="s">
        <v>63</v>
      </c>
      <c r="C258" s="127" t="s">
        <v>216</v>
      </c>
      <c r="D258" s="127">
        <v>5</v>
      </c>
      <c r="E258" s="127">
        <v>2</v>
      </c>
      <c r="F258" s="127">
        <f t="shared" si="40"/>
        <v>7.0710678118654755</v>
      </c>
      <c r="G258" s="127"/>
      <c r="H258" s="127">
        <v>1</v>
      </c>
      <c r="I258" s="127"/>
      <c r="J258" s="127"/>
      <c r="K258" s="127"/>
      <c r="L258" s="127"/>
      <c r="M258" s="127"/>
      <c r="N258" s="127"/>
      <c r="O258" s="127"/>
      <c r="P258" s="55">
        <v>2</v>
      </c>
      <c r="Q258" s="127">
        <v>0</v>
      </c>
      <c r="R258" s="127">
        <v>1</v>
      </c>
      <c r="S258" s="127">
        <v>0.2</v>
      </c>
      <c r="T258" s="2" t="s">
        <v>106</v>
      </c>
      <c r="U258" s="2" t="s">
        <v>106</v>
      </c>
      <c r="V258" s="128">
        <f t="shared" si="38"/>
        <v>102</v>
      </c>
      <c r="W258" s="127" t="s">
        <v>238</v>
      </c>
      <c r="X258" s="127" t="s">
        <v>272</v>
      </c>
    </row>
    <row r="259" spans="1:24" s="129" customFormat="1" x14ac:dyDescent="0.25">
      <c r="A259" s="32">
        <f t="shared" si="32"/>
        <v>253</v>
      </c>
      <c r="B259" s="126" t="s">
        <v>63</v>
      </c>
      <c r="C259" s="127" t="s">
        <v>216</v>
      </c>
      <c r="D259" s="127">
        <v>5</v>
      </c>
      <c r="E259" s="127">
        <v>2</v>
      </c>
      <c r="F259" s="127">
        <f t="shared" si="40"/>
        <v>7.0710678118654755</v>
      </c>
      <c r="G259" s="127"/>
      <c r="H259" s="127">
        <v>1</v>
      </c>
      <c r="I259" s="127"/>
      <c r="J259" s="127"/>
      <c r="K259" s="127"/>
      <c r="L259" s="127"/>
      <c r="M259" s="127"/>
      <c r="N259" s="127"/>
      <c r="O259" s="127"/>
      <c r="P259" s="55">
        <f>+P247+5</f>
        <v>56</v>
      </c>
      <c r="Q259" s="127">
        <v>0</v>
      </c>
      <c r="R259" s="127">
        <v>1</v>
      </c>
      <c r="S259" s="127">
        <v>0.2</v>
      </c>
      <c r="T259" s="2" t="s">
        <v>106</v>
      </c>
      <c r="U259" s="2" t="s">
        <v>106</v>
      </c>
      <c r="V259" s="128">
        <f t="shared" si="38"/>
        <v>103</v>
      </c>
      <c r="W259" s="127" t="s">
        <v>238</v>
      </c>
      <c r="X259" s="127" t="s">
        <v>272</v>
      </c>
    </row>
    <row r="260" spans="1:24" s="129" customFormat="1" x14ac:dyDescent="0.25">
      <c r="A260" s="32">
        <f t="shared" si="32"/>
        <v>254</v>
      </c>
      <c r="B260" s="126" t="s">
        <v>63</v>
      </c>
      <c r="C260" s="127" t="s">
        <v>216</v>
      </c>
      <c r="D260" s="127">
        <v>5</v>
      </c>
      <c r="E260" s="127">
        <v>2</v>
      </c>
      <c r="F260" s="127">
        <f t="shared" si="40"/>
        <v>7.0710678118654755</v>
      </c>
      <c r="G260" s="127"/>
      <c r="H260" s="127">
        <v>1</v>
      </c>
      <c r="I260" s="127"/>
      <c r="J260" s="127"/>
      <c r="K260" s="127"/>
      <c r="L260" s="127"/>
      <c r="M260" s="127"/>
      <c r="N260" s="127"/>
      <c r="O260" s="127"/>
      <c r="P260" s="55">
        <f t="shared" ref="P260:P270" si="41">+P248+5</f>
        <v>58</v>
      </c>
      <c r="Q260" s="127">
        <v>0</v>
      </c>
      <c r="R260" s="127">
        <v>1</v>
      </c>
      <c r="S260" s="127">
        <v>0.2</v>
      </c>
      <c r="T260" s="2" t="s">
        <v>106</v>
      </c>
      <c r="U260" s="2" t="s">
        <v>106</v>
      </c>
      <c r="V260" s="128">
        <f t="shared" si="38"/>
        <v>104</v>
      </c>
      <c r="W260" s="127" t="s">
        <v>238</v>
      </c>
      <c r="X260" s="127" t="s">
        <v>272</v>
      </c>
    </row>
    <row r="261" spans="1:24" s="129" customFormat="1" x14ac:dyDescent="0.25">
      <c r="A261" s="32">
        <f t="shared" si="32"/>
        <v>255</v>
      </c>
      <c r="B261" s="126" t="s">
        <v>63</v>
      </c>
      <c r="C261" s="127" t="s">
        <v>216</v>
      </c>
      <c r="D261" s="127">
        <v>5</v>
      </c>
      <c r="E261" s="127">
        <v>2</v>
      </c>
      <c r="F261" s="127">
        <f t="shared" si="40"/>
        <v>7.0710678118654755</v>
      </c>
      <c r="G261" s="127"/>
      <c r="H261" s="127">
        <v>1</v>
      </c>
      <c r="I261" s="127"/>
      <c r="J261" s="127"/>
      <c r="K261" s="127"/>
      <c r="L261" s="127"/>
      <c r="M261" s="127"/>
      <c r="N261" s="127"/>
      <c r="O261" s="127"/>
      <c r="P261" s="55">
        <f t="shared" si="41"/>
        <v>57</v>
      </c>
      <c r="Q261" s="127">
        <v>0</v>
      </c>
      <c r="R261" s="127">
        <v>1</v>
      </c>
      <c r="S261" s="127">
        <v>0.2</v>
      </c>
      <c r="T261" s="2" t="s">
        <v>106</v>
      </c>
      <c r="U261" s="2" t="s">
        <v>106</v>
      </c>
      <c r="V261" s="128">
        <f t="shared" si="38"/>
        <v>105</v>
      </c>
      <c r="W261" s="127" t="s">
        <v>238</v>
      </c>
      <c r="X261" s="127" t="s">
        <v>272</v>
      </c>
    </row>
    <row r="262" spans="1:24" s="129" customFormat="1" x14ac:dyDescent="0.25">
      <c r="A262" s="32">
        <f t="shared" si="32"/>
        <v>256</v>
      </c>
      <c r="B262" s="126" t="s">
        <v>63</v>
      </c>
      <c r="C262" s="127" t="s">
        <v>216</v>
      </c>
      <c r="D262" s="127">
        <v>5</v>
      </c>
      <c r="E262" s="127">
        <v>2</v>
      </c>
      <c r="F262" s="127">
        <f t="shared" si="40"/>
        <v>7.0710678118654755</v>
      </c>
      <c r="G262" s="127"/>
      <c r="H262" s="127">
        <v>1</v>
      </c>
      <c r="I262" s="127"/>
      <c r="J262" s="127"/>
      <c r="K262" s="127"/>
      <c r="L262" s="127"/>
      <c r="M262" s="127"/>
      <c r="N262" s="127"/>
      <c r="O262" s="127"/>
      <c r="P262" s="55">
        <f t="shared" si="41"/>
        <v>36</v>
      </c>
      <c r="Q262" s="127">
        <v>0</v>
      </c>
      <c r="R262" s="127">
        <v>1</v>
      </c>
      <c r="S262" s="127">
        <v>0.2</v>
      </c>
      <c r="T262" s="2" t="s">
        <v>106</v>
      </c>
      <c r="U262" s="2" t="s">
        <v>106</v>
      </c>
      <c r="V262" s="128">
        <f t="shared" si="38"/>
        <v>106</v>
      </c>
      <c r="W262" s="127" t="s">
        <v>238</v>
      </c>
      <c r="X262" s="127" t="s">
        <v>272</v>
      </c>
    </row>
    <row r="263" spans="1:24" s="129" customFormat="1" x14ac:dyDescent="0.25">
      <c r="A263" s="32">
        <f t="shared" si="32"/>
        <v>257</v>
      </c>
      <c r="B263" s="126" t="s">
        <v>63</v>
      </c>
      <c r="C263" s="127" t="s">
        <v>216</v>
      </c>
      <c r="D263" s="127">
        <v>5</v>
      </c>
      <c r="E263" s="127">
        <v>2</v>
      </c>
      <c r="F263" s="127">
        <f t="shared" si="40"/>
        <v>7.0710678118654755</v>
      </c>
      <c r="G263" s="127"/>
      <c r="H263" s="127">
        <v>1</v>
      </c>
      <c r="I263" s="127"/>
      <c r="J263" s="127"/>
      <c r="K263" s="127"/>
      <c r="L263" s="127"/>
      <c r="M263" s="127"/>
      <c r="N263" s="127"/>
      <c r="O263" s="127"/>
      <c r="P263" s="55">
        <f t="shared" si="41"/>
        <v>48</v>
      </c>
      <c r="Q263" s="127">
        <v>0</v>
      </c>
      <c r="R263" s="127">
        <v>1</v>
      </c>
      <c r="S263" s="127">
        <v>0.2</v>
      </c>
      <c r="T263" s="2" t="s">
        <v>106</v>
      </c>
      <c r="U263" s="2" t="s">
        <v>106</v>
      </c>
      <c r="V263" s="128">
        <f t="shared" si="38"/>
        <v>107</v>
      </c>
      <c r="W263" s="127" t="s">
        <v>238</v>
      </c>
      <c r="X263" s="127" t="s">
        <v>272</v>
      </c>
    </row>
    <row r="264" spans="1:24" s="129" customFormat="1" x14ac:dyDescent="0.25">
      <c r="A264" s="32">
        <f t="shared" si="32"/>
        <v>258</v>
      </c>
      <c r="B264" s="126" t="s">
        <v>63</v>
      </c>
      <c r="C264" s="127" t="s">
        <v>216</v>
      </c>
      <c r="D264" s="127">
        <v>5</v>
      </c>
      <c r="E264" s="127">
        <v>2</v>
      </c>
      <c r="F264" s="127">
        <f t="shared" si="40"/>
        <v>7.0710678118654755</v>
      </c>
      <c r="G264" s="127"/>
      <c r="H264" s="127">
        <v>1</v>
      </c>
      <c r="I264" s="127"/>
      <c r="J264" s="127"/>
      <c r="K264" s="127"/>
      <c r="L264" s="127"/>
      <c r="M264" s="127"/>
      <c r="N264" s="127"/>
      <c r="O264" s="127"/>
      <c r="P264" s="55">
        <f t="shared" si="41"/>
        <v>47</v>
      </c>
      <c r="Q264" s="127">
        <v>0</v>
      </c>
      <c r="R264" s="127">
        <v>1</v>
      </c>
      <c r="S264" s="127">
        <v>0.2</v>
      </c>
      <c r="T264" s="2" t="s">
        <v>106</v>
      </c>
      <c r="U264" s="2" t="s">
        <v>106</v>
      </c>
      <c r="V264" s="128">
        <f t="shared" si="38"/>
        <v>108</v>
      </c>
      <c r="W264" s="127" t="s">
        <v>238</v>
      </c>
      <c r="X264" s="127" t="s">
        <v>272</v>
      </c>
    </row>
    <row r="265" spans="1:24" s="129" customFormat="1" x14ac:dyDescent="0.25">
      <c r="A265" s="32">
        <f t="shared" ref="A265:A328" si="42">A264+1</f>
        <v>259</v>
      </c>
      <c r="B265" s="126" t="s">
        <v>63</v>
      </c>
      <c r="C265" s="127" t="s">
        <v>216</v>
      </c>
      <c r="D265" s="127">
        <v>5</v>
      </c>
      <c r="E265" s="127">
        <v>2</v>
      </c>
      <c r="F265" s="127">
        <f t="shared" si="40"/>
        <v>7.0710678118654755</v>
      </c>
      <c r="G265" s="127"/>
      <c r="H265" s="127">
        <v>1</v>
      </c>
      <c r="I265" s="127"/>
      <c r="J265" s="127"/>
      <c r="K265" s="127"/>
      <c r="L265" s="127"/>
      <c r="M265" s="127"/>
      <c r="N265" s="127"/>
      <c r="O265" s="127"/>
      <c r="P265" s="55">
        <f t="shared" si="41"/>
        <v>16</v>
      </c>
      <c r="Q265" s="127">
        <v>0</v>
      </c>
      <c r="R265" s="127">
        <v>1</v>
      </c>
      <c r="S265" s="127">
        <v>0.2</v>
      </c>
      <c r="T265" s="2" t="s">
        <v>106</v>
      </c>
      <c r="U265" s="2" t="s">
        <v>106</v>
      </c>
      <c r="V265" s="128">
        <f t="shared" si="38"/>
        <v>103</v>
      </c>
      <c r="W265" s="127" t="s">
        <v>238</v>
      </c>
      <c r="X265" s="127" t="s">
        <v>272</v>
      </c>
    </row>
    <row r="266" spans="1:24" s="129" customFormat="1" x14ac:dyDescent="0.25">
      <c r="A266" s="32">
        <f t="shared" si="42"/>
        <v>260</v>
      </c>
      <c r="B266" s="126" t="s">
        <v>63</v>
      </c>
      <c r="C266" s="127" t="s">
        <v>216</v>
      </c>
      <c r="D266" s="127">
        <v>5</v>
      </c>
      <c r="E266" s="127">
        <v>2</v>
      </c>
      <c r="F266" s="127">
        <f t="shared" si="40"/>
        <v>7.0710678118654755</v>
      </c>
      <c r="G266" s="127"/>
      <c r="H266" s="127">
        <v>1</v>
      </c>
      <c r="I266" s="127"/>
      <c r="J266" s="127"/>
      <c r="K266" s="127"/>
      <c r="L266" s="127"/>
      <c r="M266" s="127"/>
      <c r="N266" s="127"/>
      <c r="O266" s="127"/>
      <c r="P266" s="55">
        <f t="shared" si="41"/>
        <v>18</v>
      </c>
      <c r="Q266" s="127">
        <v>0</v>
      </c>
      <c r="R266" s="127">
        <v>1</v>
      </c>
      <c r="S266" s="127">
        <v>0.2</v>
      </c>
      <c r="T266" s="2" t="s">
        <v>106</v>
      </c>
      <c r="U266" s="2" t="s">
        <v>106</v>
      </c>
      <c r="V266" s="128">
        <f t="shared" si="38"/>
        <v>104</v>
      </c>
      <c r="W266" s="127" t="s">
        <v>238</v>
      </c>
      <c r="X266" s="127" t="s">
        <v>272</v>
      </c>
    </row>
    <row r="267" spans="1:24" s="129" customFormat="1" x14ac:dyDescent="0.25">
      <c r="A267" s="32">
        <f t="shared" si="42"/>
        <v>261</v>
      </c>
      <c r="B267" s="126" t="s">
        <v>63</v>
      </c>
      <c r="C267" s="127" t="s">
        <v>216</v>
      </c>
      <c r="D267" s="127">
        <v>5</v>
      </c>
      <c r="E267" s="127">
        <v>2</v>
      </c>
      <c r="F267" s="127">
        <f t="shared" si="40"/>
        <v>7.0710678118654755</v>
      </c>
      <c r="G267" s="127"/>
      <c r="H267" s="127">
        <v>1</v>
      </c>
      <c r="I267" s="127"/>
      <c r="J267" s="127"/>
      <c r="K267" s="127"/>
      <c r="L267" s="127"/>
      <c r="M267" s="127"/>
      <c r="N267" s="127"/>
      <c r="O267" s="127"/>
      <c r="P267" s="55">
        <f t="shared" si="41"/>
        <v>17</v>
      </c>
      <c r="Q267" s="127">
        <v>0</v>
      </c>
      <c r="R267" s="127">
        <v>1</v>
      </c>
      <c r="S267" s="127">
        <v>0.2</v>
      </c>
      <c r="T267" s="2" t="s">
        <v>106</v>
      </c>
      <c r="U267" s="2" t="s">
        <v>106</v>
      </c>
      <c r="V267" s="128">
        <f t="shared" si="38"/>
        <v>105</v>
      </c>
      <c r="W267" s="127" t="s">
        <v>238</v>
      </c>
      <c r="X267" s="127" t="s">
        <v>272</v>
      </c>
    </row>
    <row r="268" spans="1:24" s="129" customFormat="1" x14ac:dyDescent="0.25">
      <c r="A268" s="32">
        <f t="shared" si="42"/>
        <v>262</v>
      </c>
      <c r="B268" s="126" t="s">
        <v>63</v>
      </c>
      <c r="C268" s="127" t="s">
        <v>216</v>
      </c>
      <c r="D268" s="127">
        <v>5</v>
      </c>
      <c r="E268" s="127">
        <v>2</v>
      </c>
      <c r="F268" s="127">
        <f t="shared" si="40"/>
        <v>7.0710678118654755</v>
      </c>
      <c r="G268" s="127"/>
      <c r="H268" s="127">
        <v>1</v>
      </c>
      <c r="I268" s="127"/>
      <c r="J268" s="127"/>
      <c r="K268" s="127"/>
      <c r="L268" s="127"/>
      <c r="M268" s="127"/>
      <c r="N268" s="127"/>
      <c r="O268" s="127"/>
      <c r="P268" s="55">
        <f t="shared" si="41"/>
        <v>6</v>
      </c>
      <c r="Q268" s="127">
        <v>0</v>
      </c>
      <c r="R268" s="127">
        <v>1</v>
      </c>
      <c r="S268" s="127">
        <v>0.2</v>
      </c>
      <c r="T268" s="2" t="s">
        <v>106</v>
      </c>
      <c r="U268" s="2" t="s">
        <v>106</v>
      </c>
      <c r="V268" s="128">
        <f t="shared" si="38"/>
        <v>106</v>
      </c>
      <c r="W268" s="127" t="s">
        <v>238</v>
      </c>
      <c r="X268" s="127" t="s">
        <v>272</v>
      </c>
    </row>
    <row r="269" spans="1:24" s="129" customFormat="1" x14ac:dyDescent="0.25">
      <c r="A269" s="32">
        <f t="shared" si="42"/>
        <v>263</v>
      </c>
      <c r="B269" s="126" t="s">
        <v>63</v>
      </c>
      <c r="C269" s="127" t="s">
        <v>216</v>
      </c>
      <c r="D269" s="127">
        <v>5</v>
      </c>
      <c r="E269" s="127">
        <v>2</v>
      </c>
      <c r="F269" s="127">
        <f t="shared" si="40"/>
        <v>7.0710678118654755</v>
      </c>
      <c r="G269" s="127"/>
      <c r="H269" s="127">
        <v>1</v>
      </c>
      <c r="I269" s="127"/>
      <c r="J269" s="127"/>
      <c r="K269" s="127"/>
      <c r="L269" s="127"/>
      <c r="M269" s="127"/>
      <c r="N269" s="127"/>
      <c r="O269" s="127"/>
      <c r="P269" s="55">
        <f t="shared" si="41"/>
        <v>8</v>
      </c>
      <c r="Q269" s="127">
        <v>0</v>
      </c>
      <c r="R269" s="127">
        <v>1</v>
      </c>
      <c r="S269" s="127">
        <v>0.2</v>
      </c>
      <c r="T269" s="2" t="s">
        <v>106</v>
      </c>
      <c r="U269" s="2" t="s">
        <v>106</v>
      </c>
      <c r="V269" s="128">
        <f t="shared" si="38"/>
        <v>107</v>
      </c>
      <c r="W269" s="127" t="s">
        <v>238</v>
      </c>
      <c r="X269" s="127" t="s">
        <v>272</v>
      </c>
    </row>
    <row r="270" spans="1:24" s="129" customFormat="1" x14ac:dyDescent="0.25">
      <c r="A270" s="32">
        <f t="shared" si="42"/>
        <v>264</v>
      </c>
      <c r="B270" s="126" t="s">
        <v>63</v>
      </c>
      <c r="C270" s="127" t="s">
        <v>216</v>
      </c>
      <c r="D270" s="127">
        <v>5</v>
      </c>
      <c r="E270" s="127">
        <v>2</v>
      </c>
      <c r="F270" s="127">
        <f>SQRT(5^2+5^2)</f>
        <v>7.0710678118654755</v>
      </c>
      <c r="G270" s="127"/>
      <c r="H270" s="127">
        <v>1</v>
      </c>
      <c r="I270" s="127"/>
      <c r="J270" s="127"/>
      <c r="K270" s="127"/>
      <c r="L270" s="127"/>
      <c r="M270" s="127"/>
      <c r="N270" s="127"/>
      <c r="O270" s="127"/>
      <c r="P270" s="55">
        <f t="shared" si="41"/>
        <v>7</v>
      </c>
      <c r="Q270" s="127">
        <v>0</v>
      </c>
      <c r="R270" s="127">
        <v>1</v>
      </c>
      <c r="S270" s="127">
        <v>0.2</v>
      </c>
      <c r="T270" s="2" t="s">
        <v>106</v>
      </c>
      <c r="U270" s="2" t="s">
        <v>106</v>
      </c>
      <c r="V270" s="128">
        <f t="shared" si="38"/>
        <v>108</v>
      </c>
      <c r="W270" s="127" t="s">
        <v>238</v>
      </c>
      <c r="X270" s="127" t="s">
        <v>272</v>
      </c>
    </row>
    <row r="271" spans="1:24" s="129" customFormat="1" x14ac:dyDescent="0.25">
      <c r="A271" s="32">
        <f t="shared" si="42"/>
        <v>265</v>
      </c>
      <c r="B271" s="126" t="s">
        <v>63</v>
      </c>
      <c r="C271" s="127" t="s">
        <v>217</v>
      </c>
      <c r="D271" s="127">
        <v>5</v>
      </c>
      <c r="E271" s="127">
        <v>2</v>
      </c>
      <c r="F271" s="127">
        <f>SQRT(1+1)</f>
        <v>1.4142135623730951</v>
      </c>
      <c r="G271" s="127"/>
      <c r="H271" s="127">
        <v>1</v>
      </c>
      <c r="I271" s="127"/>
      <c r="J271" s="127"/>
      <c r="K271" s="127"/>
      <c r="L271" s="127"/>
      <c r="M271" s="127"/>
      <c r="N271" s="127"/>
      <c r="O271" s="127"/>
      <c r="P271" s="55">
        <v>51</v>
      </c>
      <c r="Q271" s="127">
        <v>0</v>
      </c>
      <c r="R271" s="127">
        <v>1</v>
      </c>
      <c r="S271" s="127">
        <v>0.2</v>
      </c>
      <c r="T271" s="2" t="s">
        <v>106</v>
      </c>
      <c r="U271" s="2" t="s">
        <v>106</v>
      </c>
      <c r="V271" s="128">
        <f>V265+6</f>
        <v>109</v>
      </c>
      <c r="W271" s="127" t="s">
        <v>238</v>
      </c>
      <c r="X271" s="127" t="s">
        <v>272</v>
      </c>
    </row>
    <row r="272" spans="1:24" s="129" customFormat="1" x14ac:dyDescent="0.25">
      <c r="A272" s="32">
        <f t="shared" si="42"/>
        <v>266</v>
      </c>
      <c r="B272" s="126" t="s">
        <v>63</v>
      </c>
      <c r="C272" s="127" t="s">
        <v>217</v>
      </c>
      <c r="D272" s="127">
        <v>5</v>
      </c>
      <c r="E272" s="127">
        <v>2</v>
      </c>
      <c r="F272" s="127">
        <f t="shared" ref="F272:F294" si="43">SQRT(1+1)</f>
        <v>1.4142135623730951</v>
      </c>
      <c r="G272" s="127"/>
      <c r="H272" s="127">
        <v>1</v>
      </c>
      <c r="I272" s="127"/>
      <c r="J272" s="127"/>
      <c r="K272" s="127"/>
      <c r="L272" s="127"/>
      <c r="M272" s="127"/>
      <c r="N272" s="127"/>
      <c r="O272" s="127"/>
      <c r="P272" s="55">
        <v>53</v>
      </c>
      <c r="Q272" s="127">
        <v>0</v>
      </c>
      <c r="R272" s="127">
        <v>1</v>
      </c>
      <c r="S272" s="127">
        <v>0.2</v>
      </c>
      <c r="T272" s="2" t="s">
        <v>106</v>
      </c>
      <c r="U272" s="2" t="s">
        <v>106</v>
      </c>
      <c r="V272" s="128">
        <f t="shared" ref="V272:V276" si="44">V266+6</f>
        <v>110</v>
      </c>
      <c r="W272" s="127" t="s">
        <v>238</v>
      </c>
      <c r="X272" s="127" t="s">
        <v>272</v>
      </c>
    </row>
    <row r="273" spans="1:24" s="129" customFormat="1" x14ac:dyDescent="0.25">
      <c r="A273" s="32">
        <f t="shared" si="42"/>
        <v>267</v>
      </c>
      <c r="B273" s="126" t="s">
        <v>63</v>
      </c>
      <c r="C273" s="127" t="s">
        <v>217</v>
      </c>
      <c r="D273" s="127">
        <v>5</v>
      </c>
      <c r="E273" s="127">
        <v>2</v>
      </c>
      <c r="F273" s="127">
        <f t="shared" si="43"/>
        <v>1.4142135623730951</v>
      </c>
      <c r="G273" s="127"/>
      <c r="H273" s="127">
        <v>1</v>
      </c>
      <c r="I273" s="127"/>
      <c r="J273" s="127"/>
      <c r="K273" s="127"/>
      <c r="L273" s="127"/>
      <c r="M273" s="127"/>
      <c r="N273" s="127"/>
      <c r="O273" s="127"/>
      <c r="P273" s="55">
        <v>52</v>
      </c>
      <c r="Q273" s="127">
        <v>0</v>
      </c>
      <c r="R273" s="127">
        <v>1</v>
      </c>
      <c r="S273" s="127">
        <v>0.2</v>
      </c>
      <c r="T273" s="2" t="s">
        <v>106</v>
      </c>
      <c r="U273" s="2" t="s">
        <v>106</v>
      </c>
      <c r="V273" s="128">
        <f t="shared" si="44"/>
        <v>111</v>
      </c>
      <c r="W273" s="127" t="s">
        <v>238</v>
      </c>
      <c r="X273" s="127" t="s">
        <v>272</v>
      </c>
    </row>
    <row r="274" spans="1:24" s="129" customFormat="1" x14ac:dyDescent="0.25">
      <c r="A274" s="32">
        <f t="shared" si="42"/>
        <v>268</v>
      </c>
      <c r="B274" s="126" t="s">
        <v>63</v>
      </c>
      <c r="C274" s="127" t="s">
        <v>217</v>
      </c>
      <c r="D274" s="127">
        <v>5</v>
      </c>
      <c r="E274" s="127">
        <v>2</v>
      </c>
      <c r="F274" s="127">
        <f t="shared" si="43"/>
        <v>1.4142135623730951</v>
      </c>
      <c r="G274" s="127"/>
      <c r="H274" s="127">
        <v>1</v>
      </c>
      <c r="I274" s="127"/>
      <c r="J274" s="127"/>
      <c r="K274" s="127"/>
      <c r="L274" s="127"/>
      <c r="M274" s="127"/>
      <c r="N274" s="127"/>
      <c r="O274" s="127"/>
      <c r="P274" s="55">
        <v>31</v>
      </c>
      <c r="Q274" s="127">
        <v>0</v>
      </c>
      <c r="R274" s="127">
        <v>1</v>
      </c>
      <c r="S274" s="127">
        <v>0.2</v>
      </c>
      <c r="T274" s="2" t="s">
        <v>106</v>
      </c>
      <c r="U274" s="2" t="s">
        <v>106</v>
      </c>
      <c r="V274" s="128">
        <f t="shared" si="44"/>
        <v>112</v>
      </c>
      <c r="W274" s="127" t="s">
        <v>238</v>
      </c>
      <c r="X274" s="127" t="s">
        <v>272</v>
      </c>
    </row>
    <row r="275" spans="1:24" s="129" customFormat="1" x14ac:dyDescent="0.25">
      <c r="A275" s="32">
        <f t="shared" si="42"/>
        <v>269</v>
      </c>
      <c r="B275" s="126" t="s">
        <v>63</v>
      </c>
      <c r="C275" s="127" t="s">
        <v>217</v>
      </c>
      <c r="D275" s="127">
        <v>5</v>
      </c>
      <c r="E275" s="127">
        <v>2</v>
      </c>
      <c r="F275" s="127">
        <f t="shared" si="43"/>
        <v>1.4142135623730951</v>
      </c>
      <c r="G275" s="127"/>
      <c r="H275" s="127">
        <v>1</v>
      </c>
      <c r="I275" s="127"/>
      <c r="J275" s="127"/>
      <c r="K275" s="127"/>
      <c r="L275" s="127"/>
      <c r="M275" s="127"/>
      <c r="N275" s="127"/>
      <c r="O275" s="127"/>
      <c r="P275" s="55">
        <v>43</v>
      </c>
      <c r="Q275" s="127">
        <v>0</v>
      </c>
      <c r="R275" s="127">
        <v>1</v>
      </c>
      <c r="S275" s="127">
        <v>0.2</v>
      </c>
      <c r="T275" s="2" t="s">
        <v>106</v>
      </c>
      <c r="U275" s="2" t="s">
        <v>106</v>
      </c>
      <c r="V275" s="128">
        <f t="shared" si="44"/>
        <v>113</v>
      </c>
      <c r="W275" s="127" t="s">
        <v>238</v>
      </c>
      <c r="X275" s="127" t="s">
        <v>272</v>
      </c>
    </row>
    <row r="276" spans="1:24" s="129" customFormat="1" x14ac:dyDescent="0.25">
      <c r="A276" s="32">
        <f t="shared" si="42"/>
        <v>270</v>
      </c>
      <c r="B276" s="126" t="s">
        <v>63</v>
      </c>
      <c r="C276" s="127" t="s">
        <v>217</v>
      </c>
      <c r="D276" s="127">
        <v>5</v>
      </c>
      <c r="E276" s="127">
        <v>2</v>
      </c>
      <c r="F276" s="127">
        <f t="shared" si="43"/>
        <v>1.4142135623730951</v>
      </c>
      <c r="G276" s="127"/>
      <c r="H276" s="127">
        <v>1</v>
      </c>
      <c r="I276" s="127"/>
      <c r="J276" s="127"/>
      <c r="K276" s="127"/>
      <c r="L276" s="127"/>
      <c r="M276" s="127"/>
      <c r="N276" s="127"/>
      <c r="O276" s="127"/>
      <c r="P276" s="55">
        <v>42</v>
      </c>
      <c r="Q276" s="127">
        <v>0</v>
      </c>
      <c r="R276" s="127">
        <v>1</v>
      </c>
      <c r="S276" s="127">
        <v>0.2</v>
      </c>
      <c r="T276" s="2" t="s">
        <v>106</v>
      </c>
      <c r="U276" s="2" t="s">
        <v>106</v>
      </c>
      <c r="V276" s="128">
        <f t="shared" si="44"/>
        <v>114</v>
      </c>
      <c r="W276" s="127" t="s">
        <v>238</v>
      </c>
      <c r="X276" s="127" t="s">
        <v>272</v>
      </c>
    </row>
    <row r="277" spans="1:24" s="129" customFormat="1" x14ac:dyDescent="0.25">
      <c r="A277" s="32">
        <f t="shared" si="42"/>
        <v>271</v>
      </c>
      <c r="B277" s="126" t="s">
        <v>63</v>
      </c>
      <c r="C277" s="127" t="s">
        <v>217</v>
      </c>
      <c r="D277" s="127">
        <v>5</v>
      </c>
      <c r="E277" s="127">
        <v>2</v>
      </c>
      <c r="F277" s="127">
        <f t="shared" si="43"/>
        <v>1.4142135623730951</v>
      </c>
      <c r="G277" s="127"/>
      <c r="H277" s="127">
        <v>1</v>
      </c>
      <c r="I277" s="127"/>
      <c r="J277" s="127"/>
      <c r="K277" s="127"/>
      <c r="L277" s="127"/>
      <c r="M277" s="127"/>
      <c r="N277" s="127"/>
      <c r="O277" s="127"/>
      <c r="P277" s="55">
        <v>11</v>
      </c>
      <c r="Q277" s="127">
        <v>0</v>
      </c>
      <c r="R277" s="127">
        <v>1</v>
      </c>
      <c r="S277" s="127">
        <v>0.2</v>
      </c>
      <c r="T277" s="2" t="s">
        <v>106</v>
      </c>
      <c r="U277" s="2" t="s">
        <v>106</v>
      </c>
      <c r="V277" s="128">
        <f>V271</f>
        <v>109</v>
      </c>
      <c r="W277" s="127" t="s">
        <v>238</v>
      </c>
      <c r="X277" s="127" t="s">
        <v>272</v>
      </c>
    </row>
    <row r="278" spans="1:24" s="129" customFormat="1" x14ac:dyDescent="0.25">
      <c r="A278" s="32">
        <f t="shared" si="42"/>
        <v>272</v>
      </c>
      <c r="B278" s="126" t="s">
        <v>63</v>
      </c>
      <c r="C278" s="127" t="s">
        <v>217</v>
      </c>
      <c r="D278" s="127">
        <v>5</v>
      </c>
      <c r="E278" s="127">
        <v>2</v>
      </c>
      <c r="F278" s="127">
        <f t="shared" si="43"/>
        <v>1.4142135623730951</v>
      </c>
      <c r="G278" s="127"/>
      <c r="H278" s="127">
        <v>1</v>
      </c>
      <c r="I278" s="127"/>
      <c r="J278" s="127"/>
      <c r="K278" s="127"/>
      <c r="L278" s="127"/>
      <c r="M278" s="127"/>
      <c r="N278" s="127"/>
      <c r="O278" s="127"/>
      <c r="P278" s="55">
        <v>13</v>
      </c>
      <c r="Q278" s="127">
        <v>0</v>
      </c>
      <c r="R278" s="127">
        <v>1</v>
      </c>
      <c r="S278" s="127">
        <v>0.2</v>
      </c>
      <c r="T278" s="2" t="s">
        <v>106</v>
      </c>
      <c r="U278" s="2" t="s">
        <v>106</v>
      </c>
      <c r="V278" s="128">
        <f t="shared" ref="V278:V282" si="45">V272</f>
        <v>110</v>
      </c>
      <c r="W278" s="127" t="s">
        <v>238</v>
      </c>
      <c r="X278" s="127" t="s">
        <v>272</v>
      </c>
    </row>
    <row r="279" spans="1:24" s="129" customFormat="1" x14ac:dyDescent="0.25">
      <c r="A279" s="32">
        <f t="shared" si="42"/>
        <v>273</v>
      </c>
      <c r="B279" s="126" t="s">
        <v>63</v>
      </c>
      <c r="C279" s="127" t="s">
        <v>217</v>
      </c>
      <c r="D279" s="127">
        <v>5</v>
      </c>
      <c r="E279" s="127">
        <v>2</v>
      </c>
      <c r="F279" s="127">
        <f t="shared" si="43"/>
        <v>1.4142135623730951</v>
      </c>
      <c r="G279" s="127"/>
      <c r="H279" s="127">
        <v>1</v>
      </c>
      <c r="I279" s="127"/>
      <c r="J279" s="127"/>
      <c r="K279" s="127"/>
      <c r="L279" s="127"/>
      <c r="M279" s="127"/>
      <c r="N279" s="127"/>
      <c r="O279" s="127"/>
      <c r="P279" s="55">
        <v>12</v>
      </c>
      <c r="Q279" s="127">
        <v>0</v>
      </c>
      <c r="R279" s="127">
        <v>1</v>
      </c>
      <c r="S279" s="127">
        <v>0.2</v>
      </c>
      <c r="T279" s="2" t="s">
        <v>106</v>
      </c>
      <c r="U279" s="2" t="s">
        <v>106</v>
      </c>
      <c r="V279" s="128">
        <f t="shared" si="45"/>
        <v>111</v>
      </c>
      <c r="W279" s="127" t="s">
        <v>238</v>
      </c>
      <c r="X279" s="127" t="s">
        <v>272</v>
      </c>
    </row>
    <row r="280" spans="1:24" s="129" customFormat="1" x14ac:dyDescent="0.25">
      <c r="A280" s="32">
        <f t="shared" si="42"/>
        <v>274</v>
      </c>
      <c r="B280" s="126" t="s">
        <v>63</v>
      </c>
      <c r="C280" s="127" t="s">
        <v>217</v>
      </c>
      <c r="D280" s="127">
        <v>5</v>
      </c>
      <c r="E280" s="127">
        <v>2</v>
      </c>
      <c r="F280" s="127">
        <f t="shared" si="43"/>
        <v>1.4142135623730951</v>
      </c>
      <c r="G280" s="127"/>
      <c r="H280" s="127">
        <v>1</v>
      </c>
      <c r="I280" s="127"/>
      <c r="J280" s="127"/>
      <c r="K280" s="127"/>
      <c r="L280" s="127"/>
      <c r="M280" s="127"/>
      <c r="N280" s="127"/>
      <c r="O280" s="127"/>
      <c r="P280" s="55">
        <v>1</v>
      </c>
      <c r="Q280" s="127">
        <v>0</v>
      </c>
      <c r="R280" s="127">
        <v>1</v>
      </c>
      <c r="S280" s="127">
        <v>0.2</v>
      </c>
      <c r="T280" s="2" t="s">
        <v>106</v>
      </c>
      <c r="U280" s="2" t="s">
        <v>106</v>
      </c>
      <c r="V280" s="128">
        <f t="shared" si="45"/>
        <v>112</v>
      </c>
      <c r="W280" s="127" t="s">
        <v>238</v>
      </c>
      <c r="X280" s="127" t="s">
        <v>272</v>
      </c>
    </row>
    <row r="281" spans="1:24" s="129" customFormat="1" x14ac:dyDescent="0.25">
      <c r="A281" s="32">
        <f t="shared" si="42"/>
        <v>275</v>
      </c>
      <c r="B281" s="126" t="s">
        <v>63</v>
      </c>
      <c r="C281" s="127" t="s">
        <v>217</v>
      </c>
      <c r="D281" s="127">
        <v>5</v>
      </c>
      <c r="E281" s="127">
        <v>2</v>
      </c>
      <c r="F281" s="127">
        <f t="shared" si="43"/>
        <v>1.4142135623730951</v>
      </c>
      <c r="G281" s="127"/>
      <c r="H281" s="127">
        <v>1</v>
      </c>
      <c r="I281" s="127"/>
      <c r="J281" s="127"/>
      <c r="K281" s="127"/>
      <c r="L281" s="127"/>
      <c r="M281" s="127"/>
      <c r="N281" s="127"/>
      <c r="O281" s="127"/>
      <c r="P281" s="55">
        <v>3</v>
      </c>
      <c r="Q281" s="127">
        <v>0</v>
      </c>
      <c r="R281" s="127">
        <v>1</v>
      </c>
      <c r="S281" s="127">
        <v>0.2</v>
      </c>
      <c r="T281" s="2" t="s">
        <v>106</v>
      </c>
      <c r="U281" s="2" t="s">
        <v>106</v>
      </c>
      <c r="V281" s="128">
        <f t="shared" si="45"/>
        <v>113</v>
      </c>
      <c r="W281" s="127" t="s">
        <v>238</v>
      </c>
      <c r="X281" s="127" t="s">
        <v>272</v>
      </c>
    </row>
    <row r="282" spans="1:24" s="129" customFormat="1" x14ac:dyDescent="0.25">
      <c r="A282" s="32">
        <f t="shared" si="42"/>
        <v>276</v>
      </c>
      <c r="B282" s="126" t="s">
        <v>63</v>
      </c>
      <c r="C282" s="127" t="s">
        <v>217</v>
      </c>
      <c r="D282" s="127">
        <v>5</v>
      </c>
      <c r="E282" s="127">
        <v>2</v>
      </c>
      <c r="F282" s="127">
        <f t="shared" si="43"/>
        <v>1.4142135623730951</v>
      </c>
      <c r="G282" s="127"/>
      <c r="H282" s="127">
        <v>1</v>
      </c>
      <c r="I282" s="127"/>
      <c r="J282" s="127"/>
      <c r="K282" s="127"/>
      <c r="L282" s="127"/>
      <c r="M282" s="127"/>
      <c r="N282" s="127"/>
      <c r="O282" s="127"/>
      <c r="P282" s="55">
        <v>2</v>
      </c>
      <c r="Q282" s="127">
        <v>0</v>
      </c>
      <c r="R282" s="127">
        <v>1</v>
      </c>
      <c r="S282" s="127">
        <v>0.2</v>
      </c>
      <c r="T282" s="2" t="s">
        <v>106</v>
      </c>
      <c r="U282" s="2" t="s">
        <v>106</v>
      </c>
      <c r="V282" s="128">
        <f t="shared" si="45"/>
        <v>114</v>
      </c>
      <c r="W282" s="127" t="s">
        <v>238</v>
      </c>
      <c r="X282" s="127" t="s">
        <v>272</v>
      </c>
    </row>
    <row r="283" spans="1:24" s="129" customFormat="1" x14ac:dyDescent="0.25">
      <c r="A283" s="32">
        <f t="shared" si="42"/>
        <v>277</v>
      </c>
      <c r="B283" s="126" t="s">
        <v>63</v>
      </c>
      <c r="C283" s="127" t="s">
        <v>217</v>
      </c>
      <c r="D283" s="127">
        <v>5</v>
      </c>
      <c r="E283" s="127">
        <v>2</v>
      </c>
      <c r="F283" s="127">
        <f t="shared" si="43"/>
        <v>1.4142135623730951</v>
      </c>
      <c r="G283" s="127"/>
      <c r="H283" s="127">
        <v>1</v>
      </c>
      <c r="I283" s="127"/>
      <c r="J283" s="127"/>
      <c r="K283" s="127"/>
      <c r="L283" s="127"/>
      <c r="M283" s="127"/>
      <c r="N283" s="127"/>
      <c r="O283" s="127"/>
      <c r="P283" s="55">
        <f>+P271+5</f>
        <v>56</v>
      </c>
      <c r="Q283" s="127">
        <v>0</v>
      </c>
      <c r="R283" s="127">
        <v>1</v>
      </c>
      <c r="S283" s="127">
        <v>0.2</v>
      </c>
      <c r="T283" s="2" t="s">
        <v>106</v>
      </c>
      <c r="U283" s="2" t="s">
        <v>106</v>
      </c>
      <c r="V283" s="128">
        <f>V277+6</f>
        <v>115</v>
      </c>
      <c r="W283" s="127" t="s">
        <v>238</v>
      </c>
      <c r="X283" s="127" t="s">
        <v>272</v>
      </c>
    </row>
    <row r="284" spans="1:24" s="129" customFormat="1" x14ac:dyDescent="0.25">
      <c r="A284" s="32">
        <f t="shared" si="42"/>
        <v>278</v>
      </c>
      <c r="B284" s="126" t="s">
        <v>63</v>
      </c>
      <c r="C284" s="127" t="s">
        <v>217</v>
      </c>
      <c r="D284" s="127">
        <v>5</v>
      </c>
      <c r="E284" s="127">
        <v>2</v>
      </c>
      <c r="F284" s="127">
        <f t="shared" si="43"/>
        <v>1.4142135623730951</v>
      </c>
      <c r="G284" s="127"/>
      <c r="H284" s="127">
        <v>1</v>
      </c>
      <c r="I284" s="127"/>
      <c r="J284" s="127"/>
      <c r="K284" s="127"/>
      <c r="L284" s="127"/>
      <c r="M284" s="127"/>
      <c r="N284" s="127"/>
      <c r="O284" s="127"/>
      <c r="P284" s="55">
        <f t="shared" ref="P284:P294" si="46">+P272+5</f>
        <v>58</v>
      </c>
      <c r="Q284" s="127">
        <v>0</v>
      </c>
      <c r="R284" s="127">
        <v>1</v>
      </c>
      <c r="S284" s="127">
        <v>0.2</v>
      </c>
      <c r="T284" s="2" t="s">
        <v>106</v>
      </c>
      <c r="U284" s="2" t="s">
        <v>106</v>
      </c>
      <c r="V284" s="128">
        <f t="shared" ref="V284:V288" si="47">V278+6</f>
        <v>116</v>
      </c>
      <c r="W284" s="127" t="s">
        <v>238</v>
      </c>
      <c r="X284" s="127" t="s">
        <v>272</v>
      </c>
    </row>
    <row r="285" spans="1:24" s="129" customFormat="1" x14ac:dyDescent="0.25">
      <c r="A285" s="32">
        <f t="shared" si="42"/>
        <v>279</v>
      </c>
      <c r="B285" s="126" t="s">
        <v>63</v>
      </c>
      <c r="C285" s="127" t="s">
        <v>217</v>
      </c>
      <c r="D285" s="127">
        <v>5</v>
      </c>
      <c r="E285" s="127">
        <v>2</v>
      </c>
      <c r="F285" s="127">
        <f t="shared" si="43"/>
        <v>1.4142135623730951</v>
      </c>
      <c r="G285" s="127"/>
      <c r="H285" s="127">
        <v>1</v>
      </c>
      <c r="I285" s="127"/>
      <c r="J285" s="127"/>
      <c r="K285" s="127"/>
      <c r="L285" s="127"/>
      <c r="M285" s="127"/>
      <c r="N285" s="127"/>
      <c r="O285" s="127"/>
      <c r="P285" s="55">
        <f t="shared" si="46"/>
        <v>57</v>
      </c>
      <c r="Q285" s="127">
        <v>0</v>
      </c>
      <c r="R285" s="127">
        <v>1</v>
      </c>
      <c r="S285" s="127">
        <v>0.2</v>
      </c>
      <c r="T285" s="2" t="s">
        <v>106</v>
      </c>
      <c r="U285" s="2" t="s">
        <v>106</v>
      </c>
      <c r="V285" s="128">
        <f t="shared" si="47"/>
        <v>117</v>
      </c>
      <c r="W285" s="127" t="s">
        <v>238</v>
      </c>
      <c r="X285" s="127" t="s">
        <v>272</v>
      </c>
    </row>
    <row r="286" spans="1:24" s="129" customFormat="1" x14ac:dyDescent="0.25">
      <c r="A286" s="32">
        <f t="shared" si="42"/>
        <v>280</v>
      </c>
      <c r="B286" s="126" t="s">
        <v>63</v>
      </c>
      <c r="C286" s="127" t="s">
        <v>217</v>
      </c>
      <c r="D286" s="127">
        <v>5</v>
      </c>
      <c r="E286" s="127">
        <v>2</v>
      </c>
      <c r="F286" s="127">
        <f t="shared" si="43"/>
        <v>1.4142135623730951</v>
      </c>
      <c r="G286" s="127"/>
      <c r="H286" s="127">
        <v>1</v>
      </c>
      <c r="I286" s="127"/>
      <c r="J286" s="127"/>
      <c r="K286" s="127"/>
      <c r="L286" s="127"/>
      <c r="M286" s="127"/>
      <c r="N286" s="127"/>
      <c r="O286" s="127"/>
      <c r="P286" s="55">
        <f t="shared" si="46"/>
        <v>36</v>
      </c>
      <c r="Q286" s="127">
        <v>0</v>
      </c>
      <c r="R286" s="127">
        <v>1</v>
      </c>
      <c r="S286" s="127">
        <v>0.2</v>
      </c>
      <c r="T286" s="2" t="s">
        <v>106</v>
      </c>
      <c r="U286" s="2" t="s">
        <v>106</v>
      </c>
      <c r="V286" s="128">
        <f t="shared" si="47"/>
        <v>118</v>
      </c>
      <c r="W286" s="127" t="s">
        <v>238</v>
      </c>
      <c r="X286" s="127" t="s">
        <v>272</v>
      </c>
    </row>
    <row r="287" spans="1:24" s="129" customFormat="1" x14ac:dyDescent="0.25">
      <c r="A287" s="32">
        <f t="shared" si="42"/>
        <v>281</v>
      </c>
      <c r="B287" s="126" t="s">
        <v>63</v>
      </c>
      <c r="C287" s="127" t="s">
        <v>217</v>
      </c>
      <c r="D287" s="127">
        <v>5</v>
      </c>
      <c r="E287" s="127">
        <v>2</v>
      </c>
      <c r="F287" s="127">
        <f t="shared" si="43"/>
        <v>1.4142135623730951</v>
      </c>
      <c r="G287" s="127"/>
      <c r="H287" s="127">
        <v>1</v>
      </c>
      <c r="I287" s="127"/>
      <c r="J287" s="127"/>
      <c r="K287" s="127"/>
      <c r="L287" s="127"/>
      <c r="M287" s="127"/>
      <c r="N287" s="127"/>
      <c r="O287" s="127"/>
      <c r="P287" s="55">
        <f t="shared" si="46"/>
        <v>48</v>
      </c>
      <c r="Q287" s="127">
        <v>0</v>
      </c>
      <c r="R287" s="127">
        <v>1</v>
      </c>
      <c r="S287" s="127">
        <v>0.2</v>
      </c>
      <c r="T287" s="2" t="s">
        <v>106</v>
      </c>
      <c r="U287" s="2" t="s">
        <v>106</v>
      </c>
      <c r="V287" s="128">
        <f t="shared" si="47"/>
        <v>119</v>
      </c>
      <c r="W287" s="127" t="s">
        <v>238</v>
      </c>
      <c r="X287" s="127" t="s">
        <v>272</v>
      </c>
    </row>
    <row r="288" spans="1:24" s="129" customFormat="1" x14ac:dyDescent="0.25">
      <c r="A288" s="32">
        <f t="shared" si="42"/>
        <v>282</v>
      </c>
      <c r="B288" s="126" t="s">
        <v>63</v>
      </c>
      <c r="C288" s="127" t="s">
        <v>217</v>
      </c>
      <c r="D288" s="127">
        <v>5</v>
      </c>
      <c r="E288" s="127">
        <v>2</v>
      </c>
      <c r="F288" s="127">
        <f t="shared" si="43"/>
        <v>1.4142135623730951</v>
      </c>
      <c r="G288" s="127"/>
      <c r="H288" s="127">
        <v>1</v>
      </c>
      <c r="I288" s="127"/>
      <c r="J288" s="127"/>
      <c r="K288" s="127"/>
      <c r="L288" s="127"/>
      <c r="M288" s="127"/>
      <c r="N288" s="127"/>
      <c r="O288" s="127"/>
      <c r="P288" s="55">
        <f t="shared" si="46"/>
        <v>47</v>
      </c>
      <c r="Q288" s="127">
        <v>0</v>
      </c>
      <c r="R288" s="127">
        <v>1</v>
      </c>
      <c r="S288" s="127">
        <v>0.2</v>
      </c>
      <c r="T288" s="2" t="s">
        <v>106</v>
      </c>
      <c r="U288" s="2" t="s">
        <v>106</v>
      </c>
      <c r="V288" s="128">
        <f t="shared" si="47"/>
        <v>120</v>
      </c>
      <c r="W288" s="127" t="s">
        <v>238</v>
      </c>
      <c r="X288" s="127" t="s">
        <v>272</v>
      </c>
    </row>
    <row r="289" spans="1:24" s="129" customFormat="1" x14ac:dyDescent="0.25">
      <c r="A289" s="32">
        <f t="shared" si="42"/>
        <v>283</v>
      </c>
      <c r="B289" s="126" t="s">
        <v>63</v>
      </c>
      <c r="C289" s="127" t="s">
        <v>217</v>
      </c>
      <c r="D289" s="127">
        <v>5</v>
      </c>
      <c r="E289" s="127">
        <v>2</v>
      </c>
      <c r="F289" s="127">
        <f t="shared" si="43"/>
        <v>1.4142135623730951</v>
      </c>
      <c r="G289" s="127"/>
      <c r="H289" s="127">
        <v>1</v>
      </c>
      <c r="I289" s="127"/>
      <c r="J289" s="127"/>
      <c r="K289" s="127"/>
      <c r="L289" s="127"/>
      <c r="M289" s="127"/>
      <c r="N289" s="127"/>
      <c r="O289" s="127"/>
      <c r="P289" s="55">
        <f t="shared" si="46"/>
        <v>16</v>
      </c>
      <c r="Q289" s="127">
        <v>0</v>
      </c>
      <c r="R289" s="127">
        <v>1</v>
      </c>
      <c r="S289" s="127">
        <v>0.2</v>
      </c>
      <c r="T289" s="2" t="s">
        <v>106</v>
      </c>
      <c r="U289" s="2" t="s">
        <v>106</v>
      </c>
      <c r="V289" s="128">
        <f>V283</f>
        <v>115</v>
      </c>
      <c r="W289" s="127" t="s">
        <v>238</v>
      </c>
      <c r="X289" s="127" t="s">
        <v>272</v>
      </c>
    </row>
    <row r="290" spans="1:24" s="129" customFormat="1" x14ac:dyDescent="0.25">
      <c r="A290" s="32">
        <f t="shared" si="42"/>
        <v>284</v>
      </c>
      <c r="B290" s="126" t="s">
        <v>63</v>
      </c>
      <c r="C290" s="127" t="s">
        <v>217</v>
      </c>
      <c r="D290" s="127">
        <v>5</v>
      </c>
      <c r="E290" s="127">
        <v>2</v>
      </c>
      <c r="F290" s="127">
        <f t="shared" si="43"/>
        <v>1.4142135623730951</v>
      </c>
      <c r="G290" s="127"/>
      <c r="H290" s="127">
        <v>1</v>
      </c>
      <c r="I290" s="127"/>
      <c r="J290" s="127"/>
      <c r="K290" s="127"/>
      <c r="L290" s="127"/>
      <c r="M290" s="127"/>
      <c r="N290" s="127"/>
      <c r="O290" s="127"/>
      <c r="P290" s="55">
        <f t="shared" si="46"/>
        <v>18</v>
      </c>
      <c r="Q290" s="127">
        <v>0</v>
      </c>
      <c r="R290" s="127">
        <v>1</v>
      </c>
      <c r="S290" s="127">
        <v>0.2</v>
      </c>
      <c r="T290" s="2" t="s">
        <v>106</v>
      </c>
      <c r="U290" s="2" t="s">
        <v>106</v>
      </c>
      <c r="V290" s="128">
        <f t="shared" ref="V290:V294" si="48">V284</f>
        <v>116</v>
      </c>
      <c r="W290" s="127" t="s">
        <v>238</v>
      </c>
      <c r="X290" s="127" t="s">
        <v>272</v>
      </c>
    </row>
    <row r="291" spans="1:24" s="129" customFormat="1" x14ac:dyDescent="0.25">
      <c r="A291" s="32">
        <f t="shared" si="42"/>
        <v>285</v>
      </c>
      <c r="B291" s="126" t="s">
        <v>63</v>
      </c>
      <c r="C291" s="127" t="s">
        <v>217</v>
      </c>
      <c r="D291" s="127">
        <v>5</v>
      </c>
      <c r="E291" s="127">
        <v>2</v>
      </c>
      <c r="F291" s="127">
        <f t="shared" si="43"/>
        <v>1.4142135623730951</v>
      </c>
      <c r="G291" s="127"/>
      <c r="H291" s="127">
        <v>1</v>
      </c>
      <c r="I291" s="127"/>
      <c r="J291" s="127"/>
      <c r="K291" s="127"/>
      <c r="L291" s="127"/>
      <c r="M291" s="127"/>
      <c r="N291" s="127"/>
      <c r="O291" s="127"/>
      <c r="P291" s="55">
        <f t="shared" si="46"/>
        <v>17</v>
      </c>
      <c r="Q291" s="127">
        <v>0</v>
      </c>
      <c r="R291" s="127">
        <v>1</v>
      </c>
      <c r="S291" s="127">
        <v>0.2</v>
      </c>
      <c r="T291" s="2" t="s">
        <v>106</v>
      </c>
      <c r="U291" s="2" t="s">
        <v>106</v>
      </c>
      <c r="V291" s="128">
        <f t="shared" si="48"/>
        <v>117</v>
      </c>
      <c r="W291" s="127" t="s">
        <v>238</v>
      </c>
      <c r="X291" s="127" t="s">
        <v>272</v>
      </c>
    </row>
    <row r="292" spans="1:24" s="129" customFormat="1" x14ac:dyDescent="0.25">
      <c r="A292" s="32">
        <f t="shared" si="42"/>
        <v>286</v>
      </c>
      <c r="B292" s="126" t="s">
        <v>63</v>
      </c>
      <c r="C292" s="127" t="s">
        <v>217</v>
      </c>
      <c r="D292" s="127">
        <v>5</v>
      </c>
      <c r="E292" s="127">
        <v>2</v>
      </c>
      <c r="F292" s="127">
        <f t="shared" si="43"/>
        <v>1.4142135623730951</v>
      </c>
      <c r="G292" s="127"/>
      <c r="H292" s="127">
        <v>1</v>
      </c>
      <c r="I292" s="127"/>
      <c r="J292" s="127"/>
      <c r="K292" s="127"/>
      <c r="L292" s="127"/>
      <c r="M292" s="127"/>
      <c r="N292" s="127"/>
      <c r="O292" s="127"/>
      <c r="P292" s="55">
        <f t="shared" si="46"/>
        <v>6</v>
      </c>
      <c r="Q292" s="127">
        <v>0</v>
      </c>
      <c r="R292" s="127">
        <v>1</v>
      </c>
      <c r="S292" s="127">
        <v>0.2</v>
      </c>
      <c r="T292" s="2" t="s">
        <v>106</v>
      </c>
      <c r="U292" s="2" t="s">
        <v>106</v>
      </c>
      <c r="V292" s="128">
        <f t="shared" si="48"/>
        <v>118</v>
      </c>
      <c r="W292" s="127" t="s">
        <v>238</v>
      </c>
      <c r="X292" s="127" t="s">
        <v>272</v>
      </c>
    </row>
    <row r="293" spans="1:24" s="129" customFormat="1" x14ac:dyDescent="0.25">
      <c r="A293" s="32">
        <f t="shared" si="42"/>
        <v>287</v>
      </c>
      <c r="B293" s="126" t="s">
        <v>63</v>
      </c>
      <c r="C293" s="127" t="s">
        <v>217</v>
      </c>
      <c r="D293" s="127">
        <v>5</v>
      </c>
      <c r="E293" s="127">
        <v>2</v>
      </c>
      <c r="F293" s="127">
        <f t="shared" si="43"/>
        <v>1.4142135623730951</v>
      </c>
      <c r="G293" s="127"/>
      <c r="H293" s="127">
        <v>1</v>
      </c>
      <c r="I293" s="127"/>
      <c r="J293" s="127"/>
      <c r="K293" s="127"/>
      <c r="L293" s="127"/>
      <c r="M293" s="127"/>
      <c r="N293" s="127"/>
      <c r="O293" s="127"/>
      <c r="P293" s="55">
        <f t="shared" si="46"/>
        <v>8</v>
      </c>
      <c r="Q293" s="127">
        <v>0</v>
      </c>
      <c r="R293" s="127">
        <v>1</v>
      </c>
      <c r="S293" s="127">
        <v>0.2</v>
      </c>
      <c r="T293" s="2" t="s">
        <v>106</v>
      </c>
      <c r="U293" s="2" t="s">
        <v>106</v>
      </c>
      <c r="V293" s="128">
        <f t="shared" si="48"/>
        <v>119</v>
      </c>
      <c r="W293" s="127" t="s">
        <v>238</v>
      </c>
      <c r="X293" s="127" t="s">
        <v>272</v>
      </c>
    </row>
    <row r="294" spans="1:24" s="129" customFormat="1" x14ac:dyDescent="0.25">
      <c r="A294" s="32">
        <f t="shared" si="42"/>
        <v>288</v>
      </c>
      <c r="B294" s="126" t="s">
        <v>63</v>
      </c>
      <c r="C294" s="127" t="s">
        <v>217</v>
      </c>
      <c r="D294" s="127">
        <v>5</v>
      </c>
      <c r="E294" s="127">
        <v>2</v>
      </c>
      <c r="F294" s="127">
        <f t="shared" si="43"/>
        <v>1.4142135623730951</v>
      </c>
      <c r="G294" s="127"/>
      <c r="H294" s="127">
        <v>1</v>
      </c>
      <c r="I294" s="127"/>
      <c r="J294" s="127"/>
      <c r="K294" s="127"/>
      <c r="L294" s="127"/>
      <c r="M294" s="127"/>
      <c r="N294" s="127"/>
      <c r="O294" s="127"/>
      <c r="P294" s="55">
        <f t="shared" si="46"/>
        <v>7</v>
      </c>
      <c r="Q294" s="127">
        <v>0</v>
      </c>
      <c r="R294" s="127">
        <v>1</v>
      </c>
      <c r="S294" s="127">
        <v>0.2</v>
      </c>
      <c r="T294" s="2" t="s">
        <v>106</v>
      </c>
      <c r="U294" s="2" t="s">
        <v>106</v>
      </c>
      <c r="V294" s="128">
        <f t="shared" si="48"/>
        <v>120</v>
      </c>
      <c r="W294" s="127" t="s">
        <v>238</v>
      </c>
      <c r="X294" s="127" t="s">
        <v>272</v>
      </c>
    </row>
    <row r="295" spans="1:24" s="129" customFormat="1" x14ac:dyDescent="0.25">
      <c r="A295" s="32">
        <f t="shared" si="42"/>
        <v>289</v>
      </c>
      <c r="B295" s="126" t="s">
        <v>63</v>
      </c>
      <c r="C295" s="127" t="s">
        <v>217</v>
      </c>
      <c r="D295" s="127">
        <v>5</v>
      </c>
      <c r="E295" s="127">
        <v>2</v>
      </c>
      <c r="F295" s="127">
        <f>SQRT(2^2+2^2)</f>
        <v>2.8284271247461903</v>
      </c>
      <c r="G295" s="127"/>
      <c r="H295" s="127">
        <v>1</v>
      </c>
      <c r="I295" s="127"/>
      <c r="J295" s="127"/>
      <c r="K295" s="127"/>
      <c r="L295" s="127"/>
      <c r="M295" s="127"/>
      <c r="N295" s="127"/>
      <c r="O295" s="127"/>
      <c r="P295" s="55">
        <v>51</v>
      </c>
      <c r="Q295" s="127">
        <v>0</v>
      </c>
      <c r="R295" s="127">
        <v>1</v>
      </c>
      <c r="S295" s="127">
        <v>0.2</v>
      </c>
      <c r="T295" s="2" t="s">
        <v>106</v>
      </c>
      <c r="U295" s="2" t="s">
        <v>106</v>
      </c>
      <c r="V295" s="128">
        <f>V271</f>
        <v>109</v>
      </c>
      <c r="W295" s="127" t="s">
        <v>238</v>
      </c>
      <c r="X295" s="127" t="s">
        <v>272</v>
      </c>
    </row>
    <row r="296" spans="1:24" s="129" customFormat="1" x14ac:dyDescent="0.25">
      <c r="A296" s="32">
        <f t="shared" si="42"/>
        <v>290</v>
      </c>
      <c r="B296" s="126" t="s">
        <v>63</v>
      </c>
      <c r="C296" s="127" t="s">
        <v>217</v>
      </c>
      <c r="D296" s="127">
        <v>5</v>
      </c>
      <c r="E296" s="127">
        <v>2</v>
      </c>
      <c r="F296" s="127">
        <f t="shared" ref="F296:F318" si="49">SQRT(2^2+2^2)</f>
        <v>2.8284271247461903</v>
      </c>
      <c r="G296" s="127"/>
      <c r="H296" s="127">
        <v>1</v>
      </c>
      <c r="I296" s="127"/>
      <c r="J296" s="127"/>
      <c r="K296" s="127"/>
      <c r="L296" s="127"/>
      <c r="M296" s="127"/>
      <c r="N296" s="127"/>
      <c r="O296" s="127"/>
      <c r="P296" s="55">
        <v>53</v>
      </c>
      <c r="Q296" s="127">
        <v>0</v>
      </c>
      <c r="R296" s="127">
        <v>1</v>
      </c>
      <c r="S296" s="127">
        <v>0.2</v>
      </c>
      <c r="T296" s="2" t="s">
        <v>106</v>
      </c>
      <c r="U296" s="2" t="s">
        <v>106</v>
      </c>
      <c r="V296" s="128">
        <f t="shared" ref="V296:V342" si="50">V272</f>
        <v>110</v>
      </c>
      <c r="W296" s="127" t="s">
        <v>238</v>
      </c>
      <c r="X296" s="127" t="s">
        <v>272</v>
      </c>
    </row>
    <row r="297" spans="1:24" s="129" customFormat="1" x14ac:dyDescent="0.25">
      <c r="A297" s="32">
        <f t="shared" si="42"/>
        <v>291</v>
      </c>
      <c r="B297" s="126" t="s">
        <v>63</v>
      </c>
      <c r="C297" s="127" t="s">
        <v>217</v>
      </c>
      <c r="D297" s="127">
        <v>5</v>
      </c>
      <c r="E297" s="127">
        <v>2</v>
      </c>
      <c r="F297" s="127">
        <f t="shared" si="49"/>
        <v>2.8284271247461903</v>
      </c>
      <c r="G297" s="127"/>
      <c r="H297" s="127">
        <v>1</v>
      </c>
      <c r="I297" s="127"/>
      <c r="J297" s="127"/>
      <c r="K297" s="127"/>
      <c r="L297" s="127"/>
      <c r="M297" s="127"/>
      <c r="N297" s="127"/>
      <c r="O297" s="127"/>
      <c r="P297" s="55">
        <v>52</v>
      </c>
      <c r="Q297" s="127">
        <v>0</v>
      </c>
      <c r="R297" s="127">
        <v>1</v>
      </c>
      <c r="S297" s="127">
        <v>0.2</v>
      </c>
      <c r="T297" s="2" t="s">
        <v>106</v>
      </c>
      <c r="U297" s="2" t="s">
        <v>106</v>
      </c>
      <c r="V297" s="128">
        <f t="shared" si="50"/>
        <v>111</v>
      </c>
      <c r="W297" s="127" t="s">
        <v>238</v>
      </c>
      <c r="X297" s="127" t="s">
        <v>272</v>
      </c>
    </row>
    <row r="298" spans="1:24" s="129" customFormat="1" x14ac:dyDescent="0.25">
      <c r="A298" s="32">
        <f t="shared" si="42"/>
        <v>292</v>
      </c>
      <c r="B298" s="126" t="s">
        <v>63</v>
      </c>
      <c r="C298" s="127" t="s">
        <v>217</v>
      </c>
      <c r="D298" s="127">
        <v>5</v>
      </c>
      <c r="E298" s="127">
        <v>2</v>
      </c>
      <c r="F298" s="127">
        <f t="shared" si="49"/>
        <v>2.8284271247461903</v>
      </c>
      <c r="G298" s="127"/>
      <c r="H298" s="127">
        <v>1</v>
      </c>
      <c r="I298" s="127"/>
      <c r="J298" s="127"/>
      <c r="K298" s="127"/>
      <c r="L298" s="127"/>
      <c r="M298" s="127"/>
      <c r="N298" s="127"/>
      <c r="O298" s="127"/>
      <c r="P298" s="55">
        <v>31</v>
      </c>
      <c r="Q298" s="127">
        <v>0</v>
      </c>
      <c r="R298" s="127">
        <v>1</v>
      </c>
      <c r="S298" s="127">
        <v>0.2</v>
      </c>
      <c r="T298" s="2" t="s">
        <v>106</v>
      </c>
      <c r="U298" s="2" t="s">
        <v>106</v>
      </c>
      <c r="V298" s="128">
        <f t="shared" si="50"/>
        <v>112</v>
      </c>
      <c r="W298" s="127" t="s">
        <v>238</v>
      </c>
      <c r="X298" s="127" t="s">
        <v>272</v>
      </c>
    </row>
    <row r="299" spans="1:24" s="129" customFormat="1" x14ac:dyDescent="0.25">
      <c r="A299" s="32">
        <f t="shared" si="42"/>
        <v>293</v>
      </c>
      <c r="B299" s="126" t="s">
        <v>63</v>
      </c>
      <c r="C299" s="127" t="s">
        <v>217</v>
      </c>
      <c r="D299" s="127">
        <v>5</v>
      </c>
      <c r="E299" s="127">
        <v>2</v>
      </c>
      <c r="F299" s="127">
        <f t="shared" si="49"/>
        <v>2.8284271247461903</v>
      </c>
      <c r="G299" s="127"/>
      <c r="H299" s="127">
        <v>1</v>
      </c>
      <c r="I299" s="127"/>
      <c r="J299" s="127"/>
      <c r="K299" s="127"/>
      <c r="L299" s="127"/>
      <c r="M299" s="127"/>
      <c r="N299" s="127"/>
      <c r="O299" s="127"/>
      <c r="P299" s="55">
        <v>43</v>
      </c>
      <c r="Q299" s="127">
        <v>0</v>
      </c>
      <c r="R299" s="127">
        <v>1</v>
      </c>
      <c r="S299" s="127">
        <v>0.2</v>
      </c>
      <c r="T299" s="2" t="s">
        <v>106</v>
      </c>
      <c r="U299" s="2" t="s">
        <v>106</v>
      </c>
      <c r="V299" s="128">
        <f t="shared" si="50"/>
        <v>113</v>
      </c>
      <c r="W299" s="127" t="s">
        <v>238</v>
      </c>
      <c r="X299" s="127" t="s">
        <v>272</v>
      </c>
    </row>
    <row r="300" spans="1:24" s="129" customFormat="1" x14ac:dyDescent="0.25">
      <c r="A300" s="32">
        <f t="shared" si="42"/>
        <v>294</v>
      </c>
      <c r="B300" s="126" t="s">
        <v>63</v>
      </c>
      <c r="C300" s="127" t="s">
        <v>217</v>
      </c>
      <c r="D300" s="127">
        <v>5</v>
      </c>
      <c r="E300" s="127">
        <v>2</v>
      </c>
      <c r="F300" s="127">
        <f t="shared" si="49"/>
        <v>2.8284271247461903</v>
      </c>
      <c r="G300" s="127"/>
      <c r="H300" s="127">
        <v>1</v>
      </c>
      <c r="I300" s="127"/>
      <c r="J300" s="127"/>
      <c r="K300" s="127"/>
      <c r="L300" s="127"/>
      <c r="M300" s="127"/>
      <c r="N300" s="127"/>
      <c r="O300" s="127"/>
      <c r="P300" s="55">
        <v>42</v>
      </c>
      <c r="Q300" s="127">
        <v>0</v>
      </c>
      <c r="R300" s="127">
        <v>1</v>
      </c>
      <c r="S300" s="127">
        <v>0.2</v>
      </c>
      <c r="T300" s="2" t="s">
        <v>106</v>
      </c>
      <c r="U300" s="2" t="s">
        <v>106</v>
      </c>
      <c r="V300" s="128">
        <f t="shared" si="50"/>
        <v>114</v>
      </c>
      <c r="W300" s="127" t="s">
        <v>238</v>
      </c>
      <c r="X300" s="127" t="s">
        <v>272</v>
      </c>
    </row>
    <row r="301" spans="1:24" s="129" customFormat="1" x14ac:dyDescent="0.25">
      <c r="A301" s="32">
        <f t="shared" si="42"/>
        <v>295</v>
      </c>
      <c r="B301" s="126" t="s">
        <v>63</v>
      </c>
      <c r="C301" s="127" t="s">
        <v>217</v>
      </c>
      <c r="D301" s="127">
        <v>5</v>
      </c>
      <c r="E301" s="127">
        <v>2</v>
      </c>
      <c r="F301" s="127">
        <f t="shared" si="49"/>
        <v>2.8284271247461903</v>
      </c>
      <c r="G301" s="127"/>
      <c r="H301" s="127">
        <v>1</v>
      </c>
      <c r="I301" s="127"/>
      <c r="J301" s="127"/>
      <c r="K301" s="127"/>
      <c r="L301" s="127"/>
      <c r="M301" s="127"/>
      <c r="N301" s="127"/>
      <c r="O301" s="127"/>
      <c r="P301" s="55">
        <v>11</v>
      </c>
      <c r="Q301" s="127">
        <v>0</v>
      </c>
      <c r="R301" s="127">
        <v>1</v>
      </c>
      <c r="S301" s="127">
        <v>0.2</v>
      </c>
      <c r="T301" s="2" t="s">
        <v>106</v>
      </c>
      <c r="U301" s="2" t="s">
        <v>106</v>
      </c>
      <c r="V301" s="128">
        <f t="shared" si="50"/>
        <v>109</v>
      </c>
      <c r="W301" s="127" t="s">
        <v>238</v>
      </c>
      <c r="X301" s="127" t="s">
        <v>272</v>
      </c>
    </row>
    <row r="302" spans="1:24" s="129" customFormat="1" x14ac:dyDescent="0.25">
      <c r="A302" s="32">
        <f t="shared" si="42"/>
        <v>296</v>
      </c>
      <c r="B302" s="126" t="s">
        <v>63</v>
      </c>
      <c r="C302" s="127" t="s">
        <v>217</v>
      </c>
      <c r="D302" s="127">
        <v>5</v>
      </c>
      <c r="E302" s="127">
        <v>2</v>
      </c>
      <c r="F302" s="127">
        <f t="shared" si="49"/>
        <v>2.8284271247461903</v>
      </c>
      <c r="G302" s="127"/>
      <c r="H302" s="127">
        <v>1</v>
      </c>
      <c r="I302" s="127"/>
      <c r="J302" s="127"/>
      <c r="K302" s="127"/>
      <c r="L302" s="127"/>
      <c r="M302" s="127"/>
      <c r="N302" s="127"/>
      <c r="O302" s="127"/>
      <c r="P302" s="55">
        <v>13</v>
      </c>
      <c r="Q302" s="127">
        <v>0</v>
      </c>
      <c r="R302" s="127">
        <v>1</v>
      </c>
      <c r="S302" s="127">
        <v>0.2</v>
      </c>
      <c r="T302" s="2" t="s">
        <v>106</v>
      </c>
      <c r="U302" s="2" t="s">
        <v>106</v>
      </c>
      <c r="V302" s="128">
        <f t="shared" si="50"/>
        <v>110</v>
      </c>
      <c r="W302" s="127" t="s">
        <v>238</v>
      </c>
      <c r="X302" s="127" t="s">
        <v>272</v>
      </c>
    </row>
    <row r="303" spans="1:24" s="129" customFormat="1" x14ac:dyDescent="0.25">
      <c r="A303" s="32">
        <f t="shared" si="42"/>
        <v>297</v>
      </c>
      <c r="B303" s="126" t="s">
        <v>63</v>
      </c>
      <c r="C303" s="127" t="s">
        <v>217</v>
      </c>
      <c r="D303" s="127">
        <v>5</v>
      </c>
      <c r="E303" s="127">
        <v>2</v>
      </c>
      <c r="F303" s="127">
        <f t="shared" si="49"/>
        <v>2.8284271247461903</v>
      </c>
      <c r="G303" s="127"/>
      <c r="H303" s="127">
        <v>1</v>
      </c>
      <c r="I303" s="127"/>
      <c r="J303" s="127"/>
      <c r="K303" s="127"/>
      <c r="L303" s="127"/>
      <c r="M303" s="127"/>
      <c r="N303" s="127"/>
      <c r="O303" s="127"/>
      <c r="P303" s="55">
        <v>12</v>
      </c>
      <c r="Q303" s="127">
        <v>0</v>
      </c>
      <c r="R303" s="127">
        <v>1</v>
      </c>
      <c r="S303" s="127">
        <v>0.2</v>
      </c>
      <c r="T303" s="2" t="s">
        <v>106</v>
      </c>
      <c r="U303" s="2" t="s">
        <v>106</v>
      </c>
      <c r="V303" s="128">
        <f t="shared" si="50"/>
        <v>111</v>
      </c>
      <c r="W303" s="127" t="s">
        <v>238</v>
      </c>
      <c r="X303" s="127" t="s">
        <v>272</v>
      </c>
    </row>
    <row r="304" spans="1:24" s="129" customFormat="1" x14ac:dyDescent="0.25">
      <c r="A304" s="32">
        <f t="shared" si="42"/>
        <v>298</v>
      </c>
      <c r="B304" s="126" t="s">
        <v>63</v>
      </c>
      <c r="C304" s="127" t="s">
        <v>217</v>
      </c>
      <c r="D304" s="127">
        <v>5</v>
      </c>
      <c r="E304" s="127">
        <v>2</v>
      </c>
      <c r="F304" s="127">
        <f t="shared" si="49"/>
        <v>2.8284271247461903</v>
      </c>
      <c r="G304" s="127"/>
      <c r="H304" s="127">
        <v>1</v>
      </c>
      <c r="I304" s="127"/>
      <c r="J304" s="127"/>
      <c r="K304" s="127"/>
      <c r="L304" s="127"/>
      <c r="M304" s="127"/>
      <c r="N304" s="127"/>
      <c r="O304" s="127"/>
      <c r="P304" s="55">
        <v>1</v>
      </c>
      <c r="Q304" s="127">
        <v>0</v>
      </c>
      <c r="R304" s="127">
        <v>1</v>
      </c>
      <c r="S304" s="127">
        <v>0.2</v>
      </c>
      <c r="T304" s="2" t="s">
        <v>106</v>
      </c>
      <c r="U304" s="2" t="s">
        <v>106</v>
      </c>
      <c r="V304" s="128">
        <f t="shared" si="50"/>
        <v>112</v>
      </c>
      <c r="W304" s="127" t="s">
        <v>238</v>
      </c>
      <c r="X304" s="127" t="s">
        <v>272</v>
      </c>
    </row>
    <row r="305" spans="1:24" s="129" customFormat="1" x14ac:dyDescent="0.25">
      <c r="A305" s="32">
        <f t="shared" si="42"/>
        <v>299</v>
      </c>
      <c r="B305" s="126" t="s">
        <v>63</v>
      </c>
      <c r="C305" s="127" t="s">
        <v>217</v>
      </c>
      <c r="D305" s="127">
        <v>5</v>
      </c>
      <c r="E305" s="127">
        <v>2</v>
      </c>
      <c r="F305" s="127">
        <f t="shared" si="49"/>
        <v>2.8284271247461903</v>
      </c>
      <c r="G305" s="127"/>
      <c r="H305" s="127">
        <v>1</v>
      </c>
      <c r="I305" s="127"/>
      <c r="J305" s="127"/>
      <c r="K305" s="127"/>
      <c r="L305" s="127"/>
      <c r="M305" s="127"/>
      <c r="N305" s="127"/>
      <c r="O305" s="127"/>
      <c r="P305" s="55">
        <v>3</v>
      </c>
      <c r="Q305" s="127">
        <v>0</v>
      </c>
      <c r="R305" s="127">
        <v>1</v>
      </c>
      <c r="S305" s="127">
        <v>0.2</v>
      </c>
      <c r="T305" s="2" t="s">
        <v>106</v>
      </c>
      <c r="U305" s="2" t="s">
        <v>106</v>
      </c>
      <c r="V305" s="128">
        <f t="shared" si="50"/>
        <v>113</v>
      </c>
      <c r="W305" s="127" t="s">
        <v>238</v>
      </c>
      <c r="X305" s="127" t="s">
        <v>272</v>
      </c>
    </row>
    <row r="306" spans="1:24" s="129" customFormat="1" x14ac:dyDescent="0.25">
      <c r="A306" s="32">
        <f t="shared" si="42"/>
        <v>300</v>
      </c>
      <c r="B306" s="126" t="s">
        <v>63</v>
      </c>
      <c r="C306" s="127" t="s">
        <v>217</v>
      </c>
      <c r="D306" s="127">
        <v>5</v>
      </c>
      <c r="E306" s="127">
        <v>2</v>
      </c>
      <c r="F306" s="127">
        <f t="shared" si="49"/>
        <v>2.8284271247461903</v>
      </c>
      <c r="G306" s="127"/>
      <c r="H306" s="127">
        <v>1</v>
      </c>
      <c r="I306" s="127"/>
      <c r="J306" s="127"/>
      <c r="K306" s="127"/>
      <c r="L306" s="127"/>
      <c r="M306" s="127"/>
      <c r="N306" s="127"/>
      <c r="O306" s="127"/>
      <c r="P306" s="55">
        <v>2</v>
      </c>
      <c r="Q306" s="127">
        <v>0</v>
      </c>
      <c r="R306" s="127">
        <v>1</v>
      </c>
      <c r="S306" s="127">
        <v>0.2</v>
      </c>
      <c r="T306" s="2" t="s">
        <v>106</v>
      </c>
      <c r="U306" s="2" t="s">
        <v>106</v>
      </c>
      <c r="V306" s="128">
        <f t="shared" si="50"/>
        <v>114</v>
      </c>
      <c r="W306" s="127" t="s">
        <v>238</v>
      </c>
      <c r="X306" s="127" t="s">
        <v>272</v>
      </c>
    </row>
    <row r="307" spans="1:24" s="129" customFormat="1" x14ac:dyDescent="0.25">
      <c r="A307" s="32">
        <f t="shared" si="42"/>
        <v>301</v>
      </c>
      <c r="B307" s="126" t="s">
        <v>63</v>
      </c>
      <c r="C307" s="127" t="s">
        <v>217</v>
      </c>
      <c r="D307" s="127">
        <v>5</v>
      </c>
      <c r="E307" s="127">
        <v>2</v>
      </c>
      <c r="F307" s="127">
        <f t="shared" si="49"/>
        <v>2.8284271247461903</v>
      </c>
      <c r="G307" s="127"/>
      <c r="H307" s="127">
        <v>1</v>
      </c>
      <c r="I307" s="127"/>
      <c r="J307" s="127"/>
      <c r="K307" s="127"/>
      <c r="L307" s="127"/>
      <c r="M307" s="127"/>
      <c r="N307" s="127"/>
      <c r="O307" s="127"/>
      <c r="P307" s="55">
        <f>+P295+5</f>
        <v>56</v>
      </c>
      <c r="Q307" s="127">
        <v>0</v>
      </c>
      <c r="R307" s="127">
        <v>1</v>
      </c>
      <c r="S307" s="127">
        <v>0.2</v>
      </c>
      <c r="T307" s="2" t="s">
        <v>106</v>
      </c>
      <c r="U307" s="2" t="s">
        <v>106</v>
      </c>
      <c r="V307" s="128">
        <f t="shared" si="50"/>
        <v>115</v>
      </c>
      <c r="W307" s="127" t="s">
        <v>238</v>
      </c>
      <c r="X307" s="127" t="s">
        <v>272</v>
      </c>
    </row>
    <row r="308" spans="1:24" s="129" customFormat="1" x14ac:dyDescent="0.25">
      <c r="A308" s="32">
        <f t="shared" si="42"/>
        <v>302</v>
      </c>
      <c r="B308" s="126" t="s">
        <v>63</v>
      </c>
      <c r="C308" s="127" t="s">
        <v>217</v>
      </c>
      <c r="D308" s="127">
        <v>5</v>
      </c>
      <c r="E308" s="127">
        <v>2</v>
      </c>
      <c r="F308" s="127">
        <f t="shared" si="49"/>
        <v>2.8284271247461903</v>
      </c>
      <c r="G308" s="127"/>
      <c r="H308" s="127">
        <v>1</v>
      </c>
      <c r="I308" s="127"/>
      <c r="J308" s="127"/>
      <c r="K308" s="127"/>
      <c r="L308" s="127"/>
      <c r="M308" s="127"/>
      <c r="N308" s="127"/>
      <c r="O308" s="127"/>
      <c r="P308" s="55">
        <f t="shared" ref="P308:P318" si="51">+P296+5</f>
        <v>58</v>
      </c>
      <c r="Q308" s="127">
        <v>0</v>
      </c>
      <c r="R308" s="127">
        <v>1</v>
      </c>
      <c r="S308" s="127">
        <v>0.2</v>
      </c>
      <c r="T308" s="2" t="s">
        <v>106</v>
      </c>
      <c r="U308" s="2" t="s">
        <v>106</v>
      </c>
      <c r="V308" s="128">
        <f t="shared" si="50"/>
        <v>116</v>
      </c>
      <c r="W308" s="127" t="s">
        <v>238</v>
      </c>
      <c r="X308" s="127" t="s">
        <v>272</v>
      </c>
    </row>
    <row r="309" spans="1:24" s="129" customFormat="1" x14ac:dyDescent="0.25">
      <c r="A309" s="32">
        <f t="shared" si="42"/>
        <v>303</v>
      </c>
      <c r="B309" s="126" t="s">
        <v>63</v>
      </c>
      <c r="C309" s="127" t="s">
        <v>217</v>
      </c>
      <c r="D309" s="127">
        <v>5</v>
      </c>
      <c r="E309" s="127">
        <v>2</v>
      </c>
      <c r="F309" s="127">
        <f t="shared" si="49"/>
        <v>2.8284271247461903</v>
      </c>
      <c r="G309" s="127"/>
      <c r="H309" s="127">
        <v>1</v>
      </c>
      <c r="I309" s="127"/>
      <c r="J309" s="127"/>
      <c r="K309" s="127"/>
      <c r="L309" s="127"/>
      <c r="M309" s="127"/>
      <c r="N309" s="127"/>
      <c r="O309" s="127"/>
      <c r="P309" s="55">
        <f t="shared" si="51"/>
        <v>57</v>
      </c>
      <c r="Q309" s="127">
        <v>0</v>
      </c>
      <c r="R309" s="127">
        <v>1</v>
      </c>
      <c r="S309" s="127">
        <v>0.2</v>
      </c>
      <c r="T309" s="2" t="s">
        <v>106</v>
      </c>
      <c r="U309" s="2" t="s">
        <v>106</v>
      </c>
      <c r="V309" s="128">
        <f t="shared" si="50"/>
        <v>117</v>
      </c>
      <c r="W309" s="127" t="s">
        <v>238</v>
      </c>
      <c r="X309" s="127" t="s">
        <v>272</v>
      </c>
    </row>
    <row r="310" spans="1:24" s="129" customFormat="1" x14ac:dyDescent="0.25">
      <c r="A310" s="32">
        <f t="shared" si="42"/>
        <v>304</v>
      </c>
      <c r="B310" s="126" t="s">
        <v>63</v>
      </c>
      <c r="C310" s="127" t="s">
        <v>217</v>
      </c>
      <c r="D310" s="127">
        <v>5</v>
      </c>
      <c r="E310" s="127">
        <v>2</v>
      </c>
      <c r="F310" s="127">
        <f t="shared" si="49"/>
        <v>2.8284271247461903</v>
      </c>
      <c r="G310" s="127"/>
      <c r="H310" s="127">
        <v>1</v>
      </c>
      <c r="I310" s="127"/>
      <c r="J310" s="127"/>
      <c r="K310" s="127"/>
      <c r="L310" s="127"/>
      <c r="M310" s="127"/>
      <c r="N310" s="127"/>
      <c r="O310" s="127"/>
      <c r="P310" s="55">
        <f t="shared" si="51"/>
        <v>36</v>
      </c>
      <c r="Q310" s="127">
        <v>0</v>
      </c>
      <c r="R310" s="127">
        <v>1</v>
      </c>
      <c r="S310" s="127">
        <v>0.2</v>
      </c>
      <c r="T310" s="2" t="s">
        <v>106</v>
      </c>
      <c r="U310" s="2" t="s">
        <v>106</v>
      </c>
      <c r="V310" s="128">
        <f t="shared" si="50"/>
        <v>118</v>
      </c>
      <c r="W310" s="127" t="s">
        <v>238</v>
      </c>
      <c r="X310" s="127" t="s">
        <v>272</v>
      </c>
    </row>
    <row r="311" spans="1:24" s="129" customFormat="1" x14ac:dyDescent="0.25">
      <c r="A311" s="32">
        <f t="shared" si="42"/>
        <v>305</v>
      </c>
      <c r="B311" s="126" t="s">
        <v>63</v>
      </c>
      <c r="C311" s="127" t="s">
        <v>217</v>
      </c>
      <c r="D311" s="127">
        <v>5</v>
      </c>
      <c r="E311" s="127">
        <v>2</v>
      </c>
      <c r="F311" s="127">
        <f t="shared" si="49"/>
        <v>2.8284271247461903</v>
      </c>
      <c r="G311" s="127"/>
      <c r="H311" s="127">
        <v>1</v>
      </c>
      <c r="I311" s="127"/>
      <c r="J311" s="127"/>
      <c r="K311" s="127"/>
      <c r="L311" s="127"/>
      <c r="M311" s="127"/>
      <c r="N311" s="127"/>
      <c r="O311" s="127"/>
      <c r="P311" s="55">
        <f t="shared" si="51"/>
        <v>48</v>
      </c>
      <c r="Q311" s="127">
        <v>0</v>
      </c>
      <c r="R311" s="127">
        <v>1</v>
      </c>
      <c r="S311" s="127">
        <v>0.2</v>
      </c>
      <c r="T311" s="2" t="s">
        <v>106</v>
      </c>
      <c r="U311" s="2" t="s">
        <v>106</v>
      </c>
      <c r="V311" s="128">
        <f t="shared" si="50"/>
        <v>119</v>
      </c>
      <c r="W311" s="127" t="s">
        <v>238</v>
      </c>
      <c r="X311" s="127" t="s">
        <v>272</v>
      </c>
    </row>
    <row r="312" spans="1:24" s="129" customFormat="1" x14ac:dyDescent="0.25">
      <c r="A312" s="32">
        <f t="shared" si="42"/>
        <v>306</v>
      </c>
      <c r="B312" s="126" t="s">
        <v>63</v>
      </c>
      <c r="C312" s="127" t="s">
        <v>217</v>
      </c>
      <c r="D312" s="127">
        <v>5</v>
      </c>
      <c r="E312" s="127">
        <v>2</v>
      </c>
      <c r="F312" s="127">
        <f t="shared" si="49"/>
        <v>2.8284271247461903</v>
      </c>
      <c r="G312" s="127"/>
      <c r="H312" s="127">
        <v>1</v>
      </c>
      <c r="I312" s="127"/>
      <c r="J312" s="127"/>
      <c r="K312" s="127"/>
      <c r="L312" s="127"/>
      <c r="M312" s="127"/>
      <c r="N312" s="127"/>
      <c r="O312" s="127"/>
      <c r="P312" s="55">
        <f t="shared" si="51"/>
        <v>47</v>
      </c>
      <c r="Q312" s="127">
        <v>0</v>
      </c>
      <c r="R312" s="127">
        <v>1</v>
      </c>
      <c r="S312" s="127">
        <v>0.2</v>
      </c>
      <c r="T312" s="2" t="s">
        <v>106</v>
      </c>
      <c r="U312" s="2" t="s">
        <v>106</v>
      </c>
      <c r="V312" s="128">
        <f t="shared" si="50"/>
        <v>120</v>
      </c>
      <c r="W312" s="127" t="s">
        <v>238</v>
      </c>
      <c r="X312" s="127" t="s">
        <v>272</v>
      </c>
    </row>
    <row r="313" spans="1:24" s="129" customFormat="1" x14ac:dyDescent="0.25">
      <c r="A313" s="32">
        <f t="shared" si="42"/>
        <v>307</v>
      </c>
      <c r="B313" s="126" t="s">
        <v>63</v>
      </c>
      <c r="C313" s="127" t="s">
        <v>217</v>
      </c>
      <c r="D313" s="127">
        <v>5</v>
      </c>
      <c r="E313" s="127">
        <v>2</v>
      </c>
      <c r="F313" s="127">
        <f t="shared" si="49"/>
        <v>2.8284271247461903</v>
      </c>
      <c r="G313" s="127"/>
      <c r="H313" s="127">
        <v>1</v>
      </c>
      <c r="I313" s="127"/>
      <c r="J313" s="127"/>
      <c r="K313" s="127"/>
      <c r="L313" s="127"/>
      <c r="M313" s="127"/>
      <c r="N313" s="127"/>
      <c r="O313" s="127"/>
      <c r="P313" s="55">
        <f t="shared" si="51"/>
        <v>16</v>
      </c>
      <c r="Q313" s="127">
        <v>0</v>
      </c>
      <c r="R313" s="127">
        <v>1</v>
      </c>
      <c r="S313" s="127">
        <v>0.2</v>
      </c>
      <c r="T313" s="2" t="s">
        <v>106</v>
      </c>
      <c r="U313" s="2" t="s">
        <v>106</v>
      </c>
      <c r="V313" s="128">
        <f t="shared" si="50"/>
        <v>115</v>
      </c>
      <c r="W313" s="127" t="s">
        <v>238</v>
      </c>
      <c r="X313" s="127" t="s">
        <v>272</v>
      </c>
    </row>
    <row r="314" spans="1:24" s="129" customFormat="1" x14ac:dyDescent="0.25">
      <c r="A314" s="32">
        <f t="shared" si="42"/>
        <v>308</v>
      </c>
      <c r="B314" s="126" t="s">
        <v>63</v>
      </c>
      <c r="C314" s="127" t="s">
        <v>217</v>
      </c>
      <c r="D314" s="127">
        <v>5</v>
      </c>
      <c r="E314" s="127">
        <v>2</v>
      </c>
      <c r="F314" s="127">
        <f t="shared" si="49"/>
        <v>2.8284271247461903</v>
      </c>
      <c r="G314" s="127"/>
      <c r="H314" s="127">
        <v>1</v>
      </c>
      <c r="I314" s="127"/>
      <c r="J314" s="127"/>
      <c r="K314" s="127"/>
      <c r="L314" s="127"/>
      <c r="M314" s="127"/>
      <c r="N314" s="127"/>
      <c r="O314" s="127"/>
      <c r="P314" s="55">
        <f t="shared" si="51"/>
        <v>18</v>
      </c>
      <c r="Q314" s="127">
        <v>0</v>
      </c>
      <c r="R314" s="127">
        <v>1</v>
      </c>
      <c r="S314" s="127">
        <v>0.2</v>
      </c>
      <c r="T314" s="2" t="s">
        <v>106</v>
      </c>
      <c r="U314" s="2" t="s">
        <v>106</v>
      </c>
      <c r="V314" s="128">
        <f t="shared" si="50"/>
        <v>116</v>
      </c>
      <c r="W314" s="127" t="s">
        <v>238</v>
      </c>
      <c r="X314" s="127" t="s">
        <v>272</v>
      </c>
    </row>
    <row r="315" spans="1:24" s="129" customFormat="1" x14ac:dyDescent="0.25">
      <c r="A315" s="32">
        <f t="shared" si="42"/>
        <v>309</v>
      </c>
      <c r="B315" s="126" t="s">
        <v>63</v>
      </c>
      <c r="C315" s="127" t="s">
        <v>217</v>
      </c>
      <c r="D315" s="127">
        <v>5</v>
      </c>
      <c r="E315" s="127">
        <v>2</v>
      </c>
      <c r="F315" s="127">
        <f t="shared" si="49"/>
        <v>2.8284271247461903</v>
      </c>
      <c r="G315" s="127"/>
      <c r="H315" s="127">
        <v>1</v>
      </c>
      <c r="I315" s="127"/>
      <c r="J315" s="127"/>
      <c r="K315" s="127"/>
      <c r="L315" s="127"/>
      <c r="M315" s="127"/>
      <c r="N315" s="127"/>
      <c r="O315" s="127"/>
      <c r="P315" s="55">
        <f t="shared" si="51"/>
        <v>17</v>
      </c>
      <c r="Q315" s="127">
        <v>0</v>
      </c>
      <c r="R315" s="127">
        <v>1</v>
      </c>
      <c r="S315" s="127">
        <v>0.2</v>
      </c>
      <c r="T315" s="2" t="s">
        <v>106</v>
      </c>
      <c r="U315" s="2" t="s">
        <v>106</v>
      </c>
      <c r="V315" s="128">
        <f t="shared" si="50"/>
        <v>117</v>
      </c>
      <c r="W315" s="127" t="s">
        <v>238</v>
      </c>
      <c r="X315" s="127" t="s">
        <v>272</v>
      </c>
    </row>
    <row r="316" spans="1:24" s="129" customFormat="1" x14ac:dyDescent="0.25">
      <c r="A316" s="32">
        <f t="shared" si="42"/>
        <v>310</v>
      </c>
      <c r="B316" s="126" t="s">
        <v>63</v>
      </c>
      <c r="C316" s="127" t="s">
        <v>217</v>
      </c>
      <c r="D316" s="127">
        <v>5</v>
      </c>
      <c r="E316" s="127">
        <v>2</v>
      </c>
      <c r="F316" s="127">
        <f t="shared" si="49"/>
        <v>2.8284271247461903</v>
      </c>
      <c r="G316" s="127"/>
      <c r="H316" s="127">
        <v>1</v>
      </c>
      <c r="I316" s="127"/>
      <c r="J316" s="127"/>
      <c r="K316" s="127"/>
      <c r="L316" s="127"/>
      <c r="M316" s="127"/>
      <c r="N316" s="127"/>
      <c r="O316" s="127"/>
      <c r="P316" s="55">
        <f t="shared" si="51"/>
        <v>6</v>
      </c>
      <c r="Q316" s="127">
        <v>0</v>
      </c>
      <c r="R316" s="127">
        <v>1</v>
      </c>
      <c r="S316" s="127">
        <v>0.2</v>
      </c>
      <c r="T316" s="2" t="s">
        <v>106</v>
      </c>
      <c r="U316" s="2" t="s">
        <v>106</v>
      </c>
      <c r="V316" s="128">
        <f t="shared" si="50"/>
        <v>118</v>
      </c>
      <c r="W316" s="127" t="s">
        <v>238</v>
      </c>
      <c r="X316" s="127" t="s">
        <v>272</v>
      </c>
    </row>
    <row r="317" spans="1:24" s="129" customFormat="1" x14ac:dyDescent="0.25">
      <c r="A317" s="32">
        <f t="shared" si="42"/>
        <v>311</v>
      </c>
      <c r="B317" s="126" t="s">
        <v>63</v>
      </c>
      <c r="C317" s="127" t="s">
        <v>217</v>
      </c>
      <c r="D317" s="127">
        <v>5</v>
      </c>
      <c r="E317" s="127">
        <v>2</v>
      </c>
      <c r="F317" s="127">
        <f t="shared" si="49"/>
        <v>2.8284271247461903</v>
      </c>
      <c r="G317" s="127"/>
      <c r="H317" s="127">
        <v>1</v>
      </c>
      <c r="I317" s="127"/>
      <c r="J317" s="127"/>
      <c r="K317" s="127"/>
      <c r="L317" s="127"/>
      <c r="M317" s="127"/>
      <c r="N317" s="127"/>
      <c r="O317" s="127"/>
      <c r="P317" s="55">
        <f t="shared" si="51"/>
        <v>8</v>
      </c>
      <c r="Q317" s="127">
        <v>0</v>
      </c>
      <c r="R317" s="127">
        <v>1</v>
      </c>
      <c r="S317" s="127">
        <v>0.2</v>
      </c>
      <c r="T317" s="2" t="s">
        <v>106</v>
      </c>
      <c r="U317" s="2" t="s">
        <v>106</v>
      </c>
      <c r="V317" s="128">
        <f t="shared" si="50"/>
        <v>119</v>
      </c>
      <c r="W317" s="127" t="s">
        <v>238</v>
      </c>
      <c r="X317" s="127" t="s">
        <v>272</v>
      </c>
    </row>
    <row r="318" spans="1:24" s="129" customFormat="1" x14ac:dyDescent="0.25">
      <c r="A318" s="32">
        <f t="shared" si="42"/>
        <v>312</v>
      </c>
      <c r="B318" s="126" t="s">
        <v>63</v>
      </c>
      <c r="C318" s="127" t="s">
        <v>217</v>
      </c>
      <c r="D318" s="127">
        <v>5</v>
      </c>
      <c r="E318" s="127">
        <v>2</v>
      </c>
      <c r="F318" s="127">
        <f t="shared" si="49"/>
        <v>2.8284271247461903</v>
      </c>
      <c r="G318" s="127"/>
      <c r="H318" s="127">
        <v>1</v>
      </c>
      <c r="I318" s="127"/>
      <c r="J318" s="127"/>
      <c r="K318" s="127"/>
      <c r="L318" s="127"/>
      <c r="M318" s="127"/>
      <c r="N318" s="127"/>
      <c r="O318" s="127"/>
      <c r="P318" s="55">
        <f t="shared" si="51"/>
        <v>7</v>
      </c>
      <c r="Q318" s="127">
        <v>0</v>
      </c>
      <c r="R318" s="127">
        <v>1</v>
      </c>
      <c r="S318" s="127">
        <v>0.2</v>
      </c>
      <c r="T318" s="2" t="s">
        <v>106</v>
      </c>
      <c r="U318" s="2" t="s">
        <v>106</v>
      </c>
      <c r="V318" s="128">
        <f t="shared" si="50"/>
        <v>120</v>
      </c>
      <c r="W318" s="127" t="s">
        <v>238</v>
      </c>
      <c r="X318" s="127" t="s">
        <v>272</v>
      </c>
    </row>
    <row r="319" spans="1:24" s="129" customFormat="1" x14ac:dyDescent="0.25">
      <c r="A319" s="32">
        <f t="shared" si="42"/>
        <v>313</v>
      </c>
      <c r="B319" s="126" t="s">
        <v>63</v>
      </c>
      <c r="C319" s="127" t="s">
        <v>217</v>
      </c>
      <c r="D319" s="127">
        <v>5</v>
      </c>
      <c r="E319" s="127">
        <v>2</v>
      </c>
      <c r="F319" s="127">
        <f>SQRT(5^2+5^2)</f>
        <v>7.0710678118654755</v>
      </c>
      <c r="G319" s="127"/>
      <c r="H319" s="127">
        <v>1</v>
      </c>
      <c r="I319" s="127"/>
      <c r="J319" s="127"/>
      <c r="K319" s="127"/>
      <c r="L319" s="127"/>
      <c r="M319" s="127"/>
      <c r="N319" s="127"/>
      <c r="O319" s="127"/>
      <c r="P319" s="55">
        <v>51</v>
      </c>
      <c r="Q319" s="127">
        <v>0</v>
      </c>
      <c r="R319" s="127">
        <v>1</v>
      </c>
      <c r="S319" s="127">
        <v>0.2</v>
      </c>
      <c r="T319" s="2" t="s">
        <v>106</v>
      </c>
      <c r="U319" s="2" t="s">
        <v>106</v>
      </c>
      <c r="V319" s="128">
        <f>V295</f>
        <v>109</v>
      </c>
      <c r="W319" s="127" t="s">
        <v>238</v>
      </c>
      <c r="X319" s="127" t="s">
        <v>272</v>
      </c>
    </row>
    <row r="320" spans="1:24" s="129" customFormat="1" x14ac:dyDescent="0.25">
      <c r="A320" s="32">
        <f t="shared" si="42"/>
        <v>314</v>
      </c>
      <c r="B320" s="126" t="s">
        <v>63</v>
      </c>
      <c r="C320" s="127" t="s">
        <v>217</v>
      </c>
      <c r="D320" s="127">
        <v>5</v>
      </c>
      <c r="E320" s="127">
        <v>2</v>
      </c>
      <c r="F320" s="127">
        <f t="shared" ref="F320:F341" si="52">SQRT(5^2+5^2)</f>
        <v>7.0710678118654755</v>
      </c>
      <c r="G320" s="127"/>
      <c r="H320" s="127">
        <v>1</v>
      </c>
      <c r="I320" s="127"/>
      <c r="J320" s="127"/>
      <c r="K320" s="127"/>
      <c r="L320" s="127"/>
      <c r="M320" s="127"/>
      <c r="N320" s="127"/>
      <c r="O320" s="127"/>
      <c r="P320" s="55">
        <v>53</v>
      </c>
      <c r="Q320" s="127">
        <v>0</v>
      </c>
      <c r="R320" s="127">
        <v>1</v>
      </c>
      <c r="S320" s="127">
        <v>0.2</v>
      </c>
      <c r="T320" s="2" t="s">
        <v>106</v>
      </c>
      <c r="U320" s="2" t="s">
        <v>106</v>
      </c>
      <c r="V320" s="128">
        <f t="shared" si="50"/>
        <v>110</v>
      </c>
      <c r="W320" s="127" t="s">
        <v>238</v>
      </c>
      <c r="X320" s="127" t="s">
        <v>272</v>
      </c>
    </row>
    <row r="321" spans="1:24" s="129" customFormat="1" x14ac:dyDescent="0.25">
      <c r="A321" s="32">
        <f t="shared" si="42"/>
        <v>315</v>
      </c>
      <c r="B321" s="126" t="s">
        <v>63</v>
      </c>
      <c r="C321" s="127" t="s">
        <v>217</v>
      </c>
      <c r="D321" s="127">
        <v>5</v>
      </c>
      <c r="E321" s="127">
        <v>2</v>
      </c>
      <c r="F321" s="127">
        <f t="shared" si="52"/>
        <v>7.0710678118654755</v>
      </c>
      <c r="G321" s="127"/>
      <c r="H321" s="127">
        <v>1</v>
      </c>
      <c r="I321" s="127"/>
      <c r="J321" s="127"/>
      <c r="K321" s="127"/>
      <c r="L321" s="127"/>
      <c r="M321" s="127"/>
      <c r="N321" s="127"/>
      <c r="O321" s="127"/>
      <c r="P321" s="55">
        <v>52</v>
      </c>
      <c r="Q321" s="127">
        <v>0</v>
      </c>
      <c r="R321" s="127">
        <v>1</v>
      </c>
      <c r="S321" s="127">
        <v>0.2</v>
      </c>
      <c r="T321" s="2" t="s">
        <v>106</v>
      </c>
      <c r="U321" s="2" t="s">
        <v>106</v>
      </c>
      <c r="V321" s="128">
        <f t="shared" si="50"/>
        <v>111</v>
      </c>
      <c r="W321" s="127" t="s">
        <v>238</v>
      </c>
      <c r="X321" s="127" t="s">
        <v>272</v>
      </c>
    </row>
    <row r="322" spans="1:24" s="129" customFormat="1" x14ac:dyDescent="0.25">
      <c r="A322" s="32">
        <f t="shared" si="42"/>
        <v>316</v>
      </c>
      <c r="B322" s="126" t="s">
        <v>63</v>
      </c>
      <c r="C322" s="127" t="s">
        <v>217</v>
      </c>
      <c r="D322" s="127">
        <v>5</v>
      </c>
      <c r="E322" s="127">
        <v>2</v>
      </c>
      <c r="F322" s="127">
        <f t="shared" si="52"/>
        <v>7.0710678118654755</v>
      </c>
      <c r="G322" s="127"/>
      <c r="H322" s="127">
        <v>1</v>
      </c>
      <c r="I322" s="127"/>
      <c r="J322" s="127"/>
      <c r="K322" s="127"/>
      <c r="L322" s="127"/>
      <c r="M322" s="127"/>
      <c r="N322" s="127"/>
      <c r="O322" s="127"/>
      <c r="P322" s="55">
        <v>31</v>
      </c>
      <c r="Q322" s="127">
        <v>0</v>
      </c>
      <c r="R322" s="127">
        <v>1</v>
      </c>
      <c r="S322" s="127">
        <v>0.2</v>
      </c>
      <c r="T322" s="2" t="s">
        <v>106</v>
      </c>
      <c r="U322" s="2" t="s">
        <v>106</v>
      </c>
      <c r="V322" s="128">
        <f t="shared" si="50"/>
        <v>112</v>
      </c>
      <c r="W322" s="127" t="s">
        <v>238</v>
      </c>
      <c r="X322" s="127" t="s">
        <v>272</v>
      </c>
    </row>
    <row r="323" spans="1:24" s="129" customFormat="1" x14ac:dyDescent="0.25">
      <c r="A323" s="32">
        <f t="shared" si="42"/>
        <v>317</v>
      </c>
      <c r="B323" s="126" t="s">
        <v>63</v>
      </c>
      <c r="C323" s="127" t="s">
        <v>217</v>
      </c>
      <c r="D323" s="127">
        <v>5</v>
      </c>
      <c r="E323" s="127">
        <v>2</v>
      </c>
      <c r="F323" s="127">
        <f t="shared" si="52"/>
        <v>7.0710678118654755</v>
      </c>
      <c r="G323" s="127"/>
      <c r="H323" s="127">
        <v>1</v>
      </c>
      <c r="I323" s="127"/>
      <c r="J323" s="127"/>
      <c r="K323" s="127"/>
      <c r="L323" s="127"/>
      <c r="M323" s="127"/>
      <c r="N323" s="127"/>
      <c r="O323" s="127"/>
      <c r="P323" s="55">
        <v>43</v>
      </c>
      <c r="Q323" s="127">
        <v>0</v>
      </c>
      <c r="R323" s="127">
        <v>1</v>
      </c>
      <c r="S323" s="127">
        <v>0.2</v>
      </c>
      <c r="T323" s="2" t="s">
        <v>106</v>
      </c>
      <c r="U323" s="2" t="s">
        <v>106</v>
      </c>
      <c r="V323" s="128">
        <f t="shared" si="50"/>
        <v>113</v>
      </c>
      <c r="W323" s="127" t="s">
        <v>238</v>
      </c>
      <c r="X323" s="127" t="s">
        <v>272</v>
      </c>
    </row>
    <row r="324" spans="1:24" s="129" customFormat="1" x14ac:dyDescent="0.25">
      <c r="A324" s="32">
        <f t="shared" si="42"/>
        <v>318</v>
      </c>
      <c r="B324" s="126" t="s">
        <v>63</v>
      </c>
      <c r="C324" s="127" t="s">
        <v>217</v>
      </c>
      <c r="D324" s="127">
        <v>5</v>
      </c>
      <c r="E324" s="127">
        <v>2</v>
      </c>
      <c r="F324" s="127">
        <f t="shared" si="52"/>
        <v>7.0710678118654755</v>
      </c>
      <c r="G324" s="127"/>
      <c r="H324" s="127">
        <v>1</v>
      </c>
      <c r="I324" s="127"/>
      <c r="J324" s="127"/>
      <c r="K324" s="127"/>
      <c r="L324" s="127"/>
      <c r="M324" s="127"/>
      <c r="N324" s="127"/>
      <c r="O324" s="127"/>
      <c r="P324" s="55">
        <v>42</v>
      </c>
      <c r="Q324" s="127">
        <v>0</v>
      </c>
      <c r="R324" s="127">
        <v>1</v>
      </c>
      <c r="S324" s="127">
        <v>0.2</v>
      </c>
      <c r="T324" s="2" t="s">
        <v>106</v>
      </c>
      <c r="U324" s="2" t="s">
        <v>106</v>
      </c>
      <c r="V324" s="128">
        <f t="shared" si="50"/>
        <v>114</v>
      </c>
      <c r="W324" s="127" t="s">
        <v>238</v>
      </c>
      <c r="X324" s="127" t="s">
        <v>272</v>
      </c>
    </row>
    <row r="325" spans="1:24" s="129" customFormat="1" x14ac:dyDescent="0.25">
      <c r="A325" s="32">
        <f t="shared" si="42"/>
        <v>319</v>
      </c>
      <c r="B325" s="126" t="s">
        <v>63</v>
      </c>
      <c r="C325" s="127" t="s">
        <v>217</v>
      </c>
      <c r="D325" s="127">
        <v>5</v>
      </c>
      <c r="E325" s="127">
        <v>2</v>
      </c>
      <c r="F325" s="127">
        <f t="shared" si="52"/>
        <v>7.0710678118654755</v>
      </c>
      <c r="G325" s="127"/>
      <c r="H325" s="127">
        <v>1</v>
      </c>
      <c r="I325" s="127"/>
      <c r="J325" s="127"/>
      <c r="K325" s="127"/>
      <c r="L325" s="127"/>
      <c r="M325" s="127"/>
      <c r="N325" s="127"/>
      <c r="O325" s="127"/>
      <c r="P325" s="55">
        <v>11</v>
      </c>
      <c r="Q325" s="127">
        <v>0</v>
      </c>
      <c r="R325" s="127">
        <v>1</v>
      </c>
      <c r="S325" s="127">
        <v>0.2</v>
      </c>
      <c r="T325" s="2" t="s">
        <v>106</v>
      </c>
      <c r="U325" s="2" t="s">
        <v>106</v>
      </c>
      <c r="V325" s="128">
        <f t="shared" si="50"/>
        <v>109</v>
      </c>
      <c r="W325" s="127" t="s">
        <v>238</v>
      </c>
      <c r="X325" s="127" t="s">
        <v>272</v>
      </c>
    </row>
    <row r="326" spans="1:24" s="129" customFormat="1" x14ac:dyDescent="0.25">
      <c r="A326" s="32">
        <f t="shared" si="42"/>
        <v>320</v>
      </c>
      <c r="B326" s="126" t="s">
        <v>63</v>
      </c>
      <c r="C326" s="127" t="s">
        <v>217</v>
      </c>
      <c r="D326" s="127">
        <v>5</v>
      </c>
      <c r="E326" s="127">
        <v>2</v>
      </c>
      <c r="F326" s="127">
        <f t="shared" si="52"/>
        <v>7.0710678118654755</v>
      </c>
      <c r="G326" s="127"/>
      <c r="H326" s="127">
        <v>1</v>
      </c>
      <c r="I326" s="127"/>
      <c r="J326" s="127"/>
      <c r="K326" s="127"/>
      <c r="L326" s="127"/>
      <c r="M326" s="127"/>
      <c r="N326" s="127"/>
      <c r="O326" s="127"/>
      <c r="P326" s="55">
        <v>13</v>
      </c>
      <c r="Q326" s="127">
        <v>0</v>
      </c>
      <c r="R326" s="127">
        <v>1</v>
      </c>
      <c r="S326" s="127">
        <v>0.2</v>
      </c>
      <c r="T326" s="2" t="s">
        <v>106</v>
      </c>
      <c r="U326" s="2" t="s">
        <v>106</v>
      </c>
      <c r="V326" s="128">
        <f t="shared" si="50"/>
        <v>110</v>
      </c>
      <c r="W326" s="127" t="s">
        <v>238</v>
      </c>
      <c r="X326" s="127" t="s">
        <v>272</v>
      </c>
    </row>
    <row r="327" spans="1:24" s="129" customFormat="1" x14ac:dyDescent="0.25">
      <c r="A327" s="32">
        <f t="shared" si="42"/>
        <v>321</v>
      </c>
      <c r="B327" s="126" t="s">
        <v>63</v>
      </c>
      <c r="C327" s="127" t="s">
        <v>217</v>
      </c>
      <c r="D327" s="127">
        <v>5</v>
      </c>
      <c r="E327" s="127">
        <v>2</v>
      </c>
      <c r="F327" s="127">
        <f t="shared" si="52"/>
        <v>7.0710678118654755</v>
      </c>
      <c r="G327" s="127"/>
      <c r="H327" s="127">
        <v>1</v>
      </c>
      <c r="I327" s="127"/>
      <c r="J327" s="127"/>
      <c r="K327" s="127"/>
      <c r="L327" s="127"/>
      <c r="M327" s="127"/>
      <c r="N327" s="127"/>
      <c r="O327" s="127"/>
      <c r="P327" s="55">
        <v>12</v>
      </c>
      <c r="Q327" s="127">
        <v>0</v>
      </c>
      <c r="R327" s="127">
        <v>1</v>
      </c>
      <c r="S327" s="127">
        <v>0.2</v>
      </c>
      <c r="T327" s="2" t="s">
        <v>106</v>
      </c>
      <c r="U327" s="2" t="s">
        <v>106</v>
      </c>
      <c r="V327" s="128">
        <f t="shared" si="50"/>
        <v>111</v>
      </c>
      <c r="W327" s="127" t="s">
        <v>238</v>
      </c>
      <c r="X327" s="127" t="s">
        <v>272</v>
      </c>
    </row>
    <row r="328" spans="1:24" s="129" customFormat="1" x14ac:dyDescent="0.25">
      <c r="A328" s="32">
        <f t="shared" si="42"/>
        <v>322</v>
      </c>
      <c r="B328" s="126" t="s">
        <v>63</v>
      </c>
      <c r="C328" s="127" t="s">
        <v>217</v>
      </c>
      <c r="D328" s="127">
        <v>5</v>
      </c>
      <c r="E328" s="127">
        <v>2</v>
      </c>
      <c r="F328" s="127">
        <f t="shared" si="52"/>
        <v>7.0710678118654755</v>
      </c>
      <c r="G328" s="127"/>
      <c r="H328" s="127">
        <v>1</v>
      </c>
      <c r="I328" s="127"/>
      <c r="J328" s="127"/>
      <c r="K328" s="127"/>
      <c r="L328" s="127"/>
      <c r="M328" s="127"/>
      <c r="N328" s="127"/>
      <c r="O328" s="127"/>
      <c r="P328" s="55">
        <v>1</v>
      </c>
      <c r="Q328" s="127">
        <v>0</v>
      </c>
      <c r="R328" s="127">
        <v>1</v>
      </c>
      <c r="S328" s="127">
        <v>0.2</v>
      </c>
      <c r="T328" s="2" t="s">
        <v>106</v>
      </c>
      <c r="U328" s="2" t="s">
        <v>106</v>
      </c>
      <c r="V328" s="128">
        <f t="shared" si="50"/>
        <v>112</v>
      </c>
      <c r="W328" s="127" t="s">
        <v>238</v>
      </c>
      <c r="X328" s="127" t="s">
        <v>272</v>
      </c>
    </row>
    <row r="329" spans="1:24" s="129" customFormat="1" x14ac:dyDescent="0.25">
      <c r="A329" s="32">
        <f t="shared" ref="A329:A343" si="53">A328+1</f>
        <v>323</v>
      </c>
      <c r="B329" s="126" t="s">
        <v>63</v>
      </c>
      <c r="C329" s="127" t="s">
        <v>217</v>
      </c>
      <c r="D329" s="127">
        <v>5</v>
      </c>
      <c r="E329" s="127">
        <v>2</v>
      </c>
      <c r="F329" s="127">
        <f t="shared" si="52"/>
        <v>7.0710678118654755</v>
      </c>
      <c r="G329" s="127"/>
      <c r="H329" s="127">
        <v>1</v>
      </c>
      <c r="I329" s="127"/>
      <c r="J329" s="127"/>
      <c r="K329" s="127"/>
      <c r="L329" s="127"/>
      <c r="M329" s="127"/>
      <c r="N329" s="127"/>
      <c r="O329" s="127"/>
      <c r="P329" s="55">
        <v>3</v>
      </c>
      <c r="Q329" s="127">
        <v>0</v>
      </c>
      <c r="R329" s="127">
        <v>1</v>
      </c>
      <c r="S329" s="127">
        <v>0.2</v>
      </c>
      <c r="T329" s="2" t="s">
        <v>106</v>
      </c>
      <c r="U329" s="2" t="s">
        <v>106</v>
      </c>
      <c r="V329" s="128">
        <f t="shared" si="50"/>
        <v>113</v>
      </c>
      <c r="W329" s="127" t="s">
        <v>238</v>
      </c>
      <c r="X329" s="127" t="s">
        <v>272</v>
      </c>
    </row>
    <row r="330" spans="1:24" s="129" customFormat="1" x14ac:dyDescent="0.25">
      <c r="A330" s="32">
        <f t="shared" si="53"/>
        <v>324</v>
      </c>
      <c r="B330" s="126" t="s">
        <v>63</v>
      </c>
      <c r="C330" s="127" t="s">
        <v>217</v>
      </c>
      <c r="D330" s="127">
        <v>5</v>
      </c>
      <c r="E330" s="127">
        <v>2</v>
      </c>
      <c r="F330" s="127">
        <f t="shared" si="52"/>
        <v>7.0710678118654755</v>
      </c>
      <c r="G330" s="127"/>
      <c r="H330" s="127">
        <v>1</v>
      </c>
      <c r="I330" s="127"/>
      <c r="J330" s="127"/>
      <c r="K330" s="127"/>
      <c r="L330" s="127"/>
      <c r="M330" s="127"/>
      <c r="N330" s="127"/>
      <c r="O330" s="127"/>
      <c r="P330" s="55">
        <v>2</v>
      </c>
      <c r="Q330" s="127">
        <v>0</v>
      </c>
      <c r="R330" s="127">
        <v>1</v>
      </c>
      <c r="S330" s="127">
        <v>0.2</v>
      </c>
      <c r="T330" s="2" t="s">
        <v>106</v>
      </c>
      <c r="U330" s="2" t="s">
        <v>106</v>
      </c>
      <c r="V330" s="128">
        <f t="shared" si="50"/>
        <v>114</v>
      </c>
      <c r="W330" s="127" t="s">
        <v>238</v>
      </c>
      <c r="X330" s="127" t="s">
        <v>272</v>
      </c>
    </row>
    <row r="331" spans="1:24" s="129" customFormat="1" x14ac:dyDescent="0.25">
      <c r="A331" s="32">
        <f t="shared" si="53"/>
        <v>325</v>
      </c>
      <c r="B331" s="126" t="s">
        <v>63</v>
      </c>
      <c r="C331" s="127" t="s">
        <v>217</v>
      </c>
      <c r="D331" s="127">
        <v>5</v>
      </c>
      <c r="E331" s="127">
        <v>2</v>
      </c>
      <c r="F331" s="127">
        <f t="shared" si="52"/>
        <v>7.0710678118654755</v>
      </c>
      <c r="G331" s="127"/>
      <c r="H331" s="127">
        <v>1</v>
      </c>
      <c r="I331" s="127"/>
      <c r="J331" s="127"/>
      <c r="K331" s="127"/>
      <c r="L331" s="127"/>
      <c r="M331" s="127"/>
      <c r="N331" s="127"/>
      <c r="O331" s="127"/>
      <c r="P331" s="55">
        <f>+P319+5</f>
        <v>56</v>
      </c>
      <c r="Q331" s="127">
        <v>0</v>
      </c>
      <c r="R331" s="127">
        <v>1</v>
      </c>
      <c r="S331" s="127">
        <v>0.2</v>
      </c>
      <c r="T331" s="2" t="s">
        <v>106</v>
      </c>
      <c r="U331" s="2" t="s">
        <v>106</v>
      </c>
      <c r="V331" s="128">
        <f t="shared" si="50"/>
        <v>115</v>
      </c>
      <c r="W331" s="127" t="s">
        <v>238</v>
      </c>
      <c r="X331" s="127" t="s">
        <v>272</v>
      </c>
    </row>
    <row r="332" spans="1:24" s="129" customFormat="1" x14ac:dyDescent="0.25">
      <c r="A332" s="32">
        <f t="shared" si="53"/>
        <v>326</v>
      </c>
      <c r="B332" s="126" t="s">
        <v>63</v>
      </c>
      <c r="C332" s="127" t="s">
        <v>217</v>
      </c>
      <c r="D332" s="127">
        <v>5</v>
      </c>
      <c r="E332" s="127">
        <v>2</v>
      </c>
      <c r="F332" s="127">
        <f t="shared" si="52"/>
        <v>7.0710678118654755</v>
      </c>
      <c r="G332" s="127"/>
      <c r="H332" s="127">
        <v>1</v>
      </c>
      <c r="I332" s="127"/>
      <c r="J332" s="127"/>
      <c r="K332" s="127"/>
      <c r="L332" s="127"/>
      <c r="M332" s="127"/>
      <c r="N332" s="127"/>
      <c r="O332" s="127"/>
      <c r="P332" s="55">
        <f t="shared" ref="P332:P342" si="54">+P320+5</f>
        <v>58</v>
      </c>
      <c r="Q332" s="127">
        <v>0</v>
      </c>
      <c r="R332" s="127">
        <v>1</v>
      </c>
      <c r="S332" s="127">
        <v>0.2</v>
      </c>
      <c r="T332" s="2" t="s">
        <v>106</v>
      </c>
      <c r="U332" s="2" t="s">
        <v>106</v>
      </c>
      <c r="V332" s="128">
        <f t="shared" si="50"/>
        <v>116</v>
      </c>
      <c r="W332" s="127" t="s">
        <v>238</v>
      </c>
      <c r="X332" s="127" t="s">
        <v>272</v>
      </c>
    </row>
    <row r="333" spans="1:24" s="129" customFormat="1" x14ac:dyDescent="0.25">
      <c r="A333" s="32">
        <f t="shared" si="53"/>
        <v>327</v>
      </c>
      <c r="B333" s="126" t="s">
        <v>63</v>
      </c>
      <c r="C333" s="127" t="s">
        <v>217</v>
      </c>
      <c r="D333" s="127">
        <v>5</v>
      </c>
      <c r="E333" s="127">
        <v>2</v>
      </c>
      <c r="F333" s="127">
        <f t="shared" si="52"/>
        <v>7.0710678118654755</v>
      </c>
      <c r="G333" s="127"/>
      <c r="H333" s="127">
        <v>1</v>
      </c>
      <c r="I333" s="127"/>
      <c r="J333" s="127"/>
      <c r="K333" s="127"/>
      <c r="L333" s="127"/>
      <c r="M333" s="127"/>
      <c r="N333" s="127"/>
      <c r="O333" s="127"/>
      <c r="P333" s="55">
        <f t="shared" si="54"/>
        <v>57</v>
      </c>
      <c r="Q333" s="127">
        <v>0</v>
      </c>
      <c r="R333" s="127">
        <v>1</v>
      </c>
      <c r="S333" s="127">
        <v>0.2</v>
      </c>
      <c r="T333" s="2" t="s">
        <v>106</v>
      </c>
      <c r="U333" s="2" t="s">
        <v>106</v>
      </c>
      <c r="V333" s="128">
        <f t="shared" si="50"/>
        <v>117</v>
      </c>
      <c r="W333" s="127" t="s">
        <v>238</v>
      </c>
      <c r="X333" s="127" t="s">
        <v>272</v>
      </c>
    </row>
    <row r="334" spans="1:24" s="129" customFormat="1" x14ac:dyDescent="0.25">
      <c r="A334" s="32">
        <f t="shared" si="53"/>
        <v>328</v>
      </c>
      <c r="B334" s="126" t="s">
        <v>63</v>
      </c>
      <c r="C334" s="127" t="s">
        <v>217</v>
      </c>
      <c r="D334" s="127">
        <v>5</v>
      </c>
      <c r="E334" s="127">
        <v>2</v>
      </c>
      <c r="F334" s="127">
        <f t="shared" si="52"/>
        <v>7.0710678118654755</v>
      </c>
      <c r="G334" s="127"/>
      <c r="H334" s="127">
        <v>1</v>
      </c>
      <c r="I334" s="127"/>
      <c r="J334" s="127"/>
      <c r="K334" s="127"/>
      <c r="L334" s="127"/>
      <c r="M334" s="127"/>
      <c r="N334" s="127"/>
      <c r="O334" s="127"/>
      <c r="P334" s="55">
        <f t="shared" si="54"/>
        <v>36</v>
      </c>
      <c r="Q334" s="127">
        <v>0</v>
      </c>
      <c r="R334" s="127">
        <v>1</v>
      </c>
      <c r="S334" s="127">
        <v>0.2</v>
      </c>
      <c r="T334" s="2" t="s">
        <v>106</v>
      </c>
      <c r="U334" s="2" t="s">
        <v>106</v>
      </c>
      <c r="V334" s="128">
        <f t="shared" si="50"/>
        <v>118</v>
      </c>
      <c r="W334" s="127" t="s">
        <v>238</v>
      </c>
      <c r="X334" s="127" t="s">
        <v>272</v>
      </c>
    </row>
    <row r="335" spans="1:24" s="129" customFormat="1" x14ac:dyDescent="0.25">
      <c r="A335" s="32">
        <f t="shared" si="53"/>
        <v>329</v>
      </c>
      <c r="B335" s="126" t="s">
        <v>63</v>
      </c>
      <c r="C335" s="127" t="s">
        <v>217</v>
      </c>
      <c r="D335" s="127">
        <v>5</v>
      </c>
      <c r="E335" s="127">
        <v>2</v>
      </c>
      <c r="F335" s="127">
        <f t="shared" si="52"/>
        <v>7.0710678118654755</v>
      </c>
      <c r="G335" s="127"/>
      <c r="H335" s="127">
        <v>1</v>
      </c>
      <c r="I335" s="127"/>
      <c r="J335" s="127"/>
      <c r="K335" s="127"/>
      <c r="L335" s="127"/>
      <c r="M335" s="127"/>
      <c r="N335" s="127"/>
      <c r="O335" s="127"/>
      <c r="P335" s="55">
        <f t="shared" si="54"/>
        <v>48</v>
      </c>
      <c r="Q335" s="127">
        <v>0</v>
      </c>
      <c r="R335" s="127">
        <v>1</v>
      </c>
      <c r="S335" s="127">
        <v>0.2</v>
      </c>
      <c r="T335" s="2" t="s">
        <v>106</v>
      </c>
      <c r="U335" s="2" t="s">
        <v>106</v>
      </c>
      <c r="V335" s="128">
        <f t="shared" si="50"/>
        <v>119</v>
      </c>
      <c r="W335" s="127" t="s">
        <v>238</v>
      </c>
      <c r="X335" s="127" t="s">
        <v>272</v>
      </c>
    </row>
    <row r="336" spans="1:24" s="129" customFormat="1" x14ac:dyDescent="0.25">
      <c r="A336" s="32">
        <f t="shared" si="53"/>
        <v>330</v>
      </c>
      <c r="B336" s="126" t="s">
        <v>63</v>
      </c>
      <c r="C336" s="127" t="s">
        <v>217</v>
      </c>
      <c r="D336" s="127">
        <v>5</v>
      </c>
      <c r="E336" s="127">
        <v>2</v>
      </c>
      <c r="F336" s="127">
        <f t="shared" si="52"/>
        <v>7.0710678118654755</v>
      </c>
      <c r="G336" s="127"/>
      <c r="H336" s="127">
        <v>1</v>
      </c>
      <c r="I336" s="127"/>
      <c r="J336" s="127"/>
      <c r="K336" s="127"/>
      <c r="L336" s="127"/>
      <c r="M336" s="127"/>
      <c r="N336" s="127"/>
      <c r="O336" s="127"/>
      <c r="P336" s="55">
        <f t="shared" si="54"/>
        <v>47</v>
      </c>
      <c r="Q336" s="127">
        <v>0</v>
      </c>
      <c r="R336" s="127">
        <v>1</v>
      </c>
      <c r="S336" s="127">
        <v>0.2</v>
      </c>
      <c r="T336" s="2" t="s">
        <v>106</v>
      </c>
      <c r="U336" s="2" t="s">
        <v>106</v>
      </c>
      <c r="V336" s="128">
        <f t="shared" si="50"/>
        <v>120</v>
      </c>
      <c r="W336" s="127" t="s">
        <v>238</v>
      </c>
      <c r="X336" s="127" t="s">
        <v>272</v>
      </c>
    </row>
    <row r="337" spans="1:24" s="129" customFormat="1" x14ac:dyDescent="0.25">
      <c r="A337" s="32">
        <f t="shared" si="53"/>
        <v>331</v>
      </c>
      <c r="B337" s="126" t="s">
        <v>63</v>
      </c>
      <c r="C337" s="127" t="s">
        <v>217</v>
      </c>
      <c r="D337" s="127">
        <v>5</v>
      </c>
      <c r="E337" s="127">
        <v>2</v>
      </c>
      <c r="F337" s="127">
        <f t="shared" si="52"/>
        <v>7.0710678118654755</v>
      </c>
      <c r="G337" s="127"/>
      <c r="H337" s="127">
        <v>1</v>
      </c>
      <c r="I337" s="127"/>
      <c r="J337" s="127"/>
      <c r="K337" s="127"/>
      <c r="L337" s="127"/>
      <c r="M337" s="127"/>
      <c r="N337" s="127"/>
      <c r="O337" s="127"/>
      <c r="P337" s="55">
        <f t="shared" si="54"/>
        <v>16</v>
      </c>
      <c r="Q337" s="127">
        <v>0</v>
      </c>
      <c r="R337" s="127">
        <v>1</v>
      </c>
      <c r="S337" s="127">
        <v>0.2</v>
      </c>
      <c r="T337" s="2" t="s">
        <v>106</v>
      </c>
      <c r="U337" s="2" t="s">
        <v>106</v>
      </c>
      <c r="V337" s="128">
        <f t="shared" si="50"/>
        <v>115</v>
      </c>
      <c r="W337" s="127" t="s">
        <v>238</v>
      </c>
      <c r="X337" s="127" t="s">
        <v>272</v>
      </c>
    </row>
    <row r="338" spans="1:24" s="129" customFormat="1" x14ac:dyDescent="0.25">
      <c r="A338" s="32">
        <f t="shared" si="53"/>
        <v>332</v>
      </c>
      <c r="B338" s="126" t="s">
        <v>63</v>
      </c>
      <c r="C338" s="127" t="s">
        <v>217</v>
      </c>
      <c r="D338" s="127">
        <v>5</v>
      </c>
      <c r="E338" s="127">
        <v>2</v>
      </c>
      <c r="F338" s="127">
        <f t="shared" si="52"/>
        <v>7.0710678118654755</v>
      </c>
      <c r="G338" s="127"/>
      <c r="H338" s="127">
        <v>1</v>
      </c>
      <c r="I338" s="127"/>
      <c r="J338" s="127"/>
      <c r="K338" s="127"/>
      <c r="L338" s="127"/>
      <c r="M338" s="127"/>
      <c r="N338" s="127"/>
      <c r="O338" s="127"/>
      <c r="P338" s="55">
        <f t="shared" si="54"/>
        <v>18</v>
      </c>
      <c r="Q338" s="127">
        <v>0</v>
      </c>
      <c r="R338" s="127">
        <v>1</v>
      </c>
      <c r="S338" s="127">
        <v>0.2</v>
      </c>
      <c r="T338" s="2" t="s">
        <v>106</v>
      </c>
      <c r="U338" s="2" t="s">
        <v>106</v>
      </c>
      <c r="V338" s="128">
        <f t="shared" si="50"/>
        <v>116</v>
      </c>
      <c r="W338" s="127" t="s">
        <v>238</v>
      </c>
      <c r="X338" s="127" t="s">
        <v>272</v>
      </c>
    </row>
    <row r="339" spans="1:24" s="129" customFormat="1" x14ac:dyDescent="0.25">
      <c r="A339" s="32">
        <f t="shared" si="53"/>
        <v>333</v>
      </c>
      <c r="B339" s="126" t="s">
        <v>63</v>
      </c>
      <c r="C339" s="127" t="s">
        <v>217</v>
      </c>
      <c r="D339" s="127">
        <v>5</v>
      </c>
      <c r="E339" s="127">
        <v>2</v>
      </c>
      <c r="F339" s="127">
        <f t="shared" si="52"/>
        <v>7.0710678118654755</v>
      </c>
      <c r="G339" s="127"/>
      <c r="H339" s="127">
        <v>1</v>
      </c>
      <c r="I339" s="127"/>
      <c r="J339" s="127"/>
      <c r="K339" s="127"/>
      <c r="L339" s="127"/>
      <c r="M339" s="127"/>
      <c r="N339" s="127"/>
      <c r="O339" s="127"/>
      <c r="P339" s="55">
        <f t="shared" si="54"/>
        <v>17</v>
      </c>
      <c r="Q339" s="127">
        <v>0</v>
      </c>
      <c r="R339" s="127">
        <v>1</v>
      </c>
      <c r="S339" s="127">
        <v>0.2</v>
      </c>
      <c r="T339" s="2" t="s">
        <v>106</v>
      </c>
      <c r="U339" s="2" t="s">
        <v>106</v>
      </c>
      <c r="V339" s="128">
        <f t="shared" si="50"/>
        <v>117</v>
      </c>
      <c r="W339" s="127" t="s">
        <v>238</v>
      </c>
      <c r="X339" s="127" t="s">
        <v>272</v>
      </c>
    </row>
    <row r="340" spans="1:24" s="129" customFormat="1" x14ac:dyDescent="0.25">
      <c r="A340" s="32">
        <f t="shared" si="53"/>
        <v>334</v>
      </c>
      <c r="B340" s="126" t="s">
        <v>63</v>
      </c>
      <c r="C340" s="127" t="s">
        <v>217</v>
      </c>
      <c r="D340" s="127">
        <v>5</v>
      </c>
      <c r="E340" s="127">
        <v>2</v>
      </c>
      <c r="F340" s="127">
        <f t="shared" si="52"/>
        <v>7.0710678118654755</v>
      </c>
      <c r="G340" s="127"/>
      <c r="H340" s="127">
        <v>1</v>
      </c>
      <c r="I340" s="127"/>
      <c r="J340" s="127"/>
      <c r="K340" s="127"/>
      <c r="L340" s="127"/>
      <c r="M340" s="127"/>
      <c r="N340" s="127"/>
      <c r="O340" s="127"/>
      <c r="P340" s="55">
        <f t="shared" si="54"/>
        <v>6</v>
      </c>
      <c r="Q340" s="127">
        <v>0</v>
      </c>
      <c r="R340" s="127">
        <v>1</v>
      </c>
      <c r="S340" s="127">
        <v>0.2</v>
      </c>
      <c r="T340" s="2" t="s">
        <v>106</v>
      </c>
      <c r="U340" s="2" t="s">
        <v>106</v>
      </c>
      <c r="V340" s="128">
        <f t="shared" si="50"/>
        <v>118</v>
      </c>
      <c r="W340" s="127" t="s">
        <v>238</v>
      </c>
      <c r="X340" s="127" t="s">
        <v>272</v>
      </c>
    </row>
    <row r="341" spans="1:24" s="129" customFormat="1" x14ac:dyDescent="0.25">
      <c r="A341" s="32">
        <f t="shared" si="53"/>
        <v>335</v>
      </c>
      <c r="B341" s="126" t="s">
        <v>63</v>
      </c>
      <c r="C341" s="127" t="s">
        <v>217</v>
      </c>
      <c r="D341" s="127">
        <v>5</v>
      </c>
      <c r="E341" s="127">
        <v>2</v>
      </c>
      <c r="F341" s="127">
        <f t="shared" si="52"/>
        <v>7.0710678118654755</v>
      </c>
      <c r="G341" s="127"/>
      <c r="H341" s="127">
        <v>1</v>
      </c>
      <c r="I341" s="127"/>
      <c r="J341" s="127"/>
      <c r="K341" s="127"/>
      <c r="L341" s="127"/>
      <c r="M341" s="127"/>
      <c r="N341" s="127"/>
      <c r="O341" s="127"/>
      <c r="P341" s="55">
        <f t="shared" si="54"/>
        <v>8</v>
      </c>
      <c r="Q341" s="127">
        <v>0</v>
      </c>
      <c r="R341" s="127">
        <v>1</v>
      </c>
      <c r="S341" s="127">
        <v>0.2</v>
      </c>
      <c r="T341" s="2" t="s">
        <v>106</v>
      </c>
      <c r="U341" s="2" t="s">
        <v>106</v>
      </c>
      <c r="V341" s="128">
        <f t="shared" si="50"/>
        <v>119</v>
      </c>
      <c r="W341" s="127" t="s">
        <v>238</v>
      </c>
      <c r="X341" s="127" t="s">
        <v>272</v>
      </c>
    </row>
    <row r="342" spans="1:24" s="129" customFormat="1" ht="15.75" thickBot="1" x14ac:dyDescent="0.3">
      <c r="A342" s="32">
        <f t="shared" si="53"/>
        <v>336</v>
      </c>
      <c r="B342" s="133" t="s">
        <v>63</v>
      </c>
      <c r="C342" s="133" t="s">
        <v>217</v>
      </c>
      <c r="D342" s="133">
        <v>5</v>
      </c>
      <c r="E342" s="133">
        <v>2</v>
      </c>
      <c r="F342" s="133">
        <f>SQRT(5^2+5^2)</f>
        <v>7.0710678118654755</v>
      </c>
      <c r="G342" s="133"/>
      <c r="H342" s="133">
        <v>1</v>
      </c>
      <c r="I342" s="133"/>
      <c r="J342" s="133"/>
      <c r="K342" s="133"/>
      <c r="L342" s="133"/>
      <c r="M342" s="133"/>
      <c r="N342" s="133"/>
      <c r="O342" s="133"/>
      <c r="P342" s="55">
        <f t="shared" si="54"/>
        <v>7</v>
      </c>
      <c r="Q342" s="127">
        <v>0</v>
      </c>
      <c r="R342" s="127">
        <v>1</v>
      </c>
      <c r="S342" s="133">
        <v>0.2</v>
      </c>
      <c r="T342" s="2" t="s">
        <v>106</v>
      </c>
      <c r="U342" s="2" t="s">
        <v>106</v>
      </c>
      <c r="V342" s="128">
        <f t="shared" si="50"/>
        <v>120</v>
      </c>
      <c r="W342" s="133" t="s">
        <v>238</v>
      </c>
      <c r="X342" s="133" t="s">
        <v>272</v>
      </c>
    </row>
    <row r="343" spans="1:24" s="129" customFormat="1" x14ac:dyDescent="0.25">
      <c r="A343" s="32">
        <f t="shared" si="53"/>
        <v>337</v>
      </c>
      <c r="B343" s="126" t="s">
        <v>107</v>
      </c>
      <c r="C343" s="126" t="s">
        <v>147</v>
      </c>
      <c r="D343" s="126">
        <v>5</v>
      </c>
      <c r="E343" s="126">
        <v>0.1</v>
      </c>
      <c r="F343" s="126"/>
      <c r="G343" s="126">
        <v>0.2</v>
      </c>
      <c r="H343" s="126">
        <v>1.1299999999999999</v>
      </c>
      <c r="I343" s="126"/>
      <c r="J343" s="126"/>
      <c r="K343" s="126"/>
      <c r="L343" s="126"/>
      <c r="M343" s="126"/>
      <c r="N343" s="126"/>
      <c r="O343" s="126"/>
      <c r="P343" s="127">
        <v>1</v>
      </c>
      <c r="Q343" s="127">
        <v>0</v>
      </c>
      <c r="R343" s="127">
        <v>1</v>
      </c>
      <c r="S343" s="126">
        <v>0.2</v>
      </c>
      <c r="T343" s="2" t="s">
        <v>105</v>
      </c>
      <c r="U343" s="2" t="s">
        <v>106</v>
      </c>
      <c r="V343" s="128">
        <v>121</v>
      </c>
      <c r="W343" s="126" t="s">
        <v>239</v>
      </c>
      <c r="X343" s="2" t="s">
        <v>874</v>
      </c>
    </row>
    <row r="344" spans="1:24" s="129" customFormat="1" x14ac:dyDescent="0.25">
      <c r="A344" s="127"/>
      <c r="B344" s="127"/>
      <c r="C344" s="127" t="s">
        <v>147</v>
      </c>
      <c r="D344" s="127">
        <v>5.25</v>
      </c>
      <c r="E344" s="127">
        <v>0.1</v>
      </c>
      <c r="F344" s="127"/>
      <c r="G344" s="127">
        <v>0.2</v>
      </c>
      <c r="H344" s="127">
        <v>1.1299999999999999</v>
      </c>
      <c r="I344" s="127"/>
      <c r="J344" s="127"/>
      <c r="K344" s="127"/>
      <c r="L344" s="127"/>
      <c r="M344" s="127"/>
      <c r="N344" s="127"/>
      <c r="O344" s="127"/>
      <c r="P344" s="127"/>
      <c r="Q344" s="127"/>
      <c r="R344" s="127">
        <v>1</v>
      </c>
      <c r="S344" s="127"/>
      <c r="T344" s="2" t="s">
        <v>105</v>
      </c>
      <c r="U344" s="2" t="s">
        <v>106</v>
      </c>
      <c r="V344" s="128"/>
      <c r="W344" s="127"/>
      <c r="X344" s="2" t="s">
        <v>874</v>
      </c>
    </row>
    <row r="345" spans="1:24" s="129" customFormat="1" x14ac:dyDescent="0.25">
      <c r="A345" s="127"/>
      <c r="B345" s="127"/>
      <c r="C345" s="127" t="s">
        <v>147</v>
      </c>
      <c r="D345" s="127">
        <v>5.5</v>
      </c>
      <c r="E345" s="127">
        <v>0.1</v>
      </c>
      <c r="F345" s="127"/>
      <c r="G345" s="127">
        <v>0.2</v>
      </c>
      <c r="H345" s="127">
        <v>1.1299999999999999</v>
      </c>
      <c r="I345" s="127"/>
      <c r="J345" s="127"/>
      <c r="K345" s="127"/>
      <c r="L345" s="127"/>
      <c r="M345" s="127"/>
      <c r="N345" s="127"/>
      <c r="O345" s="127"/>
      <c r="P345" s="127"/>
      <c r="Q345" s="127"/>
      <c r="R345" s="127">
        <v>1</v>
      </c>
      <c r="S345" s="127"/>
      <c r="T345" s="2" t="s">
        <v>105</v>
      </c>
      <c r="U345" s="2" t="s">
        <v>106</v>
      </c>
      <c r="V345" s="128"/>
      <c r="W345" s="127"/>
      <c r="X345" s="2" t="s">
        <v>874</v>
      </c>
    </row>
    <row r="346" spans="1:24" s="129" customFormat="1" x14ac:dyDescent="0.25">
      <c r="A346" s="127"/>
      <c r="B346" s="127"/>
      <c r="C346" s="127" t="s">
        <v>216</v>
      </c>
      <c r="D346" s="127">
        <v>8</v>
      </c>
      <c r="E346" s="127">
        <v>0.1</v>
      </c>
      <c r="F346" s="127"/>
      <c r="G346" s="127">
        <v>0.2</v>
      </c>
      <c r="H346" s="127">
        <v>1.1299999999999999</v>
      </c>
      <c r="I346" s="127"/>
      <c r="J346" s="127"/>
      <c r="K346" s="127"/>
      <c r="L346" s="127"/>
      <c r="M346" s="127"/>
      <c r="N346" s="127"/>
      <c r="O346" s="127"/>
      <c r="P346" s="127"/>
      <c r="Q346" s="127"/>
      <c r="R346" s="127">
        <v>1</v>
      </c>
      <c r="S346" s="127"/>
      <c r="T346" s="2" t="s">
        <v>105</v>
      </c>
      <c r="U346" s="2" t="s">
        <v>106</v>
      </c>
      <c r="V346" s="128"/>
      <c r="W346" s="127"/>
      <c r="X346" s="2" t="s">
        <v>874</v>
      </c>
    </row>
    <row r="347" spans="1:24" s="129" customFormat="1" x14ac:dyDescent="0.25">
      <c r="A347" s="127"/>
      <c r="B347" s="127"/>
      <c r="C347" s="127" t="s">
        <v>216</v>
      </c>
      <c r="D347" s="127">
        <v>11</v>
      </c>
      <c r="E347" s="127">
        <v>0.1</v>
      </c>
      <c r="F347" s="127"/>
      <c r="G347" s="127">
        <v>0.2</v>
      </c>
      <c r="H347" s="127">
        <v>1.1299999999999999</v>
      </c>
      <c r="I347" s="127"/>
      <c r="J347" s="127"/>
      <c r="K347" s="127"/>
      <c r="L347" s="127"/>
      <c r="M347" s="127"/>
      <c r="N347" s="127"/>
      <c r="O347" s="127"/>
      <c r="P347" s="127"/>
      <c r="Q347" s="127"/>
      <c r="R347" s="127">
        <v>1</v>
      </c>
      <c r="S347" s="127"/>
      <c r="T347" s="2" t="s">
        <v>105</v>
      </c>
      <c r="U347" s="2" t="s">
        <v>106</v>
      </c>
      <c r="V347" s="128"/>
      <c r="W347" s="127"/>
      <c r="X347" s="2" t="s">
        <v>874</v>
      </c>
    </row>
    <row r="348" spans="1:24" s="129" customFormat="1" x14ac:dyDescent="0.25">
      <c r="A348" s="127"/>
      <c r="B348" s="127"/>
      <c r="C348" s="127" t="s">
        <v>216</v>
      </c>
      <c r="D348" s="127">
        <v>13</v>
      </c>
      <c r="E348" s="127">
        <v>0.1</v>
      </c>
      <c r="F348" s="127"/>
      <c r="G348" s="127">
        <v>0.2</v>
      </c>
      <c r="H348" s="127">
        <v>1.1299999999999999</v>
      </c>
      <c r="I348" s="127"/>
      <c r="J348" s="127"/>
      <c r="K348" s="127"/>
      <c r="L348" s="127"/>
      <c r="M348" s="127"/>
      <c r="N348" s="127"/>
      <c r="O348" s="127"/>
      <c r="P348" s="127"/>
      <c r="Q348" s="127"/>
      <c r="R348" s="127">
        <v>1</v>
      </c>
      <c r="S348" s="127"/>
      <c r="T348" s="2" t="s">
        <v>105</v>
      </c>
      <c r="U348" s="2" t="s">
        <v>106</v>
      </c>
      <c r="V348" s="128"/>
      <c r="W348" s="127"/>
      <c r="X348" s="2" t="s">
        <v>874</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6">
        <v>122</v>
      </c>
      <c r="W349" s="28" t="s">
        <v>239</v>
      </c>
      <c r="X349" s="2" t="s">
        <v>874</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6">
        <f t="shared" ref="V350:V352" si="55">V349+1</f>
        <v>123</v>
      </c>
      <c r="W350" s="28" t="s">
        <v>239</v>
      </c>
      <c r="X350" s="28" t="s">
        <v>272</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6">
        <f t="shared" si="55"/>
        <v>124</v>
      </c>
      <c r="W351" s="28" t="s">
        <v>239</v>
      </c>
      <c r="X351" s="28" t="s">
        <v>272</v>
      </c>
    </row>
    <row r="352" spans="1:24" ht="15.75" thickBot="1" x14ac:dyDescent="0.3">
      <c r="A352" s="28">
        <f t="shared" si="56"/>
        <v>341</v>
      </c>
      <c r="B352" s="137" t="s">
        <v>137</v>
      </c>
      <c r="C352" s="137"/>
      <c r="D352" s="137">
        <v>5</v>
      </c>
      <c r="E352" s="137"/>
      <c r="F352" s="137"/>
      <c r="G352" s="137"/>
      <c r="H352" s="137"/>
      <c r="I352" s="137"/>
      <c r="J352" s="137"/>
      <c r="K352" s="137"/>
      <c r="L352" s="137"/>
      <c r="M352" s="137"/>
      <c r="N352" s="137"/>
      <c r="O352" s="137"/>
      <c r="P352" s="28">
        <v>1</v>
      </c>
      <c r="Q352" s="28">
        <v>0</v>
      </c>
      <c r="R352" s="28">
        <v>1</v>
      </c>
      <c r="S352" s="137">
        <v>0.2</v>
      </c>
      <c r="T352" s="2" t="s">
        <v>106</v>
      </c>
      <c r="U352" s="2" t="s">
        <v>106</v>
      </c>
      <c r="V352" s="136">
        <f t="shared" si="55"/>
        <v>125</v>
      </c>
      <c r="W352" s="137" t="s">
        <v>239</v>
      </c>
      <c r="X352" s="137" t="s">
        <v>272</v>
      </c>
    </row>
    <row r="353" spans="1:24" x14ac:dyDescent="0.25">
      <c r="A353" s="28">
        <f t="shared" si="56"/>
        <v>342</v>
      </c>
      <c r="B353" s="138" t="s">
        <v>137</v>
      </c>
      <c r="C353" s="138"/>
      <c r="D353" s="138">
        <v>5</v>
      </c>
      <c r="E353" s="138"/>
      <c r="F353" s="138"/>
      <c r="G353" s="138"/>
      <c r="H353" s="138"/>
      <c r="I353" s="138"/>
      <c r="J353" s="138"/>
      <c r="K353" s="138"/>
      <c r="L353" s="138"/>
      <c r="M353" s="138"/>
      <c r="N353" s="138"/>
      <c r="O353" s="138"/>
      <c r="P353" s="71">
        <v>1</v>
      </c>
      <c r="Q353" s="71">
        <v>0</v>
      </c>
      <c r="R353" s="71">
        <v>1</v>
      </c>
      <c r="S353" s="138">
        <v>0.2</v>
      </c>
      <c r="T353" s="2" t="s">
        <v>106</v>
      </c>
      <c r="U353" s="2" t="s">
        <v>105</v>
      </c>
      <c r="V353" s="139">
        <v>126</v>
      </c>
      <c r="W353" s="138" t="s">
        <v>240</v>
      </c>
      <c r="X353" s="2" t="s">
        <v>874</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9">
        <v>127</v>
      </c>
      <c r="W354" s="71" t="s">
        <v>240</v>
      </c>
      <c r="X354" s="2" t="s">
        <v>874</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9">
        <f t="shared" ref="V355:V357" si="57">V354+1</f>
        <v>128</v>
      </c>
      <c r="W355" s="71" t="s">
        <v>240</v>
      </c>
      <c r="X355" s="71" t="s">
        <v>272</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9">
        <f t="shared" si="57"/>
        <v>129</v>
      </c>
      <c r="W356" s="71" t="s">
        <v>240</v>
      </c>
      <c r="X356" s="71" t="s">
        <v>272</v>
      </c>
    </row>
    <row r="357" spans="1:24" ht="15.75" thickBot="1" x14ac:dyDescent="0.3">
      <c r="A357" s="28">
        <f t="shared" si="56"/>
        <v>346</v>
      </c>
      <c r="B357" s="140" t="s">
        <v>137</v>
      </c>
      <c r="C357" s="140"/>
      <c r="D357" s="140">
        <v>5</v>
      </c>
      <c r="E357" s="140"/>
      <c r="F357" s="140"/>
      <c r="G357" s="140"/>
      <c r="H357" s="140"/>
      <c r="I357" s="140"/>
      <c r="J357" s="140"/>
      <c r="K357" s="140"/>
      <c r="L357" s="140"/>
      <c r="M357" s="140"/>
      <c r="N357" s="140"/>
      <c r="O357" s="140"/>
      <c r="P357" s="71">
        <v>1</v>
      </c>
      <c r="Q357" s="71">
        <v>0</v>
      </c>
      <c r="R357" s="71">
        <v>1</v>
      </c>
      <c r="S357" s="140">
        <v>0.2</v>
      </c>
      <c r="T357" s="2" t="s">
        <v>106</v>
      </c>
      <c r="U357" s="2" t="s">
        <v>106</v>
      </c>
      <c r="V357" s="139">
        <f t="shared" si="57"/>
        <v>130</v>
      </c>
      <c r="W357" s="140" t="s">
        <v>240</v>
      </c>
      <c r="X357" s="140" t="s">
        <v>272</v>
      </c>
    </row>
    <row r="358" spans="1:24" x14ac:dyDescent="0.25">
      <c r="A358" s="28">
        <f t="shared" si="56"/>
        <v>347</v>
      </c>
      <c r="B358" s="36" t="s">
        <v>63</v>
      </c>
      <c r="C358" s="36" t="s">
        <v>147</v>
      </c>
      <c r="D358" s="36">
        <v>5</v>
      </c>
      <c r="E358" s="36">
        <v>0.43</v>
      </c>
      <c r="F358" s="36"/>
      <c r="G358" s="36">
        <v>0.8</v>
      </c>
      <c r="H358" s="36"/>
      <c r="I358" s="36"/>
      <c r="J358" s="36"/>
      <c r="K358" s="36"/>
      <c r="L358" s="36"/>
      <c r="M358" s="36"/>
      <c r="N358" s="36">
        <f>1*90</f>
        <v>90</v>
      </c>
      <c r="O358" s="36">
        <v>14</v>
      </c>
      <c r="P358" s="55">
        <v>31</v>
      </c>
      <c r="Q358" s="2">
        <v>0</v>
      </c>
      <c r="R358" s="2">
        <v>1</v>
      </c>
      <c r="S358" s="36">
        <v>0.2</v>
      </c>
      <c r="T358" s="2" t="s">
        <v>105</v>
      </c>
      <c r="U358" s="2" t="s">
        <v>105</v>
      </c>
      <c r="V358" s="58">
        <v>200</v>
      </c>
      <c r="W358" s="36" t="s">
        <v>248</v>
      </c>
      <c r="X358" s="2" t="s">
        <v>874</v>
      </c>
    </row>
    <row r="359" spans="1:24" x14ac:dyDescent="0.25">
      <c r="A359" s="28">
        <f t="shared" si="56"/>
        <v>348</v>
      </c>
      <c r="B359" s="36" t="s">
        <v>63</v>
      </c>
      <c r="C359" s="36" t="s">
        <v>147</v>
      </c>
      <c r="D359" s="2">
        <v>5</v>
      </c>
      <c r="E359" s="2">
        <v>0.43</v>
      </c>
      <c r="F359" s="2"/>
      <c r="G359" s="2">
        <v>0.8</v>
      </c>
      <c r="H359" s="2"/>
      <c r="I359" s="2"/>
      <c r="J359" s="2"/>
      <c r="K359" s="2"/>
      <c r="L359" s="2"/>
      <c r="M359" s="2"/>
      <c r="N359" s="36">
        <f t="shared" ref="N359:N369" si="58">1*90</f>
        <v>90</v>
      </c>
      <c r="O359" s="2">
        <v>14</v>
      </c>
      <c r="P359" s="55">
        <v>129</v>
      </c>
      <c r="Q359" s="2">
        <v>0</v>
      </c>
      <c r="R359" s="2">
        <v>1</v>
      </c>
      <c r="S359" s="2">
        <v>0.2</v>
      </c>
      <c r="T359" s="2" t="s">
        <v>106</v>
      </c>
      <c r="U359" s="2" t="s">
        <v>106</v>
      </c>
      <c r="V359" s="58">
        <v>201</v>
      </c>
      <c r="W359" s="2" t="s">
        <v>248</v>
      </c>
      <c r="X359" s="2" t="s">
        <v>272</v>
      </c>
    </row>
    <row r="360" spans="1:24" x14ac:dyDescent="0.25">
      <c r="A360" s="28">
        <f t="shared" si="56"/>
        <v>349</v>
      </c>
      <c r="B360" s="36" t="s">
        <v>63</v>
      </c>
      <c r="C360" s="36" t="s">
        <v>147</v>
      </c>
      <c r="D360" s="2">
        <v>5</v>
      </c>
      <c r="E360" s="2">
        <v>0.43</v>
      </c>
      <c r="F360" s="2"/>
      <c r="G360" s="2">
        <v>0.8</v>
      </c>
      <c r="H360" s="2"/>
      <c r="I360" s="2"/>
      <c r="J360" s="2"/>
      <c r="K360" s="2"/>
      <c r="L360" s="2"/>
      <c r="M360" s="2"/>
      <c r="N360" s="36">
        <f t="shared" si="58"/>
        <v>90</v>
      </c>
      <c r="O360" s="2">
        <v>14</v>
      </c>
      <c r="P360" s="55">
        <f>+P358+5</f>
        <v>36</v>
      </c>
      <c r="Q360" s="2">
        <v>0</v>
      </c>
      <c r="R360" s="2">
        <v>1</v>
      </c>
      <c r="S360" s="2">
        <v>0.2</v>
      </c>
      <c r="T360" s="2" t="s">
        <v>106</v>
      </c>
      <c r="U360" s="2" t="s">
        <v>106</v>
      </c>
      <c r="V360" s="58">
        <v>202</v>
      </c>
      <c r="W360" s="2" t="s">
        <v>248</v>
      </c>
      <c r="X360" s="2" t="s">
        <v>272</v>
      </c>
    </row>
    <row r="361" spans="1:24" x14ac:dyDescent="0.25">
      <c r="A361" s="28">
        <f t="shared" si="56"/>
        <v>350</v>
      </c>
      <c r="B361" s="36" t="s">
        <v>63</v>
      </c>
      <c r="C361" s="36" t="s">
        <v>147</v>
      </c>
      <c r="D361" s="2">
        <v>5</v>
      </c>
      <c r="E361" s="2">
        <v>0.43</v>
      </c>
      <c r="F361" s="2"/>
      <c r="G361" s="2">
        <v>0</v>
      </c>
      <c r="H361" s="2"/>
      <c r="I361" s="2"/>
      <c r="J361" s="2"/>
      <c r="K361" s="2"/>
      <c r="L361" s="2"/>
      <c r="M361" s="2"/>
      <c r="N361" s="36">
        <f t="shared" si="58"/>
        <v>90</v>
      </c>
      <c r="O361" s="2">
        <v>14</v>
      </c>
      <c r="P361" s="55">
        <v>31</v>
      </c>
      <c r="Q361" s="2">
        <v>0</v>
      </c>
      <c r="R361" s="2">
        <v>1</v>
      </c>
      <c r="S361" s="2">
        <v>0.2</v>
      </c>
      <c r="T361" s="2" t="s">
        <v>105</v>
      </c>
      <c r="U361" s="2" t="s">
        <v>105</v>
      </c>
      <c r="V361" s="58">
        <v>203</v>
      </c>
      <c r="W361" s="2" t="s">
        <v>248</v>
      </c>
      <c r="X361" s="2" t="s">
        <v>874</v>
      </c>
    </row>
    <row r="362" spans="1:24" x14ac:dyDescent="0.25">
      <c r="A362" s="28">
        <f t="shared" si="56"/>
        <v>351</v>
      </c>
      <c r="B362" s="36" t="s">
        <v>63</v>
      </c>
      <c r="C362" s="36" t="s">
        <v>147</v>
      </c>
      <c r="D362" s="2">
        <v>5</v>
      </c>
      <c r="E362" s="2">
        <v>0.43</v>
      </c>
      <c r="F362" s="2"/>
      <c r="G362" s="2">
        <v>0</v>
      </c>
      <c r="H362" s="2"/>
      <c r="I362" s="2"/>
      <c r="J362" s="2"/>
      <c r="K362" s="2"/>
      <c r="L362" s="2"/>
      <c r="M362" s="2"/>
      <c r="N362" s="36">
        <f t="shared" si="58"/>
        <v>90</v>
      </c>
      <c r="O362" s="2">
        <v>14</v>
      </c>
      <c r="P362" s="55">
        <v>129</v>
      </c>
      <c r="Q362" s="2">
        <v>0</v>
      </c>
      <c r="R362" s="2">
        <v>1</v>
      </c>
      <c r="S362" s="2">
        <v>0.2</v>
      </c>
      <c r="T362" s="2" t="s">
        <v>106</v>
      </c>
      <c r="U362" s="2" t="s">
        <v>106</v>
      </c>
      <c r="V362" s="58">
        <v>204</v>
      </c>
      <c r="W362" s="2" t="s">
        <v>248</v>
      </c>
      <c r="X362" s="2" t="s">
        <v>272</v>
      </c>
    </row>
    <row r="363" spans="1:24" x14ac:dyDescent="0.25">
      <c r="A363" s="28">
        <f t="shared" si="56"/>
        <v>352</v>
      </c>
      <c r="B363" s="36" t="s">
        <v>63</v>
      </c>
      <c r="C363" s="36" t="s">
        <v>147</v>
      </c>
      <c r="D363" s="2">
        <v>5</v>
      </c>
      <c r="E363" s="2">
        <v>0.43</v>
      </c>
      <c r="F363" s="2"/>
      <c r="G363" s="2">
        <v>0</v>
      </c>
      <c r="H363" s="2"/>
      <c r="I363" s="2"/>
      <c r="J363" s="2"/>
      <c r="K363" s="2"/>
      <c r="L363" s="2"/>
      <c r="M363" s="2"/>
      <c r="N363" s="36">
        <f t="shared" si="58"/>
        <v>90</v>
      </c>
      <c r="O363" s="2">
        <v>14</v>
      </c>
      <c r="P363" s="55">
        <f>+P361+5</f>
        <v>36</v>
      </c>
      <c r="Q363" s="2">
        <v>0</v>
      </c>
      <c r="R363" s="2">
        <v>1</v>
      </c>
      <c r="S363" s="2">
        <v>0.2</v>
      </c>
      <c r="T363" s="2" t="s">
        <v>106</v>
      </c>
      <c r="U363" s="2" t="s">
        <v>106</v>
      </c>
      <c r="V363" s="58">
        <v>205</v>
      </c>
      <c r="W363" s="2" t="s">
        <v>248</v>
      </c>
      <c r="X363" s="2" t="s">
        <v>272</v>
      </c>
    </row>
    <row r="364" spans="1:24" x14ac:dyDescent="0.25">
      <c r="A364" s="28">
        <f t="shared" si="56"/>
        <v>353</v>
      </c>
      <c r="B364" s="36" t="s">
        <v>63</v>
      </c>
      <c r="C364" s="36" t="s">
        <v>147</v>
      </c>
      <c r="D364" s="2">
        <v>5</v>
      </c>
      <c r="E364" s="2">
        <v>0.43</v>
      </c>
      <c r="F364" s="2"/>
      <c r="G364" s="2">
        <v>0.8</v>
      </c>
      <c r="H364" s="2"/>
      <c r="I364" s="2"/>
      <c r="J364" s="2"/>
      <c r="K364" s="2"/>
      <c r="L364" s="2"/>
      <c r="M364" s="2"/>
      <c r="N364" s="36">
        <f t="shared" si="58"/>
        <v>90</v>
      </c>
      <c r="O364" s="2">
        <v>3</v>
      </c>
      <c r="P364" s="55">
        <v>41</v>
      </c>
      <c r="Q364" s="2">
        <v>0</v>
      </c>
      <c r="R364" s="2">
        <v>1</v>
      </c>
      <c r="S364" s="2">
        <v>0.2</v>
      </c>
      <c r="T364" s="2" t="s">
        <v>105</v>
      </c>
      <c r="U364" s="2" t="s">
        <v>105</v>
      </c>
      <c r="V364" s="58">
        <v>200</v>
      </c>
      <c r="W364" s="2" t="s">
        <v>248</v>
      </c>
      <c r="X364" s="2" t="s">
        <v>874</v>
      </c>
    </row>
    <row r="365" spans="1:24" x14ac:dyDescent="0.25">
      <c r="A365" s="28">
        <f t="shared" si="56"/>
        <v>354</v>
      </c>
      <c r="B365" s="36" t="s">
        <v>63</v>
      </c>
      <c r="C365" s="36" t="s">
        <v>147</v>
      </c>
      <c r="D365" s="2">
        <v>5</v>
      </c>
      <c r="E365" s="2">
        <v>0.43</v>
      </c>
      <c r="F365" s="2"/>
      <c r="G365" s="2">
        <v>0.8</v>
      </c>
      <c r="H365" s="2"/>
      <c r="I365" s="2"/>
      <c r="J365" s="2"/>
      <c r="K365" s="2"/>
      <c r="L365" s="2"/>
      <c r="M365" s="2"/>
      <c r="N365" s="36">
        <f t="shared" si="58"/>
        <v>90</v>
      </c>
      <c r="O365" s="2">
        <v>3</v>
      </c>
      <c r="P365" s="55">
        <v>130</v>
      </c>
      <c r="Q365" s="2">
        <v>0</v>
      </c>
      <c r="R365" s="2">
        <v>1</v>
      </c>
      <c r="S365" s="2">
        <v>0.2</v>
      </c>
      <c r="T365" s="2" t="s">
        <v>106</v>
      </c>
      <c r="U365" s="2" t="s">
        <v>106</v>
      </c>
      <c r="V365" s="58">
        <v>201</v>
      </c>
      <c r="W365" s="2" t="s">
        <v>248</v>
      </c>
      <c r="X365" s="2" t="s">
        <v>272</v>
      </c>
    </row>
    <row r="366" spans="1:24" x14ac:dyDescent="0.25">
      <c r="A366" s="28">
        <f t="shared" si="56"/>
        <v>355</v>
      </c>
      <c r="B366" s="36" t="s">
        <v>63</v>
      </c>
      <c r="C366" s="36" t="s">
        <v>147</v>
      </c>
      <c r="D366" s="2">
        <v>5</v>
      </c>
      <c r="E366" s="2">
        <v>0.43</v>
      </c>
      <c r="F366" s="2"/>
      <c r="G366" s="2">
        <v>0.8</v>
      </c>
      <c r="H366" s="2"/>
      <c r="I366" s="2"/>
      <c r="J366" s="2"/>
      <c r="K366" s="2"/>
      <c r="L366" s="2"/>
      <c r="M366" s="2"/>
      <c r="N366" s="36">
        <f t="shared" si="58"/>
        <v>90</v>
      </c>
      <c r="O366" s="2">
        <v>3</v>
      </c>
      <c r="P366" s="55">
        <f>+P364+5</f>
        <v>46</v>
      </c>
      <c r="Q366" s="2">
        <v>0</v>
      </c>
      <c r="R366" s="2">
        <v>1</v>
      </c>
      <c r="S366" s="2">
        <v>0.2</v>
      </c>
      <c r="T366" s="2" t="s">
        <v>106</v>
      </c>
      <c r="U366" s="2" t="s">
        <v>106</v>
      </c>
      <c r="V366" s="58">
        <v>202</v>
      </c>
      <c r="W366" s="2" t="s">
        <v>248</v>
      </c>
      <c r="X366" s="2" t="s">
        <v>272</v>
      </c>
    </row>
    <row r="367" spans="1:24" x14ac:dyDescent="0.25">
      <c r="A367" s="28">
        <f t="shared" si="56"/>
        <v>356</v>
      </c>
      <c r="B367" s="36" t="s">
        <v>63</v>
      </c>
      <c r="C367" s="36" t="s">
        <v>147</v>
      </c>
      <c r="D367" s="2">
        <v>5</v>
      </c>
      <c r="E367" s="2">
        <v>0.43</v>
      </c>
      <c r="F367" s="2"/>
      <c r="G367" s="2">
        <v>0</v>
      </c>
      <c r="H367" s="2"/>
      <c r="I367" s="2"/>
      <c r="J367" s="2"/>
      <c r="K367" s="2"/>
      <c r="L367" s="2"/>
      <c r="M367" s="2"/>
      <c r="N367" s="36">
        <f t="shared" si="58"/>
        <v>90</v>
      </c>
      <c r="O367" s="2">
        <v>3</v>
      </c>
      <c r="P367" s="55">
        <v>41</v>
      </c>
      <c r="Q367" s="2">
        <v>0</v>
      </c>
      <c r="R367" s="2">
        <v>1</v>
      </c>
      <c r="S367" s="2">
        <v>0.2</v>
      </c>
      <c r="T367" s="2" t="s">
        <v>105</v>
      </c>
      <c r="U367" s="2" t="s">
        <v>105</v>
      </c>
      <c r="V367" s="58">
        <v>203</v>
      </c>
      <c r="W367" s="2" t="s">
        <v>248</v>
      </c>
      <c r="X367" s="2" t="s">
        <v>874</v>
      </c>
    </row>
    <row r="368" spans="1:24" x14ac:dyDescent="0.25">
      <c r="A368" s="28">
        <f t="shared" si="56"/>
        <v>357</v>
      </c>
      <c r="B368" s="36" t="s">
        <v>63</v>
      </c>
      <c r="C368" s="36" t="s">
        <v>147</v>
      </c>
      <c r="D368" s="2">
        <v>5</v>
      </c>
      <c r="E368" s="2">
        <v>0.43</v>
      </c>
      <c r="F368" s="2"/>
      <c r="G368" s="2">
        <v>0</v>
      </c>
      <c r="H368" s="2"/>
      <c r="I368" s="2"/>
      <c r="J368" s="2"/>
      <c r="K368" s="2"/>
      <c r="L368" s="2"/>
      <c r="M368" s="2"/>
      <c r="N368" s="36">
        <f t="shared" si="58"/>
        <v>90</v>
      </c>
      <c r="O368" s="2">
        <v>3</v>
      </c>
      <c r="P368" s="55">
        <v>130</v>
      </c>
      <c r="Q368" s="2">
        <v>0</v>
      </c>
      <c r="R368" s="2">
        <v>1</v>
      </c>
      <c r="S368" s="2">
        <v>0.2</v>
      </c>
      <c r="T368" s="2" t="s">
        <v>106</v>
      </c>
      <c r="U368" s="2" t="s">
        <v>106</v>
      </c>
      <c r="V368" s="58">
        <v>204</v>
      </c>
      <c r="W368" s="2" t="s">
        <v>248</v>
      </c>
      <c r="X368" s="2" t="s">
        <v>272</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f t="shared" si="58"/>
        <v>90</v>
      </c>
      <c r="O369" s="35">
        <v>3</v>
      </c>
      <c r="P369" s="55">
        <f>+P367+5</f>
        <v>46</v>
      </c>
      <c r="Q369" s="2">
        <v>0</v>
      </c>
      <c r="R369" s="2">
        <v>1</v>
      </c>
      <c r="S369" s="35">
        <v>0.2</v>
      </c>
      <c r="T369" s="2" t="s">
        <v>106</v>
      </c>
      <c r="U369" s="2" t="s">
        <v>106</v>
      </c>
      <c r="V369" s="58">
        <v>205</v>
      </c>
      <c r="W369" s="35" t="s">
        <v>248</v>
      </c>
      <c r="X369" s="35" t="s">
        <v>272</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249</v>
      </c>
      <c r="X370" s="2" t="s">
        <v>875</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249</v>
      </c>
      <c r="X371" s="2" t="s">
        <v>875</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249</v>
      </c>
      <c r="X372" s="2" t="s">
        <v>875</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9">V372+1</f>
        <v>209</v>
      </c>
      <c r="W373" s="2" t="s">
        <v>249</v>
      </c>
      <c r="X373" s="2" t="s">
        <v>875</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9"/>
        <v>210</v>
      </c>
      <c r="W374" s="2" t="s">
        <v>249</v>
      </c>
      <c r="X374" s="2" t="s">
        <v>875</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9"/>
        <v>211</v>
      </c>
      <c r="W375" s="2" t="s">
        <v>249</v>
      </c>
      <c r="X375" s="2" t="s">
        <v>875</v>
      </c>
    </row>
    <row r="376" spans="1:24" x14ac:dyDescent="0.25">
      <c r="A376" s="28">
        <f t="shared" si="56"/>
        <v>365</v>
      </c>
      <c r="B376" s="2" t="s">
        <v>63</v>
      </c>
      <c r="C376" s="2" t="s">
        <v>147</v>
      </c>
      <c r="D376" s="2">
        <v>5</v>
      </c>
      <c r="E376" s="2">
        <v>0.43</v>
      </c>
      <c r="F376" s="2"/>
      <c r="G376" s="2">
        <v>0.6</v>
      </c>
      <c r="H376" s="2"/>
      <c r="I376" s="2"/>
      <c r="J376" s="2"/>
      <c r="K376" s="2"/>
      <c r="L376" s="2"/>
      <c r="M376" s="2"/>
      <c r="N376" s="2"/>
      <c r="O376" s="2"/>
      <c r="P376" s="55">
        <v>1</v>
      </c>
      <c r="Q376" s="2">
        <v>0</v>
      </c>
      <c r="R376" s="2">
        <v>1</v>
      </c>
      <c r="S376" s="2">
        <v>0.2</v>
      </c>
      <c r="T376" s="2" t="s">
        <v>105</v>
      </c>
      <c r="U376" s="2" t="s">
        <v>105</v>
      </c>
      <c r="V376" s="58">
        <f t="shared" si="59"/>
        <v>212</v>
      </c>
      <c r="W376" s="2" t="s">
        <v>249</v>
      </c>
      <c r="X376" s="2" t="s">
        <v>875</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9"/>
        <v>213</v>
      </c>
      <c r="W377" s="2" t="s">
        <v>249</v>
      </c>
      <c r="X377" s="2" t="s">
        <v>875</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9"/>
        <v>214</v>
      </c>
      <c r="W378" s="2" t="s">
        <v>249</v>
      </c>
      <c r="X378" s="2" t="s">
        <v>875</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9"/>
        <v>215</v>
      </c>
      <c r="W379" s="2" t="s">
        <v>249</v>
      </c>
      <c r="X379" s="2" t="s">
        <v>875</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9"/>
        <v>216</v>
      </c>
      <c r="W380" s="2" t="s">
        <v>249</v>
      </c>
      <c r="X380" s="2" t="s">
        <v>875</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9"/>
        <v>217</v>
      </c>
      <c r="W381" s="2" t="s">
        <v>249</v>
      </c>
      <c r="X381" s="2" t="s">
        <v>875</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9"/>
        <v>218</v>
      </c>
      <c r="W382" s="2" t="s">
        <v>249</v>
      </c>
      <c r="X382" s="2" t="s">
        <v>875</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9"/>
        <v>219</v>
      </c>
      <c r="W383" s="2" t="s">
        <v>249</v>
      </c>
      <c r="X383" s="2" t="s">
        <v>875</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9"/>
        <v>220</v>
      </c>
      <c r="W384" s="2" t="s">
        <v>249</v>
      </c>
      <c r="X384" s="2" t="s">
        <v>875</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9"/>
        <v>221</v>
      </c>
      <c r="W385" s="2" t="s">
        <v>249</v>
      </c>
      <c r="X385" s="2" t="s">
        <v>875</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9"/>
        <v>222</v>
      </c>
      <c r="W386" s="2" t="s">
        <v>249</v>
      </c>
      <c r="X386" s="2" t="s">
        <v>875</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9"/>
        <v>223</v>
      </c>
      <c r="W387" s="2" t="s">
        <v>249</v>
      </c>
      <c r="X387" s="2" t="s">
        <v>875</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9"/>
        <v>224</v>
      </c>
      <c r="W388" s="2" t="s">
        <v>249</v>
      </c>
      <c r="X388" s="2" t="s">
        <v>875</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9"/>
        <v>225</v>
      </c>
      <c r="W389" s="35" t="s">
        <v>249</v>
      </c>
      <c r="X389" s="2" t="s">
        <v>875</v>
      </c>
    </row>
    <row r="390" spans="1:24" x14ac:dyDescent="0.25">
      <c r="A390" s="28">
        <f t="shared" si="56"/>
        <v>379</v>
      </c>
      <c r="B390" s="36" t="s">
        <v>63</v>
      </c>
      <c r="C390" s="36" t="s">
        <v>147</v>
      </c>
      <c r="D390" s="36">
        <v>5</v>
      </c>
      <c r="E390" s="36">
        <v>0.43</v>
      </c>
      <c r="F390" s="36"/>
      <c r="G390" s="159">
        <v>0</v>
      </c>
      <c r="H390" s="36">
        <v>3</v>
      </c>
      <c r="I390" s="36"/>
      <c r="J390" s="36"/>
      <c r="K390" s="36"/>
      <c r="L390" s="36"/>
      <c r="M390" s="36"/>
      <c r="N390" s="36"/>
      <c r="O390" s="36"/>
      <c r="P390" s="55">
        <v>11</v>
      </c>
      <c r="Q390" s="2">
        <v>0</v>
      </c>
      <c r="R390" s="2">
        <v>1</v>
      </c>
      <c r="S390" s="36">
        <v>0.2</v>
      </c>
      <c r="T390" s="2" t="s">
        <v>105</v>
      </c>
      <c r="U390" s="2" t="s">
        <v>105</v>
      </c>
      <c r="V390" s="58"/>
      <c r="W390" s="36" t="s">
        <v>577</v>
      </c>
      <c r="X390" s="36" t="s">
        <v>579</v>
      </c>
    </row>
    <row r="391" spans="1:24" x14ac:dyDescent="0.25">
      <c r="A391" s="28">
        <f t="shared" si="56"/>
        <v>380</v>
      </c>
      <c r="B391" s="2" t="s">
        <v>63</v>
      </c>
      <c r="C391" s="2" t="s">
        <v>147</v>
      </c>
      <c r="D391" s="2">
        <v>5</v>
      </c>
      <c r="E391" s="2">
        <v>0.43</v>
      </c>
      <c r="F391" s="2"/>
      <c r="G391" s="159">
        <v>0.1</v>
      </c>
      <c r="H391" s="36">
        <v>3</v>
      </c>
      <c r="I391" s="2"/>
      <c r="J391" s="2"/>
      <c r="K391" s="2"/>
      <c r="L391" s="2"/>
      <c r="M391" s="2"/>
      <c r="N391" s="2"/>
      <c r="O391" s="2"/>
      <c r="P391" s="55">
        <v>11</v>
      </c>
      <c r="Q391" s="2">
        <v>0</v>
      </c>
      <c r="R391" s="2">
        <v>1</v>
      </c>
      <c r="S391" s="2">
        <v>0.2</v>
      </c>
      <c r="T391" s="2" t="s">
        <v>105</v>
      </c>
      <c r="U391" s="2" t="s">
        <v>105</v>
      </c>
      <c r="V391" s="58"/>
      <c r="W391" s="36" t="s">
        <v>577</v>
      </c>
      <c r="X391" s="36" t="s">
        <v>579</v>
      </c>
    </row>
    <row r="392" spans="1:24" x14ac:dyDescent="0.25">
      <c r="A392" s="28">
        <f t="shared" si="56"/>
        <v>381</v>
      </c>
      <c r="B392" s="2" t="s">
        <v>63</v>
      </c>
      <c r="C392" s="2" t="s">
        <v>147</v>
      </c>
      <c r="D392" s="2">
        <v>5</v>
      </c>
      <c r="E392" s="2">
        <v>0.43</v>
      </c>
      <c r="F392" s="2"/>
      <c r="G392" s="159">
        <v>0.2</v>
      </c>
      <c r="H392" s="36">
        <v>3</v>
      </c>
      <c r="I392" s="2"/>
      <c r="J392" s="2"/>
      <c r="K392" s="2"/>
      <c r="L392" s="2"/>
      <c r="M392" s="2"/>
      <c r="N392" s="2"/>
      <c r="O392" s="2"/>
      <c r="P392" s="55">
        <v>11</v>
      </c>
      <c r="Q392" s="2">
        <v>0</v>
      </c>
      <c r="R392" s="2">
        <v>1</v>
      </c>
      <c r="S392" s="2">
        <v>0.2</v>
      </c>
      <c r="T392" s="2" t="s">
        <v>105</v>
      </c>
      <c r="U392" s="2" t="s">
        <v>105</v>
      </c>
      <c r="V392" s="58"/>
      <c r="W392" s="36" t="s">
        <v>577</v>
      </c>
      <c r="X392" s="36" t="s">
        <v>579</v>
      </c>
    </row>
    <row r="393" spans="1:24" x14ac:dyDescent="0.25">
      <c r="A393" s="28">
        <f t="shared" si="56"/>
        <v>382</v>
      </c>
      <c r="B393" s="2" t="s">
        <v>63</v>
      </c>
      <c r="C393" s="2" t="s">
        <v>147</v>
      </c>
      <c r="D393" s="2">
        <v>5</v>
      </c>
      <c r="E393" s="2">
        <v>0.43</v>
      </c>
      <c r="F393" s="2"/>
      <c r="G393" s="159">
        <v>0.3</v>
      </c>
      <c r="H393" s="36">
        <v>3</v>
      </c>
      <c r="I393" s="2"/>
      <c r="J393" s="2"/>
      <c r="K393" s="2"/>
      <c r="L393" s="2"/>
      <c r="M393" s="2"/>
      <c r="N393" s="2"/>
      <c r="O393" s="2"/>
      <c r="P393" s="55">
        <v>11</v>
      </c>
      <c r="Q393" s="2">
        <v>0</v>
      </c>
      <c r="R393" s="2">
        <v>1</v>
      </c>
      <c r="S393" s="2">
        <v>0.2</v>
      </c>
      <c r="T393" s="2" t="s">
        <v>105</v>
      </c>
      <c r="U393" s="2" t="s">
        <v>105</v>
      </c>
      <c r="V393" s="58"/>
      <c r="W393" s="36" t="s">
        <v>577</v>
      </c>
      <c r="X393" s="36" t="s">
        <v>579</v>
      </c>
    </row>
    <row r="394" spans="1:24" x14ac:dyDescent="0.25">
      <c r="A394" s="28">
        <f t="shared" si="56"/>
        <v>383</v>
      </c>
      <c r="B394" s="2" t="s">
        <v>63</v>
      </c>
      <c r="C394" s="2" t="s">
        <v>147</v>
      </c>
      <c r="D394" s="2">
        <v>5</v>
      </c>
      <c r="E394" s="2">
        <v>0.43</v>
      </c>
      <c r="F394" s="2"/>
      <c r="G394" s="159">
        <v>0.4</v>
      </c>
      <c r="H394" s="36">
        <v>3</v>
      </c>
      <c r="I394" s="2"/>
      <c r="J394" s="2"/>
      <c r="K394" s="2"/>
      <c r="L394" s="2"/>
      <c r="M394" s="2"/>
      <c r="N394" s="2"/>
      <c r="O394" s="2"/>
      <c r="P394" s="55">
        <v>11</v>
      </c>
      <c r="Q394" s="2">
        <v>0</v>
      </c>
      <c r="R394" s="2">
        <v>1</v>
      </c>
      <c r="S394" s="2">
        <v>0.2</v>
      </c>
      <c r="T394" s="2" t="s">
        <v>105</v>
      </c>
      <c r="U394" s="2" t="s">
        <v>105</v>
      </c>
      <c r="V394" s="58"/>
      <c r="W394" s="36" t="s">
        <v>577</v>
      </c>
      <c r="X394" s="36" t="s">
        <v>579</v>
      </c>
    </row>
    <row r="395" spans="1:24" x14ac:dyDescent="0.25">
      <c r="A395" s="28">
        <f t="shared" si="56"/>
        <v>384</v>
      </c>
      <c r="B395" s="2" t="s">
        <v>63</v>
      </c>
      <c r="C395" s="2" t="s">
        <v>147</v>
      </c>
      <c r="D395" s="2">
        <v>5</v>
      </c>
      <c r="E395" s="2">
        <v>0.43</v>
      </c>
      <c r="F395" s="2"/>
      <c r="G395" s="159">
        <v>0.5</v>
      </c>
      <c r="H395" s="36">
        <v>3</v>
      </c>
      <c r="I395" s="2"/>
      <c r="J395" s="2"/>
      <c r="K395" s="2"/>
      <c r="L395" s="2"/>
      <c r="M395" s="2"/>
      <c r="N395" s="2"/>
      <c r="O395" s="2"/>
      <c r="P395" s="55">
        <v>11</v>
      </c>
      <c r="Q395" s="2">
        <v>0</v>
      </c>
      <c r="R395" s="2">
        <v>1</v>
      </c>
      <c r="S395" s="2">
        <v>0.2</v>
      </c>
      <c r="T395" s="2" t="s">
        <v>105</v>
      </c>
      <c r="U395" s="2" t="s">
        <v>105</v>
      </c>
      <c r="V395" s="58"/>
      <c r="W395" s="36" t="s">
        <v>577</v>
      </c>
      <c r="X395" s="36" t="s">
        <v>579</v>
      </c>
    </row>
    <row r="396" spans="1:24" x14ac:dyDescent="0.25">
      <c r="A396" s="28">
        <f t="shared" si="56"/>
        <v>385</v>
      </c>
      <c r="B396" s="2" t="s">
        <v>63</v>
      </c>
      <c r="C396" s="2" t="s">
        <v>147</v>
      </c>
      <c r="D396" s="2">
        <v>5</v>
      </c>
      <c r="E396" s="2">
        <v>0.43</v>
      </c>
      <c r="F396" s="2"/>
      <c r="G396" s="159">
        <v>0.6</v>
      </c>
      <c r="H396" s="36">
        <v>3</v>
      </c>
      <c r="I396" s="2"/>
      <c r="J396" s="2"/>
      <c r="K396" s="2"/>
      <c r="L396" s="2"/>
      <c r="M396" s="2"/>
      <c r="N396" s="2"/>
      <c r="O396" s="2"/>
      <c r="P396" s="55">
        <v>11</v>
      </c>
      <c r="Q396" s="2">
        <v>0</v>
      </c>
      <c r="R396" s="2">
        <v>1</v>
      </c>
      <c r="S396" s="2">
        <v>0.2</v>
      </c>
      <c r="T396" s="2" t="s">
        <v>105</v>
      </c>
      <c r="U396" s="2" t="s">
        <v>105</v>
      </c>
      <c r="V396" s="58"/>
      <c r="W396" s="36" t="s">
        <v>577</v>
      </c>
      <c r="X396" s="36" t="s">
        <v>579</v>
      </c>
    </row>
    <row r="397" spans="1:24" x14ac:dyDescent="0.25">
      <c r="A397" s="28">
        <f t="shared" si="56"/>
        <v>386</v>
      </c>
      <c r="B397" s="2" t="s">
        <v>63</v>
      </c>
      <c r="C397" s="2" t="s">
        <v>147</v>
      </c>
      <c r="D397" s="2">
        <v>5</v>
      </c>
      <c r="E397" s="2">
        <v>0.43</v>
      </c>
      <c r="F397" s="2"/>
      <c r="G397" s="159">
        <v>0.7</v>
      </c>
      <c r="H397" s="36">
        <v>3</v>
      </c>
      <c r="I397" s="2"/>
      <c r="J397" s="2"/>
      <c r="K397" s="2"/>
      <c r="L397" s="2"/>
      <c r="M397" s="2"/>
      <c r="N397" s="2"/>
      <c r="O397" s="2"/>
      <c r="P397" s="55">
        <v>11</v>
      </c>
      <c r="Q397" s="2">
        <v>0</v>
      </c>
      <c r="R397" s="2">
        <v>1</v>
      </c>
      <c r="S397" s="2">
        <v>0.2</v>
      </c>
      <c r="T397" s="2" t="s">
        <v>105</v>
      </c>
      <c r="U397" s="2" t="s">
        <v>105</v>
      </c>
      <c r="V397" s="58"/>
      <c r="W397" s="36" t="s">
        <v>577</v>
      </c>
      <c r="X397" s="36" t="s">
        <v>579</v>
      </c>
    </row>
    <row r="398" spans="1:24" x14ac:dyDescent="0.25">
      <c r="A398" s="28">
        <f t="shared" si="56"/>
        <v>387</v>
      </c>
      <c r="B398" s="2" t="s">
        <v>63</v>
      </c>
      <c r="C398" s="2" t="s">
        <v>147</v>
      </c>
      <c r="D398" s="2">
        <v>5</v>
      </c>
      <c r="E398" s="2">
        <v>0.43</v>
      </c>
      <c r="F398" s="2"/>
      <c r="G398" s="159">
        <v>0.8</v>
      </c>
      <c r="H398" s="36">
        <v>3</v>
      </c>
      <c r="I398" s="2"/>
      <c r="J398" s="2"/>
      <c r="K398" s="2"/>
      <c r="L398" s="2"/>
      <c r="M398" s="2"/>
      <c r="N398" s="2"/>
      <c r="O398" s="2"/>
      <c r="P398" s="55">
        <v>11</v>
      </c>
      <c r="Q398" s="2">
        <v>0</v>
      </c>
      <c r="R398" s="2">
        <v>1</v>
      </c>
      <c r="S398" s="2">
        <v>0.2</v>
      </c>
      <c r="T398" s="2" t="s">
        <v>105</v>
      </c>
      <c r="U398" s="2" t="s">
        <v>105</v>
      </c>
      <c r="V398" s="58"/>
      <c r="W398" s="36" t="s">
        <v>577</v>
      </c>
      <c r="X398" s="36" t="s">
        <v>579</v>
      </c>
    </row>
    <row r="399" spans="1:24" x14ac:dyDescent="0.25">
      <c r="A399" s="28">
        <f t="shared" si="56"/>
        <v>388</v>
      </c>
      <c r="B399" s="36" t="s">
        <v>63</v>
      </c>
      <c r="C399" s="36" t="s">
        <v>147</v>
      </c>
      <c r="D399" s="36">
        <v>5</v>
      </c>
      <c r="E399" s="36">
        <v>0.43</v>
      </c>
      <c r="F399" s="36"/>
      <c r="G399" s="159">
        <v>0.9</v>
      </c>
      <c r="H399" s="36">
        <v>3</v>
      </c>
      <c r="I399" s="36"/>
      <c r="J399" s="36"/>
      <c r="K399" s="36"/>
      <c r="L399" s="36"/>
      <c r="M399" s="36"/>
      <c r="N399" s="36"/>
      <c r="O399" s="36"/>
      <c r="P399" s="55">
        <v>11</v>
      </c>
      <c r="Q399" s="2">
        <v>0</v>
      </c>
      <c r="R399" s="2">
        <v>1</v>
      </c>
      <c r="S399" s="36">
        <v>0.2</v>
      </c>
      <c r="T399" s="2" t="s">
        <v>105</v>
      </c>
      <c r="U399" s="2" t="s">
        <v>105</v>
      </c>
      <c r="V399" s="58"/>
      <c r="W399" s="36" t="s">
        <v>577</v>
      </c>
      <c r="X399" s="36" t="s">
        <v>579</v>
      </c>
    </row>
    <row r="400" spans="1:24" x14ac:dyDescent="0.25">
      <c r="A400" s="28">
        <f t="shared" si="56"/>
        <v>389</v>
      </c>
      <c r="B400" s="126" t="s">
        <v>107</v>
      </c>
      <c r="C400" s="126" t="s">
        <v>147</v>
      </c>
      <c r="D400" s="126">
        <v>5</v>
      </c>
      <c r="E400" s="126">
        <v>0.22</v>
      </c>
      <c r="F400" s="126"/>
      <c r="G400" s="126">
        <v>0.4</v>
      </c>
      <c r="H400" s="126">
        <v>3</v>
      </c>
      <c r="I400" s="126"/>
      <c r="J400" s="126"/>
      <c r="K400" s="126"/>
      <c r="L400" s="126"/>
      <c r="M400" s="126"/>
      <c r="N400" s="126"/>
      <c r="O400" s="126"/>
      <c r="P400" s="126">
        <v>1</v>
      </c>
      <c r="Q400" s="126">
        <v>0</v>
      </c>
      <c r="R400" s="126">
        <v>1</v>
      </c>
      <c r="S400" s="126">
        <v>0.2</v>
      </c>
      <c r="T400" s="2" t="s">
        <v>105</v>
      </c>
      <c r="U400" s="36" t="s">
        <v>105</v>
      </c>
      <c r="V400" s="128"/>
      <c r="W400" s="126" t="s">
        <v>239</v>
      </c>
      <c r="X400" s="36" t="s">
        <v>937</v>
      </c>
    </row>
    <row r="401" spans="1:24" x14ac:dyDescent="0.25">
      <c r="A401" s="127"/>
      <c r="B401" s="127"/>
      <c r="C401" s="127" t="s">
        <v>216</v>
      </c>
      <c r="D401" s="127">
        <v>5.3199999999999994</v>
      </c>
      <c r="E401" s="127">
        <v>0.43</v>
      </c>
      <c r="F401" s="127"/>
      <c r="G401" s="127">
        <v>0.7</v>
      </c>
      <c r="H401" s="126">
        <v>3</v>
      </c>
      <c r="I401" s="127"/>
      <c r="J401" s="127"/>
      <c r="K401" s="127"/>
      <c r="L401" s="127"/>
      <c r="M401" s="127"/>
      <c r="N401" s="127"/>
      <c r="O401" s="127"/>
      <c r="P401" s="127"/>
      <c r="Q401" s="127"/>
      <c r="R401" s="127">
        <v>1</v>
      </c>
      <c r="S401" s="127"/>
      <c r="T401" s="2" t="s">
        <v>106</v>
      </c>
      <c r="U401" s="36" t="s">
        <v>106</v>
      </c>
      <c r="V401" s="128"/>
      <c r="W401" s="127"/>
      <c r="X401" s="36" t="s">
        <v>937</v>
      </c>
    </row>
    <row r="402" spans="1:24" x14ac:dyDescent="0.25">
      <c r="A402" s="127"/>
      <c r="B402" s="127"/>
      <c r="C402" s="127" t="s">
        <v>217</v>
      </c>
      <c r="D402" s="127">
        <v>5.8499999999999988</v>
      </c>
      <c r="E402" s="127">
        <v>0.49</v>
      </c>
      <c r="F402" s="127"/>
      <c r="G402" s="127">
        <v>0.85</v>
      </c>
      <c r="H402" s="126">
        <v>3</v>
      </c>
      <c r="I402" s="127"/>
      <c r="J402" s="127"/>
      <c r="K402" s="127"/>
      <c r="L402" s="127"/>
      <c r="M402" s="127"/>
      <c r="N402" s="127"/>
      <c r="O402" s="127"/>
      <c r="P402" s="127"/>
      <c r="Q402" s="127"/>
      <c r="R402" s="127">
        <v>1</v>
      </c>
      <c r="S402" s="127"/>
      <c r="T402" s="2" t="s">
        <v>106</v>
      </c>
      <c r="U402" s="36" t="s">
        <v>106</v>
      </c>
      <c r="V402" s="128"/>
      <c r="W402" s="127"/>
      <c r="X402" s="36" t="s">
        <v>937</v>
      </c>
    </row>
    <row r="403" spans="1:24" x14ac:dyDescent="0.25">
      <c r="A403" s="127"/>
      <c r="B403" s="127"/>
      <c r="C403" s="127" t="s">
        <v>147</v>
      </c>
      <c r="D403" s="127">
        <v>6.4399999999999986</v>
      </c>
      <c r="E403" s="127">
        <v>0.22</v>
      </c>
      <c r="F403" s="127"/>
      <c r="G403" s="127">
        <v>0.4</v>
      </c>
      <c r="H403" s="126">
        <v>3</v>
      </c>
      <c r="I403" s="127"/>
      <c r="J403" s="127"/>
      <c r="K403" s="127"/>
      <c r="L403" s="127"/>
      <c r="M403" s="127"/>
      <c r="N403" s="127"/>
      <c r="O403" s="127"/>
      <c r="P403" s="127"/>
      <c r="Q403" s="127"/>
      <c r="R403" s="127">
        <v>1</v>
      </c>
      <c r="S403" s="127"/>
      <c r="T403" s="2" t="s">
        <v>106</v>
      </c>
      <c r="U403" s="36" t="s">
        <v>106</v>
      </c>
      <c r="V403" s="128"/>
      <c r="W403" s="127"/>
      <c r="X403" s="36" t="s">
        <v>937</v>
      </c>
    </row>
    <row r="404" spans="1:24" x14ac:dyDescent="0.25">
      <c r="A404" s="127"/>
      <c r="B404" s="127"/>
      <c r="C404" s="127" t="s">
        <v>216</v>
      </c>
      <c r="D404" s="127">
        <v>7.6599999999999984</v>
      </c>
      <c r="E404" s="127">
        <v>0.12</v>
      </c>
      <c r="F404" s="127"/>
      <c r="G404" s="127">
        <v>0.7</v>
      </c>
      <c r="H404" s="126">
        <v>3</v>
      </c>
      <c r="I404" s="127"/>
      <c r="J404" s="127"/>
      <c r="K404" s="127"/>
      <c r="L404" s="127"/>
      <c r="M404" s="127"/>
      <c r="N404" s="127"/>
      <c r="O404" s="127"/>
      <c r="P404" s="127"/>
      <c r="Q404" s="127"/>
      <c r="R404" s="127">
        <v>1</v>
      </c>
      <c r="S404" s="127"/>
      <c r="T404" s="2" t="s">
        <v>106</v>
      </c>
      <c r="U404" s="36" t="s">
        <v>106</v>
      </c>
      <c r="V404" s="128"/>
      <c r="W404" s="127"/>
      <c r="X404" s="36" t="s">
        <v>937</v>
      </c>
    </row>
    <row r="405" spans="1:24" x14ac:dyDescent="0.25">
      <c r="A405" s="127"/>
      <c r="B405" s="127"/>
      <c r="C405" s="127" t="s">
        <v>216</v>
      </c>
      <c r="D405" s="127">
        <v>7.8799999999999981</v>
      </c>
      <c r="E405" s="127">
        <v>0.22</v>
      </c>
      <c r="F405" s="127"/>
      <c r="G405" s="127">
        <v>0.7</v>
      </c>
      <c r="H405" s="126">
        <v>3</v>
      </c>
      <c r="I405" s="127"/>
      <c r="J405" s="127"/>
      <c r="K405" s="127"/>
      <c r="L405" s="127"/>
      <c r="M405" s="127"/>
      <c r="N405" s="127"/>
      <c r="O405" s="127"/>
      <c r="P405" s="127"/>
      <c r="Q405" s="127"/>
      <c r="R405" s="127">
        <v>1</v>
      </c>
      <c r="S405" s="127"/>
      <c r="T405" s="2" t="s">
        <v>106</v>
      </c>
      <c r="U405" s="36" t="s">
        <v>106</v>
      </c>
      <c r="V405" s="128"/>
      <c r="W405" s="127"/>
      <c r="X405" s="36" t="s">
        <v>937</v>
      </c>
    </row>
    <row r="406" spans="1:24" x14ac:dyDescent="0.25">
      <c r="A406" s="127"/>
      <c r="B406" s="127"/>
      <c r="C406" s="127" t="s">
        <v>216</v>
      </c>
      <c r="D406" s="127">
        <v>10.099999999999998</v>
      </c>
      <c r="E406" s="127">
        <v>0.22</v>
      </c>
      <c r="F406" s="127"/>
      <c r="G406" s="127">
        <v>0.7</v>
      </c>
      <c r="H406" s="126">
        <v>3</v>
      </c>
      <c r="I406" s="127"/>
      <c r="J406" s="127"/>
      <c r="K406" s="127"/>
      <c r="L406" s="127"/>
      <c r="M406" s="127"/>
      <c r="N406" s="127"/>
      <c r="O406" s="127"/>
      <c r="P406" s="127"/>
      <c r="Q406" s="127"/>
      <c r="R406" s="127">
        <v>1</v>
      </c>
      <c r="S406" s="127"/>
      <c r="T406" s="2" t="s">
        <v>106</v>
      </c>
      <c r="U406" s="36" t="s">
        <v>106</v>
      </c>
      <c r="V406" s="128"/>
      <c r="W406" s="127"/>
      <c r="X406" s="36" t="s">
        <v>937</v>
      </c>
    </row>
    <row r="407" spans="1:24" x14ac:dyDescent="0.25">
      <c r="A407" s="127"/>
      <c r="B407" s="127"/>
      <c r="C407" s="127" t="s">
        <v>216</v>
      </c>
      <c r="D407" s="127">
        <v>11.819999999999999</v>
      </c>
      <c r="E407" s="127">
        <v>0.22</v>
      </c>
      <c r="F407" s="127"/>
      <c r="G407" s="127">
        <v>0.7</v>
      </c>
      <c r="H407" s="126">
        <v>3</v>
      </c>
      <c r="I407" s="127"/>
      <c r="J407" s="127"/>
      <c r="K407" s="127"/>
      <c r="L407" s="127"/>
      <c r="M407" s="127"/>
      <c r="N407" s="127"/>
      <c r="O407" s="127"/>
      <c r="P407" s="127"/>
      <c r="Q407" s="127"/>
      <c r="R407" s="127">
        <v>1</v>
      </c>
      <c r="S407" s="127"/>
      <c r="T407" s="2" t="s">
        <v>106</v>
      </c>
      <c r="U407" s="36" t="s">
        <v>106</v>
      </c>
      <c r="V407" s="128"/>
      <c r="W407" s="127"/>
      <c r="X407" s="36" t="s">
        <v>937</v>
      </c>
    </row>
    <row r="408" spans="1:24" x14ac:dyDescent="0.25">
      <c r="A408" s="127"/>
      <c r="B408" s="127"/>
      <c r="C408" s="127" t="s">
        <v>216</v>
      </c>
      <c r="D408" s="127">
        <v>12.54</v>
      </c>
      <c r="E408" s="127">
        <v>0.22</v>
      </c>
      <c r="F408" s="127"/>
      <c r="G408" s="127">
        <v>0.7</v>
      </c>
      <c r="H408" s="126">
        <v>3</v>
      </c>
      <c r="I408" s="127"/>
      <c r="J408" s="127"/>
      <c r="K408" s="127"/>
      <c r="L408" s="127"/>
      <c r="M408" s="127"/>
      <c r="N408" s="127"/>
      <c r="O408" s="127"/>
      <c r="P408" s="127"/>
      <c r="Q408" s="127"/>
      <c r="R408" s="127">
        <v>1</v>
      </c>
      <c r="S408" s="127"/>
      <c r="T408" s="2" t="s">
        <v>106</v>
      </c>
      <c r="U408" s="36" t="s">
        <v>106</v>
      </c>
      <c r="V408" s="128"/>
      <c r="W408" s="127"/>
      <c r="X408" s="36" t="s">
        <v>937</v>
      </c>
    </row>
    <row r="409" spans="1:24" x14ac:dyDescent="0.25">
      <c r="A409" s="127"/>
      <c r="B409" s="127"/>
      <c r="C409" s="127" t="s">
        <v>216</v>
      </c>
      <c r="D409" s="127">
        <v>13.86</v>
      </c>
      <c r="E409" s="127">
        <v>0.22</v>
      </c>
      <c r="F409" s="127"/>
      <c r="G409" s="127">
        <v>0.7</v>
      </c>
      <c r="H409" s="126">
        <v>3</v>
      </c>
      <c r="I409" s="127"/>
      <c r="J409" s="127"/>
      <c r="K409" s="127"/>
      <c r="L409" s="127"/>
      <c r="M409" s="127"/>
      <c r="N409" s="127"/>
      <c r="O409" s="127"/>
      <c r="P409" s="127"/>
      <c r="Q409" s="127"/>
      <c r="R409" s="127">
        <v>1</v>
      </c>
      <c r="S409" s="127"/>
      <c r="T409" s="2" t="s">
        <v>106</v>
      </c>
      <c r="U409" s="36" t="s">
        <v>106</v>
      </c>
      <c r="V409" s="128"/>
      <c r="W409" s="127"/>
      <c r="X409" s="36" t="s">
        <v>937</v>
      </c>
    </row>
    <row r="410" spans="1:24" x14ac:dyDescent="0.25">
      <c r="A410" s="127"/>
      <c r="B410" s="127"/>
      <c r="C410" s="127" t="s">
        <v>216</v>
      </c>
      <c r="D410" s="127">
        <v>15.13</v>
      </c>
      <c r="E410" s="127">
        <v>0.22</v>
      </c>
      <c r="F410" s="127"/>
      <c r="G410" s="127">
        <v>0.7</v>
      </c>
      <c r="H410" s="126">
        <v>3</v>
      </c>
      <c r="I410" s="127"/>
      <c r="J410" s="127"/>
      <c r="K410" s="127"/>
      <c r="L410" s="127"/>
      <c r="M410" s="127"/>
      <c r="N410" s="127"/>
      <c r="O410" s="127"/>
      <c r="P410" s="127"/>
      <c r="Q410" s="127"/>
      <c r="R410" s="127">
        <v>1</v>
      </c>
      <c r="S410" s="127"/>
      <c r="T410" s="2" t="s">
        <v>106</v>
      </c>
      <c r="U410" s="36" t="s">
        <v>106</v>
      </c>
      <c r="V410" s="128"/>
      <c r="W410" s="127"/>
      <c r="X410" s="36" t="s">
        <v>937</v>
      </c>
    </row>
    <row r="411" spans="1:24" x14ac:dyDescent="0.25">
      <c r="A411" s="127"/>
      <c r="B411" s="127"/>
      <c r="C411" s="127" t="s">
        <v>216</v>
      </c>
      <c r="D411" s="127">
        <v>17.350000000000001</v>
      </c>
      <c r="E411" s="127">
        <v>0.12</v>
      </c>
      <c r="F411" s="127"/>
      <c r="G411" s="127">
        <v>0.85</v>
      </c>
      <c r="H411" s="126">
        <v>3</v>
      </c>
      <c r="I411" s="127"/>
      <c r="J411" s="127"/>
      <c r="K411" s="127"/>
      <c r="L411" s="127"/>
      <c r="M411" s="127"/>
      <c r="N411" s="127"/>
      <c r="O411" s="127"/>
      <c r="P411" s="127"/>
      <c r="Q411" s="127"/>
      <c r="R411" s="127">
        <v>1</v>
      </c>
      <c r="S411" s="127"/>
      <c r="T411" s="2" t="s">
        <v>106</v>
      </c>
      <c r="U411" s="36" t="s">
        <v>106</v>
      </c>
      <c r="V411" s="128"/>
      <c r="W411" s="127"/>
      <c r="X411" s="36" t="s">
        <v>937</v>
      </c>
    </row>
    <row r="412" spans="1:24" x14ac:dyDescent="0.25">
      <c r="A412" s="127"/>
      <c r="B412" s="127"/>
      <c r="C412" s="127" t="s">
        <v>217</v>
      </c>
      <c r="D412" s="127">
        <v>19.47</v>
      </c>
      <c r="E412" s="127">
        <v>0.12</v>
      </c>
      <c r="F412" s="127"/>
      <c r="G412" s="127">
        <v>0.85</v>
      </c>
      <c r="H412" s="126">
        <v>3</v>
      </c>
      <c r="I412" s="127"/>
      <c r="J412" s="127"/>
      <c r="K412" s="127"/>
      <c r="L412" s="127"/>
      <c r="M412" s="127"/>
      <c r="N412" s="127"/>
      <c r="O412" s="127"/>
      <c r="P412" s="127"/>
      <c r="Q412" s="127"/>
      <c r="R412" s="127">
        <v>1</v>
      </c>
      <c r="S412" s="127"/>
      <c r="T412" s="2" t="s">
        <v>106</v>
      </c>
      <c r="U412" s="36" t="s">
        <v>106</v>
      </c>
      <c r="V412" s="128"/>
      <c r="W412" s="127"/>
      <c r="X412" s="36" t="s">
        <v>937</v>
      </c>
    </row>
    <row r="413" spans="1:24" x14ac:dyDescent="0.25">
      <c r="A413" s="127"/>
      <c r="B413" s="127"/>
      <c r="C413" s="127" t="s">
        <v>217</v>
      </c>
      <c r="D413" s="127">
        <v>24.59</v>
      </c>
      <c r="E413" s="127">
        <v>0.22</v>
      </c>
      <c r="F413" s="127"/>
      <c r="G413" s="127">
        <v>0.85</v>
      </c>
      <c r="H413" s="126">
        <v>3</v>
      </c>
      <c r="I413" s="127"/>
      <c r="J413" s="127"/>
      <c r="K413" s="127"/>
      <c r="L413" s="127"/>
      <c r="M413" s="127"/>
      <c r="N413" s="127"/>
      <c r="O413" s="127"/>
      <c r="P413" s="127"/>
      <c r="Q413" s="127"/>
      <c r="R413" s="127">
        <v>1</v>
      </c>
      <c r="S413" s="127"/>
      <c r="T413" s="2" t="s">
        <v>106</v>
      </c>
      <c r="U413" s="36" t="s">
        <v>106</v>
      </c>
      <c r="V413" s="128"/>
      <c r="W413" s="127"/>
      <c r="X413" s="36" t="s">
        <v>937</v>
      </c>
    </row>
    <row r="414" spans="1:24" x14ac:dyDescent="0.25">
      <c r="A414" s="127"/>
      <c r="B414" s="127"/>
      <c r="C414" s="127" t="s">
        <v>216</v>
      </c>
      <c r="D414" s="127">
        <v>25.81</v>
      </c>
      <c r="E414" s="127">
        <v>0.22</v>
      </c>
      <c r="F414" s="127"/>
      <c r="G414" s="127">
        <v>0.7</v>
      </c>
      <c r="H414" s="126">
        <v>3</v>
      </c>
      <c r="I414" s="127"/>
      <c r="J414" s="127"/>
      <c r="K414" s="127"/>
      <c r="L414" s="127"/>
      <c r="M414" s="127"/>
      <c r="N414" s="127"/>
      <c r="O414" s="127"/>
      <c r="P414" s="127"/>
      <c r="Q414" s="127"/>
      <c r="R414" s="127">
        <v>1</v>
      </c>
      <c r="S414" s="127"/>
      <c r="T414" s="2" t="s">
        <v>106</v>
      </c>
      <c r="U414" s="36" t="s">
        <v>106</v>
      </c>
      <c r="V414" s="128"/>
      <c r="W414" s="127"/>
      <c r="X414" s="36" t="s">
        <v>937</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577</v>
      </c>
      <c r="X415" s="36" t="s">
        <v>578</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577</v>
      </c>
      <c r="X416" s="36" t="s">
        <v>578</v>
      </c>
    </row>
    <row r="417" spans="1:24" x14ac:dyDescent="0.25">
      <c r="A417" s="2">
        <f t="shared" ref="A417:A480" si="60">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577</v>
      </c>
      <c r="X417" s="36" t="s">
        <v>578</v>
      </c>
    </row>
    <row r="418" spans="1:24" x14ac:dyDescent="0.25">
      <c r="A418" s="2">
        <f t="shared" si="60"/>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577</v>
      </c>
      <c r="X418" s="36" t="s">
        <v>578</v>
      </c>
    </row>
    <row r="419" spans="1:24" x14ac:dyDescent="0.25">
      <c r="A419" s="2">
        <f t="shared" si="60"/>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577</v>
      </c>
      <c r="X419" s="36" t="s">
        <v>578</v>
      </c>
    </row>
    <row r="420" spans="1:24" x14ac:dyDescent="0.25">
      <c r="A420" s="2">
        <f t="shared" si="60"/>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577</v>
      </c>
      <c r="X420" s="36" t="s">
        <v>578</v>
      </c>
    </row>
    <row r="421" spans="1:24" x14ac:dyDescent="0.25">
      <c r="A421" s="2">
        <f t="shared" si="60"/>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577</v>
      </c>
      <c r="X421" s="36" t="s">
        <v>578</v>
      </c>
    </row>
    <row r="422" spans="1:24" x14ac:dyDescent="0.25">
      <c r="A422" s="2">
        <f t="shared" si="60"/>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577</v>
      </c>
      <c r="X422" s="36" t="s">
        <v>578</v>
      </c>
    </row>
    <row r="423" spans="1:24" x14ac:dyDescent="0.25">
      <c r="A423" s="2">
        <f t="shared" si="60"/>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577</v>
      </c>
      <c r="X423" s="36" t="s">
        <v>578</v>
      </c>
    </row>
    <row r="424" spans="1:24" x14ac:dyDescent="0.25">
      <c r="A424" s="2">
        <f t="shared" si="60"/>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577</v>
      </c>
      <c r="X424" s="36" t="s">
        <v>578</v>
      </c>
    </row>
    <row r="425" spans="1:24" x14ac:dyDescent="0.25">
      <c r="A425" s="2">
        <f t="shared" si="60"/>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577</v>
      </c>
      <c r="X425" s="36" t="s">
        <v>578</v>
      </c>
    </row>
    <row r="426" spans="1:24" x14ac:dyDescent="0.25">
      <c r="A426" s="2">
        <f t="shared" si="60"/>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577</v>
      </c>
      <c r="X426" s="36" t="s">
        <v>578</v>
      </c>
    </row>
    <row r="427" spans="1:24" x14ac:dyDescent="0.25">
      <c r="A427" s="2">
        <f t="shared" si="60"/>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577</v>
      </c>
      <c r="X427" s="36" t="s">
        <v>578</v>
      </c>
    </row>
    <row r="428" spans="1:24" x14ac:dyDescent="0.25">
      <c r="A428" s="2">
        <f t="shared" si="60"/>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577</v>
      </c>
      <c r="X428" s="36" t="s">
        <v>578</v>
      </c>
    </row>
    <row r="429" spans="1:24" x14ac:dyDescent="0.25">
      <c r="A429" s="2">
        <f t="shared" si="60"/>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577</v>
      </c>
      <c r="X429" s="36" t="s">
        <v>578</v>
      </c>
    </row>
    <row r="430" spans="1:24" x14ac:dyDescent="0.25">
      <c r="A430" s="2">
        <f t="shared" si="60"/>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577</v>
      </c>
      <c r="X430" s="36" t="s">
        <v>578</v>
      </c>
    </row>
    <row r="431" spans="1:24" x14ac:dyDescent="0.25">
      <c r="A431" s="2">
        <f t="shared" si="60"/>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577</v>
      </c>
      <c r="X431" s="36" t="s">
        <v>578</v>
      </c>
    </row>
    <row r="432" spans="1:24" x14ac:dyDescent="0.25">
      <c r="A432" s="2">
        <f t="shared" si="60"/>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577</v>
      </c>
      <c r="X432" s="36" t="s">
        <v>578</v>
      </c>
    </row>
    <row r="433" spans="1:24" x14ac:dyDescent="0.25">
      <c r="A433" s="2">
        <f t="shared" si="60"/>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577</v>
      </c>
      <c r="X433" s="36" t="s">
        <v>578</v>
      </c>
    </row>
    <row r="434" spans="1:24" ht="15.75" thickBot="1" x14ac:dyDescent="0.3">
      <c r="A434" s="2">
        <f t="shared" si="60"/>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8"/>
      <c r="W434" s="35" t="s">
        <v>577</v>
      </c>
      <c r="X434" s="35" t="s">
        <v>578</v>
      </c>
    </row>
    <row r="435" spans="1:24" x14ac:dyDescent="0.25">
      <c r="A435" s="2">
        <f t="shared" si="60"/>
        <v>410</v>
      </c>
      <c r="B435" s="2" t="s">
        <v>63</v>
      </c>
      <c r="C435" s="2" t="s">
        <v>147</v>
      </c>
      <c r="D435" s="2">
        <v>5</v>
      </c>
      <c r="E435" s="2">
        <v>0.43</v>
      </c>
      <c r="F435" s="2"/>
      <c r="G435" s="159">
        <v>0</v>
      </c>
      <c r="H435" s="36">
        <v>3</v>
      </c>
      <c r="I435" s="2"/>
      <c r="J435" s="2"/>
      <c r="K435" s="2"/>
      <c r="L435" s="2"/>
      <c r="M435" s="2"/>
      <c r="N435" s="2"/>
      <c r="O435" s="2"/>
      <c r="P435" s="55">
        <v>1</v>
      </c>
      <c r="Q435" s="2">
        <v>0</v>
      </c>
      <c r="R435" s="2">
        <v>1</v>
      </c>
      <c r="S435" s="2">
        <v>0.2</v>
      </c>
      <c r="T435" s="2" t="s">
        <v>105</v>
      </c>
      <c r="U435" s="2" t="s">
        <v>105</v>
      </c>
      <c r="V435" s="58"/>
      <c r="W435" s="36" t="s">
        <v>577</v>
      </c>
      <c r="X435" s="36" t="s">
        <v>625</v>
      </c>
    </row>
    <row r="436" spans="1:24" x14ac:dyDescent="0.25">
      <c r="A436" s="2">
        <f t="shared" si="60"/>
        <v>411</v>
      </c>
      <c r="B436" s="2" t="s">
        <v>63</v>
      </c>
      <c r="C436" s="2" t="s">
        <v>147</v>
      </c>
      <c r="D436" s="2">
        <v>5</v>
      </c>
      <c r="E436" s="2">
        <v>0.43</v>
      </c>
      <c r="F436" s="2"/>
      <c r="G436" s="159">
        <v>0.1</v>
      </c>
      <c r="H436" s="36">
        <v>3</v>
      </c>
      <c r="I436" s="2"/>
      <c r="J436" s="2"/>
      <c r="K436" s="2"/>
      <c r="L436" s="2"/>
      <c r="M436" s="2"/>
      <c r="N436" s="2"/>
      <c r="O436" s="2"/>
      <c r="P436" s="55">
        <v>1</v>
      </c>
      <c r="Q436" s="2">
        <v>0</v>
      </c>
      <c r="R436" s="2">
        <v>1</v>
      </c>
      <c r="S436" s="2">
        <v>0.2</v>
      </c>
      <c r="T436" s="2" t="s">
        <v>105</v>
      </c>
      <c r="U436" s="2" t="s">
        <v>105</v>
      </c>
      <c r="V436" s="58"/>
      <c r="W436" s="36" t="s">
        <v>577</v>
      </c>
      <c r="X436" s="36" t="s">
        <v>625</v>
      </c>
    </row>
    <row r="437" spans="1:24" x14ac:dyDescent="0.25">
      <c r="A437" s="2">
        <f t="shared" si="60"/>
        <v>412</v>
      </c>
      <c r="B437" s="2" t="s">
        <v>63</v>
      </c>
      <c r="C437" s="2" t="s">
        <v>147</v>
      </c>
      <c r="D437" s="2">
        <v>5</v>
      </c>
      <c r="E437" s="2">
        <v>0.43</v>
      </c>
      <c r="F437" s="2"/>
      <c r="G437" s="159">
        <v>0.2</v>
      </c>
      <c r="H437" s="36">
        <v>3</v>
      </c>
      <c r="I437" s="2"/>
      <c r="J437" s="2"/>
      <c r="K437" s="2"/>
      <c r="L437" s="2"/>
      <c r="M437" s="2"/>
      <c r="N437" s="2"/>
      <c r="O437" s="2"/>
      <c r="P437" s="55">
        <v>1</v>
      </c>
      <c r="Q437" s="2">
        <v>0</v>
      </c>
      <c r="R437" s="2">
        <v>1</v>
      </c>
      <c r="S437" s="2">
        <v>0.2</v>
      </c>
      <c r="T437" s="2" t="s">
        <v>105</v>
      </c>
      <c r="U437" s="2" t="s">
        <v>105</v>
      </c>
      <c r="V437" s="58"/>
      <c r="W437" s="36" t="s">
        <v>577</v>
      </c>
      <c r="X437" s="36" t="s">
        <v>625</v>
      </c>
    </row>
    <row r="438" spans="1:24" x14ac:dyDescent="0.25">
      <c r="A438" s="2">
        <f t="shared" si="60"/>
        <v>413</v>
      </c>
      <c r="B438" s="2" t="s">
        <v>63</v>
      </c>
      <c r="C438" s="2" t="s">
        <v>147</v>
      </c>
      <c r="D438" s="2">
        <v>5</v>
      </c>
      <c r="E438" s="2">
        <v>0.43</v>
      </c>
      <c r="F438" s="2"/>
      <c r="G438" s="159">
        <v>0.3</v>
      </c>
      <c r="H438" s="36">
        <v>3</v>
      </c>
      <c r="I438" s="2"/>
      <c r="J438" s="2"/>
      <c r="K438" s="2"/>
      <c r="L438" s="2"/>
      <c r="M438" s="2"/>
      <c r="N438" s="2"/>
      <c r="O438" s="2"/>
      <c r="P438" s="55">
        <v>1</v>
      </c>
      <c r="Q438" s="2">
        <v>0</v>
      </c>
      <c r="R438" s="2">
        <v>1</v>
      </c>
      <c r="S438" s="2">
        <v>0.2</v>
      </c>
      <c r="T438" s="2" t="s">
        <v>105</v>
      </c>
      <c r="U438" s="2" t="s">
        <v>105</v>
      </c>
      <c r="V438" s="58"/>
      <c r="W438" s="36" t="s">
        <v>577</v>
      </c>
      <c r="X438" s="36" t="s">
        <v>625</v>
      </c>
    </row>
    <row r="439" spans="1:24" x14ac:dyDescent="0.25">
      <c r="A439" s="2">
        <f t="shared" si="60"/>
        <v>414</v>
      </c>
      <c r="B439" s="2" t="s">
        <v>63</v>
      </c>
      <c r="C439" s="2" t="s">
        <v>147</v>
      </c>
      <c r="D439" s="2">
        <v>5</v>
      </c>
      <c r="E439" s="2">
        <v>0.43</v>
      </c>
      <c r="F439" s="2"/>
      <c r="G439" s="159">
        <v>0.4</v>
      </c>
      <c r="H439" s="36">
        <v>3</v>
      </c>
      <c r="I439" s="2"/>
      <c r="J439" s="2"/>
      <c r="K439" s="2"/>
      <c r="L439" s="2"/>
      <c r="M439" s="2"/>
      <c r="N439" s="2"/>
      <c r="O439" s="2"/>
      <c r="P439" s="55">
        <v>1</v>
      </c>
      <c r="Q439" s="2">
        <v>0</v>
      </c>
      <c r="R439" s="2">
        <v>1</v>
      </c>
      <c r="S439" s="2">
        <v>0.2</v>
      </c>
      <c r="T439" s="2" t="s">
        <v>105</v>
      </c>
      <c r="U439" s="2" t="s">
        <v>105</v>
      </c>
      <c r="V439" s="58"/>
      <c r="W439" s="36" t="s">
        <v>577</v>
      </c>
      <c r="X439" s="36" t="s">
        <v>625</v>
      </c>
    </row>
    <row r="440" spans="1:24" x14ac:dyDescent="0.25">
      <c r="A440" s="2">
        <f t="shared" si="60"/>
        <v>415</v>
      </c>
      <c r="B440" s="2" t="s">
        <v>63</v>
      </c>
      <c r="C440" s="2" t="s">
        <v>147</v>
      </c>
      <c r="D440" s="2">
        <v>5</v>
      </c>
      <c r="E440" s="2">
        <v>0.43</v>
      </c>
      <c r="F440" s="2"/>
      <c r="G440" s="159">
        <v>0.5</v>
      </c>
      <c r="H440" s="36">
        <v>3</v>
      </c>
      <c r="I440" s="2"/>
      <c r="J440" s="2"/>
      <c r="K440" s="2"/>
      <c r="L440" s="2"/>
      <c r="M440" s="2"/>
      <c r="N440" s="2"/>
      <c r="O440" s="2"/>
      <c r="P440" s="55">
        <v>1</v>
      </c>
      <c r="Q440" s="2">
        <v>0</v>
      </c>
      <c r="R440" s="2">
        <v>1</v>
      </c>
      <c r="S440" s="2">
        <v>0.2</v>
      </c>
      <c r="T440" s="2" t="s">
        <v>105</v>
      </c>
      <c r="U440" s="2" t="s">
        <v>105</v>
      </c>
      <c r="V440" s="58"/>
      <c r="W440" s="36" t="s">
        <v>577</v>
      </c>
      <c r="X440" s="36" t="s">
        <v>625</v>
      </c>
    </row>
    <row r="441" spans="1:24" x14ac:dyDescent="0.25">
      <c r="A441" s="2">
        <f t="shared" si="60"/>
        <v>416</v>
      </c>
      <c r="B441" s="2" t="s">
        <v>63</v>
      </c>
      <c r="C441" s="2" t="s">
        <v>147</v>
      </c>
      <c r="D441" s="2">
        <v>5</v>
      </c>
      <c r="E441" s="2">
        <v>0.43</v>
      </c>
      <c r="F441" s="2"/>
      <c r="G441" s="159">
        <v>0.6</v>
      </c>
      <c r="H441" s="36">
        <v>3</v>
      </c>
      <c r="I441" s="2"/>
      <c r="J441" s="2"/>
      <c r="K441" s="2"/>
      <c r="L441" s="2"/>
      <c r="M441" s="2"/>
      <c r="N441" s="2"/>
      <c r="O441" s="2"/>
      <c r="P441" s="55">
        <v>1</v>
      </c>
      <c r="Q441" s="2">
        <v>0</v>
      </c>
      <c r="R441" s="2">
        <v>1</v>
      </c>
      <c r="S441" s="2">
        <v>0.2</v>
      </c>
      <c r="T441" s="2" t="s">
        <v>105</v>
      </c>
      <c r="U441" s="2" t="s">
        <v>105</v>
      </c>
      <c r="V441" s="58"/>
      <c r="W441" s="36" t="s">
        <v>577</v>
      </c>
      <c r="X441" s="36" t="s">
        <v>625</v>
      </c>
    </row>
    <row r="442" spans="1:24" x14ac:dyDescent="0.25">
      <c r="A442" s="2">
        <f t="shared" si="60"/>
        <v>417</v>
      </c>
      <c r="B442" s="2" t="s">
        <v>63</v>
      </c>
      <c r="C442" s="2" t="s">
        <v>147</v>
      </c>
      <c r="D442" s="2">
        <v>5</v>
      </c>
      <c r="E442" s="2">
        <v>0.43</v>
      </c>
      <c r="F442" s="2"/>
      <c r="G442" s="159">
        <v>0.7</v>
      </c>
      <c r="H442" s="36">
        <v>3</v>
      </c>
      <c r="I442" s="2"/>
      <c r="J442" s="2"/>
      <c r="K442" s="2"/>
      <c r="L442" s="2"/>
      <c r="M442" s="2"/>
      <c r="N442" s="2"/>
      <c r="O442" s="2"/>
      <c r="P442" s="55">
        <v>1</v>
      </c>
      <c r="Q442" s="2">
        <v>0</v>
      </c>
      <c r="R442" s="2">
        <v>1</v>
      </c>
      <c r="S442" s="2">
        <v>0.2</v>
      </c>
      <c r="T442" s="2" t="s">
        <v>105</v>
      </c>
      <c r="U442" s="2" t="s">
        <v>105</v>
      </c>
      <c r="V442" s="58"/>
      <c r="W442" s="36" t="s">
        <v>577</v>
      </c>
      <c r="X442" s="36" t="s">
        <v>625</v>
      </c>
    </row>
    <row r="443" spans="1:24" x14ac:dyDescent="0.25">
      <c r="A443" s="2">
        <f t="shared" si="60"/>
        <v>418</v>
      </c>
      <c r="B443" s="2" t="s">
        <v>63</v>
      </c>
      <c r="C443" s="2" t="s">
        <v>147</v>
      </c>
      <c r="D443" s="2">
        <v>5</v>
      </c>
      <c r="E443" s="2">
        <v>0.43</v>
      </c>
      <c r="F443" s="2"/>
      <c r="G443" s="159">
        <v>0.8</v>
      </c>
      <c r="H443" s="36">
        <v>3</v>
      </c>
      <c r="I443" s="2"/>
      <c r="J443" s="2"/>
      <c r="K443" s="2"/>
      <c r="L443" s="2"/>
      <c r="M443" s="2"/>
      <c r="N443" s="2"/>
      <c r="O443" s="2"/>
      <c r="P443" s="55">
        <v>1</v>
      </c>
      <c r="Q443" s="2">
        <v>0</v>
      </c>
      <c r="R443" s="2">
        <v>1</v>
      </c>
      <c r="S443" s="2">
        <v>0.2</v>
      </c>
      <c r="T443" s="2" t="s">
        <v>105</v>
      </c>
      <c r="U443" s="2" t="s">
        <v>105</v>
      </c>
      <c r="V443" s="58"/>
      <c r="W443" s="36" t="s">
        <v>577</v>
      </c>
      <c r="X443" s="36" t="s">
        <v>625</v>
      </c>
    </row>
    <row r="444" spans="1:24" ht="15.75" thickBot="1" x14ac:dyDescent="0.3">
      <c r="A444" s="2">
        <f t="shared" si="60"/>
        <v>419</v>
      </c>
      <c r="B444" s="35" t="s">
        <v>63</v>
      </c>
      <c r="C444" s="35" t="s">
        <v>147</v>
      </c>
      <c r="D444" s="35">
        <v>5</v>
      </c>
      <c r="E444" s="35">
        <v>0.43</v>
      </c>
      <c r="F444" s="35"/>
      <c r="G444" s="160">
        <v>0.9</v>
      </c>
      <c r="H444" s="35">
        <v>3</v>
      </c>
      <c r="I444" s="35"/>
      <c r="J444" s="35"/>
      <c r="K444" s="35"/>
      <c r="L444" s="35"/>
      <c r="M444" s="35"/>
      <c r="N444" s="35"/>
      <c r="O444" s="35"/>
      <c r="P444" s="117">
        <v>1</v>
      </c>
      <c r="Q444" s="35">
        <v>0</v>
      </c>
      <c r="R444" s="35">
        <v>1</v>
      </c>
      <c r="S444" s="35">
        <v>0.2</v>
      </c>
      <c r="T444" s="2" t="s">
        <v>105</v>
      </c>
      <c r="U444" s="2" t="s">
        <v>105</v>
      </c>
      <c r="V444" s="118"/>
      <c r="W444" s="35" t="s">
        <v>577</v>
      </c>
      <c r="X444" s="36" t="s">
        <v>625</v>
      </c>
    </row>
    <row r="445" spans="1:24" x14ac:dyDescent="0.25">
      <c r="A445" s="2">
        <f t="shared" si="60"/>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881</v>
      </c>
      <c r="X445" s="2" t="s">
        <v>934</v>
      </c>
    </row>
    <row r="446" spans="1:24" x14ac:dyDescent="0.25">
      <c r="A446" s="2">
        <f t="shared" si="60"/>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881</v>
      </c>
      <c r="X446" s="2" t="s">
        <v>934</v>
      </c>
    </row>
    <row r="447" spans="1:24" x14ac:dyDescent="0.25">
      <c r="A447" s="2">
        <f t="shared" si="60"/>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881</v>
      </c>
      <c r="X447" s="2" t="s">
        <v>934</v>
      </c>
    </row>
    <row r="448" spans="1:24" x14ac:dyDescent="0.25">
      <c r="A448" s="2">
        <f t="shared" si="60"/>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881</v>
      </c>
      <c r="X448" s="2" t="s">
        <v>934</v>
      </c>
    </row>
    <row r="449" spans="1:24" x14ac:dyDescent="0.25">
      <c r="A449" s="2">
        <f t="shared" si="60"/>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881</v>
      </c>
      <c r="X449" s="2" t="s">
        <v>934</v>
      </c>
    </row>
    <row r="450" spans="1:24" x14ac:dyDescent="0.25">
      <c r="A450" s="2">
        <f t="shared" si="60"/>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881</v>
      </c>
      <c r="X450" s="2" t="s">
        <v>934</v>
      </c>
    </row>
    <row r="451" spans="1:24" x14ac:dyDescent="0.25">
      <c r="A451" s="2">
        <f t="shared" si="60"/>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881</v>
      </c>
      <c r="X451" s="2" t="s">
        <v>934</v>
      </c>
    </row>
    <row r="452" spans="1:24" x14ac:dyDescent="0.25">
      <c r="A452" s="2">
        <f t="shared" si="60"/>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881</v>
      </c>
      <c r="X452" s="2" t="s">
        <v>934</v>
      </c>
    </row>
    <row r="453" spans="1:24" x14ac:dyDescent="0.25">
      <c r="A453" s="2">
        <f t="shared" si="60"/>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9"/>
      <c r="W453" s="36" t="s">
        <v>881</v>
      </c>
      <c r="X453" s="2" t="s">
        <v>934</v>
      </c>
    </row>
    <row r="454" spans="1:24" ht="15.75" thickBot="1" x14ac:dyDescent="0.3">
      <c r="A454" s="2">
        <f t="shared" si="60"/>
        <v>429</v>
      </c>
      <c r="B454" s="224" t="s">
        <v>63</v>
      </c>
      <c r="C454" s="224" t="s">
        <v>147</v>
      </c>
      <c r="D454" s="224">
        <v>10</v>
      </c>
      <c r="E454" s="35">
        <v>0.43</v>
      </c>
      <c r="F454" s="35"/>
      <c r="G454" s="35">
        <v>0.9</v>
      </c>
      <c r="H454" s="35">
        <v>3</v>
      </c>
      <c r="I454" s="35"/>
      <c r="J454" s="35"/>
      <c r="K454" s="35"/>
      <c r="L454" s="35"/>
      <c r="M454" s="35"/>
      <c r="N454" s="224"/>
      <c r="O454" s="35"/>
      <c r="P454" s="117">
        <v>311</v>
      </c>
      <c r="Q454" s="2">
        <v>0</v>
      </c>
      <c r="R454" s="35">
        <v>1</v>
      </c>
      <c r="S454" s="35">
        <v>0.2</v>
      </c>
      <c r="T454" s="35" t="s">
        <v>105</v>
      </c>
      <c r="U454" s="35" t="s">
        <v>105</v>
      </c>
      <c r="V454" s="225"/>
      <c r="W454" s="36" t="s">
        <v>881</v>
      </c>
      <c r="X454" s="2" t="s">
        <v>934</v>
      </c>
    </row>
    <row r="455" spans="1:24" x14ac:dyDescent="0.25">
      <c r="A455" s="2">
        <f t="shared" si="60"/>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9"/>
      <c r="W455" s="36" t="s">
        <v>881</v>
      </c>
      <c r="X455" s="2" t="s">
        <v>929</v>
      </c>
    </row>
    <row r="456" spans="1:24" x14ac:dyDescent="0.25">
      <c r="A456" s="2">
        <f t="shared" si="60"/>
        <v>431</v>
      </c>
      <c r="B456" s="2" t="s">
        <v>63</v>
      </c>
      <c r="C456" s="2" t="s">
        <v>147</v>
      </c>
      <c r="D456" s="36">
        <v>10</v>
      </c>
      <c r="E456" s="2">
        <v>0.43</v>
      </c>
      <c r="F456" s="2"/>
      <c r="G456" s="2">
        <v>0.1</v>
      </c>
      <c r="H456" s="2">
        <v>3</v>
      </c>
      <c r="I456" s="2"/>
      <c r="J456" s="2"/>
      <c r="K456" s="2"/>
      <c r="L456" s="2"/>
      <c r="M456" s="2"/>
      <c r="N456" s="2">
        <f t="shared" ref="N456:N463" si="61">1.2*90</f>
        <v>108</v>
      </c>
      <c r="O456" s="2">
        <v>3</v>
      </c>
      <c r="P456" s="55">
        <v>312</v>
      </c>
      <c r="Q456" s="2">
        <v>0</v>
      </c>
      <c r="R456" s="2">
        <v>1</v>
      </c>
      <c r="S456" s="2">
        <v>0.2</v>
      </c>
      <c r="T456" s="2" t="s">
        <v>105</v>
      </c>
      <c r="U456" s="2" t="s">
        <v>105</v>
      </c>
      <c r="V456" s="169"/>
      <c r="W456" s="36" t="s">
        <v>881</v>
      </c>
      <c r="X456" s="2" t="s">
        <v>929</v>
      </c>
    </row>
    <row r="457" spans="1:24" x14ac:dyDescent="0.25">
      <c r="A457" s="2">
        <f t="shared" si="60"/>
        <v>432</v>
      </c>
      <c r="B457" s="2" t="s">
        <v>63</v>
      </c>
      <c r="C457" s="2" t="s">
        <v>147</v>
      </c>
      <c r="D457" s="36">
        <v>10</v>
      </c>
      <c r="E457" s="2">
        <v>0.43</v>
      </c>
      <c r="F457" s="2"/>
      <c r="G457" s="2">
        <v>0.2</v>
      </c>
      <c r="H457" s="2">
        <v>3</v>
      </c>
      <c r="I457" s="2"/>
      <c r="J457" s="2"/>
      <c r="K457" s="2"/>
      <c r="L457" s="2"/>
      <c r="M457" s="2"/>
      <c r="N457" s="2">
        <f t="shared" si="61"/>
        <v>108</v>
      </c>
      <c r="O457" s="2">
        <v>3</v>
      </c>
      <c r="P457" s="55">
        <v>312</v>
      </c>
      <c r="Q457" s="2">
        <v>0</v>
      </c>
      <c r="R457" s="2">
        <v>1</v>
      </c>
      <c r="S457" s="2">
        <v>0.2</v>
      </c>
      <c r="T457" s="2" t="s">
        <v>105</v>
      </c>
      <c r="U457" s="2" t="s">
        <v>105</v>
      </c>
      <c r="V457" s="169"/>
      <c r="W457" s="36" t="s">
        <v>881</v>
      </c>
      <c r="X457" s="2" t="s">
        <v>929</v>
      </c>
    </row>
    <row r="458" spans="1:24" x14ac:dyDescent="0.25">
      <c r="A458" s="2">
        <f t="shared" si="60"/>
        <v>433</v>
      </c>
      <c r="B458" s="2" t="s">
        <v>63</v>
      </c>
      <c r="C458" s="2" t="s">
        <v>147</v>
      </c>
      <c r="D458" s="36">
        <v>10</v>
      </c>
      <c r="E458" s="2">
        <v>0.43</v>
      </c>
      <c r="F458" s="2"/>
      <c r="G458" s="2">
        <v>0.3</v>
      </c>
      <c r="H458" s="2">
        <v>3</v>
      </c>
      <c r="I458" s="2"/>
      <c r="J458" s="2"/>
      <c r="K458" s="2"/>
      <c r="L458" s="2"/>
      <c r="M458" s="2"/>
      <c r="N458" s="2">
        <f t="shared" si="61"/>
        <v>108</v>
      </c>
      <c r="O458" s="2">
        <v>3</v>
      </c>
      <c r="P458" s="55">
        <v>312</v>
      </c>
      <c r="Q458" s="2">
        <v>0</v>
      </c>
      <c r="R458" s="2">
        <v>1</v>
      </c>
      <c r="S458" s="2">
        <v>0.2</v>
      </c>
      <c r="T458" s="2" t="s">
        <v>105</v>
      </c>
      <c r="U458" s="2" t="s">
        <v>105</v>
      </c>
      <c r="V458" s="169"/>
      <c r="W458" s="36" t="s">
        <v>881</v>
      </c>
      <c r="X458" s="2" t="s">
        <v>929</v>
      </c>
    </row>
    <row r="459" spans="1:24" x14ac:dyDescent="0.25">
      <c r="A459" s="2">
        <f t="shared" si="60"/>
        <v>434</v>
      </c>
      <c r="B459" s="2" t="s">
        <v>63</v>
      </c>
      <c r="C459" s="2" t="s">
        <v>147</v>
      </c>
      <c r="D459" s="36">
        <v>10</v>
      </c>
      <c r="E459" s="2">
        <v>0.43</v>
      </c>
      <c r="F459" s="2"/>
      <c r="G459" s="2">
        <v>0.4</v>
      </c>
      <c r="H459" s="2">
        <v>3</v>
      </c>
      <c r="I459" s="2"/>
      <c r="J459" s="2"/>
      <c r="K459" s="2"/>
      <c r="L459" s="2"/>
      <c r="M459" s="2"/>
      <c r="N459" s="2">
        <f t="shared" si="61"/>
        <v>108</v>
      </c>
      <c r="O459" s="2">
        <v>3</v>
      </c>
      <c r="P459" s="55">
        <v>312</v>
      </c>
      <c r="Q459" s="2">
        <v>0</v>
      </c>
      <c r="R459" s="2">
        <v>1</v>
      </c>
      <c r="S459" s="2">
        <v>0.2</v>
      </c>
      <c r="T459" s="2" t="s">
        <v>105</v>
      </c>
      <c r="U459" s="2" t="s">
        <v>105</v>
      </c>
      <c r="V459" s="169"/>
      <c r="W459" s="36" t="s">
        <v>881</v>
      </c>
      <c r="X459" s="2" t="s">
        <v>929</v>
      </c>
    </row>
    <row r="460" spans="1:24" x14ac:dyDescent="0.25">
      <c r="A460" s="2">
        <f t="shared" si="60"/>
        <v>435</v>
      </c>
      <c r="B460" s="2" t="s">
        <v>63</v>
      </c>
      <c r="C460" s="2" t="s">
        <v>147</v>
      </c>
      <c r="D460" s="36">
        <v>10</v>
      </c>
      <c r="E460" s="2">
        <v>0.43</v>
      </c>
      <c r="F460" s="2"/>
      <c r="G460" s="2">
        <v>0.5</v>
      </c>
      <c r="H460" s="2">
        <v>3</v>
      </c>
      <c r="I460" s="2"/>
      <c r="J460" s="2"/>
      <c r="K460" s="2"/>
      <c r="L460" s="2"/>
      <c r="M460" s="2"/>
      <c r="N460" s="2">
        <f t="shared" si="61"/>
        <v>108</v>
      </c>
      <c r="O460" s="2">
        <v>3</v>
      </c>
      <c r="P460" s="55">
        <v>312</v>
      </c>
      <c r="Q460" s="2">
        <v>0</v>
      </c>
      <c r="R460" s="2">
        <v>1</v>
      </c>
      <c r="S460" s="2">
        <v>0.2</v>
      </c>
      <c r="T460" s="2" t="s">
        <v>105</v>
      </c>
      <c r="U460" s="2" t="s">
        <v>105</v>
      </c>
      <c r="V460" s="169"/>
      <c r="W460" s="36" t="s">
        <v>881</v>
      </c>
      <c r="X460" s="2" t="s">
        <v>929</v>
      </c>
    </row>
    <row r="461" spans="1:24" x14ac:dyDescent="0.25">
      <c r="A461" s="2">
        <f t="shared" si="60"/>
        <v>436</v>
      </c>
      <c r="B461" s="2" t="s">
        <v>63</v>
      </c>
      <c r="C461" s="2" t="s">
        <v>147</v>
      </c>
      <c r="D461" s="36">
        <v>10</v>
      </c>
      <c r="E461" s="2">
        <v>0.43</v>
      </c>
      <c r="F461" s="2"/>
      <c r="G461" s="2">
        <v>0.6</v>
      </c>
      <c r="H461" s="2">
        <v>3</v>
      </c>
      <c r="I461" s="2"/>
      <c r="J461" s="2"/>
      <c r="K461" s="2"/>
      <c r="L461" s="2"/>
      <c r="M461" s="2"/>
      <c r="N461" s="2">
        <f t="shared" si="61"/>
        <v>108</v>
      </c>
      <c r="O461" s="2">
        <v>3</v>
      </c>
      <c r="P461" s="55">
        <v>312</v>
      </c>
      <c r="Q461" s="2">
        <v>0</v>
      </c>
      <c r="R461" s="2">
        <v>1</v>
      </c>
      <c r="S461" s="2">
        <v>0.2</v>
      </c>
      <c r="T461" s="2" t="s">
        <v>105</v>
      </c>
      <c r="U461" s="2" t="s">
        <v>105</v>
      </c>
      <c r="V461" s="169"/>
      <c r="W461" s="36" t="s">
        <v>881</v>
      </c>
      <c r="X461" s="2" t="s">
        <v>929</v>
      </c>
    </row>
    <row r="462" spans="1:24" x14ac:dyDescent="0.25">
      <c r="A462" s="2">
        <f t="shared" si="60"/>
        <v>437</v>
      </c>
      <c r="B462" s="2" t="s">
        <v>63</v>
      </c>
      <c r="C462" s="2" t="s">
        <v>147</v>
      </c>
      <c r="D462" s="36">
        <v>10</v>
      </c>
      <c r="E462" s="2">
        <v>0.43</v>
      </c>
      <c r="F462" s="2"/>
      <c r="G462" s="2">
        <v>0.7</v>
      </c>
      <c r="H462" s="2">
        <v>3</v>
      </c>
      <c r="I462" s="2"/>
      <c r="J462" s="2"/>
      <c r="K462" s="2"/>
      <c r="L462" s="2"/>
      <c r="M462" s="2"/>
      <c r="N462" s="2">
        <f t="shared" si="61"/>
        <v>108</v>
      </c>
      <c r="O462" s="2">
        <v>3</v>
      </c>
      <c r="P462" s="55">
        <v>312</v>
      </c>
      <c r="Q462" s="2">
        <v>0</v>
      </c>
      <c r="R462" s="2">
        <v>1</v>
      </c>
      <c r="S462" s="2">
        <v>0.2</v>
      </c>
      <c r="T462" s="2" t="s">
        <v>105</v>
      </c>
      <c r="U462" s="2" t="s">
        <v>105</v>
      </c>
      <c r="V462" s="169"/>
      <c r="W462" s="36" t="s">
        <v>881</v>
      </c>
      <c r="X462" s="2" t="s">
        <v>929</v>
      </c>
    </row>
    <row r="463" spans="1:24" x14ac:dyDescent="0.25">
      <c r="A463" s="2">
        <f t="shared" si="60"/>
        <v>438</v>
      </c>
      <c r="B463" s="2" t="s">
        <v>63</v>
      </c>
      <c r="C463" s="2" t="s">
        <v>147</v>
      </c>
      <c r="D463" s="36">
        <v>10</v>
      </c>
      <c r="E463" s="2">
        <v>0.43</v>
      </c>
      <c r="F463" s="2"/>
      <c r="G463" s="2">
        <v>0.8</v>
      </c>
      <c r="H463" s="2">
        <v>3</v>
      </c>
      <c r="I463" s="2"/>
      <c r="J463" s="2"/>
      <c r="K463" s="2"/>
      <c r="L463" s="2"/>
      <c r="M463" s="2"/>
      <c r="N463" s="2">
        <f t="shared" si="61"/>
        <v>108</v>
      </c>
      <c r="O463" s="2">
        <v>3</v>
      </c>
      <c r="P463" s="55">
        <v>312</v>
      </c>
      <c r="Q463" s="2">
        <v>0</v>
      </c>
      <c r="R463" s="2">
        <v>1</v>
      </c>
      <c r="S463" s="2">
        <v>0.2</v>
      </c>
      <c r="T463" s="2" t="s">
        <v>105</v>
      </c>
      <c r="U463" s="2" t="s">
        <v>105</v>
      </c>
      <c r="V463" s="169"/>
      <c r="W463" s="36" t="s">
        <v>881</v>
      </c>
      <c r="X463" s="2" t="s">
        <v>929</v>
      </c>
    </row>
    <row r="464" spans="1:24" ht="15.75" thickBot="1" x14ac:dyDescent="0.3">
      <c r="A464" s="2">
        <f t="shared" si="60"/>
        <v>439</v>
      </c>
      <c r="B464" s="224" t="s">
        <v>63</v>
      </c>
      <c r="C464" s="224" t="s">
        <v>147</v>
      </c>
      <c r="D464" s="224">
        <v>10</v>
      </c>
      <c r="E464" s="35">
        <v>0.43</v>
      </c>
      <c r="F464" s="35"/>
      <c r="G464" s="35">
        <v>0.9</v>
      </c>
      <c r="H464" s="35">
        <v>3</v>
      </c>
      <c r="I464" s="35"/>
      <c r="J464" s="35"/>
      <c r="K464" s="35"/>
      <c r="L464" s="35"/>
      <c r="M464" s="35"/>
      <c r="N464" s="224">
        <f>1.2*90</f>
        <v>108</v>
      </c>
      <c r="O464" s="35">
        <v>3</v>
      </c>
      <c r="P464" s="117">
        <v>312</v>
      </c>
      <c r="Q464" s="35">
        <v>0</v>
      </c>
      <c r="R464" s="35">
        <v>1</v>
      </c>
      <c r="S464" s="35">
        <v>0.2</v>
      </c>
      <c r="T464" s="35" t="s">
        <v>105</v>
      </c>
      <c r="U464" s="35" t="s">
        <v>105</v>
      </c>
      <c r="V464" s="225"/>
      <c r="W464" s="36" t="s">
        <v>881</v>
      </c>
      <c r="X464" s="2" t="s">
        <v>929</v>
      </c>
    </row>
    <row r="465" spans="1:25" ht="15.75" thickBot="1" x14ac:dyDescent="0.3">
      <c r="A465" s="2">
        <f t="shared" si="60"/>
        <v>440</v>
      </c>
      <c r="B465" s="224" t="s">
        <v>63</v>
      </c>
      <c r="C465" s="224" t="s">
        <v>147</v>
      </c>
      <c r="D465" s="224">
        <v>10</v>
      </c>
      <c r="E465" s="35">
        <v>0.01</v>
      </c>
      <c r="F465" s="35"/>
      <c r="G465" s="35">
        <v>1.0189999999999999</v>
      </c>
      <c r="H465" s="35">
        <v>3</v>
      </c>
      <c r="I465" s="35"/>
      <c r="J465" s="35"/>
      <c r="K465" s="35"/>
      <c r="L465" s="35"/>
      <c r="M465" s="35"/>
      <c r="N465" s="224">
        <f>1.2*90</f>
        <v>108</v>
      </c>
      <c r="O465" s="35">
        <v>3</v>
      </c>
      <c r="P465" s="117">
        <v>312</v>
      </c>
      <c r="Q465" s="35">
        <v>0</v>
      </c>
      <c r="R465" s="35">
        <v>1</v>
      </c>
      <c r="S465" s="35">
        <v>0.2</v>
      </c>
      <c r="T465" s="35" t="s">
        <v>105</v>
      </c>
      <c r="U465" s="35" t="s">
        <v>106</v>
      </c>
      <c r="V465" s="225"/>
      <c r="W465" s="36" t="s">
        <v>878</v>
      </c>
      <c r="X465" s="2" t="s">
        <v>935</v>
      </c>
    </row>
    <row r="466" spans="1:25" x14ac:dyDescent="0.25">
      <c r="A466" s="2">
        <f t="shared" si="60"/>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881</v>
      </c>
      <c r="X466" s="2" t="s">
        <v>892</v>
      </c>
    </row>
    <row r="467" spans="1:25" x14ac:dyDescent="0.25">
      <c r="A467" s="2">
        <f t="shared" si="60"/>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881</v>
      </c>
      <c r="X467" s="2" t="s">
        <v>892</v>
      </c>
    </row>
    <row r="468" spans="1:25" x14ac:dyDescent="0.25">
      <c r="A468" s="2">
        <f t="shared" si="60"/>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881</v>
      </c>
      <c r="X468" s="2" t="s">
        <v>892</v>
      </c>
    </row>
    <row r="469" spans="1:25" x14ac:dyDescent="0.25">
      <c r="A469" s="2">
        <f t="shared" si="60"/>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881</v>
      </c>
      <c r="X469" s="2" t="s">
        <v>892</v>
      </c>
    </row>
    <row r="470" spans="1:25" x14ac:dyDescent="0.25">
      <c r="A470" s="2">
        <f t="shared" si="60"/>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881</v>
      </c>
      <c r="X470" s="2" t="s">
        <v>892</v>
      </c>
    </row>
    <row r="471" spans="1:25" x14ac:dyDescent="0.25">
      <c r="A471" s="2">
        <f t="shared" si="60"/>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881</v>
      </c>
      <c r="X471" s="2" t="s">
        <v>892</v>
      </c>
    </row>
    <row r="472" spans="1:25" x14ac:dyDescent="0.25">
      <c r="A472" s="2">
        <f t="shared" si="60"/>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881</v>
      </c>
      <c r="X472" s="2" t="s">
        <v>892</v>
      </c>
    </row>
    <row r="473" spans="1:25" x14ac:dyDescent="0.25">
      <c r="A473" s="2">
        <f t="shared" si="60"/>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881</v>
      </c>
      <c r="X473" s="2" t="s">
        <v>892</v>
      </c>
    </row>
    <row r="474" spans="1:25" x14ac:dyDescent="0.25">
      <c r="A474" s="2">
        <f t="shared" si="60"/>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9"/>
      <c r="W474" s="36" t="s">
        <v>881</v>
      </c>
      <c r="X474" s="2" t="s">
        <v>892</v>
      </c>
    </row>
    <row r="475" spans="1:25" x14ac:dyDescent="0.25">
      <c r="A475" s="2">
        <f t="shared" si="60"/>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9"/>
      <c r="W475" s="36" t="s">
        <v>881</v>
      </c>
      <c r="X475" s="2" t="s">
        <v>892</v>
      </c>
    </row>
    <row r="476" spans="1:25" ht="15.75" thickBot="1" x14ac:dyDescent="0.3">
      <c r="A476" s="2">
        <f t="shared" si="60"/>
        <v>451</v>
      </c>
      <c r="B476" s="224" t="s">
        <v>63</v>
      </c>
      <c r="C476" s="224" t="s">
        <v>147</v>
      </c>
      <c r="D476" s="36">
        <v>10</v>
      </c>
      <c r="E476" s="35">
        <v>0.43</v>
      </c>
      <c r="F476" s="35"/>
      <c r="G476" s="35">
        <v>0</v>
      </c>
      <c r="H476" s="35">
        <v>3</v>
      </c>
      <c r="I476" s="35"/>
      <c r="J476" s="35"/>
      <c r="K476" s="35"/>
      <c r="L476" s="35"/>
      <c r="M476" s="35"/>
      <c r="N476" s="224"/>
      <c r="O476" s="35"/>
      <c r="P476" s="117">
        <v>324</v>
      </c>
      <c r="Q476" s="2">
        <v>2</v>
      </c>
      <c r="R476" s="35">
        <v>1</v>
      </c>
      <c r="S476" s="35">
        <v>0.2</v>
      </c>
      <c r="T476" s="35" t="s">
        <v>105</v>
      </c>
      <c r="U476" s="35" t="s">
        <v>105</v>
      </c>
      <c r="V476" s="225"/>
      <c r="W476" s="36" t="s">
        <v>881</v>
      </c>
      <c r="X476" s="2" t="s">
        <v>892</v>
      </c>
    </row>
    <row r="477" spans="1:25" x14ac:dyDescent="0.25">
      <c r="A477" s="2">
        <f t="shared" si="60"/>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881</v>
      </c>
      <c r="X477" s="2" t="s">
        <v>892</v>
      </c>
    </row>
    <row r="478" spans="1:25" x14ac:dyDescent="0.25">
      <c r="A478" s="2">
        <f t="shared" si="60"/>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881</v>
      </c>
      <c r="X478" s="2" t="s">
        <v>892</v>
      </c>
    </row>
    <row r="479" spans="1:25" x14ac:dyDescent="0.25">
      <c r="A479" s="2">
        <f t="shared" si="60"/>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881</v>
      </c>
      <c r="X479" s="2" t="s">
        <v>892</v>
      </c>
    </row>
    <row r="480" spans="1:25" x14ac:dyDescent="0.25">
      <c r="A480" s="2">
        <f t="shared" si="60"/>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881</v>
      </c>
      <c r="X480" s="2" t="s">
        <v>892</v>
      </c>
    </row>
    <row r="481" spans="1:24" x14ac:dyDescent="0.25">
      <c r="A481" s="2">
        <f t="shared" ref="A481:A490" si="62">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881</v>
      </c>
      <c r="X481" s="2" t="s">
        <v>892</v>
      </c>
    </row>
    <row r="482" spans="1:24" x14ac:dyDescent="0.25">
      <c r="A482" s="2">
        <f t="shared" si="62"/>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881</v>
      </c>
      <c r="X482" s="2" t="s">
        <v>892</v>
      </c>
    </row>
    <row r="483" spans="1:24" x14ac:dyDescent="0.25">
      <c r="A483" s="2">
        <f t="shared" si="62"/>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881</v>
      </c>
      <c r="X483" s="2" t="s">
        <v>892</v>
      </c>
    </row>
    <row r="484" spans="1:24" x14ac:dyDescent="0.25">
      <c r="A484" s="2">
        <f t="shared" si="62"/>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881</v>
      </c>
      <c r="X484" s="2" t="s">
        <v>892</v>
      </c>
    </row>
    <row r="485" spans="1:24" x14ac:dyDescent="0.25">
      <c r="A485" s="2">
        <f t="shared" si="62"/>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9"/>
      <c r="W485" s="36" t="s">
        <v>881</v>
      </c>
      <c r="X485" s="2" t="s">
        <v>892</v>
      </c>
    </row>
    <row r="486" spans="1:24" x14ac:dyDescent="0.25">
      <c r="A486" s="2">
        <f t="shared" si="62"/>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881</v>
      </c>
      <c r="X486" s="2" t="s">
        <v>892</v>
      </c>
    </row>
    <row r="487" spans="1:24" x14ac:dyDescent="0.25">
      <c r="A487" s="2">
        <f t="shared" si="62"/>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9"/>
      <c r="W487" s="36" t="s">
        <v>881</v>
      </c>
      <c r="X487" s="2" t="s">
        <v>892</v>
      </c>
    </row>
    <row r="488" spans="1:24" x14ac:dyDescent="0.25">
      <c r="A488" s="2">
        <f t="shared" si="62"/>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9"/>
      <c r="W488" s="36" t="s">
        <v>881</v>
      </c>
      <c r="X488" s="2" t="s">
        <v>892</v>
      </c>
    </row>
    <row r="489" spans="1:24" ht="15.75" thickBot="1" x14ac:dyDescent="0.3">
      <c r="A489" s="2">
        <f t="shared" si="62"/>
        <v>464</v>
      </c>
      <c r="B489" s="224" t="s">
        <v>63</v>
      </c>
      <c r="C489" s="224" t="s">
        <v>147</v>
      </c>
      <c r="D489" s="36">
        <v>10</v>
      </c>
      <c r="E489" s="35">
        <v>0.43</v>
      </c>
      <c r="F489" s="35"/>
      <c r="G489" s="35">
        <v>0</v>
      </c>
      <c r="H489" s="35">
        <v>3</v>
      </c>
      <c r="I489" s="35"/>
      <c r="J489" s="35"/>
      <c r="K489" s="35"/>
      <c r="L489" s="35"/>
      <c r="M489" s="35"/>
      <c r="N489" s="224"/>
      <c r="O489" s="35"/>
      <c r="P489" s="117">
        <v>337</v>
      </c>
      <c r="Q489" s="2">
        <v>2</v>
      </c>
      <c r="R489" s="35">
        <v>1</v>
      </c>
      <c r="S489" s="35">
        <v>0.2</v>
      </c>
      <c r="T489" s="35" t="s">
        <v>105</v>
      </c>
      <c r="U489" s="35" t="s">
        <v>105</v>
      </c>
      <c r="V489" s="225"/>
      <c r="W489" s="36" t="s">
        <v>881</v>
      </c>
      <c r="X489" s="2" t="s">
        <v>892</v>
      </c>
    </row>
    <row r="490" spans="1:24" x14ac:dyDescent="0.25">
      <c r="A490" s="2">
        <f t="shared" si="62"/>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577</v>
      </c>
      <c r="X490" s="36" t="s">
        <v>931</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577</v>
      </c>
      <c r="X491" s="36" t="s">
        <v>931</v>
      </c>
    </row>
    <row r="492" spans="1:24" x14ac:dyDescent="0.25">
      <c r="A492" s="2">
        <f t="shared" ref="A492:A529" si="63">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577</v>
      </c>
      <c r="X492" s="36" t="s">
        <v>931</v>
      </c>
    </row>
    <row r="493" spans="1:24" x14ac:dyDescent="0.25">
      <c r="A493" s="2">
        <f t="shared" si="63"/>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577</v>
      </c>
      <c r="X493" s="36" t="s">
        <v>931</v>
      </c>
    </row>
    <row r="494" spans="1:24" x14ac:dyDescent="0.25">
      <c r="A494" s="2">
        <f t="shared" si="63"/>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577</v>
      </c>
      <c r="X494" s="36" t="s">
        <v>931</v>
      </c>
    </row>
    <row r="495" spans="1:24" x14ac:dyDescent="0.25">
      <c r="A495" s="2">
        <f t="shared" si="63"/>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577</v>
      </c>
      <c r="X495" s="36" t="s">
        <v>931</v>
      </c>
    </row>
    <row r="496" spans="1:24" x14ac:dyDescent="0.25">
      <c r="A496" s="2">
        <f t="shared" si="63"/>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577</v>
      </c>
      <c r="X496" s="36" t="s">
        <v>931</v>
      </c>
    </row>
    <row r="497" spans="1:24" x14ac:dyDescent="0.25">
      <c r="A497" s="2">
        <f t="shared" si="63"/>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577</v>
      </c>
      <c r="X497" s="36" t="s">
        <v>931</v>
      </c>
    </row>
    <row r="498" spans="1:24" x14ac:dyDescent="0.25">
      <c r="A498" s="2">
        <f t="shared" si="63"/>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577</v>
      </c>
      <c r="X498" s="36" t="s">
        <v>931</v>
      </c>
    </row>
    <row r="499" spans="1:24" x14ac:dyDescent="0.25">
      <c r="A499" s="2">
        <f t="shared" si="63"/>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577</v>
      </c>
      <c r="X499" s="36" t="s">
        <v>931</v>
      </c>
    </row>
    <row r="500" spans="1:24" x14ac:dyDescent="0.25">
      <c r="A500" s="2">
        <f t="shared" si="63"/>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577</v>
      </c>
      <c r="X500" s="36" t="s">
        <v>931</v>
      </c>
    </row>
    <row r="501" spans="1:24" x14ac:dyDescent="0.25">
      <c r="A501" s="2">
        <f t="shared" si="63"/>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577</v>
      </c>
      <c r="X501" s="36" t="s">
        <v>931</v>
      </c>
    </row>
    <row r="502" spans="1:24" x14ac:dyDescent="0.25">
      <c r="A502" s="2">
        <f t="shared" si="63"/>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577</v>
      </c>
      <c r="X502" s="36" t="s">
        <v>931</v>
      </c>
    </row>
    <row r="503" spans="1:24" x14ac:dyDescent="0.25">
      <c r="A503" s="2">
        <f t="shared" si="63"/>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577</v>
      </c>
      <c r="X503" s="36" t="s">
        <v>931</v>
      </c>
    </row>
    <row r="504" spans="1:24" x14ac:dyDescent="0.25">
      <c r="A504" s="2">
        <f t="shared" si="63"/>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577</v>
      </c>
      <c r="X504" s="36" t="s">
        <v>931</v>
      </c>
    </row>
    <row r="505" spans="1:24" x14ac:dyDescent="0.25">
      <c r="A505" s="2">
        <f t="shared" si="63"/>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577</v>
      </c>
      <c r="X505" s="36" t="s">
        <v>931</v>
      </c>
    </row>
    <row r="506" spans="1:24" x14ac:dyDescent="0.25">
      <c r="A506" s="2">
        <f t="shared" si="63"/>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577</v>
      </c>
      <c r="X506" s="36" t="s">
        <v>931</v>
      </c>
    </row>
    <row r="507" spans="1:24" x14ac:dyDescent="0.25">
      <c r="A507" s="2">
        <f t="shared" si="63"/>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577</v>
      </c>
      <c r="X507" s="36" t="s">
        <v>931</v>
      </c>
    </row>
    <row r="508" spans="1:24" x14ac:dyDescent="0.25">
      <c r="A508" s="2">
        <f t="shared" si="63"/>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577</v>
      </c>
      <c r="X508" s="36" t="s">
        <v>931</v>
      </c>
    </row>
    <row r="509" spans="1:24" ht="15.75" thickBot="1" x14ac:dyDescent="0.3">
      <c r="A509" s="2">
        <f t="shared" si="63"/>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8"/>
      <c r="W509" s="35" t="s">
        <v>577</v>
      </c>
      <c r="X509" s="36" t="s">
        <v>931</v>
      </c>
    </row>
    <row r="510" spans="1:24" x14ac:dyDescent="0.25">
      <c r="A510" s="2">
        <f t="shared" si="63"/>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577</v>
      </c>
      <c r="X510" s="36" t="s">
        <v>932</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577</v>
      </c>
      <c r="X511" s="36" t="s">
        <v>932</v>
      </c>
    </row>
    <row r="512" spans="1:24" x14ac:dyDescent="0.25">
      <c r="A512" s="2">
        <f t="shared" si="63"/>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577</v>
      </c>
      <c r="X512" s="36" t="s">
        <v>932</v>
      </c>
    </row>
    <row r="513" spans="1:24" x14ac:dyDescent="0.25">
      <c r="A513" s="2">
        <f t="shared" si="63"/>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577</v>
      </c>
      <c r="X513" s="36" t="s">
        <v>932</v>
      </c>
    </row>
    <row r="514" spans="1:24" x14ac:dyDescent="0.25">
      <c r="A514" s="2">
        <f t="shared" si="63"/>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577</v>
      </c>
      <c r="X514" s="36" t="s">
        <v>932</v>
      </c>
    </row>
    <row r="515" spans="1:24" x14ac:dyDescent="0.25">
      <c r="A515" s="2">
        <f t="shared" si="63"/>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577</v>
      </c>
      <c r="X515" s="36" t="s">
        <v>932</v>
      </c>
    </row>
    <row r="516" spans="1:24" x14ac:dyDescent="0.25">
      <c r="A516" s="2">
        <f t="shared" si="63"/>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577</v>
      </c>
      <c r="X516" s="36" t="s">
        <v>932</v>
      </c>
    </row>
    <row r="517" spans="1:24" x14ac:dyDescent="0.25">
      <c r="A517" s="2">
        <f t="shared" si="63"/>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577</v>
      </c>
      <c r="X517" s="36" t="s">
        <v>932</v>
      </c>
    </row>
    <row r="518" spans="1:24" x14ac:dyDescent="0.25">
      <c r="A518" s="2">
        <f t="shared" si="63"/>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577</v>
      </c>
      <c r="X518" s="36" t="s">
        <v>932</v>
      </c>
    </row>
    <row r="519" spans="1:24" x14ac:dyDescent="0.25">
      <c r="A519" s="2">
        <f t="shared" si="63"/>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577</v>
      </c>
      <c r="X519" s="36" t="s">
        <v>932</v>
      </c>
    </row>
    <row r="520" spans="1:24" x14ac:dyDescent="0.25">
      <c r="A520" s="2">
        <f t="shared" si="63"/>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577</v>
      </c>
      <c r="X520" s="36" t="s">
        <v>932</v>
      </c>
    </row>
    <row r="521" spans="1:24" x14ac:dyDescent="0.25">
      <c r="A521" s="2">
        <f t="shared" si="63"/>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577</v>
      </c>
      <c r="X521" s="36" t="s">
        <v>932</v>
      </c>
    </row>
    <row r="522" spans="1:24" x14ac:dyDescent="0.25">
      <c r="A522" s="2">
        <f t="shared" si="63"/>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577</v>
      </c>
      <c r="X522" s="36" t="s">
        <v>932</v>
      </c>
    </row>
    <row r="523" spans="1:24" x14ac:dyDescent="0.25">
      <c r="A523" s="2">
        <f t="shared" si="63"/>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577</v>
      </c>
      <c r="X523" s="36" t="s">
        <v>932</v>
      </c>
    </row>
    <row r="524" spans="1:24" x14ac:dyDescent="0.25">
      <c r="A524" s="2">
        <f t="shared" si="63"/>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577</v>
      </c>
      <c r="X524" s="36" t="s">
        <v>932</v>
      </c>
    </row>
    <row r="525" spans="1:24" x14ac:dyDescent="0.25">
      <c r="A525" s="2">
        <f t="shared" si="63"/>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577</v>
      </c>
      <c r="X525" s="36" t="s">
        <v>932</v>
      </c>
    </row>
    <row r="526" spans="1:24" x14ac:dyDescent="0.25">
      <c r="A526" s="2">
        <f t="shared" si="63"/>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577</v>
      </c>
      <c r="X526" s="36" t="s">
        <v>932</v>
      </c>
    </row>
    <row r="527" spans="1:24" x14ac:dyDescent="0.25">
      <c r="A527" s="2">
        <f t="shared" si="63"/>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577</v>
      </c>
      <c r="X527" s="36" t="s">
        <v>932</v>
      </c>
    </row>
    <row r="528" spans="1:24" x14ac:dyDescent="0.25">
      <c r="A528" s="2">
        <f t="shared" si="63"/>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577</v>
      </c>
      <c r="X528" s="36" t="s">
        <v>932</v>
      </c>
    </row>
    <row r="529" spans="1:24" ht="15.75" thickBot="1" x14ac:dyDescent="0.3">
      <c r="A529" s="2">
        <f t="shared" si="63"/>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8"/>
      <c r="W529" s="35" t="s">
        <v>577</v>
      </c>
      <c r="X529" s="36" t="s">
        <v>932</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4" priority="1" operator="containsText" text="yes">
      <formula>NOT(ISERROR(SEARCH("yes",T1)))</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382"/>
  <sheetViews>
    <sheetView workbookViewId="0">
      <pane xSplit="1" ySplit="2" topLeftCell="B333" activePane="bottomRight" state="frozen"/>
      <selection pane="topRight" activeCell="B1" sqref="B1"/>
      <selection pane="bottomLeft" activeCell="A3" sqref="A3"/>
      <selection pane="bottomRight" activeCell="R338" sqref="R338"/>
    </sheetView>
    <sheetView workbookViewId="1">
      <selection sqref="A1:I1"/>
    </sheetView>
  </sheetViews>
  <sheetFormatPr defaultRowHeight="15" x14ac:dyDescent="0.25"/>
  <cols>
    <col min="2" max="2" width="21.5703125" customWidth="1"/>
    <col min="3" max="3" width="27.28515625" customWidth="1"/>
    <col min="4" max="4" width="3.8554687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260" t="s">
        <v>130</v>
      </c>
      <c r="B1" s="261"/>
      <c r="C1" s="261"/>
      <c r="D1" s="261"/>
      <c r="E1" s="261"/>
      <c r="F1" s="261"/>
      <c r="G1" s="261"/>
      <c r="H1" s="261"/>
      <c r="I1" s="261"/>
      <c r="L1" t="s">
        <v>81</v>
      </c>
      <c r="Q1" s="1"/>
    </row>
    <row r="2" spans="1:18" ht="150" x14ac:dyDescent="0.25">
      <c r="A2" s="10" t="s">
        <v>74</v>
      </c>
      <c r="B2" s="10" t="s">
        <v>53</v>
      </c>
      <c r="C2" s="10" t="s">
        <v>80</v>
      </c>
      <c r="D2" s="10" t="s">
        <v>75</v>
      </c>
      <c r="E2" s="10" t="s">
        <v>76</v>
      </c>
      <c r="F2" s="10" t="s">
        <v>77</v>
      </c>
      <c r="G2" s="10" t="s">
        <v>214</v>
      </c>
      <c r="H2" s="10" t="s">
        <v>212</v>
      </c>
      <c r="I2" s="10" t="s">
        <v>211</v>
      </c>
      <c r="J2" s="10" t="s">
        <v>178</v>
      </c>
      <c r="K2" s="10" t="s">
        <v>300</v>
      </c>
      <c r="L2" s="10" t="s">
        <v>95</v>
      </c>
      <c r="M2" s="10" t="s">
        <v>82</v>
      </c>
      <c r="N2" s="10" t="s">
        <v>84</v>
      </c>
      <c r="O2" s="10" t="s">
        <v>83</v>
      </c>
      <c r="P2" s="10" t="s">
        <v>228</v>
      </c>
      <c r="Q2" s="50" t="s">
        <v>234</v>
      </c>
      <c r="R2" s="49" t="s">
        <v>271</v>
      </c>
    </row>
    <row r="3" spans="1:18" x14ac:dyDescent="0.25">
      <c r="A3" s="108">
        <v>1</v>
      </c>
      <c r="B3" s="36" t="s">
        <v>59</v>
      </c>
      <c r="C3" s="8" t="s">
        <v>301</v>
      </c>
      <c r="D3" s="36"/>
      <c r="E3" s="36"/>
      <c r="F3" s="36"/>
      <c r="G3" s="36"/>
      <c r="H3" s="36"/>
      <c r="I3" s="36"/>
      <c r="J3" s="141">
        <v>81</v>
      </c>
      <c r="K3" s="36">
        <v>0</v>
      </c>
      <c r="L3" s="36">
        <v>1</v>
      </c>
      <c r="M3" s="36">
        <v>0.2</v>
      </c>
      <c r="N3" s="36" t="s">
        <v>105</v>
      </c>
      <c r="O3" s="36" t="s">
        <v>106</v>
      </c>
      <c r="P3" s="58">
        <v>0.1</v>
      </c>
      <c r="Q3" s="2" t="s">
        <v>236</v>
      </c>
      <c r="R3" s="2" t="s">
        <v>757</v>
      </c>
    </row>
    <row r="4" spans="1:18" x14ac:dyDescent="0.25">
      <c r="A4" s="53">
        <f>A3+1</f>
        <v>2</v>
      </c>
      <c r="B4" s="2" t="s">
        <v>59</v>
      </c>
      <c r="C4" s="8" t="s">
        <v>301</v>
      </c>
      <c r="D4" s="2"/>
      <c r="E4" s="2"/>
      <c r="F4" s="2"/>
      <c r="G4" s="2"/>
      <c r="H4" s="2"/>
      <c r="I4" s="2"/>
      <c r="J4" s="141">
        <v>81</v>
      </c>
      <c r="K4" s="2">
        <v>0</v>
      </c>
      <c r="L4" s="2">
        <v>1</v>
      </c>
      <c r="M4" s="2">
        <v>0.2</v>
      </c>
      <c r="N4" s="36" t="s">
        <v>105</v>
      </c>
      <c r="O4" s="36" t="s">
        <v>106</v>
      </c>
      <c r="P4" s="58">
        <v>0.2</v>
      </c>
      <c r="Q4" s="2" t="s">
        <v>236</v>
      </c>
      <c r="R4" s="2" t="s">
        <v>757</v>
      </c>
    </row>
    <row r="5" spans="1:18" x14ac:dyDescent="0.25">
      <c r="A5" s="53">
        <f t="shared" ref="A5:A7" si="0">A4+1</f>
        <v>3</v>
      </c>
      <c r="B5" s="2" t="s">
        <v>59</v>
      </c>
      <c r="C5" s="8" t="s">
        <v>301</v>
      </c>
      <c r="D5" s="2"/>
      <c r="E5" s="2"/>
      <c r="F5" s="2"/>
      <c r="G5" s="2"/>
      <c r="H5" s="2"/>
      <c r="I5" s="2"/>
      <c r="J5" s="141">
        <v>86</v>
      </c>
      <c r="K5" s="2">
        <v>0</v>
      </c>
      <c r="L5" s="2">
        <v>1</v>
      </c>
      <c r="M5" s="2">
        <v>0.2</v>
      </c>
      <c r="N5" s="36" t="s">
        <v>105</v>
      </c>
      <c r="O5" s="36" t="s">
        <v>106</v>
      </c>
      <c r="P5" s="58">
        <v>0.3</v>
      </c>
      <c r="Q5" s="2" t="s">
        <v>236</v>
      </c>
      <c r="R5" s="2" t="s">
        <v>757</v>
      </c>
    </row>
    <row r="6" spans="1:18" x14ac:dyDescent="0.25">
      <c r="A6" s="53">
        <f t="shared" si="0"/>
        <v>4</v>
      </c>
      <c r="B6" s="2" t="s">
        <v>59</v>
      </c>
      <c r="C6" s="8" t="s">
        <v>302</v>
      </c>
      <c r="D6" s="2"/>
      <c r="E6" s="2"/>
      <c r="F6" s="2"/>
      <c r="G6" s="2"/>
      <c r="H6" s="2"/>
      <c r="I6" s="2"/>
      <c r="J6" s="141">
        <v>11</v>
      </c>
      <c r="K6" s="2">
        <v>0</v>
      </c>
      <c r="L6" s="2">
        <v>1</v>
      </c>
      <c r="M6" s="2">
        <v>0.2</v>
      </c>
      <c r="N6" s="36" t="s">
        <v>105</v>
      </c>
      <c r="O6" s="36" t="s">
        <v>106</v>
      </c>
      <c r="P6" s="58">
        <v>0.4</v>
      </c>
      <c r="Q6" s="2" t="s">
        <v>236</v>
      </c>
      <c r="R6" s="2" t="s">
        <v>870</v>
      </c>
    </row>
    <row r="7" spans="1:18" ht="15.75" thickBot="1" x14ac:dyDescent="0.3">
      <c r="A7" s="54">
        <f t="shared" si="0"/>
        <v>5</v>
      </c>
      <c r="B7" s="35" t="s">
        <v>59</v>
      </c>
      <c r="C7" s="37" t="s">
        <v>302</v>
      </c>
      <c r="D7" s="35"/>
      <c r="E7" s="35"/>
      <c r="F7" s="35"/>
      <c r="G7" s="35"/>
      <c r="H7" s="35"/>
      <c r="I7" s="35"/>
      <c r="J7" s="141">
        <v>1</v>
      </c>
      <c r="K7" s="35">
        <v>0</v>
      </c>
      <c r="L7" s="35">
        <v>1</v>
      </c>
      <c r="M7" s="35">
        <v>0.2</v>
      </c>
      <c r="N7" s="36" t="s">
        <v>105</v>
      </c>
      <c r="O7" s="36" t="s">
        <v>106</v>
      </c>
      <c r="P7" s="58">
        <v>0.5</v>
      </c>
      <c r="Q7" s="35" t="s">
        <v>236</v>
      </c>
      <c r="R7" s="2" t="s">
        <v>870</v>
      </c>
    </row>
    <row r="8" spans="1:18" x14ac:dyDescent="0.25">
      <c r="A8" s="36">
        <f>A7+1</f>
        <v>6</v>
      </c>
      <c r="B8" s="36" t="s">
        <v>58</v>
      </c>
      <c r="C8" s="36" t="s">
        <v>220</v>
      </c>
      <c r="D8" s="36"/>
      <c r="E8" s="36"/>
      <c r="F8" s="36"/>
      <c r="G8" s="36"/>
      <c r="H8" s="36"/>
      <c r="I8" s="36"/>
      <c r="J8" s="55">
        <v>51</v>
      </c>
      <c r="K8" s="36">
        <v>0</v>
      </c>
      <c r="L8" s="36">
        <v>1</v>
      </c>
      <c r="M8" s="36">
        <v>0.2</v>
      </c>
      <c r="N8" s="36" t="s">
        <v>106</v>
      </c>
      <c r="O8" s="36" t="s">
        <v>106</v>
      </c>
      <c r="P8" s="58">
        <v>149</v>
      </c>
      <c r="Q8" s="36" t="s">
        <v>235</v>
      </c>
      <c r="R8" s="2" t="s">
        <v>272</v>
      </c>
    </row>
    <row r="9" spans="1:18" x14ac:dyDescent="0.25">
      <c r="A9" s="2">
        <f>A8+1</f>
        <v>7</v>
      </c>
      <c r="B9" s="2" t="s">
        <v>58</v>
      </c>
      <c r="C9" s="36" t="s">
        <v>220</v>
      </c>
      <c r="D9" s="2"/>
      <c r="E9" s="2"/>
      <c r="F9" s="2"/>
      <c r="G9" s="2"/>
      <c r="H9" s="2"/>
      <c r="I9" s="2"/>
      <c r="J9" s="55">
        <v>61</v>
      </c>
      <c r="K9" s="2">
        <v>0</v>
      </c>
      <c r="L9" s="2">
        <v>1</v>
      </c>
      <c r="M9" s="2">
        <v>0.2</v>
      </c>
      <c r="N9" s="36" t="s">
        <v>106</v>
      </c>
      <c r="O9" s="36" t="s">
        <v>106</v>
      </c>
      <c r="P9" s="58">
        <v>149</v>
      </c>
      <c r="Q9" s="2" t="s">
        <v>235</v>
      </c>
      <c r="R9" s="2" t="s">
        <v>272</v>
      </c>
    </row>
    <row r="10" spans="1:18" x14ac:dyDescent="0.25">
      <c r="A10" s="2">
        <f t="shared" ref="A10:A73" si="1">A9+1</f>
        <v>8</v>
      </c>
      <c r="B10" s="2" t="s">
        <v>58</v>
      </c>
      <c r="C10" s="36" t="s">
        <v>220</v>
      </c>
      <c r="D10" s="2"/>
      <c r="E10" s="2"/>
      <c r="F10" s="2"/>
      <c r="G10" s="2"/>
      <c r="H10" s="2"/>
      <c r="I10" s="2"/>
      <c r="J10" s="55">
        <v>56</v>
      </c>
      <c r="K10" s="2">
        <v>0</v>
      </c>
      <c r="L10" s="2">
        <v>1</v>
      </c>
      <c r="M10" s="2">
        <v>0.2</v>
      </c>
      <c r="N10" s="36" t="s">
        <v>106</v>
      </c>
      <c r="O10" s="36" t="s">
        <v>106</v>
      </c>
      <c r="P10" s="58">
        <f>P9+1</f>
        <v>150</v>
      </c>
      <c r="Q10" s="2" t="s">
        <v>235</v>
      </c>
      <c r="R10" s="2" t="s">
        <v>272</v>
      </c>
    </row>
    <row r="11" spans="1:18" x14ac:dyDescent="0.25">
      <c r="A11" s="2">
        <f t="shared" si="1"/>
        <v>9</v>
      </c>
      <c r="B11" s="2" t="s">
        <v>58</v>
      </c>
      <c r="C11" s="36" t="s">
        <v>220</v>
      </c>
      <c r="D11" s="2"/>
      <c r="E11" s="2"/>
      <c r="F11" s="2"/>
      <c r="G11" s="2"/>
      <c r="H11" s="2"/>
      <c r="I11" s="2"/>
      <c r="J11" s="55">
        <v>66</v>
      </c>
      <c r="K11" s="2">
        <v>0</v>
      </c>
      <c r="L11" s="2">
        <v>1</v>
      </c>
      <c r="M11" s="2">
        <v>0.2</v>
      </c>
      <c r="N11" s="36" t="s">
        <v>106</v>
      </c>
      <c r="O11" s="36" t="s">
        <v>106</v>
      </c>
      <c r="P11" s="58">
        <f>P10</f>
        <v>150</v>
      </c>
      <c r="Q11" s="2" t="s">
        <v>235</v>
      </c>
      <c r="R11" s="2" t="s">
        <v>272</v>
      </c>
    </row>
    <row r="12" spans="1:18" x14ac:dyDescent="0.25">
      <c r="A12" s="2">
        <f t="shared" si="1"/>
        <v>10</v>
      </c>
      <c r="B12" s="2" t="s">
        <v>58</v>
      </c>
      <c r="C12" s="36" t="s">
        <v>220</v>
      </c>
      <c r="D12" s="2"/>
      <c r="E12" s="2"/>
      <c r="F12" s="2"/>
      <c r="G12" s="2"/>
      <c r="H12" s="2"/>
      <c r="I12" s="2"/>
      <c r="J12" s="55">
        <v>31</v>
      </c>
      <c r="K12" s="2">
        <v>0</v>
      </c>
      <c r="L12" s="2">
        <v>1</v>
      </c>
      <c r="M12" s="2">
        <v>0.2</v>
      </c>
      <c r="N12" s="36" t="s">
        <v>106</v>
      </c>
      <c r="O12" s="36" t="s">
        <v>106</v>
      </c>
      <c r="P12" s="58">
        <f>P11+1</f>
        <v>151</v>
      </c>
      <c r="Q12" s="2" t="s">
        <v>235</v>
      </c>
      <c r="R12" s="2" t="s">
        <v>272</v>
      </c>
    </row>
    <row r="13" spans="1:18" x14ac:dyDescent="0.25">
      <c r="A13" s="2">
        <f t="shared" si="1"/>
        <v>11</v>
      </c>
      <c r="B13" s="2" t="s">
        <v>58</v>
      </c>
      <c r="C13" s="36" t="s">
        <v>220</v>
      </c>
      <c r="D13" s="2"/>
      <c r="E13" s="2"/>
      <c r="F13" s="2"/>
      <c r="G13" s="2"/>
      <c r="H13" s="2"/>
      <c r="I13" s="2"/>
      <c r="J13" s="55">
        <v>41</v>
      </c>
      <c r="K13" s="2">
        <v>0</v>
      </c>
      <c r="L13" s="2">
        <v>1</v>
      </c>
      <c r="M13" s="2">
        <v>0.2</v>
      </c>
      <c r="N13" s="36" t="s">
        <v>106</v>
      </c>
      <c r="O13" s="36" t="s">
        <v>106</v>
      </c>
      <c r="P13" s="58">
        <f>P12</f>
        <v>151</v>
      </c>
      <c r="Q13" s="2" t="s">
        <v>235</v>
      </c>
      <c r="R13" s="2" t="s">
        <v>272</v>
      </c>
    </row>
    <row r="14" spans="1:18" x14ac:dyDescent="0.25">
      <c r="A14" s="2">
        <f t="shared" si="1"/>
        <v>12</v>
      </c>
      <c r="B14" s="2" t="s">
        <v>58</v>
      </c>
      <c r="C14" s="36" t="s">
        <v>220</v>
      </c>
      <c r="D14" s="2"/>
      <c r="E14" s="2"/>
      <c r="F14" s="2"/>
      <c r="G14" s="2"/>
      <c r="H14" s="2"/>
      <c r="I14" s="2"/>
      <c r="J14" s="55">
        <v>36</v>
      </c>
      <c r="K14" s="2">
        <v>0</v>
      </c>
      <c r="L14" s="2">
        <v>1</v>
      </c>
      <c r="M14" s="2">
        <v>0.2</v>
      </c>
      <c r="N14" s="36" t="s">
        <v>106</v>
      </c>
      <c r="O14" s="36" t="s">
        <v>106</v>
      </c>
      <c r="P14" s="58">
        <f>P13+1</f>
        <v>152</v>
      </c>
      <c r="Q14" s="2" t="s">
        <v>235</v>
      </c>
      <c r="R14" s="2" t="s">
        <v>272</v>
      </c>
    </row>
    <row r="15" spans="1:18" x14ac:dyDescent="0.25">
      <c r="A15" s="2">
        <f t="shared" si="1"/>
        <v>13</v>
      </c>
      <c r="B15" s="2" t="s">
        <v>58</v>
      </c>
      <c r="C15" s="36" t="s">
        <v>220</v>
      </c>
      <c r="D15" s="2"/>
      <c r="E15" s="2"/>
      <c r="F15" s="2"/>
      <c r="G15" s="2"/>
      <c r="H15" s="2"/>
      <c r="I15" s="2"/>
      <c r="J15" s="55">
        <v>46</v>
      </c>
      <c r="K15" s="2">
        <v>0</v>
      </c>
      <c r="L15" s="2">
        <v>1</v>
      </c>
      <c r="M15" s="2">
        <v>0.2</v>
      </c>
      <c r="N15" s="36" t="s">
        <v>106</v>
      </c>
      <c r="O15" s="36" t="s">
        <v>106</v>
      </c>
      <c r="P15" s="58">
        <f>P14</f>
        <v>152</v>
      </c>
      <c r="Q15" s="2" t="s">
        <v>235</v>
      </c>
      <c r="R15" s="2" t="s">
        <v>272</v>
      </c>
    </row>
    <row r="16" spans="1:18" x14ac:dyDescent="0.25">
      <c r="A16" s="2">
        <f t="shared" si="1"/>
        <v>14</v>
      </c>
      <c r="B16" s="2" t="s">
        <v>58</v>
      </c>
      <c r="C16" s="36" t="s">
        <v>220</v>
      </c>
      <c r="D16" s="2"/>
      <c r="E16" s="2"/>
      <c r="F16" s="2"/>
      <c r="G16" s="2"/>
      <c r="H16" s="2"/>
      <c r="I16" s="2"/>
      <c r="J16" s="55">
        <v>11</v>
      </c>
      <c r="K16" s="2">
        <v>0</v>
      </c>
      <c r="L16" s="2">
        <v>1</v>
      </c>
      <c r="M16" s="2">
        <v>0.2</v>
      </c>
      <c r="N16" s="36" t="s">
        <v>105</v>
      </c>
      <c r="O16" s="36" t="s">
        <v>105</v>
      </c>
      <c r="P16" s="58">
        <v>153</v>
      </c>
      <c r="Q16" s="2" t="s">
        <v>235</v>
      </c>
      <c r="R16" s="2" t="s">
        <v>870</v>
      </c>
    </row>
    <row r="17" spans="1:18" x14ac:dyDescent="0.25">
      <c r="A17" s="2">
        <f t="shared" si="1"/>
        <v>15</v>
      </c>
      <c r="B17" s="2" t="s">
        <v>58</v>
      </c>
      <c r="C17" s="36" t="s">
        <v>220</v>
      </c>
      <c r="D17" s="2"/>
      <c r="E17" s="2"/>
      <c r="F17" s="2"/>
      <c r="G17" s="2"/>
      <c r="H17" s="2"/>
      <c r="I17" s="2"/>
      <c r="J17" s="55">
        <v>1</v>
      </c>
      <c r="K17" s="2">
        <v>0</v>
      </c>
      <c r="L17" s="2">
        <v>1</v>
      </c>
      <c r="M17" s="2">
        <v>0.2</v>
      </c>
      <c r="N17" s="36" t="s">
        <v>105</v>
      </c>
      <c r="O17" s="36" t="s">
        <v>105</v>
      </c>
      <c r="P17" s="58">
        <v>153</v>
      </c>
      <c r="Q17" s="2" t="s">
        <v>235</v>
      </c>
      <c r="R17" s="2" t="s">
        <v>870</v>
      </c>
    </row>
    <row r="18" spans="1:18" x14ac:dyDescent="0.25">
      <c r="A18" s="2">
        <f t="shared" si="1"/>
        <v>16</v>
      </c>
      <c r="B18" s="2" t="s">
        <v>58</v>
      </c>
      <c r="C18" s="36" t="s">
        <v>220</v>
      </c>
      <c r="D18" s="2"/>
      <c r="E18" s="2"/>
      <c r="F18" s="2"/>
      <c r="G18" s="2"/>
      <c r="H18" s="2"/>
      <c r="I18" s="2"/>
      <c r="J18" s="55">
        <v>16</v>
      </c>
      <c r="K18" s="2">
        <v>0</v>
      </c>
      <c r="L18" s="2">
        <v>1</v>
      </c>
      <c r="M18" s="2">
        <v>0.2</v>
      </c>
      <c r="N18" s="36" t="s">
        <v>106</v>
      </c>
      <c r="O18" s="36" t="s">
        <v>106</v>
      </c>
      <c r="P18" s="58">
        <v>154</v>
      </c>
      <c r="Q18" s="2" t="s">
        <v>235</v>
      </c>
      <c r="R18" s="2" t="s">
        <v>272</v>
      </c>
    </row>
    <row r="19" spans="1:18" x14ac:dyDescent="0.25">
      <c r="A19" s="2">
        <f t="shared" si="1"/>
        <v>17</v>
      </c>
      <c r="B19" s="2" t="s">
        <v>58</v>
      </c>
      <c r="C19" s="36" t="s">
        <v>220</v>
      </c>
      <c r="D19" s="2"/>
      <c r="E19" s="2"/>
      <c r="F19" s="2"/>
      <c r="G19" s="2"/>
      <c r="H19" s="2"/>
      <c r="I19" s="2"/>
      <c r="J19" s="55">
        <v>6</v>
      </c>
      <c r="K19" s="2">
        <v>0</v>
      </c>
      <c r="L19" s="2">
        <v>1</v>
      </c>
      <c r="M19" s="2">
        <v>0.2</v>
      </c>
      <c r="N19" s="36" t="s">
        <v>106</v>
      </c>
      <c r="O19" s="36" t="s">
        <v>106</v>
      </c>
      <c r="P19" s="58">
        <v>154</v>
      </c>
      <c r="Q19" s="2" t="s">
        <v>235</v>
      </c>
      <c r="R19" s="2" t="s">
        <v>272</v>
      </c>
    </row>
    <row r="20" spans="1:18" x14ac:dyDescent="0.25">
      <c r="A20" s="2">
        <f t="shared" si="1"/>
        <v>18</v>
      </c>
      <c r="B20" s="2" t="s">
        <v>59</v>
      </c>
      <c r="C20" s="8" t="s">
        <v>221</v>
      </c>
      <c r="G20" s="2"/>
      <c r="H20" s="2"/>
      <c r="I20" s="2"/>
      <c r="J20" s="55">
        <v>51</v>
      </c>
      <c r="K20" s="36">
        <v>0</v>
      </c>
      <c r="L20" s="2">
        <v>1</v>
      </c>
      <c r="M20" s="2">
        <v>0.2</v>
      </c>
      <c r="N20" s="36" t="s">
        <v>106</v>
      </c>
      <c r="O20" s="36" t="s">
        <v>106</v>
      </c>
      <c r="P20" s="58">
        <v>155</v>
      </c>
      <c r="Q20" s="2" t="s">
        <v>235</v>
      </c>
      <c r="R20" s="2" t="s">
        <v>272</v>
      </c>
    </row>
    <row r="21" spans="1:18" x14ac:dyDescent="0.25">
      <c r="A21" s="2">
        <f t="shared" si="1"/>
        <v>19</v>
      </c>
      <c r="B21" s="2" t="s">
        <v>59</v>
      </c>
      <c r="C21" s="8" t="s">
        <v>221</v>
      </c>
      <c r="G21" s="2"/>
      <c r="H21" s="2"/>
      <c r="I21" s="2"/>
      <c r="J21" s="55">
        <v>61</v>
      </c>
      <c r="K21" s="2">
        <v>0</v>
      </c>
      <c r="L21" s="2">
        <v>1</v>
      </c>
      <c r="M21" s="2">
        <v>0.2</v>
      </c>
      <c r="N21" s="36" t="s">
        <v>106</v>
      </c>
      <c r="O21" s="36" t="s">
        <v>106</v>
      </c>
      <c r="P21" s="58">
        <v>155</v>
      </c>
      <c r="Q21" s="2" t="s">
        <v>235</v>
      </c>
      <c r="R21" s="2" t="s">
        <v>272</v>
      </c>
    </row>
    <row r="22" spans="1:18" x14ac:dyDescent="0.25">
      <c r="A22" s="2">
        <f t="shared" si="1"/>
        <v>20</v>
      </c>
      <c r="B22" s="2" t="s">
        <v>59</v>
      </c>
      <c r="C22" s="8" t="s">
        <v>221</v>
      </c>
      <c r="G22" s="2"/>
      <c r="H22" s="2"/>
      <c r="I22" s="2"/>
      <c r="J22" s="55">
        <v>56</v>
      </c>
      <c r="K22" s="2">
        <v>0</v>
      </c>
      <c r="L22" s="2">
        <v>1</v>
      </c>
      <c r="M22" s="2">
        <v>0.2</v>
      </c>
      <c r="N22" s="36" t="s">
        <v>106</v>
      </c>
      <c r="O22" s="36" t="s">
        <v>106</v>
      </c>
      <c r="P22" s="58">
        <v>156</v>
      </c>
      <c r="Q22" s="2" t="s">
        <v>235</v>
      </c>
      <c r="R22" s="2" t="s">
        <v>272</v>
      </c>
    </row>
    <row r="23" spans="1:18" x14ac:dyDescent="0.25">
      <c r="A23" s="2">
        <f t="shared" si="1"/>
        <v>21</v>
      </c>
      <c r="B23" s="2" t="s">
        <v>59</v>
      </c>
      <c r="C23" s="8" t="s">
        <v>221</v>
      </c>
      <c r="G23" s="2"/>
      <c r="H23" s="2"/>
      <c r="I23" s="2"/>
      <c r="J23" s="55">
        <v>66</v>
      </c>
      <c r="K23" s="2">
        <v>0</v>
      </c>
      <c r="L23" s="2">
        <v>1</v>
      </c>
      <c r="M23" s="2">
        <v>0.2</v>
      </c>
      <c r="N23" s="36" t="s">
        <v>106</v>
      </c>
      <c r="O23" s="36" t="s">
        <v>106</v>
      </c>
      <c r="P23" s="58">
        <v>156</v>
      </c>
      <c r="Q23" s="2" t="s">
        <v>235</v>
      </c>
      <c r="R23" s="2" t="s">
        <v>272</v>
      </c>
    </row>
    <row r="24" spans="1:18" x14ac:dyDescent="0.25">
      <c r="A24" s="2">
        <f t="shared" si="1"/>
        <v>22</v>
      </c>
      <c r="B24" s="2" t="s">
        <v>59</v>
      </c>
      <c r="C24" s="8" t="s">
        <v>221</v>
      </c>
      <c r="G24" s="2"/>
      <c r="H24" s="2"/>
      <c r="I24" s="2"/>
      <c r="J24" s="55">
        <v>31</v>
      </c>
      <c r="K24" s="2">
        <v>0</v>
      </c>
      <c r="L24" s="2">
        <v>1</v>
      </c>
      <c r="M24" s="2">
        <v>0.2</v>
      </c>
      <c r="N24" s="36" t="s">
        <v>106</v>
      </c>
      <c r="O24" s="36" t="s">
        <v>106</v>
      </c>
      <c r="P24" s="58">
        <v>157</v>
      </c>
      <c r="Q24" s="2" t="s">
        <v>235</v>
      </c>
      <c r="R24" s="2" t="s">
        <v>272</v>
      </c>
    </row>
    <row r="25" spans="1:18" x14ac:dyDescent="0.25">
      <c r="A25" s="2">
        <f t="shared" si="1"/>
        <v>23</v>
      </c>
      <c r="B25" s="2" t="s">
        <v>59</v>
      </c>
      <c r="C25" s="8" t="s">
        <v>221</v>
      </c>
      <c r="G25" s="2"/>
      <c r="H25" s="2"/>
      <c r="I25" s="2"/>
      <c r="J25" s="55">
        <v>41</v>
      </c>
      <c r="K25" s="2">
        <v>0</v>
      </c>
      <c r="L25" s="2">
        <v>1</v>
      </c>
      <c r="M25" s="2">
        <v>0.2</v>
      </c>
      <c r="N25" s="36" t="s">
        <v>106</v>
      </c>
      <c r="O25" s="36" t="s">
        <v>106</v>
      </c>
      <c r="P25" s="58">
        <v>157</v>
      </c>
      <c r="Q25" s="2" t="s">
        <v>235</v>
      </c>
      <c r="R25" s="2" t="s">
        <v>272</v>
      </c>
    </row>
    <row r="26" spans="1:18" x14ac:dyDescent="0.25">
      <c r="A26" s="2">
        <f t="shared" si="1"/>
        <v>24</v>
      </c>
      <c r="B26" s="2" t="s">
        <v>59</v>
      </c>
      <c r="C26" s="8" t="s">
        <v>221</v>
      </c>
      <c r="G26" s="2"/>
      <c r="H26" s="2"/>
      <c r="I26" s="2"/>
      <c r="J26" s="55">
        <v>36</v>
      </c>
      <c r="K26" s="2">
        <v>0</v>
      </c>
      <c r="L26" s="2">
        <v>1</v>
      </c>
      <c r="M26" s="2">
        <v>0.2</v>
      </c>
      <c r="N26" s="36" t="s">
        <v>106</v>
      </c>
      <c r="O26" s="36" t="s">
        <v>106</v>
      </c>
      <c r="P26" s="58">
        <v>158</v>
      </c>
      <c r="Q26" s="2" t="s">
        <v>235</v>
      </c>
      <c r="R26" s="2" t="s">
        <v>272</v>
      </c>
    </row>
    <row r="27" spans="1:18" x14ac:dyDescent="0.25">
      <c r="A27" s="2">
        <f t="shared" si="1"/>
        <v>25</v>
      </c>
      <c r="B27" s="2" t="s">
        <v>59</v>
      </c>
      <c r="C27" s="8" t="s">
        <v>221</v>
      </c>
      <c r="G27" s="2"/>
      <c r="H27" s="2"/>
      <c r="I27" s="2"/>
      <c r="J27" s="55">
        <v>46</v>
      </c>
      <c r="K27" s="2">
        <v>0</v>
      </c>
      <c r="L27" s="2">
        <v>1</v>
      </c>
      <c r="M27" s="2">
        <v>0.2</v>
      </c>
      <c r="N27" s="36" t="s">
        <v>106</v>
      </c>
      <c r="O27" s="36" t="s">
        <v>106</v>
      </c>
      <c r="P27" s="58">
        <v>158</v>
      </c>
      <c r="Q27" s="2" t="s">
        <v>235</v>
      </c>
      <c r="R27" s="2" t="s">
        <v>272</v>
      </c>
    </row>
    <row r="28" spans="1:18" x14ac:dyDescent="0.25">
      <c r="A28" s="2">
        <f t="shared" si="1"/>
        <v>26</v>
      </c>
      <c r="B28" s="2" t="s">
        <v>59</v>
      </c>
      <c r="C28" s="8" t="s">
        <v>221</v>
      </c>
      <c r="G28" s="2"/>
      <c r="H28" s="2"/>
      <c r="I28" s="2"/>
      <c r="J28" s="55">
        <v>11</v>
      </c>
      <c r="K28" s="2">
        <v>0</v>
      </c>
      <c r="L28" s="2">
        <v>1</v>
      </c>
      <c r="M28" s="2">
        <v>0.2</v>
      </c>
      <c r="N28" s="36" t="s">
        <v>105</v>
      </c>
      <c r="O28" s="36" t="s">
        <v>105</v>
      </c>
      <c r="P28" s="58">
        <v>159</v>
      </c>
      <c r="Q28" s="2" t="s">
        <v>235</v>
      </c>
      <c r="R28" s="2" t="s">
        <v>870</v>
      </c>
    </row>
    <row r="29" spans="1:18" x14ac:dyDescent="0.25">
      <c r="A29" s="2">
        <f t="shared" si="1"/>
        <v>27</v>
      </c>
      <c r="B29" s="2" t="s">
        <v>59</v>
      </c>
      <c r="C29" s="8" t="s">
        <v>221</v>
      </c>
      <c r="G29" s="2"/>
      <c r="H29" s="2"/>
      <c r="I29" s="2"/>
      <c r="J29" s="55">
        <v>1</v>
      </c>
      <c r="K29" s="2">
        <v>0</v>
      </c>
      <c r="L29" s="2">
        <v>1</v>
      </c>
      <c r="M29" s="2">
        <v>0.2</v>
      </c>
      <c r="N29" s="36" t="s">
        <v>106</v>
      </c>
      <c r="O29" s="36" t="s">
        <v>106</v>
      </c>
      <c r="P29" s="58">
        <v>159</v>
      </c>
      <c r="Q29" s="2" t="s">
        <v>235</v>
      </c>
      <c r="R29" s="2" t="s">
        <v>272</v>
      </c>
    </row>
    <row r="30" spans="1:18" x14ac:dyDescent="0.25">
      <c r="A30" s="2">
        <f t="shared" si="1"/>
        <v>28</v>
      </c>
      <c r="B30" s="2" t="s">
        <v>59</v>
      </c>
      <c r="C30" s="8" t="s">
        <v>221</v>
      </c>
      <c r="G30" s="2"/>
      <c r="H30" s="2"/>
      <c r="I30" s="2"/>
      <c r="J30" s="55">
        <v>16</v>
      </c>
      <c r="K30" s="2">
        <v>0</v>
      </c>
      <c r="L30" s="2">
        <v>1</v>
      </c>
      <c r="M30" s="2">
        <v>0.2</v>
      </c>
      <c r="N30" s="36" t="s">
        <v>105</v>
      </c>
      <c r="O30" s="36" t="s">
        <v>105</v>
      </c>
      <c r="P30" s="58">
        <v>160</v>
      </c>
      <c r="Q30" s="2" t="s">
        <v>235</v>
      </c>
      <c r="R30" s="2" t="s">
        <v>870</v>
      </c>
    </row>
    <row r="31" spans="1:18" x14ac:dyDescent="0.25">
      <c r="A31" s="2">
        <f t="shared" si="1"/>
        <v>29</v>
      </c>
      <c r="B31" s="2" t="s">
        <v>59</v>
      </c>
      <c r="C31" s="8" t="s">
        <v>221</v>
      </c>
      <c r="G31" s="27"/>
      <c r="H31" s="27"/>
      <c r="I31" s="27"/>
      <c r="J31" s="55">
        <v>6</v>
      </c>
      <c r="K31" s="27">
        <v>0</v>
      </c>
      <c r="L31" s="27">
        <v>1</v>
      </c>
      <c r="M31" s="27">
        <v>0.2</v>
      </c>
      <c r="N31" s="36" t="s">
        <v>106</v>
      </c>
      <c r="O31" s="36" t="s">
        <v>106</v>
      </c>
      <c r="P31" s="58">
        <v>160</v>
      </c>
      <c r="Q31" s="2" t="s">
        <v>235</v>
      </c>
      <c r="R31" s="2" t="s">
        <v>272</v>
      </c>
    </row>
    <row r="32" spans="1:18" x14ac:dyDescent="0.25">
      <c r="A32" s="2">
        <f t="shared" si="1"/>
        <v>30</v>
      </c>
      <c r="B32" s="2" t="s">
        <v>57</v>
      </c>
      <c r="C32" s="2" t="s">
        <v>222</v>
      </c>
      <c r="D32" s="2"/>
      <c r="E32" s="2"/>
      <c r="F32" s="2"/>
      <c r="G32" s="2"/>
      <c r="H32" s="2"/>
      <c r="I32" s="2"/>
      <c r="J32" s="55">
        <v>162</v>
      </c>
      <c r="K32" s="2">
        <v>0</v>
      </c>
      <c r="L32" s="2">
        <v>1</v>
      </c>
      <c r="M32" s="2">
        <v>0.2</v>
      </c>
      <c r="N32" s="36" t="s">
        <v>106</v>
      </c>
      <c r="O32" s="36" t="s">
        <v>106</v>
      </c>
      <c r="P32" s="58">
        <v>161</v>
      </c>
      <c r="Q32" s="2" t="s">
        <v>235</v>
      </c>
      <c r="R32" s="2" t="s">
        <v>272</v>
      </c>
    </row>
    <row r="33" spans="1:18" x14ac:dyDescent="0.25">
      <c r="A33" s="2">
        <f t="shared" si="1"/>
        <v>31</v>
      </c>
      <c r="B33" s="2" t="s">
        <v>57</v>
      </c>
      <c r="C33" s="2" t="s">
        <v>222</v>
      </c>
      <c r="D33" s="2"/>
      <c r="E33" s="2"/>
      <c r="F33" s="2"/>
      <c r="G33" s="2"/>
      <c r="H33" s="2"/>
      <c r="I33" s="2"/>
      <c r="J33" s="55">
        <v>166</v>
      </c>
      <c r="K33" s="2">
        <v>0</v>
      </c>
      <c r="L33" s="2">
        <v>1</v>
      </c>
      <c r="M33" s="2">
        <v>0.2</v>
      </c>
      <c r="N33" s="36" t="s">
        <v>106</v>
      </c>
      <c r="O33" s="36" t="s">
        <v>106</v>
      </c>
      <c r="P33" s="58">
        <v>161</v>
      </c>
      <c r="Q33" s="2" t="s">
        <v>235</v>
      </c>
      <c r="R33" s="2" t="s">
        <v>272</v>
      </c>
    </row>
    <row r="34" spans="1:18" x14ac:dyDescent="0.25">
      <c r="A34" s="2">
        <f t="shared" si="1"/>
        <v>32</v>
      </c>
      <c r="B34" s="2" t="s">
        <v>57</v>
      </c>
      <c r="C34" s="2" t="s">
        <v>222</v>
      </c>
      <c r="D34" s="2"/>
      <c r="E34" s="2"/>
      <c r="F34" s="2"/>
      <c r="G34" s="2"/>
      <c r="H34" s="2"/>
      <c r="I34" s="2"/>
      <c r="J34" s="55">
        <v>164</v>
      </c>
      <c r="K34" s="2">
        <v>0</v>
      </c>
      <c r="L34" s="2">
        <v>1</v>
      </c>
      <c r="M34" s="2">
        <v>0.2</v>
      </c>
      <c r="N34" s="36" t="s">
        <v>106</v>
      </c>
      <c r="O34" s="36" t="s">
        <v>106</v>
      </c>
      <c r="P34" s="58">
        <v>162</v>
      </c>
      <c r="Q34" s="2" t="s">
        <v>235</v>
      </c>
      <c r="R34" s="2" t="s">
        <v>272</v>
      </c>
    </row>
    <row r="35" spans="1:18" x14ac:dyDescent="0.25">
      <c r="A35" s="2">
        <f t="shared" si="1"/>
        <v>33</v>
      </c>
      <c r="B35" s="2" t="s">
        <v>57</v>
      </c>
      <c r="C35" s="2" t="s">
        <v>222</v>
      </c>
      <c r="D35" s="2"/>
      <c r="E35" s="2"/>
      <c r="F35" s="2"/>
      <c r="G35" s="2"/>
      <c r="H35" s="2"/>
      <c r="I35" s="2"/>
      <c r="J35" s="55">
        <v>168</v>
      </c>
      <c r="K35" s="2">
        <v>0</v>
      </c>
      <c r="L35" s="2">
        <v>1</v>
      </c>
      <c r="M35" s="2">
        <v>0.2</v>
      </c>
      <c r="N35" s="36" t="s">
        <v>106</v>
      </c>
      <c r="O35" s="36" t="s">
        <v>106</v>
      </c>
      <c r="P35" s="58">
        <v>162</v>
      </c>
      <c r="Q35" s="2" t="s">
        <v>235</v>
      </c>
      <c r="R35" s="2" t="s">
        <v>272</v>
      </c>
    </row>
    <row r="36" spans="1:18" x14ac:dyDescent="0.25">
      <c r="A36" s="2">
        <f t="shared" si="1"/>
        <v>34</v>
      </c>
      <c r="B36" s="2" t="s">
        <v>57</v>
      </c>
      <c r="C36" s="2" t="s">
        <v>222</v>
      </c>
      <c r="D36" s="2"/>
      <c r="E36" s="2"/>
      <c r="F36" s="2"/>
      <c r="G36" s="2"/>
      <c r="H36" s="2"/>
      <c r="I36" s="2"/>
      <c r="J36" s="55">
        <v>161</v>
      </c>
      <c r="K36" s="2">
        <v>0</v>
      </c>
      <c r="L36" s="2">
        <v>1</v>
      </c>
      <c r="M36" s="2">
        <v>0.2</v>
      </c>
      <c r="N36" s="36" t="s">
        <v>106</v>
      </c>
      <c r="O36" s="36" t="s">
        <v>106</v>
      </c>
      <c r="P36" s="58">
        <v>163</v>
      </c>
      <c r="Q36" s="2" t="s">
        <v>235</v>
      </c>
      <c r="R36" s="2" t="s">
        <v>272</v>
      </c>
    </row>
    <row r="37" spans="1:18" x14ac:dyDescent="0.25">
      <c r="A37" s="2">
        <f t="shared" si="1"/>
        <v>35</v>
      </c>
      <c r="B37" s="2" t="s">
        <v>57</v>
      </c>
      <c r="C37" s="2" t="s">
        <v>222</v>
      </c>
      <c r="D37" s="2"/>
      <c r="E37" s="2"/>
      <c r="F37" s="2"/>
      <c r="G37" s="2"/>
      <c r="H37" s="2"/>
      <c r="I37" s="2"/>
      <c r="J37" s="55">
        <v>165</v>
      </c>
      <c r="K37" s="2">
        <v>0</v>
      </c>
      <c r="L37" s="2">
        <v>1</v>
      </c>
      <c r="M37" s="2">
        <v>0.2</v>
      </c>
      <c r="N37" s="36" t="s">
        <v>106</v>
      </c>
      <c r="O37" s="36" t="s">
        <v>106</v>
      </c>
      <c r="P37" s="58">
        <v>163</v>
      </c>
      <c r="Q37" s="2" t="s">
        <v>235</v>
      </c>
      <c r="R37" s="2" t="s">
        <v>272</v>
      </c>
    </row>
    <row r="38" spans="1:18" x14ac:dyDescent="0.25">
      <c r="A38" s="2">
        <f t="shared" si="1"/>
        <v>36</v>
      </c>
      <c r="B38" s="2" t="s">
        <v>57</v>
      </c>
      <c r="C38" s="2" t="s">
        <v>222</v>
      </c>
      <c r="D38" s="2"/>
      <c r="E38" s="2"/>
      <c r="F38" s="2"/>
      <c r="G38" s="2"/>
      <c r="H38" s="2"/>
      <c r="I38" s="2"/>
      <c r="J38" s="55">
        <v>163</v>
      </c>
      <c r="K38" s="2">
        <v>0</v>
      </c>
      <c r="L38" s="2">
        <v>1</v>
      </c>
      <c r="M38" s="2">
        <v>0.2</v>
      </c>
      <c r="N38" s="36" t="s">
        <v>106</v>
      </c>
      <c r="O38" s="36" t="s">
        <v>106</v>
      </c>
      <c r="P38" s="58">
        <v>164</v>
      </c>
      <c r="Q38" s="2" t="s">
        <v>235</v>
      </c>
      <c r="R38" s="2" t="s">
        <v>272</v>
      </c>
    </row>
    <row r="39" spans="1:18" x14ac:dyDescent="0.25">
      <c r="A39" s="2">
        <f t="shared" si="1"/>
        <v>37</v>
      </c>
      <c r="B39" s="2" t="s">
        <v>57</v>
      </c>
      <c r="C39" s="2" t="s">
        <v>222</v>
      </c>
      <c r="D39" s="2"/>
      <c r="E39" s="2"/>
      <c r="F39" s="2"/>
      <c r="G39" s="2"/>
      <c r="H39" s="2"/>
      <c r="I39" s="2"/>
      <c r="J39" s="55">
        <v>167</v>
      </c>
      <c r="K39" s="2">
        <v>0</v>
      </c>
      <c r="L39" s="2">
        <v>1</v>
      </c>
      <c r="M39" s="2">
        <v>0.2</v>
      </c>
      <c r="N39" s="36" t="s">
        <v>106</v>
      </c>
      <c r="O39" s="36" t="s">
        <v>106</v>
      </c>
      <c r="P39" s="58">
        <v>164</v>
      </c>
      <c r="Q39" s="2" t="s">
        <v>235</v>
      </c>
      <c r="R39" s="2" t="s">
        <v>272</v>
      </c>
    </row>
    <row r="40" spans="1:18" x14ac:dyDescent="0.25">
      <c r="A40" s="2">
        <f t="shared" si="1"/>
        <v>38</v>
      </c>
      <c r="B40" s="2" t="s">
        <v>57</v>
      </c>
      <c r="C40" s="2" t="s">
        <v>222</v>
      </c>
      <c r="D40" s="2"/>
      <c r="E40" s="2"/>
      <c r="F40" s="2"/>
      <c r="G40" s="2"/>
      <c r="H40" s="2"/>
      <c r="I40" s="2"/>
      <c r="J40" s="55">
        <v>141</v>
      </c>
      <c r="K40" s="2">
        <v>0</v>
      </c>
      <c r="L40" s="2">
        <v>1</v>
      </c>
      <c r="M40" s="2">
        <v>0.2</v>
      </c>
      <c r="N40" s="36" t="s">
        <v>105</v>
      </c>
      <c r="O40" s="36" t="s">
        <v>105</v>
      </c>
      <c r="P40" s="58">
        <v>165</v>
      </c>
      <c r="Q40" s="2" t="s">
        <v>235</v>
      </c>
      <c r="R40" s="2" t="s">
        <v>870</v>
      </c>
    </row>
    <row r="41" spans="1:18" x14ac:dyDescent="0.25">
      <c r="A41" s="2">
        <f t="shared" si="1"/>
        <v>39</v>
      </c>
      <c r="B41" s="2" t="s">
        <v>57</v>
      </c>
      <c r="C41" s="2" t="s">
        <v>222</v>
      </c>
      <c r="D41" s="2"/>
      <c r="E41" s="2"/>
      <c r="F41" s="2"/>
      <c r="G41" s="2"/>
      <c r="H41" s="2"/>
      <c r="I41" s="2"/>
      <c r="J41" s="55">
        <v>131</v>
      </c>
      <c r="K41" s="2">
        <v>0</v>
      </c>
      <c r="L41" s="2">
        <v>1</v>
      </c>
      <c r="M41" s="2">
        <v>0.2</v>
      </c>
      <c r="N41" s="36" t="s">
        <v>105</v>
      </c>
      <c r="O41" s="36" t="s">
        <v>105</v>
      </c>
      <c r="P41" s="58">
        <v>165</v>
      </c>
      <c r="Q41" s="2" t="s">
        <v>235</v>
      </c>
      <c r="R41" s="2" t="s">
        <v>870</v>
      </c>
    </row>
    <row r="42" spans="1:18" x14ac:dyDescent="0.25">
      <c r="A42" s="2">
        <f t="shared" si="1"/>
        <v>40</v>
      </c>
      <c r="B42" s="2" t="s">
        <v>57</v>
      </c>
      <c r="C42" s="2" t="s">
        <v>222</v>
      </c>
      <c r="D42" s="2"/>
      <c r="E42" s="2"/>
      <c r="F42" s="2"/>
      <c r="G42" s="2"/>
      <c r="H42" s="2"/>
      <c r="I42" s="2"/>
      <c r="J42" s="55">
        <v>146</v>
      </c>
      <c r="K42" s="2">
        <v>0</v>
      </c>
      <c r="L42" s="2">
        <v>1</v>
      </c>
      <c r="M42" s="2">
        <v>0.2</v>
      </c>
      <c r="N42" s="36" t="s">
        <v>106</v>
      </c>
      <c r="O42" s="36" t="s">
        <v>106</v>
      </c>
      <c r="P42" s="58">
        <v>166</v>
      </c>
      <c r="Q42" s="2" t="s">
        <v>235</v>
      </c>
      <c r="R42" s="2" t="s">
        <v>272</v>
      </c>
    </row>
    <row r="43" spans="1:18" ht="15.75" thickBot="1" x14ac:dyDescent="0.3">
      <c r="A43" s="2">
        <f t="shared" si="1"/>
        <v>41</v>
      </c>
      <c r="B43" s="35" t="s">
        <v>57</v>
      </c>
      <c r="C43" s="35" t="s">
        <v>279</v>
      </c>
      <c r="D43" s="35"/>
      <c r="E43" s="35"/>
      <c r="F43" s="35"/>
      <c r="G43" s="35"/>
      <c r="H43" s="35"/>
      <c r="I43" s="35"/>
      <c r="J43" s="55">
        <v>136</v>
      </c>
      <c r="K43" s="35">
        <v>0</v>
      </c>
      <c r="L43" s="35">
        <v>1</v>
      </c>
      <c r="M43" s="35">
        <v>0.2</v>
      </c>
      <c r="N43" s="36" t="s">
        <v>106</v>
      </c>
      <c r="O43" s="36" t="s">
        <v>106</v>
      </c>
      <c r="P43" s="58">
        <v>166</v>
      </c>
      <c r="Q43" s="35" t="s">
        <v>235</v>
      </c>
      <c r="R43" s="35" t="s">
        <v>272</v>
      </c>
    </row>
    <row r="44" spans="1:18" x14ac:dyDescent="0.25">
      <c r="A44" s="2">
        <f t="shared" si="1"/>
        <v>42</v>
      </c>
      <c r="B44" s="36" t="s">
        <v>60</v>
      </c>
      <c r="C44" s="36" t="s">
        <v>219</v>
      </c>
      <c r="D44" s="36"/>
      <c r="E44" s="36"/>
      <c r="F44" s="36"/>
      <c r="G44" s="36"/>
      <c r="H44" s="36"/>
      <c r="I44" s="36"/>
      <c r="J44" s="55">
        <v>51</v>
      </c>
      <c r="K44" s="36">
        <v>0</v>
      </c>
      <c r="L44" s="36">
        <v>1</v>
      </c>
      <c r="M44" s="36">
        <v>0.2</v>
      </c>
      <c r="N44" s="36" t="s">
        <v>106</v>
      </c>
      <c r="O44" s="36" t="s">
        <v>106</v>
      </c>
      <c r="P44" s="58">
        <v>167</v>
      </c>
      <c r="Q44" s="36" t="s">
        <v>242</v>
      </c>
      <c r="R44" s="36" t="s">
        <v>272</v>
      </c>
    </row>
    <row r="45" spans="1:18" x14ac:dyDescent="0.25">
      <c r="A45" s="2">
        <f t="shared" si="1"/>
        <v>43</v>
      </c>
      <c r="B45" s="2" t="s">
        <v>60</v>
      </c>
      <c r="C45" s="2" t="s">
        <v>219</v>
      </c>
      <c r="D45" s="2"/>
      <c r="E45" s="2"/>
      <c r="F45" s="2"/>
      <c r="G45" s="2"/>
      <c r="H45" s="2"/>
      <c r="I45" s="2"/>
      <c r="J45" s="55">
        <v>31</v>
      </c>
      <c r="K45" s="2">
        <v>0</v>
      </c>
      <c r="L45" s="2">
        <v>1</v>
      </c>
      <c r="M45" s="2">
        <v>0.2</v>
      </c>
      <c r="N45" s="36" t="s">
        <v>106</v>
      </c>
      <c r="O45" s="36" t="s">
        <v>106</v>
      </c>
      <c r="P45" s="58">
        <v>168</v>
      </c>
      <c r="Q45" s="2" t="s">
        <v>242</v>
      </c>
      <c r="R45" s="2" t="s">
        <v>272</v>
      </c>
    </row>
    <row r="46" spans="1:18" x14ac:dyDescent="0.25">
      <c r="A46" s="2">
        <f t="shared" si="1"/>
        <v>44</v>
      </c>
      <c r="B46" s="2" t="s">
        <v>60</v>
      </c>
      <c r="C46" s="2" t="s">
        <v>219</v>
      </c>
      <c r="D46" s="2"/>
      <c r="E46" s="2"/>
      <c r="F46" s="2"/>
      <c r="G46" s="2"/>
      <c r="H46" s="2"/>
      <c r="I46" s="2"/>
      <c r="J46" s="55">
        <v>11</v>
      </c>
      <c r="K46" s="2">
        <v>0</v>
      </c>
      <c r="L46" s="2">
        <v>1</v>
      </c>
      <c r="M46" s="2">
        <v>0.2</v>
      </c>
      <c r="N46" s="36" t="s">
        <v>105</v>
      </c>
      <c r="O46" s="36" t="s">
        <v>105</v>
      </c>
      <c r="P46" s="58">
        <v>169</v>
      </c>
      <c r="Q46" s="2" t="s">
        <v>242</v>
      </c>
      <c r="R46" s="2" t="s">
        <v>871</v>
      </c>
    </row>
    <row r="47" spans="1:18" ht="15.75" thickBot="1" x14ac:dyDescent="0.3">
      <c r="A47" s="2">
        <f t="shared" si="1"/>
        <v>45</v>
      </c>
      <c r="B47" s="35" t="s">
        <v>60</v>
      </c>
      <c r="C47" s="35" t="s">
        <v>219</v>
      </c>
      <c r="D47" s="35"/>
      <c r="E47" s="35"/>
      <c r="F47" s="35"/>
      <c r="G47" s="35"/>
      <c r="H47" s="35"/>
      <c r="I47" s="35"/>
      <c r="J47" s="55">
        <v>1</v>
      </c>
      <c r="K47" s="35">
        <v>0</v>
      </c>
      <c r="L47" s="35">
        <v>1</v>
      </c>
      <c r="M47" s="35">
        <v>0.2</v>
      </c>
      <c r="N47" s="36" t="s">
        <v>105</v>
      </c>
      <c r="O47" s="36" t="s">
        <v>105</v>
      </c>
      <c r="P47" s="58">
        <v>169</v>
      </c>
      <c r="Q47" s="35" t="s">
        <v>242</v>
      </c>
      <c r="R47" s="2" t="s">
        <v>871</v>
      </c>
    </row>
    <row r="48" spans="1:18" ht="14.45" customHeight="1" x14ac:dyDescent="0.25">
      <c r="A48" s="2">
        <f t="shared" si="1"/>
        <v>46</v>
      </c>
      <c r="B48" s="36" t="s">
        <v>61</v>
      </c>
      <c r="C48" s="38" t="s">
        <v>273</v>
      </c>
      <c r="D48" s="36"/>
      <c r="E48" s="36"/>
      <c r="F48" s="36"/>
      <c r="G48" s="36"/>
      <c r="H48" s="36"/>
      <c r="I48" s="36"/>
      <c r="J48" s="55">
        <v>11</v>
      </c>
      <c r="K48" s="36">
        <v>0</v>
      </c>
      <c r="L48" s="36">
        <v>1</v>
      </c>
      <c r="M48" s="36">
        <v>0.2</v>
      </c>
      <c r="N48" s="36" t="s">
        <v>105</v>
      </c>
      <c r="O48" s="36" t="s">
        <v>105</v>
      </c>
      <c r="P48" s="58">
        <v>170</v>
      </c>
      <c r="Q48" s="36" t="s">
        <v>243</v>
      </c>
      <c r="R48" s="2" t="s">
        <v>871</v>
      </c>
    </row>
    <row r="49" spans="1:18" x14ac:dyDescent="0.25">
      <c r="A49" s="2">
        <f t="shared" si="1"/>
        <v>47</v>
      </c>
      <c r="B49" s="2" t="s">
        <v>61</v>
      </c>
      <c r="C49" s="38" t="s">
        <v>274</v>
      </c>
      <c r="D49" s="2"/>
      <c r="E49" s="2"/>
      <c r="F49" s="2"/>
      <c r="G49" s="2"/>
      <c r="H49" s="2"/>
      <c r="I49" s="2"/>
      <c r="J49" s="55">
        <v>11</v>
      </c>
      <c r="K49" s="2">
        <v>0</v>
      </c>
      <c r="L49" s="2">
        <v>1</v>
      </c>
      <c r="M49" s="2">
        <v>0.2</v>
      </c>
      <c r="N49" s="36" t="s">
        <v>105</v>
      </c>
      <c r="O49" s="36" t="s">
        <v>105</v>
      </c>
      <c r="P49" s="58">
        <v>170</v>
      </c>
      <c r="Q49" s="2" t="s">
        <v>243</v>
      </c>
      <c r="R49" s="2" t="s">
        <v>871</v>
      </c>
    </row>
    <row r="50" spans="1:18" x14ac:dyDescent="0.25">
      <c r="A50" s="2">
        <f t="shared" si="1"/>
        <v>48</v>
      </c>
      <c r="B50" s="2" t="s">
        <v>61</v>
      </c>
      <c r="C50" s="38" t="s">
        <v>275</v>
      </c>
      <c r="D50" s="2"/>
      <c r="E50" s="2"/>
      <c r="F50" s="2"/>
      <c r="G50" s="2"/>
      <c r="H50" s="2"/>
      <c r="I50" s="2"/>
      <c r="J50" s="55">
        <v>11</v>
      </c>
      <c r="K50" s="2">
        <v>0</v>
      </c>
      <c r="L50" s="2">
        <v>1</v>
      </c>
      <c r="M50" s="2">
        <v>0.2</v>
      </c>
      <c r="N50" s="36" t="s">
        <v>105</v>
      </c>
      <c r="O50" s="36" t="s">
        <v>105</v>
      </c>
      <c r="P50" s="58">
        <v>170</v>
      </c>
      <c r="Q50" s="2" t="s">
        <v>243</v>
      </c>
      <c r="R50" s="2" t="s">
        <v>871</v>
      </c>
    </row>
    <row r="51" spans="1:18" x14ac:dyDescent="0.25">
      <c r="A51" s="2">
        <f t="shared" si="1"/>
        <v>49</v>
      </c>
      <c r="B51" s="2" t="s">
        <v>61</v>
      </c>
      <c r="C51" s="38" t="s">
        <v>276</v>
      </c>
      <c r="D51" s="2"/>
      <c r="E51" s="2"/>
      <c r="F51" s="2"/>
      <c r="G51" s="2"/>
      <c r="H51" s="2"/>
      <c r="I51" s="2"/>
      <c r="J51" s="55">
        <v>11</v>
      </c>
      <c r="K51" s="2">
        <v>0</v>
      </c>
      <c r="L51" s="2">
        <v>1</v>
      </c>
      <c r="M51" s="2">
        <v>0.2</v>
      </c>
      <c r="N51" s="36" t="s">
        <v>105</v>
      </c>
      <c r="O51" s="36" t="s">
        <v>105</v>
      </c>
      <c r="P51" s="58">
        <v>170</v>
      </c>
      <c r="Q51" s="2" t="s">
        <v>243</v>
      </c>
      <c r="R51" s="2" t="s">
        <v>871</v>
      </c>
    </row>
    <row r="52" spans="1:18" x14ac:dyDescent="0.25">
      <c r="A52" s="2">
        <f t="shared" si="1"/>
        <v>50</v>
      </c>
      <c r="B52" s="2" t="s">
        <v>61</v>
      </c>
      <c r="C52" s="38" t="s">
        <v>273</v>
      </c>
      <c r="D52" s="2"/>
      <c r="E52" s="2"/>
      <c r="F52" s="2"/>
      <c r="G52" s="2"/>
      <c r="H52" s="2"/>
      <c r="I52" s="2"/>
      <c r="J52" s="55">
        <v>121</v>
      </c>
      <c r="K52" s="2">
        <v>0</v>
      </c>
      <c r="L52" s="2">
        <v>1</v>
      </c>
      <c r="M52" s="2">
        <v>0.2</v>
      </c>
      <c r="N52" s="36" t="s">
        <v>105</v>
      </c>
      <c r="O52" s="36" t="s">
        <v>105</v>
      </c>
      <c r="P52" s="58">
        <f>P49+1</f>
        <v>171</v>
      </c>
      <c r="Q52" s="2" t="s">
        <v>243</v>
      </c>
      <c r="R52" s="2" t="s">
        <v>871</v>
      </c>
    </row>
    <row r="53" spans="1:18" x14ac:dyDescent="0.25">
      <c r="A53" s="2">
        <f t="shared" si="1"/>
        <v>51</v>
      </c>
      <c r="B53" s="2" t="s">
        <v>61</v>
      </c>
      <c r="C53" s="38" t="s">
        <v>274</v>
      </c>
      <c r="D53" s="2"/>
      <c r="E53" s="2"/>
      <c r="F53" s="2"/>
      <c r="G53" s="2"/>
      <c r="H53" s="2"/>
      <c r="I53" s="2"/>
      <c r="J53" s="55">
        <v>121</v>
      </c>
      <c r="K53" s="2">
        <v>0</v>
      </c>
      <c r="L53" s="2">
        <v>1</v>
      </c>
      <c r="M53" s="2">
        <v>0.2</v>
      </c>
      <c r="N53" s="36" t="s">
        <v>105</v>
      </c>
      <c r="O53" s="36" t="s">
        <v>105</v>
      </c>
      <c r="P53" s="58">
        <f>P49+1</f>
        <v>171</v>
      </c>
      <c r="Q53" s="2" t="s">
        <v>243</v>
      </c>
      <c r="R53" s="2" t="s">
        <v>871</v>
      </c>
    </row>
    <row r="54" spans="1:18" x14ac:dyDescent="0.25">
      <c r="A54" s="2">
        <f t="shared" si="1"/>
        <v>52</v>
      </c>
      <c r="B54" s="2" t="s">
        <v>61</v>
      </c>
      <c r="C54" s="38" t="s">
        <v>275</v>
      </c>
      <c r="D54" s="2"/>
      <c r="E54" s="2"/>
      <c r="F54" s="2"/>
      <c r="G54" s="2"/>
      <c r="H54" s="2"/>
      <c r="I54" s="2"/>
      <c r="J54" s="55">
        <v>121</v>
      </c>
      <c r="K54" s="2">
        <v>0</v>
      </c>
      <c r="L54" s="2">
        <v>1</v>
      </c>
      <c r="M54" s="2">
        <v>0.2</v>
      </c>
      <c r="N54" s="36" t="s">
        <v>105</v>
      </c>
      <c r="O54" s="36" t="s">
        <v>105</v>
      </c>
      <c r="P54" s="58">
        <f>P50+1</f>
        <v>171</v>
      </c>
      <c r="Q54" s="2" t="s">
        <v>243</v>
      </c>
      <c r="R54" s="2" t="s">
        <v>871</v>
      </c>
    </row>
    <row r="55" spans="1:18" x14ac:dyDescent="0.25">
      <c r="A55" s="2">
        <f t="shared" si="1"/>
        <v>53</v>
      </c>
      <c r="B55" s="2" t="s">
        <v>61</v>
      </c>
      <c r="C55" s="38" t="s">
        <v>276</v>
      </c>
      <c r="D55" s="2"/>
      <c r="E55" s="2"/>
      <c r="F55" s="2"/>
      <c r="G55" s="2"/>
      <c r="H55" s="2"/>
      <c r="I55" s="2"/>
      <c r="J55" s="55">
        <v>121</v>
      </c>
      <c r="K55" s="2">
        <v>0</v>
      </c>
      <c r="L55" s="2">
        <v>1</v>
      </c>
      <c r="M55" s="2">
        <v>0.2</v>
      </c>
      <c r="N55" s="36" t="s">
        <v>105</v>
      </c>
      <c r="O55" s="36" t="s">
        <v>105</v>
      </c>
      <c r="P55" s="58">
        <f>P51+1</f>
        <v>171</v>
      </c>
      <c r="Q55" s="2" t="s">
        <v>243</v>
      </c>
      <c r="R55" s="2" t="s">
        <v>871</v>
      </c>
    </row>
    <row r="56" spans="1:18" x14ac:dyDescent="0.25">
      <c r="A56" s="2">
        <f t="shared" si="1"/>
        <v>54</v>
      </c>
      <c r="B56" s="2" t="s">
        <v>61</v>
      </c>
      <c r="C56" s="38" t="s">
        <v>273</v>
      </c>
      <c r="D56" s="2"/>
      <c r="E56" s="2"/>
      <c r="F56" s="2"/>
      <c r="G56" s="2"/>
      <c r="H56" s="2"/>
      <c r="I56" s="2"/>
      <c r="J56" s="55">
        <v>123</v>
      </c>
      <c r="K56" s="53">
        <v>0</v>
      </c>
      <c r="L56" s="2">
        <v>1</v>
      </c>
      <c r="M56" s="2">
        <v>0.2</v>
      </c>
      <c r="N56" s="36" t="s">
        <v>105</v>
      </c>
      <c r="O56" s="36" t="s">
        <v>105</v>
      </c>
      <c r="P56" s="58">
        <f>P53+1</f>
        <v>172</v>
      </c>
      <c r="Q56" s="2" t="s">
        <v>243</v>
      </c>
      <c r="R56" s="2" t="s">
        <v>871</v>
      </c>
    </row>
    <row r="57" spans="1:18" x14ac:dyDescent="0.25">
      <c r="A57" s="2">
        <f t="shared" si="1"/>
        <v>55</v>
      </c>
      <c r="B57" s="2" t="s">
        <v>61</v>
      </c>
      <c r="C57" s="38" t="s">
        <v>274</v>
      </c>
      <c r="D57" s="2"/>
      <c r="E57" s="2"/>
      <c r="F57" s="2"/>
      <c r="G57" s="2"/>
      <c r="H57" s="2"/>
      <c r="I57" s="2"/>
      <c r="J57" s="55">
        <v>123</v>
      </c>
      <c r="K57" s="53">
        <v>0</v>
      </c>
      <c r="L57" s="2">
        <v>1</v>
      </c>
      <c r="M57" s="2">
        <v>0.2</v>
      </c>
      <c r="N57" s="36" t="s">
        <v>105</v>
      </c>
      <c r="O57" s="36" t="s">
        <v>105</v>
      </c>
      <c r="P57" s="58">
        <f>P53+1</f>
        <v>172</v>
      </c>
      <c r="Q57" s="2" t="s">
        <v>243</v>
      </c>
      <c r="R57" s="2" t="s">
        <v>871</v>
      </c>
    </row>
    <row r="58" spans="1:18" x14ac:dyDescent="0.25">
      <c r="A58" s="2">
        <f t="shared" si="1"/>
        <v>56</v>
      </c>
      <c r="B58" s="2" t="s">
        <v>61</v>
      </c>
      <c r="C58" s="38" t="s">
        <v>275</v>
      </c>
      <c r="D58" s="2"/>
      <c r="E58" s="2"/>
      <c r="F58" s="2"/>
      <c r="G58" s="2"/>
      <c r="H58" s="2"/>
      <c r="I58" s="2"/>
      <c r="J58" s="55">
        <v>123</v>
      </c>
      <c r="K58" s="53">
        <v>0</v>
      </c>
      <c r="L58" s="2">
        <v>1</v>
      </c>
      <c r="M58" s="2">
        <v>0.2</v>
      </c>
      <c r="N58" s="36" t="s">
        <v>105</v>
      </c>
      <c r="O58" s="36" t="s">
        <v>105</v>
      </c>
      <c r="P58" s="58">
        <f>P54+1</f>
        <v>172</v>
      </c>
      <c r="Q58" s="2" t="s">
        <v>243</v>
      </c>
      <c r="R58" s="2" t="s">
        <v>871</v>
      </c>
    </row>
    <row r="59" spans="1:18" x14ac:dyDescent="0.25">
      <c r="A59" s="2">
        <f t="shared" si="1"/>
        <v>57</v>
      </c>
      <c r="B59" s="2" t="s">
        <v>61</v>
      </c>
      <c r="C59" s="38" t="s">
        <v>276</v>
      </c>
      <c r="D59" s="2"/>
      <c r="E59" s="2"/>
      <c r="F59" s="2"/>
      <c r="G59" s="2"/>
      <c r="H59" s="2"/>
      <c r="I59" s="2"/>
      <c r="J59" s="55">
        <v>123</v>
      </c>
      <c r="K59" s="53">
        <v>0</v>
      </c>
      <c r="L59" s="2">
        <v>1</v>
      </c>
      <c r="M59" s="2">
        <v>0.2</v>
      </c>
      <c r="N59" s="36" t="s">
        <v>105</v>
      </c>
      <c r="O59" s="36" t="s">
        <v>105</v>
      </c>
      <c r="P59" s="58">
        <f>P55+1</f>
        <v>172</v>
      </c>
      <c r="Q59" s="2" t="s">
        <v>243</v>
      </c>
      <c r="R59" s="2" t="s">
        <v>871</v>
      </c>
    </row>
    <row r="60" spans="1:18" x14ac:dyDescent="0.25">
      <c r="A60" s="2">
        <f t="shared" si="1"/>
        <v>58</v>
      </c>
      <c r="B60" s="2" t="s">
        <v>61</v>
      </c>
      <c r="C60" s="38" t="s">
        <v>273</v>
      </c>
      <c r="D60" s="2"/>
      <c r="E60" s="2"/>
      <c r="F60" s="2"/>
      <c r="G60" s="2"/>
      <c r="H60" s="2"/>
      <c r="I60" s="2"/>
      <c r="J60" s="55">
        <v>127</v>
      </c>
      <c r="K60" s="53">
        <v>0</v>
      </c>
      <c r="L60" s="2">
        <v>1</v>
      </c>
      <c r="M60" s="2">
        <v>0.2</v>
      </c>
      <c r="N60" s="36" t="s">
        <v>105</v>
      </c>
      <c r="O60" s="36" t="s">
        <v>105</v>
      </c>
      <c r="P60" s="58">
        <f>P57+1</f>
        <v>173</v>
      </c>
      <c r="Q60" s="2" t="s">
        <v>243</v>
      </c>
      <c r="R60" s="2" t="s">
        <v>871</v>
      </c>
    </row>
    <row r="61" spans="1:18" x14ac:dyDescent="0.25">
      <c r="A61" s="2">
        <f t="shared" si="1"/>
        <v>59</v>
      </c>
      <c r="B61" s="2" t="s">
        <v>61</v>
      </c>
      <c r="C61" s="38" t="s">
        <v>274</v>
      </c>
      <c r="D61" s="2"/>
      <c r="E61" s="2"/>
      <c r="F61" s="2"/>
      <c r="G61" s="2"/>
      <c r="H61" s="2"/>
      <c r="I61" s="2"/>
      <c r="J61" s="55">
        <v>127</v>
      </c>
      <c r="K61" s="53">
        <v>0</v>
      </c>
      <c r="L61" s="2">
        <v>1</v>
      </c>
      <c r="M61" s="2">
        <v>0.2</v>
      </c>
      <c r="N61" s="36" t="s">
        <v>105</v>
      </c>
      <c r="O61" s="36" t="s">
        <v>105</v>
      </c>
      <c r="P61" s="58">
        <f>P57+1</f>
        <v>173</v>
      </c>
      <c r="Q61" s="2" t="s">
        <v>243</v>
      </c>
      <c r="R61" s="2" t="s">
        <v>871</v>
      </c>
    </row>
    <row r="62" spans="1:18" x14ac:dyDescent="0.25">
      <c r="A62" s="2">
        <f t="shared" si="1"/>
        <v>60</v>
      </c>
      <c r="B62" s="2" t="s">
        <v>61</v>
      </c>
      <c r="C62" s="38" t="s">
        <v>275</v>
      </c>
      <c r="D62" s="2"/>
      <c r="E62" s="2"/>
      <c r="F62" s="2"/>
      <c r="G62" s="2"/>
      <c r="H62" s="2"/>
      <c r="I62" s="2"/>
      <c r="J62" s="55">
        <v>127</v>
      </c>
      <c r="K62" s="53">
        <v>0</v>
      </c>
      <c r="L62" s="2">
        <v>1</v>
      </c>
      <c r="M62" s="2">
        <v>0.2</v>
      </c>
      <c r="N62" s="36" t="s">
        <v>105</v>
      </c>
      <c r="O62" s="36" t="s">
        <v>105</v>
      </c>
      <c r="P62" s="58">
        <f>P58+1</f>
        <v>173</v>
      </c>
      <c r="Q62" s="2" t="s">
        <v>243</v>
      </c>
      <c r="R62" s="2" t="s">
        <v>871</v>
      </c>
    </row>
    <row r="63" spans="1:18" x14ac:dyDescent="0.25">
      <c r="A63" s="2">
        <f t="shared" si="1"/>
        <v>61</v>
      </c>
      <c r="B63" s="2" t="s">
        <v>61</v>
      </c>
      <c r="C63" s="38" t="s">
        <v>276</v>
      </c>
      <c r="D63" s="2"/>
      <c r="E63" s="2"/>
      <c r="F63" s="2"/>
      <c r="G63" s="2"/>
      <c r="H63" s="2"/>
      <c r="I63" s="2"/>
      <c r="J63" s="55">
        <v>127</v>
      </c>
      <c r="K63" s="53">
        <v>0</v>
      </c>
      <c r="L63" s="2">
        <v>1</v>
      </c>
      <c r="M63" s="2">
        <v>0.2</v>
      </c>
      <c r="N63" s="36" t="s">
        <v>105</v>
      </c>
      <c r="O63" s="36" t="s">
        <v>105</v>
      </c>
      <c r="P63" s="58">
        <f>P59+1</f>
        <v>173</v>
      </c>
      <c r="Q63" s="2" t="s">
        <v>243</v>
      </c>
      <c r="R63" s="2" t="s">
        <v>871</v>
      </c>
    </row>
    <row r="64" spans="1:18" x14ac:dyDescent="0.25">
      <c r="A64" s="2">
        <f t="shared" si="1"/>
        <v>62</v>
      </c>
      <c r="B64" s="2" t="s">
        <v>61</v>
      </c>
      <c r="C64" s="38" t="s">
        <v>277</v>
      </c>
      <c r="D64" s="2"/>
      <c r="E64" s="2"/>
      <c r="F64" s="2"/>
      <c r="G64" s="2"/>
      <c r="H64" s="2"/>
      <c r="I64" s="2"/>
      <c r="J64" s="55">
        <v>11</v>
      </c>
      <c r="K64" s="2">
        <v>0</v>
      </c>
      <c r="L64" s="2">
        <v>1</v>
      </c>
      <c r="M64" s="2">
        <v>0.2</v>
      </c>
      <c r="N64" s="36" t="s">
        <v>105</v>
      </c>
      <c r="O64" s="36" t="s">
        <v>105</v>
      </c>
      <c r="P64" s="58">
        <f>P61+1</f>
        <v>174</v>
      </c>
      <c r="Q64" s="2" t="s">
        <v>243</v>
      </c>
      <c r="R64" s="2" t="s">
        <v>871</v>
      </c>
    </row>
    <row r="65" spans="1:19" x14ac:dyDescent="0.25">
      <c r="A65" s="2">
        <f t="shared" si="1"/>
        <v>63</v>
      </c>
      <c r="B65" s="2" t="s">
        <v>61</v>
      </c>
      <c r="C65" s="38" t="s">
        <v>278</v>
      </c>
      <c r="D65" s="2"/>
      <c r="E65" s="2"/>
      <c r="F65" s="2"/>
      <c r="G65" s="2"/>
      <c r="H65" s="2"/>
      <c r="I65" s="2"/>
      <c r="J65" s="55">
        <v>11</v>
      </c>
      <c r="K65" s="2">
        <v>0</v>
      </c>
      <c r="L65" s="2">
        <v>1</v>
      </c>
      <c r="M65" s="2">
        <v>0.2</v>
      </c>
      <c r="N65" s="36" t="s">
        <v>105</v>
      </c>
      <c r="O65" s="36" t="s">
        <v>105</v>
      </c>
      <c r="P65" s="58">
        <f>P61+1</f>
        <v>174</v>
      </c>
      <c r="Q65" s="2" t="s">
        <v>243</v>
      </c>
      <c r="R65" s="2" t="s">
        <v>871</v>
      </c>
    </row>
    <row r="66" spans="1:19" x14ac:dyDescent="0.25">
      <c r="A66" s="2">
        <f t="shared" si="1"/>
        <v>64</v>
      </c>
      <c r="B66" s="2" t="s">
        <v>61</v>
      </c>
      <c r="C66" s="38" t="s">
        <v>277</v>
      </c>
      <c r="D66" s="2"/>
      <c r="E66" s="2"/>
      <c r="F66" s="2"/>
      <c r="G66" s="2"/>
      <c r="H66" s="2"/>
      <c r="I66" s="2"/>
      <c r="J66" s="55">
        <v>121</v>
      </c>
      <c r="K66" s="2">
        <v>0</v>
      </c>
      <c r="L66" s="2">
        <v>1</v>
      </c>
      <c r="M66" s="2">
        <v>0.2</v>
      </c>
      <c r="N66" s="36" t="s">
        <v>105</v>
      </c>
      <c r="O66" s="36" t="s">
        <v>105</v>
      </c>
      <c r="P66" s="58">
        <v>175</v>
      </c>
      <c r="Q66" s="2" t="s">
        <v>243</v>
      </c>
      <c r="R66" s="2" t="s">
        <v>871</v>
      </c>
    </row>
    <row r="67" spans="1:19" x14ac:dyDescent="0.25">
      <c r="A67" s="2">
        <f t="shared" si="1"/>
        <v>65</v>
      </c>
      <c r="B67" s="2" t="s">
        <v>61</v>
      </c>
      <c r="C67" s="38" t="s">
        <v>278</v>
      </c>
      <c r="D67" s="2"/>
      <c r="E67" s="2"/>
      <c r="F67" s="2"/>
      <c r="G67" s="2"/>
      <c r="H67" s="2"/>
      <c r="I67" s="2"/>
      <c r="J67" s="55">
        <v>121</v>
      </c>
      <c r="K67" s="2">
        <v>0</v>
      </c>
      <c r="L67" s="2">
        <v>1</v>
      </c>
      <c r="M67" s="2">
        <v>0.2</v>
      </c>
      <c r="N67" s="36" t="s">
        <v>105</v>
      </c>
      <c r="O67" s="36" t="s">
        <v>105</v>
      </c>
      <c r="P67" s="58">
        <v>175</v>
      </c>
      <c r="Q67" s="2" t="s">
        <v>243</v>
      </c>
      <c r="R67" s="2" t="s">
        <v>871</v>
      </c>
    </row>
    <row r="68" spans="1:19" x14ac:dyDescent="0.25">
      <c r="A68" s="2">
        <f t="shared" si="1"/>
        <v>66</v>
      </c>
      <c r="B68" s="2" t="s">
        <v>61</v>
      </c>
      <c r="C68" s="38" t="s">
        <v>277</v>
      </c>
      <c r="D68" s="2"/>
      <c r="E68" s="2"/>
      <c r="F68" s="2"/>
      <c r="G68" s="2"/>
      <c r="H68" s="2"/>
      <c r="I68" s="2"/>
      <c r="J68" s="55">
        <v>123</v>
      </c>
      <c r="K68" s="53">
        <v>0</v>
      </c>
      <c r="L68" s="2">
        <v>1</v>
      </c>
      <c r="M68" s="2">
        <v>0.2</v>
      </c>
      <c r="N68" s="36" t="s">
        <v>105</v>
      </c>
      <c r="O68" s="36" t="s">
        <v>105</v>
      </c>
      <c r="P68" s="58">
        <v>176</v>
      </c>
      <c r="Q68" s="2" t="s">
        <v>243</v>
      </c>
      <c r="R68" s="2" t="s">
        <v>871</v>
      </c>
    </row>
    <row r="69" spans="1:19" x14ac:dyDescent="0.25">
      <c r="A69" s="2">
        <f t="shared" si="1"/>
        <v>67</v>
      </c>
      <c r="B69" s="2" t="s">
        <v>61</v>
      </c>
      <c r="C69" s="38" t="s">
        <v>278</v>
      </c>
      <c r="D69" s="2"/>
      <c r="E69" s="2"/>
      <c r="F69" s="2"/>
      <c r="G69" s="2"/>
      <c r="H69" s="2"/>
      <c r="I69" s="2"/>
      <c r="J69" s="55">
        <v>123</v>
      </c>
      <c r="K69" s="53">
        <v>0</v>
      </c>
      <c r="L69" s="2">
        <v>1</v>
      </c>
      <c r="M69" s="2">
        <v>0.2</v>
      </c>
      <c r="N69" s="36" t="s">
        <v>105</v>
      </c>
      <c r="O69" s="36" t="s">
        <v>105</v>
      </c>
      <c r="P69" s="58">
        <v>176</v>
      </c>
      <c r="Q69" s="2" t="s">
        <v>243</v>
      </c>
      <c r="R69" s="2" t="s">
        <v>871</v>
      </c>
    </row>
    <row r="70" spans="1:19" x14ac:dyDescent="0.25">
      <c r="A70" s="2">
        <f t="shared" si="1"/>
        <v>68</v>
      </c>
      <c r="B70" s="2" t="s">
        <v>61</v>
      </c>
      <c r="C70" s="2" t="s">
        <v>277</v>
      </c>
      <c r="D70" s="2"/>
      <c r="E70" s="2"/>
      <c r="F70" s="2"/>
      <c r="G70" s="2"/>
      <c r="H70" s="2"/>
      <c r="I70" s="2"/>
      <c r="J70" s="55">
        <v>127</v>
      </c>
      <c r="K70" s="53">
        <v>0</v>
      </c>
      <c r="L70" s="2">
        <v>1</v>
      </c>
      <c r="M70" s="2">
        <v>0.2</v>
      </c>
      <c r="N70" s="36" t="s">
        <v>105</v>
      </c>
      <c r="O70" s="36" t="s">
        <v>105</v>
      </c>
      <c r="P70" s="58">
        <v>177</v>
      </c>
      <c r="Q70" s="2" t="s">
        <v>243</v>
      </c>
      <c r="R70" s="2" t="s">
        <v>871</v>
      </c>
    </row>
    <row r="71" spans="1:19" ht="15.75" thickBot="1" x14ac:dyDescent="0.3">
      <c r="A71" s="2">
        <f t="shared" si="1"/>
        <v>69</v>
      </c>
      <c r="B71" s="35" t="s">
        <v>61</v>
      </c>
      <c r="C71" s="35" t="s">
        <v>278</v>
      </c>
      <c r="D71" s="35"/>
      <c r="E71" s="35"/>
      <c r="F71" s="35"/>
      <c r="G71" s="35"/>
      <c r="H71" s="35"/>
      <c r="I71" s="35"/>
      <c r="J71" s="55">
        <v>127</v>
      </c>
      <c r="K71" s="54">
        <v>0</v>
      </c>
      <c r="L71" s="35">
        <v>1</v>
      </c>
      <c r="M71" s="35">
        <v>0.2</v>
      </c>
      <c r="N71" s="36" t="s">
        <v>105</v>
      </c>
      <c r="O71" s="36" t="s">
        <v>105</v>
      </c>
      <c r="P71" s="58">
        <v>177</v>
      </c>
      <c r="Q71" s="35" t="s">
        <v>243</v>
      </c>
      <c r="R71" s="2" t="s">
        <v>871</v>
      </c>
      <c r="S71" t="s">
        <v>340</v>
      </c>
    </row>
    <row r="72" spans="1:19" x14ac:dyDescent="0.25">
      <c r="A72" s="2">
        <f t="shared" si="1"/>
        <v>70</v>
      </c>
      <c r="B72" s="36" t="s">
        <v>59</v>
      </c>
      <c r="C72" s="36" t="s">
        <v>223</v>
      </c>
      <c r="D72" s="36"/>
      <c r="E72" s="36"/>
      <c r="F72" s="36"/>
      <c r="G72" s="36"/>
      <c r="H72" s="36"/>
      <c r="I72" s="36"/>
      <c r="J72" s="55">
        <v>51</v>
      </c>
      <c r="K72" s="36">
        <v>0</v>
      </c>
      <c r="L72" s="36">
        <v>1</v>
      </c>
      <c r="M72" s="36">
        <v>0.2</v>
      </c>
      <c r="N72" s="36" t="s">
        <v>106</v>
      </c>
      <c r="O72" s="36" t="s">
        <v>106</v>
      </c>
      <c r="P72" s="58">
        <v>178</v>
      </c>
      <c r="Q72" s="36" t="s">
        <v>244</v>
      </c>
      <c r="R72" s="2" t="s">
        <v>272</v>
      </c>
    </row>
    <row r="73" spans="1:19" x14ac:dyDescent="0.25">
      <c r="A73" s="2">
        <f t="shared" si="1"/>
        <v>71</v>
      </c>
      <c r="B73" s="2" t="s">
        <v>59</v>
      </c>
      <c r="C73" s="2" t="s">
        <v>223</v>
      </c>
      <c r="D73" s="2"/>
      <c r="E73" s="2"/>
      <c r="F73" s="2"/>
      <c r="G73" s="2"/>
      <c r="H73" s="2"/>
      <c r="I73" s="2"/>
      <c r="J73" s="55">
        <v>61</v>
      </c>
      <c r="K73" s="2">
        <v>0</v>
      </c>
      <c r="L73" s="2">
        <v>1</v>
      </c>
      <c r="M73" s="2">
        <v>0.2</v>
      </c>
      <c r="N73" s="36" t="s">
        <v>106</v>
      </c>
      <c r="O73" s="36" t="s">
        <v>106</v>
      </c>
      <c r="P73" s="58">
        <v>178</v>
      </c>
      <c r="Q73" s="2" t="s">
        <v>244</v>
      </c>
      <c r="R73" s="2" t="s">
        <v>272</v>
      </c>
    </row>
    <row r="74" spans="1:19" x14ac:dyDescent="0.25">
      <c r="A74" s="2">
        <f t="shared" ref="A74:A137" si="2">A73+1</f>
        <v>72</v>
      </c>
      <c r="B74" s="2" t="s">
        <v>59</v>
      </c>
      <c r="C74" s="2" t="s">
        <v>223</v>
      </c>
      <c r="D74" s="2"/>
      <c r="E74" s="2"/>
      <c r="F74" s="2"/>
      <c r="G74" s="2"/>
      <c r="H74" s="2"/>
      <c r="I74" s="2"/>
      <c r="J74" s="55">
        <v>31</v>
      </c>
      <c r="K74" s="2">
        <v>0</v>
      </c>
      <c r="L74" s="2">
        <v>1</v>
      </c>
      <c r="M74" s="2">
        <v>0.2</v>
      </c>
      <c r="N74" s="36" t="s">
        <v>106</v>
      </c>
      <c r="O74" s="36" t="s">
        <v>106</v>
      </c>
      <c r="P74" s="58">
        <v>179</v>
      </c>
      <c r="Q74" s="2" t="s">
        <v>244</v>
      </c>
      <c r="R74" s="2" t="s">
        <v>272</v>
      </c>
    </row>
    <row r="75" spans="1:19" x14ac:dyDescent="0.25">
      <c r="A75" s="2">
        <f t="shared" si="2"/>
        <v>73</v>
      </c>
      <c r="B75" s="2" t="s">
        <v>59</v>
      </c>
      <c r="C75" s="2" t="s">
        <v>223</v>
      </c>
      <c r="D75" s="2"/>
      <c r="E75" s="2"/>
      <c r="F75" s="2"/>
      <c r="G75" s="2"/>
      <c r="H75" s="2"/>
      <c r="I75" s="2"/>
      <c r="J75" s="55">
        <v>41</v>
      </c>
      <c r="K75" s="2">
        <v>0</v>
      </c>
      <c r="L75" s="2">
        <v>1</v>
      </c>
      <c r="M75" s="2">
        <v>0.2</v>
      </c>
      <c r="N75" s="36" t="s">
        <v>106</v>
      </c>
      <c r="O75" s="36" t="s">
        <v>106</v>
      </c>
      <c r="P75" s="58">
        <v>179</v>
      </c>
      <c r="Q75" s="2" t="s">
        <v>244</v>
      </c>
      <c r="R75" s="2" t="s">
        <v>272</v>
      </c>
    </row>
    <row r="76" spans="1:19" x14ac:dyDescent="0.25">
      <c r="A76" s="2">
        <f t="shared" si="2"/>
        <v>74</v>
      </c>
      <c r="B76" s="2" t="s">
        <v>59</v>
      </c>
      <c r="C76" s="2" t="s">
        <v>223</v>
      </c>
      <c r="D76" s="2"/>
      <c r="E76" s="2"/>
      <c r="F76" s="2"/>
      <c r="G76" s="2"/>
      <c r="H76" s="2"/>
      <c r="I76" s="2"/>
      <c r="J76" s="55">
        <v>11</v>
      </c>
      <c r="K76" s="2">
        <v>0</v>
      </c>
      <c r="L76" s="2">
        <v>1</v>
      </c>
      <c r="M76" s="2">
        <v>0.2</v>
      </c>
      <c r="N76" s="36" t="s">
        <v>105</v>
      </c>
      <c r="O76" s="36" t="s">
        <v>105</v>
      </c>
      <c r="P76" s="58">
        <v>180</v>
      </c>
      <c r="Q76" s="2" t="s">
        <v>244</v>
      </c>
      <c r="R76" s="2" t="s">
        <v>872</v>
      </c>
    </row>
    <row r="77" spans="1:19" x14ac:dyDescent="0.25">
      <c r="A77" s="2">
        <f t="shared" si="2"/>
        <v>75</v>
      </c>
      <c r="B77" s="2" t="s">
        <v>59</v>
      </c>
      <c r="C77" s="2" t="s">
        <v>223</v>
      </c>
      <c r="D77" s="2"/>
      <c r="E77" s="2"/>
      <c r="F77" s="2"/>
      <c r="G77" s="2"/>
      <c r="H77" s="2"/>
      <c r="I77" s="2"/>
      <c r="J77" s="55">
        <v>1</v>
      </c>
      <c r="K77" s="2">
        <v>0</v>
      </c>
      <c r="L77" s="2">
        <v>1</v>
      </c>
      <c r="M77" s="2">
        <v>0.2</v>
      </c>
      <c r="N77" s="36" t="s">
        <v>105</v>
      </c>
      <c r="O77" s="36" t="s">
        <v>105</v>
      </c>
      <c r="P77" s="58">
        <v>180</v>
      </c>
      <c r="Q77" s="2" t="s">
        <v>244</v>
      </c>
      <c r="R77" s="2" t="s">
        <v>872</v>
      </c>
    </row>
    <row r="78" spans="1:19" x14ac:dyDescent="0.25">
      <c r="A78" s="2">
        <f t="shared" si="2"/>
        <v>76</v>
      </c>
      <c r="B78" s="2" t="s">
        <v>59</v>
      </c>
      <c r="C78" s="2" t="s">
        <v>223</v>
      </c>
      <c r="D78" s="2"/>
      <c r="E78" s="2"/>
      <c r="F78" s="2"/>
      <c r="G78" s="2"/>
      <c r="H78" s="2"/>
      <c r="I78" s="2"/>
      <c r="J78" s="55">
        <v>121</v>
      </c>
      <c r="K78" s="2">
        <v>0</v>
      </c>
      <c r="L78" s="2">
        <v>1</v>
      </c>
      <c r="M78" s="2">
        <v>0.2</v>
      </c>
      <c r="N78" s="36" t="s">
        <v>105</v>
      </c>
      <c r="O78" s="36" t="s">
        <v>105</v>
      </c>
      <c r="P78" s="58">
        <v>181</v>
      </c>
      <c r="Q78" s="2" t="s">
        <v>244</v>
      </c>
      <c r="R78" s="2" t="s">
        <v>872</v>
      </c>
    </row>
    <row r="79" spans="1:19" x14ac:dyDescent="0.25">
      <c r="A79" s="2">
        <f t="shared" si="2"/>
        <v>77</v>
      </c>
      <c r="B79" s="2" t="s">
        <v>59</v>
      </c>
      <c r="C79" s="2" t="s">
        <v>223</v>
      </c>
      <c r="D79" s="2"/>
      <c r="E79" s="2"/>
      <c r="F79" s="2"/>
      <c r="G79" s="2"/>
      <c r="H79" s="2"/>
      <c r="I79" s="2"/>
      <c r="J79" s="55">
        <v>122</v>
      </c>
      <c r="K79" s="2">
        <v>0</v>
      </c>
      <c r="L79" s="2">
        <v>1</v>
      </c>
      <c r="M79" s="2">
        <v>0.2</v>
      </c>
      <c r="N79" s="36" t="s">
        <v>105</v>
      </c>
      <c r="O79" s="36" t="s">
        <v>105</v>
      </c>
      <c r="P79" s="58">
        <v>181</v>
      </c>
      <c r="Q79" s="2" t="s">
        <v>244</v>
      </c>
      <c r="R79" s="2" t="s">
        <v>872</v>
      </c>
    </row>
    <row r="80" spans="1:19" x14ac:dyDescent="0.25">
      <c r="A80" s="2">
        <f t="shared" si="2"/>
        <v>78</v>
      </c>
      <c r="B80" s="2" t="s">
        <v>59</v>
      </c>
      <c r="C80" s="2" t="s">
        <v>224</v>
      </c>
      <c r="G80" s="2"/>
      <c r="H80" s="2"/>
      <c r="I80" s="2"/>
      <c r="J80" s="55">
        <v>51</v>
      </c>
      <c r="K80" s="36">
        <v>0</v>
      </c>
      <c r="L80" s="2">
        <v>1</v>
      </c>
      <c r="M80" s="2">
        <v>0.2</v>
      </c>
      <c r="N80" s="36" t="s">
        <v>106</v>
      </c>
      <c r="O80" s="36" t="s">
        <v>106</v>
      </c>
      <c r="P80" s="58">
        <v>182</v>
      </c>
      <c r="Q80" s="2" t="s">
        <v>244</v>
      </c>
      <c r="R80" s="2" t="s">
        <v>272</v>
      </c>
    </row>
    <row r="81" spans="1:18" x14ac:dyDescent="0.25">
      <c r="A81" s="2">
        <f t="shared" si="2"/>
        <v>79</v>
      </c>
      <c r="B81" s="2" t="s">
        <v>59</v>
      </c>
      <c r="C81" s="2" t="s">
        <v>224</v>
      </c>
      <c r="G81" s="2"/>
      <c r="H81" s="2"/>
      <c r="I81" s="2"/>
      <c r="J81" s="55">
        <v>61</v>
      </c>
      <c r="K81" s="2">
        <v>0</v>
      </c>
      <c r="L81" s="2">
        <v>1</v>
      </c>
      <c r="M81" s="2">
        <v>0.2</v>
      </c>
      <c r="N81" s="36" t="s">
        <v>106</v>
      </c>
      <c r="O81" s="36" t="s">
        <v>106</v>
      </c>
      <c r="P81" s="58">
        <v>182</v>
      </c>
      <c r="Q81" s="2" t="s">
        <v>244</v>
      </c>
      <c r="R81" s="2" t="s">
        <v>272</v>
      </c>
    </row>
    <row r="82" spans="1:18" x14ac:dyDescent="0.25">
      <c r="A82" s="2">
        <f t="shared" si="2"/>
        <v>80</v>
      </c>
      <c r="B82" s="2" t="s">
        <v>59</v>
      </c>
      <c r="C82" s="2" t="s">
        <v>224</v>
      </c>
      <c r="G82" s="2"/>
      <c r="H82" s="2"/>
      <c r="I82" s="2"/>
      <c r="J82" s="55">
        <v>31</v>
      </c>
      <c r="K82" s="2">
        <v>0</v>
      </c>
      <c r="L82" s="2">
        <v>1</v>
      </c>
      <c r="M82" s="2">
        <v>0.2</v>
      </c>
      <c r="N82" s="36" t="s">
        <v>106</v>
      </c>
      <c r="O82" s="36" t="s">
        <v>106</v>
      </c>
      <c r="P82" s="58">
        <v>183</v>
      </c>
      <c r="Q82" s="2" t="s">
        <v>244</v>
      </c>
      <c r="R82" s="2" t="s">
        <v>272</v>
      </c>
    </row>
    <row r="83" spans="1:18" x14ac:dyDescent="0.25">
      <c r="A83" s="2">
        <f t="shared" si="2"/>
        <v>81</v>
      </c>
      <c r="B83" s="2" t="s">
        <v>59</v>
      </c>
      <c r="C83" s="2" t="s">
        <v>224</v>
      </c>
      <c r="G83" s="2"/>
      <c r="H83" s="2"/>
      <c r="I83" s="2"/>
      <c r="J83" s="55">
        <v>41</v>
      </c>
      <c r="K83" s="2">
        <v>0</v>
      </c>
      <c r="L83" s="2">
        <v>1</v>
      </c>
      <c r="M83" s="2">
        <v>0.2</v>
      </c>
      <c r="N83" s="36" t="s">
        <v>106</v>
      </c>
      <c r="O83" s="36" t="s">
        <v>106</v>
      </c>
      <c r="P83" s="58">
        <v>183</v>
      </c>
      <c r="Q83" s="2" t="s">
        <v>244</v>
      </c>
      <c r="R83" s="2" t="s">
        <v>272</v>
      </c>
    </row>
    <row r="84" spans="1:18" x14ac:dyDescent="0.25">
      <c r="A84" s="2">
        <f t="shared" si="2"/>
        <v>82</v>
      </c>
      <c r="B84" s="2" t="s">
        <v>59</v>
      </c>
      <c r="C84" s="2" t="s">
        <v>224</v>
      </c>
      <c r="G84" s="2"/>
      <c r="H84" s="2"/>
      <c r="I84" s="2"/>
      <c r="J84" s="55">
        <v>11</v>
      </c>
      <c r="K84" s="2">
        <v>0</v>
      </c>
      <c r="L84" s="2">
        <v>1</v>
      </c>
      <c r="M84" s="2">
        <v>0.2</v>
      </c>
      <c r="N84" s="36" t="s">
        <v>105</v>
      </c>
      <c r="O84" s="36" t="s">
        <v>105</v>
      </c>
      <c r="P84" s="58">
        <v>184</v>
      </c>
      <c r="Q84" s="2" t="s">
        <v>244</v>
      </c>
      <c r="R84" s="2" t="s">
        <v>872</v>
      </c>
    </row>
    <row r="85" spans="1:18" x14ac:dyDescent="0.25">
      <c r="A85" s="2">
        <f t="shared" si="2"/>
        <v>83</v>
      </c>
      <c r="B85" s="2" t="s">
        <v>59</v>
      </c>
      <c r="C85" s="2" t="s">
        <v>224</v>
      </c>
      <c r="G85" s="2"/>
      <c r="H85" s="2"/>
      <c r="I85" s="2"/>
      <c r="J85" s="55">
        <v>1</v>
      </c>
      <c r="K85" s="2">
        <v>0</v>
      </c>
      <c r="L85" s="2">
        <v>1</v>
      </c>
      <c r="M85" s="2">
        <v>0.2</v>
      </c>
      <c r="N85" s="36" t="s">
        <v>105</v>
      </c>
      <c r="O85" s="36" t="s">
        <v>105</v>
      </c>
      <c r="P85" s="58">
        <v>184</v>
      </c>
      <c r="Q85" s="2" t="s">
        <v>244</v>
      </c>
      <c r="R85" s="2" t="s">
        <v>872</v>
      </c>
    </row>
    <row r="86" spans="1:18" x14ac:dyDescent="0.25">
      <c r="A86" s="2">
        <f t="shared" si="2"/>
        <v>84</v>
      </c>
      <c r="B86" s="2" t="s">
        <v>59</v>
      </c>
      <c r="C86" s="2" t="s">
        <v>224</v>
      </c>
      <c r="G86" s="2"/>
      <c r="H86" s="2"/>
      <c r="I86" s="2"/>
      <c r="J86" s="55">
        <v>121</v>
      </c>
      <c r="K86" s="2">
        <v>0</v>
      </c>
      <c r="L86" s="2">
        <v>1</v>
      </c>
      <c r="M86" s="2">
        <v>0.2</v>
      </c>
      <c r="N86" s="36" t="s">
        <v>105</v>
      </c>
      <c r="O86" s="36" t="s">
        <v>105</v>
      </c>
      <c r="P86" s="58">
        <v>185</v>
      </c>
      <c r="Q86" s="2" t="s">
        <v>244</v>
      </c>
      <c r="R86" s="2" t="s">
        <v>872</v>
      </c>
    </row>
    <row r="87" spans="1:18" x14ac:dyDescent="0.25">
      <c r="A87" s="2">
        <f t="shared" si="2"/>
        <v>85</v>
      </c>
      <c r="B87" s="27" t="s">
        <v>59</v>
      </c>
      <c r="C87" s="2" t="s">
        <v>224</v>
      </c>
      <c r="G87" s="27"/>
      <c r="H87" s="27"/>
      <c r="I87" s="27"/>
      <c r="J87" s="55">
        <v>122</v>
      </c>
      <c r="K87" s="27">
        <v>0</v>
      </c>
      <c r="L87" s="27">
        <v>1</v>
      </c>
      <c r="M87" s="27">
        <v>0.2</v>
      </c>
      <c r="N87" s="36" t="s">
        <v>105</v>
      </c>
      <c r="O87" s="36" t="s">
        <v>105</v>
      </c>
      <c r="P87" s="58">
        <v>185</v>
      </c>
      <c r="Q87" s="2" t="s">
        <v>244</v>
      </c>
      <c r="R87" s="2" t="s">
        <v>872</v>
      </c>
    </row>
    <row r="88" spans="1:18" x14ac:dyDescent="0.25">
      <c r="A88" s="2">
        <f t="shared" si="2"/>
        <v>86</v>
      </c>
      <c r="B88" s="2" t="s">
        <v>59</v>
      </c>
      <c r="C88" s="27" t="s">
        <v>225</v>
      </c>
      <c r="D88" s="2" t="s">
        <v>59</v>
      </c>
      <c r="E88" s="2" t="s">
        <v>223</v>
      </c>
      <c r="F88" s="2"/>
      <c r="G88" s="2"/>
      <c r="H88" s="2"/>
      <c r="I88" s="2"/>
      <c r="J88" s="55">
        <v>51</v>
      </c>
      <c r="K88" s="36">
        <v>0</v>
      </c>
      <c r="L88" s="2">
        <v>1</v>
      </c>
      <c r="M88" s="2">
        <v>0.2</v>
      </c>
      <c r="N88" s="36" t="s">
        <v>106</v>
      </c>
      <c r="O88" s="36" t="s">
        <v>106</v>
      </c>
      <c r="P88" s="58">
        <v>186</v>
      </c>
      <c r="Q88" s="2" t="s">
        <v>244</v>
      </c>
      <c r="R88" s="2" t="s">
        <v>272</v>
      </c>
    </row>
    <row r="89" spans="1:18" x14ac:dyDescent="0.25">
      <c r="A89" s="2">
        <f t="shared" si="2"/>
        <v>87</v>
      </c>
      <c r="B89" s="2" t="s">
        <v>59</v>
      </c>
      <c r="C89" s="27" t="s">
        <v>225</v>
      </c>
      <c r="D89" s="2"/>
      <c r="E89" s="2"/>
      <c r="F89" s="2"/>
      <c r="G89" s="2"/>
      <c r="H89" s="2"/>
      <c r="I89" s="2"/>
      <c r="J89" s="55">
        <v>61</v>
      </c>
      <c r="K89" s="2">
        <v>0</v>
      </c>
      <c r="L89" s="2">
        <v>1</v>
      </c>
      <c r="M89" s="2">
        <v>0.2</v>
      </c>
      <c r="N89" s="36" t="s">
        <v>106</v>
      </c>
      <c r="O89" s="36" t="s">
        <v>106</v>
      </c>
      <c r="P89" s="58">
        <v>186</v>
      </c>
      <c r="Q89" s="2" t="s">
        <v>244</v>
      </c>
      <c r="R89" s="2" t="s">
        <v>272</v>
      </c>
    </row>
    <row r="90" spans="1:18" x14ac:dyDescent="0.25">
      <c r="A90" s="2">
        <f t="shared" si="2"/>
        <v>88</v>
      </c>
      <c r="B90" s="2" t="s">
        <v>59</v>
      </c>
      <c r="C90" s="27" t="s">
        <v>225</v>
      </c>
      <c r="D90" s="2"/>
      <c r="E90" s="2"/>
      <c r="F90" s="2"/>
      <c r="G90" s="2"/>
      <c r="H90" s="2"/>
      <c r="I90" s="2"/>
      <c r="J90" s="55">
        <v>31</v>
      </c>
      <c r="K90" s="2">
        <v>0</v>
      </c>
      <c r="L90" s="2">
        <v>1</v>
      </c>
      <c r="M90" s="2">
        <v>0.2</v>
      </c>
      <c r="N90" s="36" t="s">
        <v>106</v>
      </c>
      <c r="O90" s="36" t="s">
        <v>106</v>
      </c>
      <c r="P90" s="58">
        <v>187</v>
      </c>
      <c r="Q90" s="2" t="s">
        <v>244</v>
      </c>
      <c r="R90" s="2" t="s">
        <v>272</v>
      </c>
    </row>
    <row r="91" spans="1:18" x14ac:dyDescent="0.25">
      <c r="A91" s="2">
        <f t="shared" si="2"/>
        <v>89</v>
      </c>
      <c r="B91" s="2" t="s">
        <v>59</v>
      </c>
      <c r="C91" s="27" t="s">
        <v>225</v>
      </c>
      <c r="D91" s="2" t="s">
        <v>59</v>
      </c>
      <c r="E91" s="2" t="s">
        <v>223</v>
      </c>
      <c r="F91" s="2"/>
      <c r="G91" s="2"/>
      <c r="H91" s="2"/>
      <c r="I91" s="2"/>
      <c r="J91" s="55">
        <v>41</v>
      </c>
      <c r="K91" s="2">
        <v>0</v>
      </c>
      <c r="L91" s="2">
        <v>1</v>
      </c>
      <c r="M91" s="2">
        <v>0.2</v>
      </c>
      <c r="N91" s="36" t="s">
        <v>106</v>
      </c>
      <c r="O91" s="36" t="s">
        <v>106</v>
      </c>
      <c r="P91" s="58">
        <v>187</v>
      </c>
      <c r="Q91" s="2" t="s">
        <v>244</v>
      </c>
      <c r="R91" s="2" t="s">
        <v>272</v>
      </c>
    </row>
    <row r="92" spans="1:18" x14ac:dyDescent="0.25">
      <c r="A92" s="2">
        <f t="shared" si="2"/>
        <v>90</v>
      </c>
      <c r="B92" s="2" t="s">
        <v>59</v>
      </c>
      <c r="C92" s="27" t="s">
        <v>225</v>
      </c>
      <c r="D92" s="2" t="s">
        <v>59</v>
      </c>
      <c r="E92" s="2" t="s">
        <v>223</v>
      </c>
      <c r="F92" s="2"/>
      <c r="G92" s="2"/>
      <c r="H92" s="2"/>
      <c r="I92" s="2"/>
      <c r="J92" s="55">
        <v>11</v>
      </c>
      <c r="K92" s="2">
        <v>0</v>
      </c>
      <c r="L92" s="2">
        <v>1</v>
      </c>
      <c r="M92" s="2">
        <v>0.2</v>
      </c>
      <c r="N92" s="36" t="s">
        <v>105</v>
      </c>
      <c r="O92" s="36" t="s">
        <v>105</v>
      </c>
      <c r="P92" s="58">
        <v>188</v>
      </c>
      <c r="Q92" s="2" t="s">
        <v>244</v>
      </c>
      <c r="R92" s="2" t="s">
        <v>872</v>
      </c>
    </row>
    <row r="93" spans="1:18" x14ac:dyDescent="0.25">
      <c r="A93" s="2">
        <f t="shared" si="2"/>
        <v>91</v>
      </c>
      <c r="B93" s="2" t="s">
        <v>59</v>
      </c>
      <c r="C93" s="27" t="s">
        <v>225</v>
      </c>
      <c r="D93" s="2" t="s">
        <v>59</v>
      </c>
      <c r="E93" s="2" t="s">
        <v>223</v>
      </c>
      <c r="F93" s="2"/>
      <c r="G93" s="2"/>
      <c r="H93" s="2"/>
      <c r="I93" s="2"/>
      <c r="J93" s="55">
        <v>1</v>
      </c>
      <c r="K93" s="2">
        <v>0</v>
      </c>
      <c r="L93" s="2">
        <v>1</v>
      </c>
      <c r="M93" s="2">
        <v>0.2</v>
      </c>
      <c r="N93" s="36" t="s">
        <v>105</v>
      </c>
      <c r="O93" s="36" t="s">
        <v>105</v>
      </c>
      <c r="P93" s="58">
        <v>188</v>
      </c>
      <c r="Q93" s="2" t="s">
        <v>244</v>
      </c>
      <c r="R93" s="2" t="s">
        <v>926</v>
      </c>
    </row>
    <row r="94" spans="1:18" x14ac:dyDescent="0.25">
      <c r="A94" s="2">
        <f t="shared" si="2"/>
        <v>92</v>
      </c>
      <c r="B94" s="2" t="s">
        <v>59</v>
      </c>
      <c r="C94" s="27" t="s">
        <v>225</v>
      </c>
      <c r="D94" s="2" t="s">
        <v>59</v>
      </c>
      <c r="E94" s="2" t="s">
        <v>223</v>
      </c>
      <c r="F94" s="2"/>
      <c r="G94" s="2"/>
      <c r="H94" s="2"/>
      <c r="I94" s="2"/>
      <c r="J94" s="55">
        <v>121</v>
      </c>
      <c r="K94" s="2">
        <v>0</v>
      </c>
      <c r="L94" s="2">
        <v>1</v>
      </c>
      <c r="M94" s="2">
        <v>0.2</v>
      </c>
      <c r="N94" s="36" t="s">
        <v>105</v>
      </c>
      <c r="O94" s="36" t="s">
        <v>105</v>
      </c>
      <c r="P94" s="58">
        <v>189</v>
      </c>
      <c r="Q94" s="2" t="s">
        <v>244</v>
      </c>
      <c r="R94" s="2" t="s">
        <v>872</v>
      </c>
    </row>
    <row r="95" spans="1:18" x14ac:dyDescent="0.25">
      <c r="A95" s="2">
        <f t="shared" si="2"/>
        <v>93</v>
      </c>
      <c r="B95" s="2" t="s">
        <v>59</v>
      </c>
      <c r="C95" s="27" t="s">
        <v>225</v>
      </c>
      <c r="D95" s="2" t="s">
        <v>59</v>
      </c>
      <c r="E95" s="2" t="s">
        <v>223</v>
      </c>
      <c r="F95" s="2"/>
      <c r="G95" s="2"/>
      <c r="H95" s="2"/>
      <c r="I95" s="2"/>
      <c r="J95" s="55">
        <v>122</v>
      </c>
      <c r="K95" s="2">
        <v>0</v>
      </c>
      <c r="L95" s="2">
        <v>1</v>
      </c>
      <c r="M95" s="2">
        <v>0.2</v>
      </c>
      <c r="N95" s="36" t="s">
        <v>105</v>
      </c>
      <c r="O95" s="36" t="s">
        <v>105</v>
      </c>
      <c r="P95" s="58">
        <v>189</v>
      </c>
      <c r="Q95" s="2" t="s">
        <v>244</v>
      </c>
      <c r="R95" s="2" t="s">
        <v>872</v>
      </c>
    </row>
    <row r="96" spans="1:18" x14ac:dyDescent="0.25">
      <c r="A96" s="2">
        <f t="shared" si="2"/>
        <v>94</v>
      </c>
      <c r="B96" s="2" t="s">
        <v>59</v>
      </c>
      <c r="C96" s="27" t="s">
        <v>226</v>
      </c>
      <c r="D96" s="2" t="s">
        <v>59</v>
      </c>
      <c r="E96" s="2" t="s">
        <v>223</v>
      </c>
      <c r="F96" s="2"/>
      <c r="G96" s="2"/>
      <c r="H96" s="2"/>
      <c r="I96" s="2"/>
      <c r="J96" s="55">
        <v>51</v>
      </c>
      <c r="K96" s="36">
        <v>0</v>
      </c>
      <c r="L96" s="2">
        <v>1</v>
      </c>
      <c r="M96" s="2">
        <v>0.2</v>
      </c>
      <c r="N96" s="36" t="s">
        <v>106</v>
      </c>
      <c r="O96" s="36" t="s">
        <v>106</v>
      </c>
      <c r="P96" s="58">
        <v>186</v>
      </c>
      <c r="Q96" s="2" t="s">
        <v>244</v>
      </c>
      <c r="R96" s="2" t="s">
        <v>272</v>
      </c>
    </row>
    <row r="97" spans="1:18" x14ac:dyDescent="0.25">
      <c r="A97" s="2">
        <f t="shared" si="2"/>
        <v>95</v>
      </c>
      <c r="B97" s="2" t="s">
        <v>59</v>
      </c>
      <c r="C97" s="27" t="s">
        <v>226</v>
      </c>
      <c r="D97" s="2"/>
      <c r="E97" s="2"/>
      <c r="F97" s="2"/>
      <c r="G97" s="2"/>
      <c r="H97" s="2"/>
      <c r="I97" s="2"/>
      <c r="J97" s="55">
        <v>61</v>
      </c>
      <c r="K97" s="2">
        <v>0</v>
      </c>
      <c r="L97" s="2">
        <v>1</v>
      </c>
      <c r="M97" s="2">
        <v>0.2</v>
      </c>
      <c r="N97" s="36" t="s">
        <v>106</v>
      </c>
      <c r="O97" s="36" t="s">
        <v>106</v>
      </c>
      <c r="P97" s="58">
        <v>186</v>
      </c>
      <c r="Q97" s="2" t="s">
        <v>244</v>
      </c>
      <c r="R97" s="2" t="s">
        <v>272</v>
      </c>
    </row>
    <row r="98" spans="1:18" x14ac:dyDescent="0.25">
      <c r="A98" s="2">
        <f t="shared" si="2"/>
        <v>96</v>
      </c>
      <c r="B98" s="2" t="s">
        <v>59</v>
      </c>
      <c r="C98" s="27" t="s">
        <v>226</v>
      </c>
      <c r="D98" s="2"/>
      <c r="E98" s="2"/>
      <c r="F98" s="2"/>
      <c r="G98" s="2"/>
      <c r="H98" s="2"/>
      <c r="I98" s="2"/>
      <c r="J98" s="55">
        <v>31</v>
      </c>
      <c r="K98" s="2">
        <v>0</v>
      </c>
      <c r="L98" s="2">
        <v>1</v>
      </c>
      <c r="M98" s="2">
        <v>0.2</v>
      </c>
      <c r="N98" s="36" t="s">
        <v>106</v>
      </c>
      <c r="O98" s="36" t="s">
        <v>106</v>
      </c>
      <c r="P98" s="58">
        <v>187</v>
      </c>
      <c r="Q98" s="2" t="s">
        <v>244</v>
      </c>
      <c r="R98" s="2" t="s">
        <v>272</v>
      </c>
    </row>
    <row r="99" spans="1:18" x14ac:dyDescent="0.25">
      <c r="A99" s="2">
        <f t="shared" si="2"/>
        <v>97</v>
      </c>
      <c r="B99" s="2" t="s">
        <v>59</v>
      </c>
      <c r="C99" s="27" t="s">
        <v>226</v>
      </c>
      <c r="D99" s="2" t="s">
        <v>59</v>
      </c>
      <c r="E99" s="2" t="s">
        <v>223</v>
      </c>
      <c r="F99" s="2"/>
      <c r="G99" s="2"/>
      <c r="H99" s="2"/>
      <c r="I99" s="2"/>
      <c r="J99" s="55">
        <v>41</v>
      </c>
      <c r="K99" s="2">
        <v>0</v>
      </c>
      <c r="L99" s="2">
        <v>1</v>
      </c>
      <c r="M99" s="2">
        <v>0.2</v>
      </c>
      <c r="N99" s="36" t="s">
        <v>106</v>
      </c>
      <c r="O99" s="36" t="s">
        <v>106</v>
      </c>
      <c r="P99" s="58">
        <v>187</v>
      </c>
      <c r="Q99" s="2" t="s">
        <v>244</v>
      </c>
      <c r="R99" s="2" t="s">
        <v>272</v>
      </c>
    </row>
    <row r="100" spans="1:18" x14ac:dyDescent="0.25">
      <c r="A100" s="2">
        <f t="shared" si="2"/>
        <v>98</v>
      </c>
      <c r="B100" s="2" t="s">
        <v>59</v>
      </c>
      <c r="C100" s="27" t="s">
        <v>226</v>
      </c>
      <c r="D100" s="2" t="s">
        <v>59</v>
      </c>
      <c r="E100" s="2" t="s">
        <v>223</v>
      </c>
      <c r="F100" s="2"/>
      <c r="G100" s="2"/>
      <c r="H100" s="2"/>
      <c r="I100" s="2"/>
      <c r="J100" s="55">
        <v>11</v>
      </c>
      <c r="K100" s="2">
        <v>0</v>
      </c>
      <c r="L100" s="2">
        <v>1</v>
      </c>
      <c r="M100" s="2">
        <v>0.2</v>
      </c>
      <c r="N100" s="36" t="s">
        <v>105</v>
      </c>
      <c r="O100" s="36" t="s">
        <v>105</v>
      </c>
      <c r="P100" s="58">
        <v>188</v>
      </c>
      <c r="Q100" s="2" t="s">
        <v>244</v>
      </c>
      <c r="R100" s="2" t="s">
        <v>927</v>
      </c>
    </row>
    <row r="101" spans="1:18" x14ac:dyDescent="0.25">
      <c r="A101" s="2">
        <f t="shared" si="2"/>
        <v>99</v>
      </c>
      <c r="B101" s="2" t="s">
        <v>59</v>
      </c>
      <c r="C101" s="27" t="s">
        <v>226</v>
      </c>
      <c r="D101" s="2" t="s">
        <v>59</v>
      </c>
      <c r="E101" s="2" t="s">
        <v>223</v>
      </c>
      <c r="F101" s="2"/>
      <c r="G101" s="2"/>
      <c r="H101" s="2"/>
      <c r="I101" s="2"/>
      <c r="J101" s="55">
        <v>1</v>
      </c>
      <c r="K101" s="2">
        <v>0</v>
      </c>
      <c r="L101" s="2">
        <v>1</v>
      </c>
      <c r="M101" s="2">
        <v>0.2</v>
      </c>
      <c r="N101" s="36" t="s">
        <v>105</v>
      </c>
      <c r="O101" s="36" t="s">
        <v>105</v>
      </c>
      <c r="P101" s="58">
        <v>188</v>
      </c>
      <c r="Q101" s="2" t="s">
        <v>244</v>
      </c>
      <c r="R101" s="2" t="s">
        <v>872</v>
      </c>
    </row>
    <row r="102" spans="1:18" x14ac:dyDescent="0.25">
      <c r="A102" s="2">
        <f t="shared" si="2"/>
        <v>100</v>
      </c>
      <c r="B102" s="2" t="s">
        <v>59</v>
      </c>
      <c r="C102" s="27" t="s">
        <v>226</v>
      </c>
      <c r="D102" s="2" t="s">
        <v>59</v>
      </c>
      <c r="E102" s="2" t="s">
        <v>223</v>
      </c>
      <c r="F102" s="2"/>
      <c r="G102" s="2"/>
      <c r="H102" s="2"/>
      <c r="I102" s="2"/>
      <c r="J102" s="55">
        <v>121</v>
      </c>
      <c r="K102" s="2">
        <v>0</v>
      </c>
      <c r="L102" s="2">
        <v>1</v>
      </c>
      <c r="M102" s="2">
        <v>0.2</v>
      </c>
      <c r="N102" s="36" t="s">
        <v>105</v>
      </c>
      <c r="O102" s="36" t="s">
        <v>105</v>
      </c>
      <c r="P102" s="58">
        <v>189</v>
      </c>
      <c r="Q102" s="2" t="s">
        <v>244</v>
      </c>
      <c r="R102" s="2" t="s">
        <v>872</v>
      </c>
    </row>
    <row r="103" spans="1:18" x14ac:dyDescent="0.25">
      <c r="A103" s="2">
        <f t="shared" si="2"/>
        <v>101</v>
      </c>
      <c r="B103" s="2" t="s">
        <v>59</v>
      </c>
      <c r="C103" s="27" t="s">
        <v>226</v>
      </c>
      <c r="D103" s="2" t="s">
        <v>59</v>
      </c>
      <c r="E103" s="2" t="s">
        <v>223</v>
      </c>
      <c r="F103" s="2"/>
      <c r="G103" s="2"/>
      <c r="H103" s="2"/>
      <c r="I103" s="2"/>
      <c r="J103" s="55">
        <v>122</v>
      </c>
      <c r="K103" s="2">
        <v>0</v>
      </c>
      <c r="L103" s="2">
        <v>1</v>
      </c>
      <c r="M103" s="2">
        <v>0.2</v>
      </c>
      <c r="N103" s="36" t="s">
        <v>105</v>
      </c>
      <c r="O103" s="36" t="s">
        <v>105</v>
      </c>
      <c r="P103" s="58">
        <v>189</v>
      </c>
      <c r="Q103" s="2" t="s">
        <v>244</v>
      </c>
      <c r="R103" s="2" t="s">
        <v>872</v>
      </c>
    </row>
    <row r="104" spans="1:18" x14ac:dyDescent="0.25">
      <c r="A104" s="2">
        <f t="shared" si="2"/>
        <v>102</v>
      </c>
      <c r="B104" s="2" t="s">
        <v>59</v>
      </c>
      <c r="C104" s="2" t="s">
        <v>227</v>
      </c>
      <c r="D104" s="2" t="s">
        <v>59</v>
      </c>
      <c r="E104" s="2" t="s">
        <v>223</v>
      </c>
      <c r="F104" s="2"/>
      <c r="G104" s="2"/>
      <c r="H104" s="2"/>
      <c r="I104" s="2"/>
      <c r="J104" s="55">
        <v>51</v>
      </c>
      <c r="K104" s="36">
        <v>0</v>
      </c>
      <c r="L104" s="2">
        <v>1</v>
      </c>
      <c r="M104" s="2">
        <v>0.2</v>
      </c>
      <c r="N104" s="36" t="s">
        <v>106</v>
      </c>
      <c r="O104" s="36" t="s">
        <v>106</v>
      </c>
      <c r="P104" s="58">
        <v>186</v>
      </c>
      <c r="Q104" s="2" t="s">
        <v>244</v>
      </c>
      <c r="R104" s="2" t="s">
        <v>272</v>
      </c>
    </row>
    <row r="105" spans="1:18" x14ac:dyDescent="0.25">
      <c r="A105" s="2">
        <f t="shared" si="2"/>
        <v>103</v>
      </c>
      <c r="B105" s="2" t="s">
        <v>59</v>
      </c>
      <c r="C105" s="2" t="s">
        <v>227</v>
      </c>
      <c r="D105" s="2"/>
      <c r="E105" s="2"/>
      <c r="F105" s="2"/>
      <c r="G105" s="2"/>
      <c r="H105" s="2"/>
      <c r="I105" s="2"/>
      <c r="J105" s="55">
        <v>61</v>
      </c>
      <c r="K105" s="2">
        <v>0</v>
      </c>
      <c r="L105" s="2">
        <v>1</v>
      </c>
      <c r="M105" s="2">
        <v>0.2</v>
      </c>
      <c r="N105" s="36" t="s">
        <v>106</v>
      </c>
      <c r="O105" s="36" t="s">
        <v>106</v>
      </c>
      <c r="P105" s="58">
        <v>186</v>
      </c>
      <c r="Q105" s="2" t="s">
        <v>244</v>
      </c>
      <c r="R105" s="2" t="s">
        <v>272</v>
      </c>
    </row>
    <row r="106" spans="1:18" x14ac:dyDescent="0.25">
      <c r="A106" s="2">
        <f t="shared" si="2"/>
        <v>104</v>
      </c>
      <c r="B106" s="2" t="s">
        <v>59</v>
      </c>
      <c r="C106" s="2" t="s">
        <v>227</v>
      </c>
      <c r="D106" s="2"/>
      <c r="E106" s="2"/>
      <c r="F106" s="2"/>
      <c r="G106" s="2"/>
      <c r="H106" s="2"/>
      <c r="I106" s="2"/>
      <c r="J106" s="55">
        <v>31</v>
      </c>
      <c r="K106" s="2">
        <v>0</v>
      </c>
      <c r="L106" s="2">
        <v>1</v>
      </c>
      <c r="M106" s="2">
        <v>0.2</v>
      </c>
      <c r="N106" s="36" t="s">
        <v>106</v>
      </c>
      <c r="O106" s="36" t="s">
        <v>106</v>
      </c>
      <c r="P106" s="58">
        <v>187</v>
      </c>
      <c r="Q106" s="2" t="s">
        <v>244</v>
      </c>
      <c r="R106" s="2" t="s">
        <v>272</v>
      </c>
    </row>
    <row r="107" spans="1:18" x14ac:dyDescent="0.25">
      <c r="A107" s="2">
        <f t="shared" si="2"/>
        <v>105</v>
      </c>
      <c r="B107" s="2" t="s">
        <v>59</v>
      </c>
      <c r="C107" s="2" t="s">
        <v>227</v>
      </c>
      <c r="D107" s="2" t="s">
        <v>59</v>
      </c>
      <c r="E107" s="2" t="s">
        <v>223</v>
      </c>
      <c r="F107" s="2"/>
      <c r="G107" s="2"/>
      <c r="H107" s="2"/>
      <c r="I107" s="2"/>
      <c r="J107" s="55">
        <v>41</v>
      </c>
      <c r="K107" s="2">
        <v>0</v>
      </c>
      <c r="L107" s="2">
        <v>1</v>
      </c>
      <c r="M107" s="2">
        <v>0.2</v>
      </c>
      <c r="N107" s="36" t="s">
        <v>106</v>
      </c>
      <c r="O107" s="36" t="s">
        <v>106</v>
      </c>
      <c r="P107" s="58">
        <v>187</v>
      </c>
      <c r="Q107" s="2" t="s">
        <v>244</v>
      </c>
      <c r="R107" s="2" t="s">
        <v>272</v>
      </c>
    </row>
    <row r="108" spans="1:18" x14ac:dyDescent="0.25">
      <c r="A108" s="2">
        <f t="shared" si="2"/>
        <v>106</v>
      </c>
      <c r="B108" s="2" t="s">
        <v>59</v>
      </c>
      <c r="C108" s="2" t="s">
        <v>227</v>
      </c>
      <c r="D108" s="2" t="s">
        <v>59</v>
      </c>
      <c r="E108" s="2" t="s">
        <v>223</v>
      </c>
      <c r="F108" s="2"/>
      <c r="G108" s="2"/>
      <c r="H108" s="2"/>
      <c r="I108" s="2"/>
      <c r="J108" s="55">
        <v>11</v>
      </c>
      <c r="K108" s="2">
        <v>0</v>
      </c>
      <c r="L108" s="2">
        <v>1</v>
      </c>
      <c r="M108" s="2">
        <v>0.2</v>
      </c>
      <c r="N108" s="36" t="s">
        <v>105</v>
      </c>
      <c r="O108" s="36" t="s">
        <v>105</v>
      </c>
      <c r="P108" s="58">
        <v>188</v>
      </c>
      <c r="Q108" s="2" t="s">
        <v>244</v>
      </c>
      <c r="R108" s="2" t="s">
        <v>872</v>
      </c>
    </row>
    <row r="109" spans="1:18" x14ac:dyDescent="0.25">
      <c r="A109" s="2">
        <f t="shared" si="2"/>
        <v>107</v>
      </c>
      <c r="B109" s="2" t="s">
        <v>59</v>
      </c>
      <c r="C109" s="2" t="s">
        <v>227</v>
      </c>
      <c r="D109" s="2" t="s">
        <v>59</v>
      </c>
      <c r="E109" s="2" t="s">
        <v>223</v>
      </c>
      <c r="F109" s="2"/>
      <c r="G109" s="2"/>
      <c r="H109" s="2"/>
      <c r="I109" s="2"/>
      <c r="J109" s="55">
        <v>1</v>
      </c>
      <c r="K109" s="2">
        <v>0</v>
      </c>
      <c r="L109" s="2">
        <v>1</v>
      </c>
      <c r="M109" s="2">
        <v>0.2</v>
      </c>
      <c r="N109" s="36" t="s">
        <v>105</v>
      </c>
      <c r="O109" s="36" t="s">
        <v>105</v>
      </c>
      <c r="P109" s="58">
        <v>188</v>
      </c>
      <c r="Q109" s="2" t="s">
        <v>244</v>
      </c>
      <c r="R109" s="2" t="s">
        <v>872</v>
      </c>
    </row>
    <row r="110" spans="1:18" x14ac:dyDescent="0.25">
      <c r="A110" s="2">
        <f t="shared" si="2"/>
        <v>108</v>
      </c>
      <c r="B110" s="2" t="s">
        <v>59</v>
      </c>
      <c r="C110" s="2" t="s">
        <v>227</v>
      </c>
      <c r="D110" s="2" t="s">
        <v>59</v>
      </c>
      <c r="E110" s="2" t="s">
        <v>223</v>
      </c>
      <c r="F110" s="2"/>
      <c r="G110" s="2"/>
      <c r="H110" s="2"/>
      <c r="I110" s="2"/>
      <c r="J110" s="55">
        <v>121</v>
      </c>
      <c r="K110" s="2">
        <v>0</v>
      </c>
      <c r="L110" s="2">
        <v>1</v>
      </c>
      <c r="M110" s="2">
        <v>0.2</v>
      </c>
      <c r="N110" s="36" t="s">
        <v>105</v>
      </c>
      <c r="O110" s="36" t="s">
        <v>105</v>
      </c>
      <c r="P110" s="58">
        <v>189</v>
      </c>
      <c r="Q110" s="2" t="s">
        <v>244</v>
      </c>
      <c r="R110" s="2" t="s">
        <v>925</v>
      </c>
    </row>
    <row r="111" spans="1:18" ht="15.75" thickBot="1" x14ac:dyDescent="0.3">
      <c r="A111" s="2">
        <f t="shared" si="2"/>
        <v>109</v>
      </c>
      <c r="B111" s="35" t="s">
        <v>59</v>
      </c>
      <c r="C111" s="35" t="s">
        <v>227</v>
      </c>
      <c r="D111" s="35" t="s">
        <v>59</v>
      </c>
      <c r="E111" s="35" t="s">
        <v>223</v>
      </c>
      <c r="F111" s="35"/>
      <c r="G111" s="35"/>
      <c r="H111" s="35"/>
      <c r="I111" s="35"/>
      <c r="J111" s="55">
        <v>122</v>
      </c>
      <c r="K111" s="35">
        <v>0</v>
      </c>
      <c r="L111" s="35">
        <v>1</v>
      </c>
      <c r="M111" s="35">
        <v>0.2</v>
      </c>
      <c r="N111" s="36" t="s">
        <v>105</v>
      </c>
      <c r="O111" s="36" t="s">
        <v>105</v>
      </c>
      <c r="P111" s="58">
        <v>189</v>
      </c>
      <c r="Q111" s="35" t="s">
        <v>244</v>
      </c>
      <c r="R111" s="2" t="s">
        <v>872</v>
      </c>
    </row>
    <row r="112" spans="1:18" x14ac:dyDescent="0.25">
      <c r="A112" s="2">
        <f t="shared" si="2"/>
        <v>110</v>
      </c>
      <c r="B112" s="2" t="s">
        <v>65</v>
      </c>
      <c r="C112" s="8" t="s">
        <v>230</v>
      </c>
      <c r="D112" s="2"/>
      <c r="E112" s="2"/>
      <c r="F112" s="2"/>
      <c r="G112" s="2"/>
      <c r="H112" s="2"/>
      <c r="I112" s="2"/>
      <c r="J112" s="55">
        <v>51</v>
      </c>
      <c r="K112" s="2">
        <v>0</v>
      </c>
      <c r="L112" s="2">
        <v>1</v>
      </c>
      <c r="M112" s="2">
        <v>0.2</v>
      </c>
      <c r="N112" s="36" t="s">
        <v>106</v>
      </c>
      <c r="O112" s="36" t="s">
        <v>106</v>
      </c>
      <c r="P112" s="58">
        <v>193</v>
      </c>
      <c r="Q112" s="36" t="s">
        <v>246</v>
      </c>
      <c r="R112" s="2" t="s">
        <v>272</v>
      </c>
    </row>
    <row r="113" spans="1:18" x14ac:dyDescent="0.25">
      <c r="A113" s="2">
        <f t="shared" si="2"/>
        <v>111</v>
      </c>
      <c r="B113" s="2" t="s">
        <v>65</v>
      </c>
      <c r="C113" s="2" t="s">
        <v>230</v>
      </c>
      <c r="D113" s="2"/>
      <c r="E113" s="2"/>
      <c r="F113" s="2"/>
      <c r="G113" s="2"/>
      <c r="H113" s="2"/>
      <c r="I113" s="2"/>
      <c r="J113" s="55">
        <v>61</v>
      </c>
      <c r="K113" s="2">
        <v>0</v>
      </c>
      <c r="L113" s="2">
        <v>1</v>
      </c>
      <c r="M113" s="2">
        <v>0.2</v>
      </c>
      <c r="N113" s="36" t="s">
        <v>106</v>
      </c>
      <c r="O113" s="36" t="s">
        <v>106</v>
      </c>
      <c r="P113" s="58">
        <v>193</v>
      </c>
      <c r="Q113" s="2" t="s">
        <v>246</v>
      </c>
      <c r="R113" s="2" t="s">
        <v>272</v>
      </c>
    </row>
    <row r="114" spans="1:18" x14ac:dyDescent="0.25">
      <c r="A114" s="2">
        <f t="shared" si="2"/>
        <v>112</v>
      </c>
      <c r="B114" s="2" t="s">
        <v>65</v>
      </c>
      <c r="C114" s="2" t="s">
        <v>230</v>
      </c>
      <c r="D114" s="2"/>
      <c r="E114" s="2"/>
      <c r="F114" s="2"/>
      <c r="G114" s="2"/>
      <c r="H114" s="2"/>
      <c r="I114" s="2"/>
      <c r="J114" s="55">
        <v>56</v>
      </c>
      <c r="K114" s="2">
        <v>0</v>
      </c>
      <c r="L114" s="2">
        <v>1</v>
      </c>
      <c r="M114" s="2">
        <v>0.2</v>
      </c>
      <c r="N114" s="36" t="s">
        <v>106</v>
      </c>
      <c r="O114" s="36" t="s">
        <v>106</v>
      </c>
      <c r="P114" s="58">
        <v>194</v>
      </c>
      <c r="Q114" s="2" t="s">
        <v>246</v>
      </c>
      <c r="R114" s="2" t="s">
        <v>272</v>
      </c>
    </row>
    <row r="115" spans="1:18" x14ac:dyDescent="0.25">
      <c r="A115" s="2">
        <f t="shared" si="2"/>
        <v>113</v>
      </c>
      <c r="B115" s="2" t="s">
        <v>65</v>
      </c>
      <c r="C115" s="2" t="s">
        <v>230</v>
      </c>
      <c r="D115" s="2"/>
      <c r="E115" s="2"/>
      <c r="F115" s="2"/>
      <c r="G115" s="2"/>
      <c r="H115" s="2"/>
      <c r="I115" s="2"/>
      <c r="J115" s="55">
        <v>66</v>
      </c>
      <c r="K115" s="2">
        <v>0</v>
      </c>
      <c r="L115" s="2">
        <v>1</v>
      </c>
      <c r="M115" s="2">
        <v>0.2</v>
      </c>
      <c r="N115" s="36" t="s">
        <v>106</v>
      </c>
      <c r="O115" s="36" t="s">
        <v>106</v>
      </c>
      <c r="P115" s="58">
        <v>194</v>
      </c>
      <c r="Q115" s="2" t="s">
        <v>246</v>
      </c>
      <c r="R115" s="2" t="s">
        <v>272</v>
      </c>
    </row>
    <row r="116" spans="1:18" x14ac:dyDescent="0.25">
      <c r="A116" s="2">
        <f t="shared" si="2"/>
        <v>114</v>
      </c>
      <c r="B116" s="2" t="s">
        <v>65</v>
      </c>
      <c r="C116" s="2" t="s">
        <v>230</v>
      </c>
      <c r="D116" s="2"/>
      <c r="E116" s="2"/>
      <c r="F116" s="2"/>
      <c r="G116" s="2"/>
      <c r="H116" s="2"/>
      <c r="I116" s="2"/>
      <c r="J116" s="55">
        <v>31</v>
      </c>
      <c r="K116" s="2">
        <v>0</v>
      </c>
      <c r="L116" s="2">
        <v>1</v>
      </c>
      <c r="M116" s="2">
        <v>0.2</v>
      </c>
      <c r="N116" s="36" t="s">
        <v>106</v>
      </c>
      <c r="O116" s="36" t="s">
        <v>106</v>
      </c>
      <c r="P116" s="58">
        <v>195</v>
      </c>
      <c r="Q116" s="2" t="s">
        <v>246</v>
      </c>
      <c r="R116" s="2" t="s">
        <v>272</v>
      </c>
    </row>
    <row r="117" spans="1:18" x14ac:dyDescent="0.25">
      <c r="A117" s="2">
        <f t="shared" si="2"/>
        <v>115</v>
      </c>
      <c r="B117" s="2" t="s">
        <v>65</v>
      </c>
      <c r="C117" s="2" t="s">
        <v>230</v>
      </c>
      <c r="D117" s="2"/>
      <c r="E117" s="2"/>
      <c r="F117" s="2"/>
      <c r="G117" s="2"/>
      <c r="H117" s="2"/>
      <c r="I117" s="2"/>
      <c r="J117" s="55">
        <v>41</v>
      </c>
      <c r="K117" s="2">
        <v>0</v>
      </c>
      <c r="L117" s="2">
        <v>1</v>
      </c>
      <c r="M117" s="2">
        <v>0.2</v>
      </c>
      <c r="N117" s="36" t="s">
        <v>106</v>
      </c>
      <c r="O117" s="36" t="s">
        <v>106</v>
      </c>
      <c r="P117" s="58">
        <v>195</v>
      </c>
      <c r="Q117" s="2" t="s">
        <v>246</v>
      </c>
      <c r="R117" s="2" t="s">
        <v>272</v>
      </c>
    </row>
    <row r="118" spans="1:18" x14ac:dyDescent="0.25">
      <c r="A118" s="2">
        <f t="shared" si="2"/>
        <v>116</v>
      </c>
      <c r="B118" s="2" t="s">
        <v>65</v>
      </c>
      <c r="C118" s="2" t="s">
        <v>230</v>
      </c>
      <c r="D118" s="2"/>
      <c r="E118" s="2"/>
      <c r="F118" s="2"/>
      <c r="G118" s="2"/>
      <c r="H118" s="2"/>
      <c r="I118" s="2"/>
      <c r="J118" s="55">
        <v>36</v>
      </c>
      <c r="K118" s="2">
        <v>0</v>
      </c>
      <c r="L118" s="2">
        <v>1</v>
      </c>
      <c r="M118" s="2">
        <v>0.2</v>
      </c>
      <c r="N118" s="36" t="s">
        <v>106</v>
      </c>
      <c r="O118" s="36" t="s">
        <v>106</v>
      </c>
      <c r="P118" s="58">
        <v>196</v>
      </c>
      <c r="Q118" s="2" t="s">
        <v>246</v>
      </c>
      <c r="R118" s="2" t="s">
        <v>272</v>
      </c>
    </row>
    <row r="119" spans="1:18" x14ac:dyDescent="0.25">
      <c r="A119" s="2">
        <f t="shared" si="2"/>
        <v>117</v>
      </c>
      <c r="B119" s="2" t="s">
        <v>65</v>
      </c>
      <c r="C119" s="2" t="s">
        <v>230</v>
      </c>
      <c r="D119" s="2"/>
      <c r="E119" s="2"/>
      <c r="F119" s="2"/>
      <c r="G119" s="2"/>
      <c r="H119" s="2"/>
      <c r="I119" s="2"/>
      <c r="J119" s="55">
        <v>46</v>
      </c>
      <c r="K119" s="2">
        <v>0</v>
      </c>
      <c r="L119" s="2">
        <v>1</v>
      </c>
      <c r="M119" s="2">
        <v>0.2</v>
      </c>
      <c r="N119" s="36" t="s">
        <v>106</v>
      </c>
      <c r="O119" s="36" t="s">
        <v>106</v>
      </c>
      <c r="P119" s="58">
        <v>196</v>
      </c>
      <c r="Q119" s="2" t="s">
        <v>246</v>
      </c>
      <c r="R119" s="2" t="s">
        <v>272</v>
      </c>
    </row>
    <row r="120" spans="1:18" x14ac:dyDescent="0.25">
      <c r="A120" s="2">
        <f t="shared" si="2"/>
        <v>118</v>
      </c>
      <c r="B120" s="2" t="s">
        <v>65</v>
      </c>
      <c r="C120" s="2" t="s">
        <v>230</v>
      </c>
      <c r="D120" s="2"/>
      <c r="E120" s="2"/>
      <c r="F120" s="2"/>
      <c r="G120" s="2"/>
      <c r="H120" s="2"/>
      <c r="I120" s="2"/>
      <c r="J120" s="55">
        <v>11</v>
      </c>
      <c r="K120" s="2">
        <v>0</v>
      </c>
      <c r="L120" s="2">
        <v>1</v>
      </c>
      <c r="M120" s="2">
        <v>0.2</v>
      </c>
      <c r="N120" s="36" t="s">
        <v>105</v>
      </c>
      <c r="O120" s="36" t="s">
        <v>105</v>
      </c>
      <c r="P120" s="58">
        <v>197</v>
      </c>
      <c r="Q120" s="2" t="s">
        <v>246</v>
      </c>
      <c r="R120" s="2" t="s">
        <v>873</v>
      </c>
    </row>
    <row r="121" spans="1:18" x14ac:dyDescent="0.25">
      <c r="A121" s="2">
        <f t="shared" si="2"/>
        <v>119</v>
      </c>
      <c r="B121" s="2" t="s">
        <v>65</v>
      </c>
      <c r="C121" s="2" t="s">
        <v>230</v>
      </c>
      <c r="D121" s="2"/>
      <c r="E121" s="2"/>
      <c r="F121" s="2"/>
      <c r="G121" s="2"/>
      <c r="H121" s="2"/>
      <c r="I121" s="2"/>
      <c r="J121" s="55">
        <v>1</v>
      </c>
      <c r="K121" s="2">
        <v>0</v>
      </c>
      <c r="L121" s="2">
        <v>1</v>
      </c>
      <c r="M121" s="2">
        <v>0.2</v>
      </c>
      <c r="N121" s="36" t="s">
        <v>105</v>
      </c>
      <c r="O121" s="36" t="s">
        <v>105</v>
      </c>
      <c r="P121" s="58">
        <v>197</v>
      </c>
      <c r="Q121" s="2" t="s">
        <v>246</v>
      </c>
      <c r="R121" s="2" t="s">
        <v>873</v>
      </c>
    </row>
    <row r="122" spans="1:18" x14ac:dyDescent="0.25">
      <c r="A122" s="2">
        <f t="shared" si="2"/>
        <v>120</v>
      </c>
      <c r="B122" s="2" t="s">
        <v>65</v>
      </c>
      <c r="C122" s="2" t="s">
        <v>230</v>
      </c>
      <c r="D122" s="2"/>
      <c r="E122" s="2"/>
      <c r="F122" s="2"/>
      <c r="G122" s="2"/>
      <c r="H122" s="2"/>
      <c r="I122" s="2"/>
      <c r="J122" s="55">
        <v>16</v>
      </c>
      <c r="K122" s="2">
        <v>0</v>
      </c>
      <c r="L122" s="2">
        <v>1</v>
      </c>
      <c r="M122" s="2">
        <v>0.2</v>
      </c>
      <c r="N122" s="36" t="s">
        <v>106</v>
      </c>
      <c r="O122" s="36" t="s">
        <v>106</v>
      </c>
      <c r="P122" s="58">
        <v>198</v>
      </c>
      <c r="Q122" s="2" t="s">
        <v>246</v>
      </c>
      <c r="R122" s="2" t="s">
        <v>272</v>
      </c>
    </row>
    <row r="123" spans="1:18" x14ac:dyDescent="0.25">
      <c r="A123" s="2">
        <f t="shared" si="2"/>
        <v>121</v>
      </c>
      <c r="B123" s="2" t="s">
        <v>65</v>
      </c>
      <c r="C123" s="2" t="s">
        <v>230</v>
      </c>
      <c r="D123" s="2"/>
      <c r="E123" s="2"/>
      <c r="F123" s="2"/>
      <c r="G123" s="2"/>
      <c r="H123" s="2"/>
      <c r="I123" s="2"/>
      <c r="J123" s="55">
        <v>6</v>
      </c>
      <c r="K123" s="2">
        <v>0</v>
      </c>
      <c r="L123" s="2">
        <v>1</v>
      </c>
      <c r="M123" s="2">
        <v>0.2</v>
      </c>
      <c r="N123" s="36" t="s">
        <v>106</v>
      </c>
      <c r="O123" s="36" t="s">
        <v>106</v>
      </c>
      <c r="P123" s="58">
        <v>198</v>
      </c>
      <c r="Q123" s="2" t="s">
        <v>246</v>
      </c>
      <c r="R123" s="2" t="s">
        <v>272</v>
      </c>
    </row>
    <row r="124" spans="1:18" x14ac:dyDescent="0.25">
      <c r="A124" s="2">
        <f t="shared" si="2"/>
        <v>122</v>
      </c>
      <c r="B124" s="2" t="s">
        <v>65</v>
      </c>
      <c r="C124" s="2" t="s">
        <v>231</v>
      </c>
      <c r="D124" s="2"/>
      <c r="E124" s="2"/>
      <c r="F124" s="2"/>
      <c r="G124" s="2"/>
      <c r="H124" s="2"/>
      <c r="I124" s="2"/>
      <c r="J124" s="55">
        <v>51</v>
      </c>
      <c r="K124" s="2">
        <v>0</v>
      </c>
      <c r="L124" s="2">
        <v>1</v>
      </c>
      <c r="M124" s="2">
        <v>0.2</v>
      </c>
      <c r="N124" s="36" t="s">
        <v>106</v>
      </c>
      <c r="O124" s="36" t="s">
        <v>106</v>
      </c>
      <c r="P124" s="58">
        <v>193</v>
      </c>
      <c r="Q124" s="2" t="s">
        <v>246</v>
      </c>
      <c r="R124" s="2" t="s">
        <v>272</v>
      </c>
    </row>
    <row r="125" spans="1:18" x14ac:dyDescent="0.25">
      <c r="A125" s="2">
        <f t="shared" si="2"/>
        <v>123</v>
      </c>
      <c r="B125" s="2" t="s">
        <v>65</v>
      </c>
      <c r="C125" s="2" t="s">
        <v>231</v>
      </c>
      <c r="D125" s="2"/>
      <c r="E125" s="2"/>
      <c r="F125" s="2"/>
      <c r="G125" s="2"/>
      <c r="H125" s="2"/>
      <c r="I125" s="2"/>
      <c r="J125" s="55">
        <v>61</v>
      </c>
      <c r="K125" s="2">
        <v>0</v>
      </c>
      <c r="L125" s="2">
        <v>1</v>
      </c>
      <c r="M125" s="2">
        <v>0.2</v>
      </c>
      <c r="N125" s="36" t="s">
        <v>106</v>
      </c>
      <c r="O125" s="36" t="s">
        <v>106</v>
      </c>
      <c r="P125" s="58">
        <v>193</v>
      </c>
      <c r="Q125" s="2" t="s">
        <v>246</v>
      </c>
      <c r="R125" s="2" t="s">
        <v>272</v>
      </c>
    </row>
    <row r="126" spans="1:18" x14ac:dyDescent="0.25">
      <c r="A126" s="2">
        <f t="shared" si="2"/>
        <v>124</v>
      </c>
      <c r="B126" s="2" t="s">
        <v>65</v>
      </c>
      <c r="C126" s="2" t="s">
        <v>231</v>
      </c>
      <c r="D126" s="2"/>
      <c r="E126" s="2"/>
      <c r="F126" s="2"/>
      <c r="G126" s="2"/>
      <c r="H126" s="2"/>
      <c r="I126" s="2"/>
      <c r="J126" s="55">
        <v>56</v>
      </c>
      <c r="K126" s="2">
        <v>0</v>
      </c>
      <c r="L126" s="2">
        <v>1</v>
      </c>
      <c r="M126" s="2">
        <v>0.2</v>
      </c>
      <c r="N126" s="36" t="s">
        <v>106</v>
      </c>
      <c r="O126" s="36" t="s">
        <v>106</v>
      </c>
      <c r="P126" s="58">
        <v>194</v>
      </c>
      <c r="Q126" s="2" t="s">
        <v>246</v>
      </c>
      <c r="R126" s="2" t="s">
        <v>272</v>
      </c>
    </row>
    <row r="127" spans="1:18" x14ac:dyDescent="0.25">
      <c r="A127" s="2">
        <f t="shared" si="2"/>
        <v>125</v>
      </c>
      <c r="B127" s="2" t="s">
        <v>65</v>
      </c>
      <c r="C127" s="2" t="s">
        <v>231</v>
      </c>
      <c r="D127" s="2"/>
      <c r="E127" s="2"/>
      <c r="F127" s="2"/>
      <c r="G127" s="2"/>
      <c r="H127" s="2"/>
      <c r="I127" s="2"/>
      <c r="J127" s="55">
        <v>66</v>
      </c>
      <c r="K127" s="2">
        <v>0</v>
      </c>
      <c r="L127" s="2">
        <v>1</v>
      </c>
      <c r="M127" s="2">
        <v>0.2</v>
      </c>
      <c r="N127" s="36" t="s">
        <v>106</v>
      </c>
      <c r="O127" s="36" t="s">
        <v>106</v>
      </c>
      <c r="P127" s="58">
        <v>194</v>
      </c>
      <c r="Q127" s="2" t="s">
        <v>246</v>
      </c>
      <c r="R127" s="2" t="s">
        <v>272</v>
      </c>
    </row>
    <row r="128" spans="1:18" x14ac:dyDescent="0.25">
      <c r="A128" s="2">
        <f t="shared" si="2"/>
        <v>126</v>
      </c>
      <c r="B128" s="2" t="s">
        <v>65</v>
      </c>
      <c r="C128" s="2" t="s">
        <v>231</v>
      </c>
      <c r="D128" s="2"/>
      <c r="E128" s="2"/>
      <c r="F128" s="2"/>
      <c r="G128" s="2"/>
      <c r="H128" s="2"/>
      <c r="I128" s="2"/>
      <c r="J128" s="55">
        <v>31</v>
      </c>
      <c r="K128" s="2">
        <v>0</v>
      </c>
      <c r="L128" s="2">
        <v>1</v>
      </c>
      <c r="M128" s="2">
        <v>0.2</v>
      </c>
      <c r="N128" s="36" t="s">
        <v>106</v>
      </c>
      <c r="O128" s="36" t="s">
        <v>106</v>
      </c>
      <c r="P128" s="58">
        <v>195</v>
      </c>
      <c r="Q128" s="2" t="s">
        <v>246</v>
      </c>
      <c r="R128" s="2" t="s">
        <v>272</v>
      </c>
    </row>
    <row r="129" spans="1:19" x14ac:dyDescent="0.25">
      <c r="A129" s="2">
        <f t="shared" si="2"/>
        <v>127</v>
      </c>
      <c r="B129" s="2" t="s">
        <v>65</v>
      </c>
      <c r="C129" s="2" t="s">
        <v>231</v>
      </c>
      <c r="D129" s="2"/>
      <c r="E129" s="2"/>
      <c r="F129" s="2"/>
      <c r="G129" s="2"/>
      <c r="H129" s="2"/>
      <c r="I129" s="2"/>
      <c r="J129" s="55">
        <v>41</v>
      </c>
      <c r="K129" s="2">
        <v>0</v>
      </c>
      <c r="L129" s="2">
        <v>1</v>
      </c>
      <c r="M129" s="2">
        <v>0.2</v>
      </c>
      <c r="N129" s="36" t="s">
        <v>106</v>
      </c>
      <c r="O129" s="36" t="s">
        <v>106</v>
      </c>
      <c r="P129" s="58">
        <v>195</v>
      </c>
      <c r="Q129" s="2" t="s">
        <v>246</v>
      </c>
      <c r="R129" s="2" t="s">
        <v>272</v>
      </c>
    </row>
    <row r="130" spans="1:19" x14ac:dyDescent="0.25">
      <c r="A130" s="2">
        <f t="shared" si="2"/>
        <v>128</v>
      </c>
      <c r="B130" s="2" t="s">
        <v>65</v>
      </c>
      <c r="C130" s="2" t="s">
        <v>231</v>
      </c>
      <c r="D130" s="2"/>
      <c r="E130" s="2"/>
      <c r="F130" s="2"/>
      <c r="G130" s="2"/>
      <c r="H130" s="2"/>
      <c r="I130" s="2"/>
      <c r="J130" s="55">
        <v>36</v>
      </c>
      <c r="K130" s="2">
        <v>0</v>
      </c>
      <c r="L130" s="2">
        <v>1</v>
      </c>
      <c r="M130" s="2">
        <v>0.2</v>
      </c>
      <c r="N130" s="36" t="s">
        <v>106</v>
      </c>
      <c r="O130" s="36" t="s">
        <v>106</v>
      </c>
      <c r="P130" s="58">
        <v>196</v>
      </c>
      <c r="Q130" s="2" t="s">
        <v>246</v>
      </c>
      <c r="R130" s="2" t="s">
        <v>272</v>
      </c>
    </row>
    <row r="131" spans="1:19" x14ac:dyDescent="0.25">
      <c r="A131" s="2">
        <f t="shared" si="2"/>
        <v>129</v>
      </c>
      <c r="B131" s="2" t="s">
        <v>65</v>
      </c>
      <c r="C131" s="2" t="s">
        <v>231</v>
      </c>
      <c r="D131" s="2"/>
      <c r="E131" s="2"/>
      <c r="F131" s="2"/>
      <c r="G131" s="2"/>
      <c r="H131" s="2"/>
      <c r="I131" s="2"/>
      <c r="J131" s="55">
        <v>46</v>
      </c>
      <c r="K131" s="2">
        <v>0</v>
      </c>
      <c r="L131" s="2">
        <v>1</v>
      </c>
      <c r="M131" s="2">
        <v>0.2</v>
      </c>
      <c r="N131" s="36" t="s">
        <v>106</v>
      </c>
      <c r="O131" s="36" t="s">
        <v>106</v>
      </c>
      <c r="P131" s="58">
        <v>196</v>
      </c>
      <c r="Q131" s="2" t="s">
        <v>246</v>
      </c>
      <c r="R131" s="2" t="s">
        <v>272</v>
      </c>
    </row>
    <row r="132" spans="1:19" x14ac:dyDescent="0.25">
      <c r="A132" s="2">
        <f t="shared" si="2"/>
        <v>130</v>
      </c>
      <c r="B132" s="2" t="s">
        <v>65</v>
      </c>
      <c r="C132" s="2" t="s">
        <v>231</v>
      </c>
      <c r="D132" s="2"/>
      <c r="E132" s="2"/>
      <c r="F132" s="2"/>
      <c r="G132" s="2"/>
      <c r="H132" s="2"/>
      <c r="I132" s="2"/>
      <c r="J132" s="55">
        <v>11</v>
      </c>
      <c r="K132" s="2">
        <v>0</v>
      </c>
      <c r="L132" s="2">
        <v>1</v>
      </c>
      <c r="M132" s="2">
        <v>0.2</v>
      </c>
      <c r="N132" s="36" t="s">
        <v>106</v>
      </c>
      <c r="O132" s="36" t="s">
        <v>106</v>
      </c>
      <c r="P132" s="58">
        <v>197</v>
      </c>
      <c r="Q132" s="2" t="s">
        <v>246</v>
      </c>
      <c r="R132" s="2" t="s">
        <v>272</v>
      </c>
    </row>
    <row r="133" spans="1:19" x14ac:dyDescent="0.25">
      <c r="A133" s="2">
        <f t="shared" si="2"/>
        <v>131</v>
      </c>
      <c r="B133" s="2" t="s">
        <v>65</v>
      </c>
      <c r="C133" s="2" t="s">
        <v>231</v>
      </c>
      <c r="D133" s="2"/>
      <c r="E133" s="2"/>
      <c r="F133" s="2"/>
      <c r="G133" s="2"/>
      <c r="H133" s="2"/>
      <c r="I133" s="2"/>
      <c r="J133" s="55">
        <v>1</v>
      </c>
      <c r="K133" s="2">
        <v>0</v>
      </c>
      <c r="L133" s="2">
        <v>1</v>
      </c>
      <c r="M133" s="2">
        <v>0.2</v>
      </c>
      <c r="N133" s="36" t="s">
        <v>106</v>
      </c>
      <c r="O133" s="36" t="s">
        <v>106</v>
      </c>
      <c r="P133" s="58">
        <v>197</v>
      </c>
      <c r="Q133" s="2" t="s">
        <v>246</v>
      </c>
      <c r="R133" s="2" t="s">
        <v>272</v>
      </c>
    </row>
    <row r="134" spans="1:19" x14ac:dyDescent="0.25">
      <c r="A134" s="2">
        <f t="shared" si="2"/>
        <v>132</v>
      </c>
      <c r="B134" s="2" t="s">
        <v>65</v>
      </c>
      <c r="C134" s="2" t="s">
        <v>231</v>
      </c>
      <c r="D134" s="2"/>
      <c r="E134" s="2"/>
      <c r="F134" s="2"/>
      <c r="G134" s="2"/>
      <c r="H134" s="2"/>
      <c r="I134" s="2"/>
      <c r="J134" s="55">
        <v>16</v>
      </c>
      <c r="K134" s="2">
        <v>0</v>
      </c>
      <c r="L134" s="2">
        <v>1</v>
      </c>
      <c r="M134" s="2">
        <v>0.2</v>
      </c>
      <c r="N134" s="36" t="s">
        <v>106</v>
      </c>
      <c r="O134" s="36" t="s">
        <v>106</v>
      </c>
      <c r="P134" s="58">
        <v>198</v>
      </c>
      <c r="Q134" s="2" t="s">
        <v>246</v>
      </c>
      <c r="R134" s="2" t="s">
        <v>272</v>
      </c>
    </row>
    <row r="135" spans="1:19" ht="15.75" thickBot="1" x14ac:dyDescent="0.3">
      <c r="A135" s="2">
        <f t="shared" si="2"/>
        <v>133</v>
      </c>
      <c r="B135" s="35" t="s">
        <v>65</v>
      </c>
      <c r="C135" s="35" t="s">
        <v>231</v>
      </c>
      <c r="D135" s="35"/>
      <c r="E135" s="35"/>
      <c r="F135" s="35"/>
      <c r="G135" s="35"/>
      <c r="H135" s="35"/>
      <c r="I135" s="35"/>
      <c r="J135" s="55">
        <v>6</v>
      </c>
      <c r="K135" s="35">
        <v>0</v>
      </c>
      <c r="L135" s="35">
        <v>1</v>
      </c>
      <c r="M135" s="35">
        <v>0.2</v>
      </c>
      <c r="N135" s="36" t="s">
        <v>106</v>
      </c>
      <c r="O135" s="36" t="s">
        <v>106</v>
      </c>
      <c r="P135" s="58">
        <v>198</v>
      </c>
      <c r="Q135" s="35" t="s">
        <v>246</v>
      </c>
      <c r="R135" s="35" t="s">
        <v>272</v>
      </c>
    </row>
    <row r="136" spans="1:19" x14ac:dyDescent="0.25">
      <c r="A136" s="2">
        <f t="shared" si="2"/>
        <v>134</v>
      </c>
      <c r="B136" s="36" t="s">
        <v>60</v>
      </c>
      <c r="C136" s="36" t="s">
        <v>232</v>
      </c>
      <c r="D136" s="36"/>
      <c r="E136" s="36"/>
      <c r="F136" s="36"/>
      <c r="G136" s="36"/>
      <c r="H136" s="36"/>
      <c r="I136" s="36"/>
      <c r="J136" s="55">
        <v>106</v>
      </c>
      <c r="K136" s="36">
        <v>0</v>
      </c>
      <c r="L136" s="2">
        <v>1</v>
      </c>
      <c r="M136" s="2">
        <v>0.2</v>
      </c>
      <c r="N136" s="36" t="s">
        <v>105</v>
      </c>
      <c r="O136" s="36" t="s">
        <v>105</v>
      </c>
      <c r="P136" s="58">
        <v>199</v>
      </c>
      <c r="Q136" s="36" t="s">
        <v>247</v>
      </c>
      <c r="R136" s="2" t="s">
        <v>873</v>
      </c>
    </row>
    <row r="137" spans="1:19" ht="15.75" thickBot="1" x14ac:dyDescent="0.3">
      <c r="A137" s="2">
        <f t="shared" si="2"/>
        <v>135</v>
      </c>
      <c r="B137" s="35" t="s">
        <v>60</v>
      </c>
      <c r="C137" s="35" t="s">
        <v>232</v>
      </c>
      <c r="D137" s="35"/>
      <c r="E137" s="35"/>
      <c r="F137" s="35"/>
      <c r="G137" s="35"/>
      <c r="H137" s="35"/>
      <c r="I137" s="35"/>
      <c r="J137" s="55">
        <v>116</v>
      </c>
      <c r="K137" s="35">
        <v>0</v>
      </c>
      <c r="L137" s="35">
        <v>1</v>
      </c>
      <c r="M137" s="35">
        <v>0.2</v>
      </c>
      <c r="N137" s="36" t="s">
        <v>105</v>
      </c>
      <c r="O137" s="36" t="s">
        <v>105</v>
      </c>
      <c r="P137" s="58">
        <v>199</v>
      </c>
      <c r="Q137" s="35" t="s">
        <v>247</v>
      </c>
      <c r="R137" s="2" t="s">
        <v>873</v>
      </c>
    </row>
    <row r="138" spans="1:19" x14ac:dyDescent="0.25">
      <c r="A138" s="2">
        <f t="shared" ref="A138:A205" si="3">A137+1</f>
        <v>136</v>
      </c>
      <c r="B138" s="2" t="s">
        <v>250</v>
      </c>
      <c r="C138" s="2" t="s">
        <v>251</v>
      </c>
      <c r="D138" s="2"/>
      <c r="E138" s="2"/>
      <c r="F138" s="2"/>
      <c r="G138" s="2"/>
      <c r="H138" s="2"/>
      <c r="I138" s="2"/>
      <c r="J138" s="55">
        <v>11</v>
      </c>
      <c r="K138" s="2">
        <v>0</v>
      </c>
      <c r="L138" s="2">
        <v>1</v>
      </c>
      <c r="M138" s="2">
        <v>0.2</v>
      </c>
      <c r="N138" s="36" t="s">
        <v>106</v>
      </c>
      <c r="O138" s="36" t="s">
        <v>106</v>
      </c>
      <c r="P138" s="58">
        <v>226</v>
      </c>
      <c r="Q138" s="36" t="s">
        <v>252</v>
      </c>
      <c r="R138" s="2" t="s">
        <v>272</v>
      </c>
      <c r="S138" t="s">
        <v>341</v>
      </c>
    </row>
    <row r="139" spans="1:19" x14ac:dyDescent="0.25">
      <c r="A139" s="2">
        <f t="shared" si="3"/>
        <v>137</v>
      </c>
      <c r="B139" s="2" t="s">
        <v>250</v>
      </c>
      <c r="C139" s="2" t="s">
        <v>251</v>
      </c>
      <c r="D139" s="2"/>
      <c r="E139" s="2"/>
      <c r="F139" s="2"/>
      <c r="G139" s="2"/>
      <c r="H139" s="2"/>
      <c r="I139" s="2"/>
      <c r="J139" s="55">
        <v>1</v>
      </c>
      <c r="K139" s="2">
        <v>0</v>
      </c>
      <c r="L139" s="2">
        <v>1</v>
      </c>
      <c r="M139" s="2">
        <v>0.2</v>
      </c>
      <c r="N139" s="36" t="s">
        <v>105</v>
      </c>
      <c r="O139" s="36" t="s">
        <v>105</v>
      </c>
      <c r="P139" s="58">
        <v>226</v>
      </c>
      <c r="Q139" s="2" t="s">
        <v>252</v>
      </c>
      <c r="R139" s="2" t="s">
        <v>873</v>
      </c>
    </row>
    <row r="140" spans="1:19" x14ac:dyDescent="0.25">
      <c r="A140" s="2">
        <f t="shared" si="3"/>
        <v>138</v>
      </c>
      <c r="B140" s="2" t="s">
        <v>250</v>
      </c>
      <c r="C140" s="2" t="s">
        <v>253</v>
      </c>
      <c r="D140" s="2"/>
      <c r="E140" s="2"/>
      <c r="F140" s="2"/>
      <c r="G140" s="2"/>
      <c r="H140" s="2"/>
      <c r="I140" s="2"/>
      <c r="J140" s="55">
        <v>11</v>
      </c>
      <c r="K140" s="2">
        <v>0</v>
      </c>
      <c r="L140" s="2">
        <v>1</v>
      </c>
      <c r="M140" s="2">
        <v>0.2</v>
      </c>
      <c r="N140" s="36" t="s">
        <v>106</v>
      </c>
      <c r="O140" s="36" t="s">
        <v>106</v>
      </c>
      <c r="P140" s="58">
        <v>227</v>
      </c>
      <c r="Q140" s="36" t="s">
        <v>252</v>
      </c>
      <c r="R140" s="2" t="s">
        <v>272</v>
      </c>
    </row>
    <row r="141" spans="1:19" x14ac:dyDescent="0.25">
      <c r="A141" s="2">
        <f t="shared" si="3"/>
        <v>139</v>
      </c>
      <c r="B141" s="2" t="s">
        <v>250</v>
      </c>
      <c r="C141" s="2" t="s">
        <v>253</v>
      </c>
      <c r="D141" s="2"/>
      <c r="E141" s="2"/>
      <c r="F141" s="2"/>
      <c r="G141" s="2"/>
      <c r="H141" s="2"/>
      <c r="I141" s="2"/>
      <c r="J141" s="55">
        <v>1</v>
      </c>
      <c r="K141" s="2">
        <v>0</v>
      </c>
      <c r="L141" s="2">
        <v>1</v>
      </c>
      <c r="M141" s="2">
        <v>0.2</v>
      </c>
      <c r="N141" s="36" t="s">
        <v>106</v>
      </c>
      <c r="O141" s="36" t="s">
        <v>106</v>
      </c>
      <c r="P141" s="58">
        <v>227</v>
      </c>
      <c r="Q141" s="2" t="s">
        <v>252</v>
      </c>
      <c r="R141" s="2" t="s">
        <v>272</v>
      </c>
    </row>
    <row r="142" spans="1:19" x14ac:dyDescent="0.25">
      <c r="A142" s="2">
        <f t="shared" si="3"/>
        <v>140</v>
      </c>
      <c r="B142" s="2" t="s">
        <v>250</v>
      </c>
      <c r="C142" s="2" t="s">
        <v>253</v>
      </c>
      <c r="D142" s="2"/>
      <c r="E142" s="2"/>
      <c r="F142" s="2"/>
      <c r="G142" s="2"/>
      <c r="H142" s="2"/>
      <c r="I142" s="2"/>
      <c r="J142" s="55">
        <v>11</v>
      </c>
      <c r="K142" s="2">
        <v>0</v>
      </c>
      <c r="L142" s="2">
        <v>1</v>
      </c>
      <c r="M142" s="2">
        <v>0.2</v>
      </c>
      <c r="N142" s="36" t="s">
        <v>105</v>
      </c>
      <c r="O142" s="36" t="s">
        <v>105</v>
      </c>
      <c r="P142" s="58">
        <v>228</v>
      </c>
      <c r="Q142" s="2" t="s">
        <v>252</v>
      </c>
      <c r="R142" s="2" t="s">
        <v>873</v>
      </c>
      <c r="S142" t="s">
        <v>341</v>
      </c>
    </row>
    <row r="143" spans="1:19" x14ac:dyDescent="0.25">
      <c r="A143" s="2">
        <f t="shared" si="3"/>
        <v>141</v>
      </c>
      <c r="B143" s="2" t="s">
        <v>250</v>
      </c>
      <c r="C143" s="2" t="s">
        <v>253</v>
      </c>
      <c r="D143" s="2"/>
      <c r="E143" s="2"/>
      <c r="F143" s="2"/>
      <c r="G143" s="2"/>
      <c r="H143" s="2"/>
      <c r="I143" s="2"/>
      <c r="J143" s="55">
        <v>1</v>
      </c>
      <c r="K143" s="2">
        <v>0</v>
      </c>
      <c r="L143" s="2">
        <v>1</v>
      </c>
      <c r="M143" s="2">
        <v>0.2</v>
      </c>
      <c r="N143" s="36" t="s">
        <v>106</v>
      </c>
      <c r="O143" s="36" t="s">
        <v>106</v>
      </c>
      <c r="P143" s="58">
        <v>228</v>
      </c>
      <c r="Q143" s="2" t="s">
        <v>252</v>
      </c>
      <c r="R143" s="2" t="s">
        <v>272</v>
      </c>
    </row>
    <row r="144" spans="1:19" x14ac:dyDescent="0.25">
      <c r="A144" s="2">
        <f t="shared" si="3"/>
        <v>142</v>
      </c>
      <c r="B144" s="2" t="s">
        <v>250</v>
      </c>
      <c r="C144" s="2" t="s">
        <v>251</v>
      </c>
      <c r="D144" s="2"/>
      <c r="E144" s="2"/>
      <c r="F144" s="2"/>
      <c r="G144" s="2"/>
      <c r="H144" s="2"/>
      <c r="I144" s="2"/>
      <c r="J144" s="55">
        <v>11</v>
      </c>
      <c r="K144" s="2">
        <v>0</v>
      </c>
      <c r="L144" s="2">
        <v>1</v>
      </c>
      <c r="M144" s="2">
        <v>0.2</v>
      </c>
      <c r="N144" s="36" t="s">
        <v>106</v>
      </c>
      <c r="O144" s="36" t="s">
        <v>106</v>
      </c>
      <c r="P144" s="58">
        <v>229</v>
      </c>
      <c r="Q144" s="2" t="s">
        <v>252</v>
      </c>
      <c r="R144" s="2" t="s">
        <v>272</v>
      </c>
    </row>
    <row r="145" spans="1:18" ht="15.75" thickBot="1" x14ac:dyDescent="0.3">
      <c r="A145" s="2">
        <f t="shared" si="3"/>
        <v>143</v>
      </c>
      <c r="B145" s="35" t="s">
        <v>250</v>
      </c>
      <c r="C145" s="2" t="s">
        <v>251</v>
      </c>
      <c r="D145" s="35"/>
      <c r="E145" s="35"/>
      <c r="F145" s="35"/>
      <c r="G145" s="35"/>
      <c r="H145" s="35"/>
      <c r="I145" s="35"/>
      <c r="J145" s="55">
        <v>1</v>
      </c>
      <c r="K145" s="35">
        <v>0</v>
      </c>
      <c r="L145" s="35">
        <v>1</v>
      </c>
      <c r="M145" s="35">
        <v>0.2</v>
      </c>
      <c r="N145" s="36" t="s">
        <v>106</v>
      </c>
      <c r="O145" s="36" t="s">
        <v>106</v>
      </c>
      <c r="P145" s="58">
        <v>229</v>
      </c>
      <c r="Q145" s="35" t="s">
        <v>252</v>
      </c>
      <c r="R145" s="35" t="s">
        <v>272</v>
      </c>
    </row>
    <row r="146" spans="1:18" x14ac:dyDescent="0.25">
      <c r="A146" s="2">
        <f t="shared" si="3"/>
        <v>144</v>
      </c>
      <c r="B146" s="36" t="s">
        <v>61</v>
      </c>
      <c r="C146" s="36" t="s">
        <v>580</v>
      </c>
      <c r="D146" s="36"/>
      <c r="E146" s="36"/>
      <c r="F146" s="36"/>
      <c r="G146" s="36"/>
      <c r="H146" s="36"/>
      <c r="I146" s="36"/>
      <c r="J146" s="56">
        <v>1</v>
      </c>
      <c r="K146" s="36">
        <v>0</v>
      </c>
      <c r="L146" s="161">
        <v>1</v>
      </c>
      <c r="M146" s="161">
        <v>0.2</v>
      </c>
      <c r="N146" s="36" t="s">
        <v>105</v>
      </c>
      <c r="O146" s="36" t="s">
        <v>105</v>
      </c>
      <c r="P146" s="162"/>
      <c r="Q146" s="36" t="s">
        <v>581</v>
      </c>
      <c r="R146" s="2" t="s">
        <v>582</v>
      </c>
    </row>
    <row r="147" spans="1:18" x14ac:dyDescent="0.25">
      <c r="A147" s="2">
        <f t="shared" si="3"/>
        <v>145</v>
      </c>
      <c r="B147" s="2" t="s">
        <v>61</v>
      </c>
      <c r="C147" s="2" t="s">
        <v>583</v>
      </c>
      <c r="D147" s="2"/>
      <c r="E147" s="2"/>
      <c r="F147" s="2"/>
      <c r="G147" s="2"/>
      <c r="H147" s="2"/>
      <c r="I147" s="2"/>
      <c r="J147" s="55">
        <v>1</v>
      </c>
      <c r="K147" s="2">
        <v>0</v>
      </c>
      <c r="L147" s="163">
        <v>1</v>
      </c>
      <c r="M147" s="163">
        <v>0.2</v>
      </c>
      <c r="N147" s="36" t="s">
        <v>105</v>
      </c>
      <c r="O147" s="36" t="s">
        <v>105</v>
      </c>
      <c r="P147" s="164"/>
      <c r="Q147" s="2" t="s">
        <v>581</v>
      </c>
      <c r="R147" s="2" t="s">
        <v>582</v>
      </c>
    </row>
    <row r="148" spans="1:18" x14ac:dyDescent="0.25">
      <c r="A148" s="2">
        <f t="shared" si="3"/>
        <v>146</v>
      </c>
      <c r="B148" s="36" t="s">
        <v>61</v>
      </c>
      <c r="C148" s="36" t="s">
        <v>580</v>
      </c>
      <c r="D148" s="36"/>
      <c r="E148" s="36"/>
      <c r="F148" s="36"/>
      <c r="G148" s="36"/>
      <c r="H148" s="36"/>
      <c r="I148" s="36"/>
      <c r="J148" s="56">
        <v>6</v>
      </c>
      <c r="K148" s="36">
        <v>0</v>
      </c>
      <c r="L148" s="161">
        <v>1</v>
      </c>
      <c r="M148" s="161">
        <v>0.2</v>
      </c>
      <c r="N148" s="36" t="s">
        <v>106</v>
      </c>
      <c r="O148" s="36" t="s">
        <v>106</v>
      </c>
      <c r="P148" s="162"/>
      <c r="Q148" s="36" t="s">
        <v>581</v>
      </c>
      <c r="R148" s="2" t="s">
        <v>582</v>
      </c>
    </row>
    <row r="149" spans="1:18" x14ac:dyDescent="0.25">
      <c r="A149" s="2">
        <f t="shared" si="3"/>
        <v>147</v>
      </c>
      <c r="B149" s="2" t="s">
        <v>61</v>
      </c>
      <c r="C149" s="2" t="s">
        <v>583</v>
      </c>
      <c r="D149" s="2"/>
      <c r="E149" s="2"/>
      <c r="F149" s="2"/>
      <c r="G149" s="2"/>
      <c r="H149" s="2"/>
      <c r="I149" s="2"/>
      <c r="J149" s="55">
        <v>6</v>
      </c>
      <c r="K149" s="2">
        <v>0</v>
      </c>
      <c r="L149" s="163">
        <v>1</v>
      </c>
      <c r="M149" s="163">
        <v>0.2</v>
      </c>
      <c r="N149" s="36" t="s">
        <v>106</v>
      </c>
      <c r="O149" s="36" t="s">
        <v>106</v>
      </c>
      <c r="P149" s="164"/>
      <c r="Q149" s="2" t="s">
        <v>581</v>
      </c>
      <c r="R149" s="2" t="s">
        <v>582</v>
      </c>
    </row>
    <row r="150" spans="1:18" x14ac:dyDescent="0.25">
      <c r="A150" s="2">
        <f t="shared" si="3"/>
        <v>148</v>
      </c>
      <c r="B150" s="2" t="s">
        <v>61</v>
      </c>
      <c r="C150" s="2" t="s">
        <v>580</v>
      </c>
      <c r="D150" s="2"/>
      <c r="E150" s="2"/>
      <c r="F150" s="2"/>
      <c r="G150" s="2"/>
      <c r="H150" s="2"/>
      <c r="I150" s="2"/>
      <c r="J150" s="55">
        <v>11</v>
      </c>
      <c r="K150" s="2">
        <v>0</v>
      </c>
      <c r="L150" s="163">
        <v>1</v>
      </c>
      <c r="M150" s="163">
        <v>0.2</v>
      </c>
      <c r="N150" s="2" t="s">
        <v>105</v>
      </c>
      <c r="O150" s="36" t="s">
        <v>105</v>
      </c>
      <c r="P150" s="164"/>
      <c r="Q150" s="2" t="s">
        <v>581</v>
      </c>
      <c r="R150" s="2" t="s">
        <v>582</v>
      </c>
    </row>
    <row r="151" spans="1:18" x14ac:dyDescent="0.25">
      <c r="A151" s="2">
        <f t="shared" si="3"/>
        <v>149</v>
      </c>
      <c r="B151" s="2" t="s">
        <v>61</v>
      </c>
      <c r="C151" s="2" t="s">
        <v>583</v>
      </c>
      <c r="D151" s="2"/>
      <c r="E151" s="2"/>
      <c r="F151" s="2"/>
      <c r="G151" s="2"/>
      <c r="H151" s="2"/>
      <c r="I151" s="2"/>
      <c r="J151" s="55">
        <v>11</v>
      </c>
      <c r="K151" s="2">
        <v>0</v>
      </c>
      <c r="L151" s="163">
        <v>1</v>
      </c>
      <c r="M151" s="163">
        <v>0.2</v>
      </c>
      <c r="N151" s="2" t="s">
        <v>105</v>
      </c>
      <c r="O151" s="36" t="s">
        <v>105</v>
      </c>
      <c r="P151" s="164"/>
      <c r="Q151" s="2" t="s">
        <v>581</v>
      </c>
      <c r="R151" s="2" t="s">
        <v>582</v>
      </c>
    </row>
    <row r="152" spans="1:18" x14ac:dyDescent="0.25">
      <c r="A152" s="2">
        <f t="shared" si="3"/>
        <v>150</v>
      </c>
      <c r="B152" s="2" t="s">
        <v>61</v>
      </c>
      <c r="C152" s="2" t="s">
        <v>580</v>
      </c>
      <c r="D152" s="2"/>
      <c r="E152" s="2"/>
      <c r="F152" s="2"/>
      <c r="G152" s="2"/>
      <c r="H152" s="2"/>
      <c r="I152" s="2"/>
      <c r="J152" s="55">
        <v>16</v>
      </c>
      <c r="K152" s="2">
        <v>0</v>
      </c>
      <c r="L152" s="163">
        <v>1</v>
      </c>
      <c r="M152" s="163">
        <v>0.2</v>
      </c>
      <c r="N152" s="36" t="s">
        <v>106</v>
      </c>
      <c r="O152" s="36" t="s">
        <v>106</v>
      </c>
      <c r="P152" s="164"/>
      <c r="Q152" s="2" t="s">
        <v>581</v>
      </c>
      <c r="R152" s="2" t="s">
        <v>582</v>
      </c>
    </row>
    <row r="153" spans="1:18" x14ac:dyDescent="0.25">
      <c r="A153" s="2">
        <f t="shared" si="3"/>
        <v>151</v>
      </c>
      <c r="B153" s="2" t="s">
        <v>61</v>
      </c>
      <c r="C153" s="2" t="s">
        <v>583</v>
      </c>
      <c r="D153" s="2"/>
      <c r="E153" s="2"/>
      <c r="F153" s="2"/>
      <c r="G153" s="2"/>
      <c r="H153" s="2"/>
      <c r="I153" s="2"/>
      <c r="J153" s="55">
        <v>16</v>
      </c>
      <c r="K153" s="2">
        <v>0</v>
      </c>
      <c r="L153" s="163">
        <v>1</v>
      </c>
      <c r="M153" s="163">
        <v>0.2</v>
      </c>
      <c r="N153" s="36" t="s">
        <v>106</v>
      </c>
      <c r="O153" s="36" t="s">
        <v>106</v>
      </c>
      <c r="P153" s="164"/>
      <c r="Q153" s="2" t="s">
        <v>581</v>
      </c>
      <c r="R153" s="2" t="s">
        <v>582</v>
      </c>
    </row>
    <row r="154" spans="1:18" x14ac:dyDescent="0.25">
      <c r="A154" s="2">
        <f t="shared" si="3"/>
        <v>152</v>
      </c>
      <c r="B154" s="2" t="s">
        <v>61</v>
      </c>
      <c r="C154" s="2" t="s">
        <v>580</v>
      </c>
      <c r="D154" s="2"/>
      <c r="E154" s="2"/>
      <c r="F154" s="2"/>
      <c r="G154" s="2"/>
      <c r="H154" s="2"/>
      <c r="I154" s="2"/>
      <c r="J154" s="55">
        <v>131</v>
      </c>
      <c r="K154" s="2">
        <v>0</v>
      </c>
      <c r="L154" s="163">
        <v>1</v>
      </c>
      <c r="M154" s="163">
        <v>0.2</v>
      </c>
      <c r="N154" s="36" t="s">
        <v>105</v>
      </c>
      <c r="O154" s="36" t="s">
        <v>105</v>
      </c>
      <c r="P154" s="164"/>
      <c r="Q154" s="2" t="s">
        <v>584</v>
      </c>
      <c r="R154" s="2" t="s">
        <v>582</v>
      </c>
    </row>
    <row r="155" spans="1:18" x14ac:dyDescent="0.25">
      <c r="A155" s="2">
        <f t="shared" si="3"/>
        <v>153</v>
      </c>
      <c r="B155" s="2" t="s">
        <v>61</v>
      </c>
      <c r="C155" s="2" t="s">
        <v>583</v>
      </c>
      <c r="D155" s="2"/>
      <c r="E155" s="2"/>
      <c r="F155" s="2"/>
      <c r="G155" s="2"/>
      <c r="H155" s="2"/>
      <c r="I155" s="2"/>
      <c r="J155" s="55">
        <v>131</v>
      </c>
      <c r="K155" s="2">
        <v>0</v>
      </c>
      <c r="L155" s="163">
        <v>1</v>
      </c>
      <c r="M155" s="163">
        <v>0.2</v>
      </c>
      <c r="N155" s="36" t="s">
        <v>105</v>
      </c>
      <c r="O155" s="36" t="s">
        <v>105</v>
      </c>
      <c r="P155" s="164"/>
      <c r="Q155" s="2" t="s">
        <v>584</v>
      </c>
      <c r="R155" s="2" t="s">
        <v>582</v>
      </c>
    </row>
    <row r="156" spans="1:18" x14ac:dyDescent="0.25">
      <c r="A156" s="2">
        <f t="shared" si="3"/>
        <v>154</v>
      </c>
      <c r="B156" s="2" t="s">
        <v>61</v>
      </c>
      <c r="C156" s="2" t="s">
        <v>580</v>
      </c>
      <c r="D156" s="2"/>
      <c r="E156" s="2"/>
      <c r="F156" s="2"/>
      <c r="G156" s="2"/>
      <c r="H156" s="2"/>
      <c r="I156" s="2"/>
      <c r="J156" s="55">
        <v>136</v>
      </c>
      <c r="K156" s="2">
        <v>0</v>
      </c>
      <c r="L156" s="163">
        <v>1</v>
      </c>
      <c r="M156" s="163">
        <v>0.2</v>
      </c>
      <c r="N156" s="36" t="s">
        <v>106</v>
      </c>
      <c r="O156" s="36" t="s">
        <v>106</v>
      </c>
      <c r="P156" s="164"/>
      <c r="Q156" s="2" t="s">
        <v>584</v>
      </c>
      <c r="R156" s="2" t="s">
        <v>582</v>
      </c>
    </row>
    <row r="157" spans="1:18" x14ac:dyDescent="0.25">
      <c r="A157" s="2">
        <f t="shared" si="3"/>
        <v>155</v>
      </c>
      <c r="B157" s="2" t="s">
        <v>61</v>
      </c>
      <c r="C157" s="2" t="s">
        <v>583</v>
      </c>
      <c r="D157" s="2"/>
      <c r="E157" s="2"/>
      <c r="F157" s="2"/>
      <c r="G157" s="2"/>
      <c r="H157" s="2"/>
      <c r="I157" s="2"/>
      <c r="J157" s="55">
        <v>136</v>
      </c>
      <c r="K157" s="2">
        <v>0</v>
      </c>
      <c r="L157" s="163">
        <v>1</v>
      </c>
      <c r="M157" s="163">
        <v>0.2</v>
      </c>
      <c r="N157" s="36" t="s">
        <v>106</v>
      </c>
      <c r="O157" s="36" t="s">
        <v>106</v>
      </c>
      <c r="P157" s="164"/>
      <c r="Q157" s="2" t="s">
        <v>584</v>
      </c>
      <c r="R157" s="2" t="s">
        <v>582</v>
      </c>
    </row>
    <row r="158" spans="1:18" x14ac:dyDescent="0.25">
      <c r="A158" s="2">
        <f t="shared" si="3"/>
        <v>156</v>
      </c>
      <c r="B158" s="2" t="s">
        <v>61</v>
      </c>
      <c r="C158" s="2" t="s">
        <v>580</v>
      </c>
      <c r="D158" s="2"/>
      <c r="E158" s="2"/>
      <c r="F158" s="2"/>
      <c r="G158" s="2"/>
      <c r="H158" s="2"/>
      <c r="I158" s="2"/>
      <c r="J158" s="55">
        <v>141</v>
      </c>
      <c r="K158" s="2">
        <v>0</v>
      </c>
      <c r="L158" s="163">
        <v>1</v>
      </c>
      <c r="M158" s="163">
        <v>0.2</v>
      </c>
      <c r="N158" s="2" t="s">
        <v>105</v>
      </c>
      <c r="O158" s="36" t="s">
        <v>105</v>
      </c>
      <c r="P158" s="164"/>
      <c r="Q158" s="2" t="s">
        <v>584</v>
      </c>
      <c r="R158" s="2" t="s">
        <v>582</v>
      </c>
    </row>
    <row r="159" spans="1:18" x14ac:dyDescent="0.25">
      <c r="A159" s="2">
        <f t="shared" si="3"/>
        <v>157</v>
      </c>
      <c r="B159" s="2" t="s">
        <v>61</v>
      </c>
      <c r="C159" s="2" t="s">
        <v>583</v>
      </c>
      <c r="D159" s="2"/>
      <c r="E159" s="2"/>
      <c r="F159" s="2"/>
      <c r="G159" s="2"/>
      <c r="H159" s="2"/>
      <c r="I159" s="2"/>
      <c r="J159" s="55">
        <v>141</v>
      </c>
      <c r="K159" s="2">
        <v>0</v>
      </c>
      <c r="L159" s="163">
        <v>1</v>
      </c>
      <c r="M159" s="163">
        <v>0.2</v>
      </c>
      <c r="N159" s="2" t="s">
        <v>105</v>
      </c>
      <c r="O159" s="36" t="s">
        <v>105</v>
      </c>
      <c r="P159" s="164"/>
      <c r="Q159" s="2" t="s">
        <v>584</v>
      </c>
      <c r="R159" s="2" t="s">
        <v>582</v>
      </c>
    </row>
    <row r="160" spans="1:18" x14ac:dyDescent="0.25">
      <c r="A160" s="2">
        <f t="shared" si="3"/>
        <v>158</v>
      </c>
      <c r="B160" s="2" t="s">
        <v>61</v>
      </c>
      <c r="C160" s="2" t="s">
        <v>580</v>
      </c>
      <c r="D160" s="2"/>
      <c r="E160" s="2"/>
      <c r="F160" s="2"/>
      <c r="G160" s="2"/>
      <c r="H160" s="2"/>
      <c r="I160" s="2"/>
      <c r="J160" s="55">
        <v>146</v>
      </c>
      <c r="K160" s="2">
        <v>0</v>
      </c>
      <c r="L160" s="163">
        <v>1</v>
      </c>
      <c r="M160" s="163">
        <v>0.2</v>
      </c>
      <c r="N160" s="36" t="s">
        <v>106</v>
      </c>
      <c r="O160" s="36" t="s">
        <v>106</v>
      </c>
      <c r="P160" s="164"/>
      <c r="Q160" s="2" t="s">
        <v>584</v>
      </c>
      <c r="R160" s="2" t="s">
        <v>582</v>
      </c>
    </row>
    <row r="161" spans="1:18" x14ac:dyDescent="0.25">
      <c r="A161" s="2">
        <f t="shared" si="3"/>
        <v>159</v>
      </c>
      <c r="B161" s="2" t="s">
        <v>61</v>
      </c>
      <c r="C161" s="2" t="s">
        <v>583</v>
      </c>
      <c r="D161" s="2"/>
      <c r="E161" s="2"/>
      <c r="F161" s="2"/>
      <c r="G161" s="2"/>
      <c r="H161" s="2"/>
      <c r="I161" s="2"/>
      <c r="J161" s="55">
        <v>146</v>
      </c>
      <c r="K161" s="2">
        <v>0</v>
      </c>
      <c r="L161" s="163">
        <v>1</v>
      </c>
      <c r="M161" s="163">
        <v>0.2</v>
      </c>
      <c r="N161" s="36" t="s">
        <v>106</v>
      </c>
      <c r="O161" s="36" t="s">
        <v>106</v>
      </c>
      <c r="P161" s="164"/>
      <c r="Q161" s="2" t="s">
        <v>584</v>
      </c>
      <c r="R161" s="2" t="s">
        <v>582</v>
      </c>
    </row>
    <row r="162" spans="1:18" x14ac:dyDescent="0.25">
      <c r="A162" s="2">
        <f t="shared" si="3"/>
        <v>160</v>
      </c>
      <c r="B162" s="2" t="s">
        <v>61</v>
      </c>
      <c r="C162" s="2" t="s">
        <v>580</v>
      </c>
      <c r="D162" s="2"/>
      <c r="E162" s="2"/>
      <c r="F162" s="2"/>
      <c r="G162" s="2"/>
      <c r="H162" s="2"/>
      <c r="I162" s="2"/>
      <c r="J162" s="55">
        <v>171</v>
      </c>
      <c r="K162" s="2">
        <v>0</v>
      </c>
      <c r="L162" s="163">
        <v>1</v>
      </c>
      <c r="M162" s="163">
        <v>0.2</v>
      </c>
      <c r="N162" s="2" t="s">
        <v>105</v>
      </c>
      <c r="O162" s="36" t="s">
        <v>105</v>
      </c>
      <c r="P162" s="164"/>
      <c r="Q162" s="2" t="s">
        <v>585</v>
      </c>
      <c r="R162" s="2" t="s">
        <v>582</v>
      </c>
    </row>
    <row r="163" spans="1:18" x14ac:dyDescent="0.25">
      <c r="A163" s="2">
        <f t="shared" si="3"/>
        <v>161</v>
      </c>
      <c r="B163" s="2" t="s">
        <v>61</v>
      </c>
      <c r="C163" s="2" t="s">
        <v>583</v>
      </c>
      <c r="D163" s="2"/>
      <c r="E163" s="2"/>
      <c r="F163" s="2"/>
      <c r="G163" s="2"/>
      <c r="H163" s="2"/>
      <c r="I163" s="2"/>
      <c r="J163" s="55">
        <v>171</v>
      </c>
      <c r="K163" s="2">
        <v>0</v>
      </c>
      <c r="L163" s="163">
        <v>1</v>
      </c>
      <c r="M163" s="163">
        <v>0.2</v>
      </c>
      <c r="N163" s="36" t="s">
        <v>105</v>
      </c>
      <c r="O163" s="36" t="s">
        <v>105</v>
      </c>
      <c r="P163" s="164"/>
      <c r="Q163" s="2" t="s">
        <v>585</v>
      </c>
      <c r="R163" s="2" t="s">
        <v>582</v>
      </c>
    </row>
    <row r="164" spans="1:18" x14ac:dyDescent="0.25">
      <c r="A164" s="2">
        <f t="shared" si="3"/>
        <v>162</v>
      </c>
      <c r="B164" s="2" t="s">
        <v>61</v>
      </c>
      <c r="C164" s="2" t="s">
        <v>580</v>
      </c>
      <c r="D164" s="2"/>
      <c r="E164" s="2"/>
      <c r="F164" s="2"/>
      <c r="G164" s="2"/>
      <c r="H164" s="2"/>
      <c r="I164" s="2"/>
      <c r="J164" s="55">
        <v>176</v>
      </c>
      <c r="K164" s="2">
        <v>0</v>
      </c>
      <c r="L164" s="163">
        <v>1</v>
      </c>
      <c r="M164" s="163">
        <v>0.2</v>
      </c>
      <c r="N164" s="36" t="s">
        <v>106</v>
      </c>
      <c r="O164" s="36" t="s">
        <v>106</v>
      </c>
      <c r="P164" s="164"/>
      <c r="Q164" s="2" t="s">
        <v>585</v>
      </c>
      <c r="R164" s="2" t="s">
        <v>582</v>
      </c>
    </row>
    <row r="165" spans="1:18" x14ac:dyDescent="0.25">
      <c r="A165" s="2">
        <f t="shared" si="3"/>
        <v>163</v>
      </c>
      <c r="B165" s="2" t="s">
        <v>61</v>
      </c>
      <c r="C165" s="2" t="s">
        <v>583</v>
      </c>
      <c r="D165" s="2"/>
      <c r="E165" s="2"/>
      <c r="F165" s="2"/>
      <c r="G165" s="2"/>
      <c r="H165" s="2"/>
      <c r="I165" s="2"/>
      <c r="J165" s="55">
        <v>176</v>
      </c>
      <c r="K165" s="2">
        <v>0</v>
      </c>
      <c r="L165" s="163">
        <v>1</v>
      </c>
      <c r="M165" s="163">
        <v>0.2</v>
      </c>
      <c r="N165" s="36" t="s">
        <v>106</v>
      </c>
      <c r="O165" s="36" t="s">
        <v>106</v>
      </c>
      <c r="P165" s="164"/>
      <c r="Q165" s="2" t="s">
        <v>585</v>
      </c>
      <c r="R165" s="2" t="s">
        <v>582</v>
      </c>
    </row>
    <row r="166" spans="1:18" x14ac:dyDescent="0.25">
      <c r="A166" s="2">
        <f t="shared" si="3"/>
        <v>164</v>
      </c>
      <c r="B166" s="2" t="s">
        <v>61</v>
      </c>
      <c r="C166" s="2" t="s">
        <v>580</v>
      </c>
      <c r="D166" s="2"/>
      <c r="E166" s="2"/>
      <c r="F166" s="2"/>
      <c r="G166" s="2"/>
      <c r="H166" s="2"/>
      <c r="I166" s="2"/>
      <c r="J166" s="55">
        <v>181</v>
      </c>
      <c r="K166" s="2">
        <v>0</v>
      </c>
      <c r="L166" s="163">
        <v>1</v>
      </c>
      <c r="M166" s="163">
        <v>0.2</v>
      </c>
      <c r="N166" s="2" t="s">
        <v>105</v>
      </c>
      <c r="O166" s="36" t="s">
        <v>105</v>
      </c>
      <c r="P166" s="164"/>
      <c r="Q166" s="2" t="s">
        <v>585</v>
      </c>
      <c r="R166" s="2" t="s">
        <v>582</v>
      </c>
    </row>
    <row r="167" spans="1:18" x14ac:dyDescent="0.25">
      <c r="A167" s="2">
        <f t="shared" si="3"/>
        <v>165</v>
      </c>
      <c r="B167" s="2" t="s">
        <v>61</v>
      </c>
      <c r="C167" s="2" t="s">
        <v>583</v>
      </c>
      <c r="D167" s="2"/>
      <c r="E167" s="2"/>
      <c r="F167" s="2"/>
      <c r="G167" s="2"/>
      <c r="H167" s="2"/>
      <c r="I167" s="2"/>
      <c r="J167" s="55">
        <v>181</v>
      </c>
      <c r="K167" s="2">
        <v>0</v>
      </c>
      <c r="L167" s="163">
        <v>1</v>
      </c>
      <c r="M167" s="163">
        <v>0.2</v>
      </c>
      <c r="N167" s="36" t="s">
        <v>105</v>
      </c>
      <c r="O167" s="36" t="s">
        <v>105</v>
      </c>
      <c r="P167" s="164"/>
      <c r="Q167" s="2" t="s">
        <v>585</v>
      </c>
      <c r="R167" s="2" t="s">
        <v>582</v>
      </c>
    </row>
    <row r="168" spans="1:18" x14ac:dyDescent="0.25">
      <c r="A168" s="2">
        <f t="shared" si="3"/>
        <v>166</v>
      </c>
      <c r="B168" s="2" t="s">
        <v>61</v>
      </c>
      <c r="C168" s="2" t="s">
        <v>580</v>
      </c>
      <c r="D168" s="2"/>
      <c r="E168" s="2"/>
      <c r="F168" s="2"/>
      <c r="G168" s="2"/>
      <c r="H168" s="2"/>
      <c r="I168" s="2"/>
      <c r="J168" s="55">
        <v>186</v>
      </c>
      <c r="K168" s="2">
        <v>0</v>
      </c>
      <c r="L168" s="163">
        <v>1</v>
      </c>
      <c r="M168" s="163">
        <v>0.2</v>
      </c>
      <c r="N168" s="36" t="s">
        <v>106</v>
      </c>
      <c r="O168" s="36" t="s">
        <v>106</v>
      </c>
      <c r="P168" s="164"/>
      <c r="Q168" s="2" t="s">
        <v>585</v>
      </c>
      <c r="R168" s="2" t="s">
        <v>582</v>
      </c>
    </row>
    <row r="169" spans="1:18" ht="15.75" thickBot="1" x14ac:dyDescent="0.3">
      <c r="A169" s="2">
        <f t="shared" si="3"/>
        <v>167</v>
      </c>
      <c r="B169" s="35" t="s">
        <v>61</v>
      </c>
      <c r="C169" s="35" t="s">
        <v>583</v>
      </c>
      <c r="D169" s="35"/>
      <c r="E169" s="35"/>
      <c r="F169" s="35"/>
      <c r="G169" s="35"/>
      <c r="H169" s="35"/>
      <c r="I169" s="35"/>
      <c r="J169" s="117">
        <v>186</v>
      </c>
      <c r="K169" s="35">
        <v>0</v>
      </c>
      <c r="L169" s="165">
        <v>1</v>
      </c>
      <c r="M169" s="165">
        <v>0.2</v>
      </c>
      <c r="N169" s="36" t="s">
        <v>106</v>
      </c>
      <c r="O169" s="36" t="s">
        <v>106</v>
      </c>
      <c r="P169" s="166"/>
      <c r="Q169" s="35" t="s">
        <v>585</v>
      </c>
      <c r="R169" s="2" t="s">
        <v>582</v>
      </c>
    </row>
    <row r="170" spans="1:18" x14ac:dyDescent="0.25">
      <c r="A170" s="2">
        <f t="shared" si="3"/>
        <v>168</v>
      </c>
      <c r="B170" s="36" t="s">
        <v>61</v>
      </c>
      <c r="C170" s="36" t="s">
        <v>586</v>
      </c>
      <c r="D170" s="36"/>
      <c r="E170" s="36"/>
      <c r="F170" s="36"/>
      <c r="G170" s="36"/>
      <c r="H170" s="36"/>
      <c r="I170" s="36"/>
      <c r="J170" s="56">
        <v>1</v>
      </c>
      <c r="K170" s="36">
        <v>0</v>
      </c>
      <c r="L170" s="161">
        <v>1</v>
      </c>
      <c r="M170" s="161">
        <v>0.2</v>
      </c>
      <c r="N170" s="36" t="s">
        <v>106</v>
      </c>
      <c r="O170" s="36" t="s">
        <v>106</v>
      </c>
      <c r="P170" s="162"/>
      <c r="Q170" s="36" t="s">
        <v>581</v>
      </c>
      <c r="R170" s="36" t="s">
        <v>587</v>
      </c>
    </row>
    <row r="171" spans="1:18" x14ac:dyDescent="0.25">
      <c r="A171" s="2">
        <f t="shared" si="3"/>
        <v>169</v>
      </c>
      <c r="B171" s="36" t="s">
        <v>61</v>
      </c>
      <c r="C171" s="36" t="s">
        <v>586</v>
      </c>
      <c r="D171" s="36"/>
      <c r="E171" s="36"/>
      <c r="F171" s="36"/>
      <c r="G171" s="36"/>
      <c r="H171" s="36"/>
      <c r="I171" s="36"/>
      <c r="J171" s="56">
        <v>6</v>
      </c>
      <c r="K171" s="36">
        <v>0</v>
      </c>
      <c r="L171" s="161">
        <v>1</v>
      </c>
      <c r="M171" s="161">
        <v>0.2</v>
      </c>
      <c r="N171" s="36" t="s">
        <v>106</v>
      </c>
      <c r="O171" s="36" t="s">
        <v>106</v>
      </c>
      <c r="P171" s="162"/>
      <c r="Q171" s="36" t="s">
        <v>581</v>
      </c>
      <c r="R171" s="36" t="s">
        <v>587</v>
      </c>
    </row>
    <row r="172" spans="1:18" x14ac:dyDescent="0.25">
      <c r="A172" s="2">
        <f t="shared" si="3"/>
        <v>170</v>
      </c>
      <c r="B172" s="2" t="s">
        <v>61</v>
      </c>
      <c r="C172" s="2" t="s">
        <v>586</v>
      </c>
      <c r="D172" s="2"/>
      <c r="E172" s="2"/>
      <c r="F172" s="2"/>
      <c r="G172" s="2"/>
      <c r="H172" s="2"/>
      <c r="I172" s="2"/>
      <c r="J172" s="55">
        <v>11</v>
      </c>
      <c r="K172" s="2">
        <v>0</v>
      </c>
      <c r="L172" s="163">
        <v>1</v>
      </c>
      <c r="M172" s="163">
        <v>0.2</v>
      </c>
      <c r="N172" s="36" t="s">
        <v>106</v>
      </c>
      <c r="O172" s="36" t="s">
        <v>106</v>
      </c>
      <c r="P172" s="164"/>
      <c r="Q172" s="2" t="s">
        <v>581</v>
      </c>
      <c r="R172" s="2" t="s">
        <v>587</v>
      </c>
    </row>
    <row r="173" spans="1:18" x14ac:dyDescent="0.25">
      <c r="A173" s="2">
        <f t="shared" si="3"/>
        <v>171</v>
      </c>
      <c r="B173" s="2" t="s">
        <v>61</v>
      </c>
      <c r="C173" s="2" t="s">
        <v>586</v>
      </c>
      <c r="D173" s="2"/>
      <c r="E173" s="2"/>
      <c r="F173" s="2"/>
      <c r="G173" s="2"/>
      <c r="H173" s="2"/>
      <c r="I173" s="2"/>
      <c r="J173" s="55">
        <v>16</v>
      </c>
      <c r="K173" s="2">
        <v>0</v>
      </c>
      <c r="L173" s="163">
        <v>1</v>
      </c>
      <c r="M173" s="163">
        <v>0.2</v>
      </c>
      <c r="N173" s="36" t="s">
        <v>106</v>
      </c>
      <c r="O173" s="36" t="s">
        <v>106</v>
      </c>
      <c r="P173" s="164"/>
      <c r="Q173" s="2" t="s">
        <v>581</v>
      </c>
      <c r="R173" s="2" t="s">
        <v>587</v>
      </c>
    </row>
    <row r="174" spans="1:18" x14ac:dyDescent="0.25">
      <c r="A174" s="2">
        <f t="shared" si="3"/>
        <v>172</v>
      </c>
      <c r="B174" s="2" t="s">
        <v>61</v>
      </c>
      <c r="C174" s="2" t="s">
        <v>586</v>
      </c>
      <c r="D174" s="2"/>
      <c r="E174" s="2"/>
      <c r="F174" s="2"/>
      <c r="G174" s="2"/>
      <c r="H174" s="2"/>
      <c r="I174" s="2"/>
      <c r="J174" s="55">
        <v>131</v>
      </c>
      <c r="K174" s="2">
        <v>0</v>
      </c>
      <c r="L174" s="163">
        <v>1</v>
      </c>
      <c r="M174" s="163">
        <v>0.2</v>
      </c>
      <c r="N174" s="36" t="s">
        <v>106</v>
      </c>
      <c r="O174" s="36" t="s">
        <v>106</v>
      </c>
      <c r="P174" s="164"/>
      <c r="Q174" s="2" t="s">
        <v>584</v>
      </c>
      <c r="R174" s="2" t="s">
        <v>587</v>
      </c>
    </row>
    <row r="175" spans="1:18" x14ac:dyDescent="0.25">
      <c r="A175" s="2">
        <f t="shared" si="3"/>
        <v>173</v>
      </c>
      <c r="B175" s="2" t="s">
        <v>61</v>
      </c>
      <c r="C175" s="2" t="s">
        <v>586</v>
      </c>
      <c r="D175" s="2"/>
      <c r="E175" s="2"/>
      <c r="F175" s="2"/>
      <c r="G175" s="2"/>
      <c r="H175" s="2"/>
      <c r="I175" s="2"/>
      <c r="J175" s="55">
        <v>136</v>
      </c>
      <c r="K175" s="2">
        <v>0</v>
      </c>
      <c r="L175" s="163">
        <v>1</v>
      </c>
      <c r="M175" s="163">
        <v>0.2</v>
      </c>
      <c r="N175" s="36" t="s">
        <v>106</v>
      </c>
      <c r="O175" s="36" t="s">
        <v>106</v>
      </c>
      <c r="P175" s="164"/>
      <c r="Q175" s="2" t="s">
        <v>584</v>
      </c>
      <c r="R175" s="2" t="s">
        <v>587</v>
      </c>
    </row>
    <row r="176" spans="1:18" x14ac:dyDescent="0.25">
      <c r="A176" s="2">
        <f t="shared" si="3"/>
        <v>174</v>
      </c>
      <c r="B176" s="2" t="s">
        <v>61</v>
      </c>
      <c r="C176" s="2" t="s">
        <v>586</v>
      </c>
      <c r="D176" s="2"/>
      <c r="E176" s="2"/>
      <c r="F176" s="2"/>
      <c r="G176" s="2"/>
      <c r="H176" s="2"/>
      <c r="I176" s="2"/>
      <c r="J176" s="55">
        <v>141</v>
      </c>
      <c r="K176" s="2">
        <v>0</v>
      </c>
      <c r="L176" s="163">
        <v>1</v>
      </c>
      <c r="M176" s="163">
        <v>0.2</v>
      </c>
      <c r="N176" s="36" t="s">
        <v>106</v>
      </c>
      <c r="O176" s="36" t="s">
        <v>106</v>
      </c>
      <c r="P176" s="164"/>
      <c r="Q176" s="2" t="s">
        <v>584</v>
      </c>
      <c r="R176" s="2" t="s">
        <v>587</v>
      </c>
    </row>
    <row r="177" spans="1:18" x14ac:dyDescent="0.25">
      <c r="A177" s="2">
        <f t="shared" si="3"/>
        <v>175</v>
      </c>
      <c r="B177" s="2" t="s">
        <v>61</v>
      </c>
      <c r="C177" s="2" t="s">
        <v>586</v>
      </c>
      <c r="D177" s="2"/>
      <c r="E177" s="2"/>
      <c r="F177" s="2"/>
      <c r="G177" s="2"/>
      <c r="H177" s="2"/>
      <c r="I177" s="2"/>
      <c r="J177" s="55">
        <v>146</v>
      </c>
      <c r="K177" s="2">
        <v>0</v>
      </c>
      <c r="L177" s="163">
        <v>1</v>
      </c>
      <c r="M177" s="163">
        <v>0.2</v>
      </c>
      <c r="N177" s="36" t="s">
        <v>106</v>
      </c>
      <c r="O177" s="36" t="s">
        <v>106</v>
      </c>
      <c r="P177" s="164"/>
      <c r="Q177" s="2" t="s">
        <v>584</v>
      </c>
      <c r="R177" s="2" t="s">
        <v>587</v>
      </c>
    </row>
    <row r="178" spans="1:18" x14ac:dyDescent="0.25">
      <c r="A178" s="2">
        <f t="shared" si="3"/>
        <v>176</v>
      </c>
      <c r="B178" s="2" t="s">
        <v>61</v>
      </c>
      <c r="C178" s="2" t="s">
        <v>586</v>
      </c>
      <c r="D178" s="2"/>
      <c r="E178" s="2"/>
      <c r="F178" s="2"/>
      <c r="G178" s="2"/>
      <c r="H178" s="2"/>
      <c r="I178" s="2"/>
      <c r="J178" s="55">
        <v>171</v>
      </c>
      <c r="K178" s="2">
        <v>0</v>
      </c>
      <c r="L178" s="163">
        <v>1</v>
      </c>
      <c r="M178" s="163">
        <v>0.2</v>
      </c>
      <c r="N178" s="36" t="s">
        <v>106</v>
      </c>
      <c r="O178" s="36" t="s">
        <v>106</v>
      </c>
      <c r="P178" s="164"/>
      <c r="Q178" s="2" t="s">
        <v>585</v>
      </c>
      <c r="R178" s="2" t="s">
        <v>587</v>
      </c>
    </row>
    <row r="179" spans="1:18" x14ac:dyDescent="0.25">
      <c r="A179" s="2">
        <f t="shared" si="3"/>
        <v>177</v>
      </c>
      <c r="B179" s="2" t="s">
        <v>61</v>
      </c>
      <c r="C179" s="2" t="s">
        <v>586</v>
      </c>
      <c r="D179" s="2"/>
      <c r="E179" s="2"/>
      <c r="F179" s="2"/>
      <c r="G179" s="2"/>
      <c r="H179" s="2"/>
      <c r="I179" s="2"/>
      <c r="J179" s="55">
        <v>176</v>
      </c>
      <c r="K179" s="2">
        <v>0</v>
      </c>
      <c r="L179" s="163">
        <v>1</v>
      </c>
      <c r="M179" s="163">
        <v>0.2</v>
      </c>
      <c r="N179" s="36" t="s">
        <v>106</v>
      </c>
      <c r="O179" s="36" t="s">
        <v>106</v>
      </c>
      <c r="P179" s="164"/>
      <c r="Q179" s="2" t="s">
        <v>585</v>
      </c>
      <c r="R179" s="2" t="s">
        <v>587</v>
      </c>
    </row>
    <row r="180" spans="1:18" x14ac:dyDescent="0.25">
      <c r="A180" s="2">
        <f t="shared" si="3"/>
        <v>178</v>
      </c>
      <c r="B180" s="2" t="s">
        <v>61</v>
      </c>
      <c r="C180" s="2" t="s">
        <v>586</v>
      </c>
      <c r="D180" s="2"/>
      <c r="E180" s="2"/>
      <c r="F180" s="2"/>
      <c r="G180" s="2"/>
      <c r="H180" s="2"/>
      <c r="I180" s="2"/>
      <c r="J180" s="55">
        <v>181</v>
      </c>
      <c r="K180" s="2">
        <v>0</v>
      </c>
      <c r="L180" s="163">
        <v>1</v>
      </c>
      <c r="M180" s="163">
        <v>0.2</v>
      </c>
      <c r="N180" s="36" t="s">
        <v>106</v>
      </c>
      <c r="O180" s="36" t="s">
        <v>106</v>
      </c>
      <c r="P180" s="164"/>
      <c r="Q180" s="2" t="s">
        <v>585</v>
      </c>
      <c r="R180" s="2" t="s">
        <v>587</v>
      </c>
    </row>
    <row r="181" spans="1:18" x14ac:dyDescent="0.25">
      <c r="A181" s="2">
        <f t="shared" si="3"/>
        <v>179</v>
      </c>
      <c r="B181" s="2" t="s">
        <v>61</v>
      </c>
      <c r="C181" s="2" t="s">
        <v>586</v>
      </c>
      <c r="D181" s="2"/>
      <c r="E181" s="2"/>
      <c r="F181" s="2"/>
      <c r="G181" s="2"/>
      <c r="H181" s="2"/>
      <c r="I181" s="2"/>
      <c r="J181" s="55">
        <v>186</v>
      </c>
      <c r="K181" s="2">
        <v>0</v>
      </c>
      <c r="L181" s="163">
        <v>1</v>
      </c>
      <c r="M181" s="163">
        <v>0.2</v>
      </c>
      <c r="N181" s="36" t="s">
        <v>106</v>
      </c>
      <c r="O181" s="36" t="s">
        <v>106</v>
      </c>
      <c r="P181" s="164"/>
      <c r="Q181" s="2" t="s">
        <v>585</v>
      </c>
      <c r="R181" s="2" t="s">
        <v>587</v>
      </c>
    </row>
    <row r="182" spans="1:18" x14ac:dyDescent="0.25">
      <c r="A182" s="2">
        <f t="shared" si="3"/>
        <v>180</v>
      </c>
      <c r="B182" s="36" t="s">
        <v>61</v>
      </c>
      <c r="C182" s="36" t="s">
        <v>759</v>
      </c>
      <c r="D182" s="36"/>
      <c r="E182" s="36"/>
      <c r="F182" s="36"/>
      <c r="G182" s="36"/>
      <c r="H182" s="36"/>
      <c r="I182" s="36"/>
      <c r="J182" s="56">
        <v>1</v>
      </c>
      <c r="K182" s="36">
        <v>0</v>
      </c>
      <c r="L182" s="161">
        <v>1</v>
      </c>
      <c r="M182" s="161">
        <v>0.2</v>
      </c>
      <c r="N182" s="36" t="s">
        <v>105</v>
      </c>
      <c r="O182" s="36" t="s">
        <v>105</v>
      </c>
      <c r="P182" s="162"/>
      <c r="Q182" s="36" t="s">
        <v>581</v>
      </c>
      <c r="R182" s="2" t="s">
        <v>587</v>
      </c>
    </row>
    <row r="183" spans="1:18" x14ac:dyDescent="0.25">
      <c r="A183" s="2">
        <f t="shared" si="3"/>
        <v>181</v>
      </c>
      <c r="B183" s="2" t="s">
        <v>61</v>
      </c>
      <c r="C183" s="2" t="s">
        <v>760</v>
      </c>
      <c r="D183" s="2"/>
      <c r="E183" s="2"/>
      <c r="F183" s="2"/>
      <c r="G183" s="2"/>
      <c r="H183" s="2"/>
      <c r="I183" s="2"/>
      <c r="J183" s="55">
        <v>1</v>
      </c>
      <c r="K183" s="2">
        <v>0</v>
      </c>
      <c r="L183" s="163">
        <v>1</v>
      </c>
      <c r="M183" s="163">
        <v>0.2</v>
      </c>
      <c r="N183" s="36" t="s">
        <v>105</v>
      </c>
      <c r="O183" s="36" t="s">
        <v>105</v>
      </c>
      <c r="P183" s="164"/>
      <c r="Q183" s="2" t="s">
        <v>581</v>
      </c>
      <c r="R183" s="2" t="s">
        <v>587</v>
      </c>
    </row>
    <row r="184" spans="1:18" x14ac:dyDescent="0.25">
      <c r="A184" s="2">
        <f t="shared" si="3"/>
        <v>182</v>
      </c>
      <c r="B184" s="2" t="s">
        <v>61</v>
      </c>
      <c r="C184" s="36" t="s">
        <v>759</v>
      </c>
      <c r="D184" s="2"/>
      <c r="E184" s="2"/>
      <c r="F184" s="2"/>
      <c r="G184" s="2"/>
      <c r="H184" s="2"/>
      <c r="I184" s="2"/>
      <c r="J184" s="55">
        <v>11</v>
      </c>
      <c r="K184" s="2">
        <v>0</v>
      </c>
      <c r="L184" s="163">
        <v>1</v>
      </c>
      <c r="M184" s="163">
        <v>0.2</v>
      </c>
      <c r="N184" s="36" t="s">
        <v>105</v>
      </c>
      <c r="O184" s="36" t="s">
        <v>105</v>
      </c>
      <c r="P184" s="164"/>
      <c r="Q184" s="2" t="s">
        <v>581</v>
      </c>
      <c r="R184" s="2" t="s">
        <v>587</v>
      </c>
    </row>
    <row r="185" spans="1:18" ht="15.75" thickBot="1" x14ac:dyDescent="0.3">
      <c r="A185" s="2">
        <f t="shared" si="3"/>
        <v>183</v>
      </c>
      <c r="B185" s="35" t="s">
        <v>61</v>
      </c>
      <c r="C185" s="35" t="s">
        <v>760</v>
      </c>
      <c r="D185" s="35"/>
      <c r="E185" s="35"/>
      <c r="F185" s="35"/>
      <c r="G185" s="35"/>
      <c r="H185" s="35"/>
      <c r="I185" s="35"/>
      <c r="J185" s="55">
        <v>11</v>
      </c>
      <c r="K185" s="35">
        <v>0</v>
      </c>
      <c r="L185" s="165">
        <v>1</v>
      </c>
      <c r="M185" s="165">
        <v>0.2</v>
      </c>
      <c r="N185" s="36" t="s">
        <v>105</v>
      </c>
      <c r="O185" s="36" t="s">
        <v>105</v>
      </c>
      <c r="P185" s="166"/>
      <c r="Q185" s="36" t="s">
        <v>581</v>
      </c>
      <c r="R185" s="35" t="s">
        <v>587</v>
      </c>
    </row>
    <row r="186" spans="1:18" x14ac:dyDescent="0.25">
      <c r="A186" s="2">
        <f t="shared" si="3"/>
        <v>184</v>
      </c>
      <c r="B186" s="36" t="s">
        <v>59</v>
      </c>
      <c r="C186" s="36" t="s">
        <v>588</v>
      </c>
      <c r="D186" s="36"/>
      <c r="E186" s="36"/>
      <c r="F186" s="36"/>
      <c r="G186" s="36"/>
      <c r="H186" s="36"/>
      <c r="I186" s="36"/>
      <c r="J186" s="56">
        <v>21</v>
      </c>
      <c r="K186" s="36">
        <v>0</v>
      </c>
      <c r="L186" s="161">
        <v>1</v>
      </c>
      <c r="M186" s="161">
        <v>0.2</v>
      </c>
      <c r="N186" s="2" t="s">
        <v>105</v>
      </c>
      <c r="O186" s="2" t="s">
        <v>105</v>
      </c>
      <c r="P186" s="162"/>
      <c r="Q186" s="36" t="s">
        <v>581</v>
      </c>
      <c r="R186" s="2" t="s">
        <v>589</v>
      </c>
    </row>
    <row r="187" spans="1:18" x14ac:dyDescent="0.25">
      <c r="A187" s="2">
        <f t="shared" si="3"/>
        <v>185</v>
      </c>
      <c r="B187" s="2" t="s">
        <v>59</v>
      </c>
      <c r="C187" s="2" t="s">
        <v>590</v>
      </c>
      <c r="D187" s="2"/>
      <c r="E187" s="2"/>
      <c r="F187" s="2"/>
      <c r="G187" s="2"/>
      <c r="H187" s="2"/>
      <c r="I187" s="2"/>
      <c r="J187" s="56">
        <v>21</v>
      </c>
      <c r="K187" s="2">
        <v>0</v>
      </c>
      <c r="L187" s="163">
        <v>1</v>
      </c>
      <c r="M187" s="163">
        <v>0.2</v>
      </c>
      <c r="N187" s="2" t="s">
        <v>105</v>
      </c>
      <c r="O187" s="2" t="s">
        <v>105</v>
      </c>
      <c r="P187" s="164"/>
      <c r="Q187" s="2" t="s">
        <v>581</v>
      </c>
      <c r="R187" s="2" t="s">
        <v>589</v>
      </c>
    </row>
    <row r="188" spans="1:18" x14ac:dyDescent="0.25">
      <c r="A188" s="2">
        <f t="shared" si="3"/>
        <v>186</v>
      </c>
      <c r="B188" s="2" t="s">
        <v>59</v>
      </c>
      <c r="C188" s="36" t="s">
        <v>591</v>
      </c>
      <c r="D188" s="2"/>
      <c r="E188" s="2"/>
      <c r="F188" s="2"/>
      <c r="G188" s="2"/>
      <c r="H188" s="2"/>
      <c r="I188" s="2"/>
      <c r="J188" s="55">
        <v>24</v>
      </c>
      <c r="K188" s="2">
        <v>0</v>
      </c>
      <c r="L188" s="163">
        <v>1</v>
      </c>
      <c r="M188" s="163">
        <v>0.2</v>
      </c>
      <c r="N188" s="2" t="s">
        <v>106</v>
      </c>
      <c r="O188" s="2" t="s">
        <v>106</v>
      </c>
      <c r="P188" s="164"/>
      <c r="Q188" s="2" t="s">
        <v>581</v>
      </c>
      <c r="R188" s="2" t="s">
        <v>589</v>
      </c>
    </row>
    <row r="189" spans="1:18" x14ac:dyDescent="0.25">
      <c r="A189" s="2">
        <f t="shared" si="3"/>
        <v>187</v>
      </c>
      <c r="B189" s="2" t="s">
        <v>59</v>
      </c>
      <c r="C189" s="2" t="s">
        <v>592</v>
      </c>
      <c r="D189" s="2"/>
      <c r="E189" s="2"/>
      <c r="F189" s="2"/>
      <c r="G189" s="2"/>
      <c r="H189" s="2"/>
      <c r="I189" s="2"/>
      <c r="J189" s="55">
        <v>24</v>
      </c>
      <c r="K189" s="2">
        <v>0</v>
      </c>
      <c r="L189" s="163">
        <v>1</v>
      </c>
      <c r="M189" s="163">
        <v>0.2</v>
      </c>
      <c r="N189" s="2" t="s">
        <v>106</v>
      </c>
      <c r="O189" s="2" t="s">
        <v>106</v>
      </c>
      <c r="P189" s="164"/>
      <c r="Q189" s="2" t="s">
        <v>581</v>
      </c>
      <c r="R189" s="2" t="s">
        <v>589</v>
      </c>
    </row>
    <row r="190" spans="1:18" x14ac:dyDescent="0.25">
      <c r="A190" s="2">
        <f t="shared" si="3"/>
        <v>188</v>
      </c>
      <c r="B190" s="2" t="s">
        <v>59</v>
      </c>
      <c r="C190" s="36" t="s">
        <v>593</v>
      </c>
      <c r="D190" s="2"/>
      <c r="E190" s="2"/>
      <c r="F190" s="2"/>
      <c r="G190" s="2"/>
      <c r="H190" s="2"/>
      <c r="I190" s="2"/>
      <c r="J190" s="55">
        <v>25</v>
      </c>
      <c r="K190" s="2">
        <v>0</v>
      </c>
      <c r="L190" s="163">
        <v>1</v>
      </c>
      <c r="M190" s="163">
        <v>0.2</v>
      </c>
      <c r="N190" s="2" t="s">
        <v>106</v>
      </c>
      <c r="O190" s="2" t="s">
        <v>106</v>
      </c>
      <c r="P190" s="164"/>
      <c r="Q190" s="2" t="s">
        <v>581</v>
      </c>
      <c r="R190" s="2" t="s">
        <v>589</v>
      </c>
    </row>
    <row r="191" spans="1:18" x14ac:dyDescent="0.25">
      <c r="A191" s="2">
        <f t="shared" si="3"/>
        <v>189</v>
      </c>
      <c r="B191" s="2" t="s">
        <v>59</v>
      </c>
      <c r="C191" s="36" t="s">
        <v>594</v>
      </c>
      <c r="D191" s="2"/>
      <c r="E191" s="2"/>
      <c r="F191" s="2"/>
      <c r="G191" s="2"/>
      <c r="H191" s="2"/>
      <c r="I191" s="2"/>
      <c r="J191" s="55">
        <v>25</v>
      </c>
      <c r="K191" s="2">
        <v>0</v>
      </c>
      <c r="L191" s="163">
        <v>1</v>
      </c>
      <c r="M191" s="163">
        <v>0.2</v>
      </c>
      <c r="N191" s="2" t="s">
        <v>106</v>
      </c>
      <c r="O191" s="2" t="s">
        <v>106</v>
      </c>
      <c r="P191" s="164"/>
      <c r="Q191" s="2" t="s">
        <v>581</v>
      </c>
      <c r="R191" s="2" t="s">
        <v>589</v>
      </c>
    </row>
    <row r="192" spans="1:18" x14ac:dyDescent="0.25">
      <c r="A192" s="2">
        <f t="shared" si="3"/>
        <v>190</v>
      </c>
      <c r="B192" s="2" t="s">
        <v>59</v>
      </c>
      <c r="C192" s="36" t="s">
        <v>588</v>
      </c>
      <c r="D192" s="2"/>
      <c r="E192" s="2"/>
      <c r="F192" s="2"/>
      <c r="G192" s="2"/>
      <c r="H192" s="2"/>
      <c r="I192" s="2"/>
      <c r="J192" s="55">
        <v>26</v>
      </c>
      <c r="K192" s="2">
        <v>0</v>
      </c>
      <c r="L192" s="163">
        <v>1</v>
      </c>
      <c r="M192" s="163">
        <v>0.2</v>
      </c>
      <c r="N192" s="2" t="s">
        <v>105</v>
      </c>
      <c r="O192" s="2" t="s">
        <v>105</v>
      </c>
      <c r="P192" s="164"/>
      <c r="Q192" s="2" t="s">
        <v>581</v>
      </c>
      <c r="R192" s="2" t="s">
        <v>589</v>
      </c>
    </row>
    <row r="193" spans="1:18" x14ac:dyDescent="0.25">
      <c r="A193" s="2">
        <f t="shared" si="3"/>
        <v>191</v>
      </c>
      <c r="B193" s="2" t="s">
        <v>59</v>
      </c>
      <c r="C193" s="2" t="s">
        <v>590</v>
      </c>
      <c r="D193" s="2"/>
      <c r="E193" s="2"/>
      <c r="F193" s="2"/>
      <c r="G193" s="2"/>
      <c r="H193" s="2"/>
      <c r="I193" s="2"/>
      <c r="J193" s="55">
        <v>26</v>
      </c>
      <c r="K193" s="2">
        <v>0</v>
      </c>
      <c r="L193" s="163">
        <v>1</v>
      </c>
      <c r="M193" s="163">
        <v>0.2</v>
      </c>
      <c r="N193" s="2" t="s">
        <v>105</v>
      </c>
      <c r="O193" s="2" t="s">
        <v>105</v>
      </c>
      <c r="P193" s="164"/>
      <c r="Q193" s="2" t="s">
        <v>581</v>
      </c>
      <c r="R193" s="2" t="s">
        <v>589</v>
      </c>
    </row>
    <row r="194" spans="1:18" x14ac:dyDescent="0.25">
      <c r="A194" s="2">
        <f t="shared" si="3"/>
        <v>192</v>
      </c>
      <c r="B194" s="2" t="s">
        <v>59</v>
      </c>
      <c r="C194" s="36" t="s">
        <v>591</v>
      </c>
      <c r="D194" s="2"/>
      <c r="E194" s="2"/>
      <c r="F194" s="2"/>
      <c r="G194" s="2"/>
      <c r="H194" s="2"/>
      <c r="I194" s="2"/>
      <c r="J194" s="55">
        <v>29</v>
      </c>
      <c r="K194" s="2">
        <v>0</v>
      </c>
      <c r="L194" s="163">
        <v>1</v>
      </c>
      <c r="M194" s="163">
        <v>0.2</v>
      </c>
      <c r="N194" s="2" t="s">
        <v>106</v>
      </c>
      <c r="O194" s="2" t="s">
        <v>106</v>
      </c>
      <c r="P194" s="164"/>
      <c r="Q194" s="2" t="s">
        <v>581</v>
      </c>
      <c r="R194" s="2" t="s">
        <v>589</v>
      </c>
    </row>
    <row r="195" spans="1:18" x14ac:dyDescent="0.25">
      <c r="A195" s="2">
        <f t="shared" si="3"/>
        <v>193</v>
      </c>
      <c r="B195" s="2" t="s">
        <v>59</v>
      </c>
      <c r="C195" s="2" t="s">
        <v>592</v>
      </c>
      <c r="D195" s="2"/>
      <c r="E195" s="2"/>
      <c r="F195" s="2"/>
      <c r="G195" s="2"/>
      <c r="H195" s="2"/>
      <c r="I195" s="2"/>
      <c r="J195" s="55">
        <v>29</v>
      </c>
      <c r="K195" s="2">
        <v>0</v>
      </c>
      <c r="L195" s="163">
        <v>1</v>
      </c>
      <c r="M195" s="163">
        <v>0.2</v>
      </c>
      <c r="N195" s="2" t="s">
        <v>106</v>
      </c>
      <c r="O195" s="2" t="s">
        <v>106</v>
      </c>
      <c r="P195" s="164"/>
      <c r="Q195" s="2" t="s">
        <v>581</v>
      </c>
      <c r="R195" s="2" t="s">
        <v>589</v>
      </c>
    </row>
    <row r="196" spans="1:18" x14ac:dyDescent="0.25">
      <c r="A196" s="2">
        <f t="shared" si="3"/>
        <v>194</v>
      </c>
      <c r="B196" s="2" t="s">
        <v>59</v>
      </c>
      <c r="C196" s="36" t="s">
        <v>593</v>
      </c>
      <c r="D196" s="2"/>
      <c r="E196" s="2"/>
      <c r="F196" s="2"/>
      <c r="G196" s="2"/>
      <c r="H196" s="2"/>
      <c r="I196" s="2"/>
      <c r="J196" s="55">
        <v>30</v>
      </c>
      <c r="K196" s="2">
        <v>0</v>
      </c>
      <c r="L196" s="163">
        <v>1</v>
      </c>
      <c r="M196" s="163">
        <v>0.2</v>
      </c>
      <c r="N196" s="2" t="s">
        <v>106</v>
      </c>
      <c r="O196" s="2" t="s">
        <v>106</v>
      </c>
      <c r="P196" s="164"/>
      <c r="Q196" s="2" t="s">
        <v>581</v>
      </c>
      <c r="R196" s="2" t="s">
        <v>589</v>
      </c>
    </row>
    <row r="197" spans="1:18" x14ac:dyDescent="0.25">
      <c r="A197" s="2">
        <f t="shared" si="3"/>
        <v>195</v>
      </c>
      <c r="B197" s="2" t="s">
        <v>59</v>
      </c>
      <c r="C197" s="36" t="s">
        <v>594</v>
      </c>
      <c r="D197" s="2"/>
      <c r="E197" s="2"/>
      <c r="F197" s="2"/>
      <c r="G197" s="2"/>
      <c r="H197" s="2"/>
      <c r="I197" s="2"/>
      <c r="J197" s="55">
        <v>30</v>
      </c>
      <c r="K197" s="2">
        <v>0</v>
      </c>
      <c r="L197" s="163">
        <v>1</v>
      </c>
      <c r="M197" s="163">
        <v>0.2</v>
      </c>
      <c r="N197" s="2" t="s">
        <v>106</v>
      </c>
      <c r="O197" s="2" t="s">
        <v>106</v>
      </c>
      <c r="P197" s="164"/>
      <c r="Q197" s="2" t="s">
        <v>581</v>
      </c>
      <c r="R197" s="2" t="s">
        <v>589</v>
      </c>
    </row>
    <row r="198" spans="1:18" x14ac:dyDescent="0.25">
      <c r="A198" s="2">
        <f t="shared" si="3"/>
        <v>196</v>
      </c>
      <c r="B198" s="2" t="s">
        <v>59</v>
      </c>
      <c r="C198" s="36" t="s">
        <v>588</v>
      </c>
      <c r="D198" s="2"/>
      <c r="E198" s="2"/>
      <c r="F198" s="2"/>
      <c r="G198" s="2"/>
      <c r="H198" s="2"/>
      <c r="I198" s="2"/>
      <c r="J198" s="55">
        <v>151</v>
      </c>
      <c r="K198" s="2">
        <v>0</v>
      </c>
      <c r="L198" s="163">
        <v>1</v>
      </c>
      <c r="M198" s="163">
        <v>0.2</v>
      </c>
      <c r="N198" s="36" t="s">
        <v>106</v>
      </c>
      <c r="O198" s="36" t="s">
        <v>106</v>
      </c>
      <c r="P198" s="164"/>
      <c r="Q198" s="2" t="s">
        <v>584</v>
      </c>
      <c r="R198" s="2" t="s">
        <v>589</v>
      </c>
    </row>
    <row r="199" spans="1:18" x14ac:dyDescent="0.25">
      <c r="A199" s="2">
        <f t="shared" si="3"/>
        <v>197</v>
      </c>
      <c r="B199" s="2" t="s">
        <v>59</v>
      </c>
      <c r="C199" s="2" t="s">
        <v>590</v>
      </c>
      <c r="D199" s="2"/>
      <c r="E199" s="2"/>
      <c r="F199" s="2"/>
      <c r="G199" s="2"/>
      <c r="H199" s="2"/>
      <c r="I199" s="2"/>
      <c r="J199" s="55">
        <v>151</v>
      </c>
      <c r="K199" s="2">
        <v>0</v>
      </c>
      <c r="L199" s="163">
        <v>1</v>
      </c>
      <c r="M199" s="163">
        <v>0.2</v>
      </c>
      <c r="N199" s="36" t="s">
        <v>106</v>
      </c>
      <c r="O199" s="36" t="s">
        <v>106</v>
      </c>
      <c r="P199" s="164"/>
      <c r="Q199" s="2" t="s">
        <v>584</v>
      </c>
      <c r="R199" s="2" t="s">
        <v>589</v>
      </c>
    </row>
    <row r="200" spans="1:18" x14ac:dyDescent="0.25">
      <c r="A200" s="2">
        <f t="shared" si="3"/>
        <v>198</v>
      </c>
      <c r="B200" s="2" t="s">
        <v>59</v>
      </c>
      <c r="C200" s="36" t="s">
        <v>591</v>
      </c>
      <c r="D200" s="2"/>
      <c r="E200" s="2"/>
      <c r="F200" s="2"/>
      <c r="G200" s="2"/>
      <c r="H200" s="2"/>
      <c r="I200" s="2"/>
      <c r="J200" s="55">
        <v>154</v>
      </c>
      <c r="K200" s="2">
        <v>0</v>
      </c>
      <c r="L200" s="163">
        <v>1</v>
      </c>
      <c r="M200" s="163">
        <v>0.2</v>
      </c>
      <c r="N200" s="36" t="s">
        <v>106</v>
      </c>
      <c r="O200" s="36" t="s">
        <v>106</v>
      </c>
      <c r="P200" s="164"/>
      <c r="Q200" s="2" t="s">
        <v>584</v>
      </c>
      <c r="R200" s="2" t="s">
        <v>589</v>
      </c>
    </row>
    <row r="201" spans="1:18" x14ac:dyDescent="0.25">
      <c r="A201" s="2">
        <f t="shared" si="3"/>
        <v>199</v>
      </c>
      <c r="B201" s="2" t="s">
        <v>59</v>
      </c>
      <c r="C201" s="2" t="s">
        <v>592</v>
      </c>
      <c r="D201" s="2"/>
      <c r="E201" s="2"/>
      <c r="F201" s="2"/>
      <c r="G201" s="2"/>
      <c r="H201" s="2"/>
      <c r="I201" s="2"/>
      <c r="J201" s="55">
        <v>154</v>
      </c>
      <c r="K201" s="2">
        <v>0</v>
      </c>
      <c r="L201" s="163">
        <v>1</v>
      </c>
      <c r="M201" s="163">
        <v>0.2</v>
      </c>
      <c r="N201" s="36" t="s">
        <v>106</v>
      </c>
      <c r="O201" s="36" t="s">
        <v>106</v>
      </c>
      <c r="P201" s="164"/>
      <c r="Q201" s="2" t="s">
        <v>584</v>
      </c>
      <c r="R201" s="2" t="s">
        <v>589</v>
      </c>
    </row>
    <row r="202" spans="1:18" x14ac:dyDescent="0.25">
      <c r="A202" s="2">
        <f t="shared" si="3"/>
        <v>200</v>
      </c>
      <c r="B202" s="2" t="s">
        <v>59</v>
      </c>
      <c r="C202" s="36" t="s">
        <v>593</v>
      </c>
      <c r="D202" s="2"/>
      <c r="E202" s="2"/>
      <c r="F202" s="2"/>
      <c r="G202" s="2"/>
      <c r="H202" s="2"/>
      <c r="I202" s="2"/>
      <c r="J202" s="55">
        <v>155</v>
      </c>
      <c r="K202" s="2">
        <v>0</v>
      </c>
      <c r="L202" s="163">
        <v>1</v>
      </c>
      <c r="M202" s="163">
        <v>0.2</v>
      </c>
      <c r="N202" s="36" t="s">
        <v>106</v>
      </c>
      <c r="O202" s="36" t="s">
        <v>106</v>
      </c>
      <c r="P202" s="164"/>
      <c r="Q202" s="2" t="s">
        <v>584</v>
      </c>
      <c r="R202" s="2" t="s">
        <v>589</v>
      </c>
    </row>
    <row r="203" spans="1:18" x14ac:dyDescent="0.25">
      <c r="A203" s="2">
        <f t="shared" si="3"/>
        <v>201</v>
      </c>
      <c r="B203" s="2" t="s">
        <v>59</v>
      </c>
      <c r="C203" s="36" t="s">
        <v>594</v>
      </c>
      <c r="D203" s="2"/>
      <c r="E203" s="2"/>
      <c r="F203" s="2"/>
      <c r="G203" s="2"/>
      <c r="H203" s="2"/>
      <c r="I203" s="2"/>
      <c r="J203" s="55">
        <v>155</v>
      </c>
      <c r="K203" s="2">
        <v>0</v>
      </c>
      <c r="L203" s="163">
        <v>1</v>
      </c>
      <c r="M203" s="163">
        <v>0.2</v>
      </c>
      <c r="N203" s="36" t="s">
        <v>106</v>
      </c>
      <c r="O203" s="36" t="s">
        <v>106</v>
      </c>
      <c r="P203" s="164"/>
      <c r="Q203" s="2" t="s">
        <v>584</v>
      </c>
      <c r="R203" s="2" t="s">
        <v>589</v>
      </c>
    </row>
    <row r="204" spans="1:18" x14ac:dyDescent="0.25">
      <c r="A204" s="2">
        <f t="shared" si="3"/>
        <v>202</v>
      </c>
      <c r="B204" s="2" t="s">
        <v>59</v>
      </c>
      <c r="C204" s="36" t="s">
        <v>588</v>
      </c>
      <c r="D204" s="2"/>
      <c r="E204" s="2"/>
      <c r="F204" s="2"/>
      <c r="G204" s="2"/>
      <c r="H204" s="2"/>
      <c r="I204" s="2"/>
      <c r="J204" s="55">
        <v>156</v>
      </c>
      <c r="K204" s="2">
        <v>0</v>
      </c>
      <c r="L204" s="163">
        <v>1</v>
      </c>
      <c r="M204" s="163">
        <v>0.2</v>
      </c>
      <c r="N204" s="36" t="s">
        <v>106</v>
      </c>
      <c r="O204" s="36" t="s">
        <v>106</v>
      </c>
      <c r="P204" s="164"/>
      <c r="Q204" s="2" t="s">
        <v>584</v>
      </c>
      <c r="R204" s="2" t="s">
        <v>589</v>
      </c>
    </row>
    <row r="205" spans="1:18" x14ac:dyDescent="0.25">
      <c r="A205" s="2">
        <f t="shared" si="3"/>
        <v>203</v>
      </c>
      <c r="B205" s="2" t="s">
        <v>59</v>
      </c>
      <c r="C205" s="2" t="s">
        <v>590</v>
      </c>
      <c r="D205" s="2"/>
      <c r="E205" s="2"/>
      <c r="F205" s="2"/>
      <c r="G205" s="2"/>
      <c r="H205" s="2"/>
      <c r="I205" s="2"/>
      <c r="J205" s="55">
        <v>156</v>
      </c>
      <c r="K205" s="2">
        <v>0</v>
      </c>
      <c r="L205" s="163">
        <v>1</v>
      </c>
      <c r="M205" s="163">
        <v>0.2</v>
      </c>
      <c r="N205" s="36" t="s">
        <v>106</v>
      </c>
      <c r="O205" s="36" t="s">
        <v>106</v>
      </c>
      <c r="P205" s="164"/>
      <c r="Q205" s="2" t="s">
        <v>584</v>
      </c>
      <c r="R205" s="2" t="s">
        <v>589</v>
      </c>
    </row>
    <row r="206" spans="1:18" x14ac:dyDescent="0.25">
      <c r="A206" s="2">
        <f t="shared" ref="A206:A269" si="4">A205+1</f>
        <v>204</v>
      </c>
      <c r="B206" s="36" t="s">
        <v>59</v>
      </c>
      <c r="C206" s="36" t="s">
        <v>591</v>
      </c>
      <c r="D206" s="36"/>
      <c r="E206" s="36"/>
      <c r="F206" s="36"/>
      <c r="G206" s="36"/>
      <c r="H206" s="36"/>
      <c r="I206" s="36"/>
      <c r="J206" s="56">
        <v>159</v>
      </c>
      <c r="K206" s="36">
        <v>0</v>
      </c>
      <c r="L206" s="161">
        <v>1</v>
      </c>
      <c r="M206" s="161">
        <v>0.2</v>
      </c>
      <c r="N206" s="36" t="s">
        <v>106</v>
      </c>
      <c r="O206" s="36" t="s">
        <v>106</v>
      </c>
      <c r="P206" s="162"/>
      <c r="Q206" s="2" t="s">
        <v>584</v>
      </c>
      <c r="R206" s="2" t="s">
        <v>589</v>
      </c>
    </row>
    <row r="207" spans="1:18" x14ac:dyDescent="0.25">
      <c r="A207" s="2">
        <f t="shared" si="4"/>
        <v>205</v>
      </c>
      <c r="B207" s="2" t="s">
        <v>59</v>
      </c>
      <c r="C207" s="2" t="s">
        <v>592</v>
      </c>
      <c r="D207" s="2"/>
      <c r="E207" s="2"/>
      <c r="F207" s="2"/>
      <c r="G207" s="2"/>
      <c r="H207" s="2"/>
      <c r="I207" s="2"/>
      <c r="J207" s="55">
        <v>159</v>
      </c>
      <c r="K207" s="2">
        <v>0</v>
      </c>
      <c r="L207" s="163">
        <v>1</v>
      </c>
      <c r="M207" s="163">
        <v>0.2</v>
      </c>
      <c r="N207" s="36" t="s">
        <v>106</v>
      </c>
      <c r="O207" s="36" t="s">
        <v>106</v>
      </c>
      <c r="P207" s="164"/>
      <c r="Q207" s="2" t="s">
        <v>584</v>
      </c>
      <c r="R207" s="2" t="s">
        <v>589</v>
      </c>
    </row>
    <row r="208" spans="1:18" x14ac:dyDescent="0.25">
      <c r="A208" s="2">
        <f t="shared" si="4"/>
        <v>206</v>
      </c>
      <c r="B208" s="2" t="s">
        <v>59</v>
      </c>
      <c r="C208" s="36" t="s">
        <v>593</v>
      </c>
      <c r="D208" s="2"/>
      <c r="E208" s="2"/>
      <c r="F208" s="2"/>
      <c r="G208" s="2"/>
      <c r="H208" s="2"/>
      <c r="I208" s="2"/>
      <c r="J208" s="55">
        <v>160</v>
      </c>
      <c r="K208" s="2">
        <v>0</v>
      </c>
      <c r="L208" s="163">
        <v>1</v>
      </c>
      <c r="M208" s="163">
        <v>0.2</v>
      </c>
      <c r="N208" s="36" t="s">
        <v>106</v>
      </c>
      <c r="O208" s="36" t="s">
        <v>106</v>
      </c>
      <c r="P208" s="164"/>
      <c r="Q208" s="2" t="s">
        <v>584</v>
      </c>
      <c r="R208" s="2" t="s">
        <v>589</v>
      </c>
    </row>
    <row r="209" spans="1:18" x14ac:dyDescent="0.25">
      <c r="A209" s="2">
        <f t="shared" si="4"/>
        <v>207</v>
      </c>
      <c r="B209" s="2" t="s">
        <v>59</v>
      </c>
      <c r="C209" s="36" t="s">
        <v>594</v>
      </c>
      <c r="D209" s="2"/>
      <c r="E209" s="2"/>
      <c r="F209" s="2"/>
      <c r="G209" s="2"/>
      <c r="H209" s="2"/>
      <c r="I209" s="2"/>
      <c r="J209" s="55">
        <v>160</v>
      </c>
      <c r="K209" s="2">
        <v>0</v>
      </c>
      <c r="L209" s="163">
        <v>1</v>
      </c>
      <c r="M209" s="163">
        <v>0.2</v>
      </c>
      <c r="N209" s="36" t="s">
        <v>106</v>
      </c>
      <c r="O209" s="36" t="s">
        <v>106</v>
      </c>
      <c r="P209" s="164"/>
      <c r="Q209" s="2" t="s">
        <v>584</v>
      </c>
      <c r="R209" s="2" t="s">
        <v>589</v>
      </c>
    </row>
    <row r="210" spans="1:18" x14ac:dyDescent="0.25">
      <c r="A210" s="2">
        <f t="shared" si="4"/>
        <v>208</v>
      </c>
      <c r="B210" s="36" t="s">
        <v>59</v>
      </c>
      <c r="C210" s="36" t="s">
        <v>588</v>
      </c>
      <c r="D210" s="36"/>
      <c r="E210" s="36"/>
      <c r="F210" s="36"/>
      <c r="G210" s="36"/>
      <c r="H210" s="36"/>
      <c r="I210" s="36"/>
      <c r="J210" s="56">
        <v>191</v>
      </c>
      <c r="K210" s="36">
        <v>0</v>
      </c>
      <c r="L210" s="161">
        <v>1</v>
      </c>
      <c r="M210" s="161">
        <v>0.2</v>
      </c>
      <c r="N210" s="36" t="s">
        <v>106</v>
      </c>
      <c r="O210" s="36" t="s">
        <v>106</v>
      </c>
      <c r="P210" s="162"/>
      <c r="Q210" s="2" t="s">
        <v>585</v>
      </c>
      <c r="R210" s="2" t="s">
        <v>589</v>
      </c>
    </row>
    <row r="211" spans="1:18" x14ac:dyDescent="0.25">
      <c r="A211" s="2">
        <f t="shared" si="4"/>
        <v>209</v>
      </c>
      <c r="B211" s="2" t="s">
        <v>59</v>
      </c>
      <c r="C211" s="2" t="s">
        <v>590</v>
      </c>
      <c r="D211" s="2"/>
      <c r="E211" s="2"/>
      <c r="F211" s="2"/>
      <c r="G211" s="2"/>
      <c r="H211" s="2"/>
      <c r="I211" s="2"/>
      <c r="J211" s="55">
        <v>191</v>
      </c>
      <c r="K211" s="2">
        <v>0</v>
      </c>
      <c r="L211" s="163">
        <v>1</v>
      </c>
      <c r="M211" s="163">
        <v>0.2</v>
      </c>
      <c r="N211" s="36" t="s">
        <v>106</v>
      </c>
      <c r="O211" s="36" t="s">
        <v>106</v>
      </c>
      <c r="P211" s="164"/>
      <c r="Q211" s="2" t="s">
        <v>585</v>
      </c>
      <c r="R211" s="2" t="s">
        <v>589</v>
      </c>
    </row>
    <row r="212" spans="1:18" x14ac:dyDescent="0.25">
      <c r="A212" s="2">
        <f t="shared" si="4"/>
        <v>210</v>
      </c>
      <c r="B212" s="2" t="s">
        <v>59</v>
      </c>
      <c r="C212" s="36" t="s">
        <v>591</v>
      </c>
      <c r="D212" s="2"/>
      <c r="E212" s="2"/>
      <c r="F212" s="2"/>
      <c r="G212" s="2"/>
      <c r="H212" s="2"/>
      <c r="I212" s="2"/>
      <c r="J212" s="55">
        <v>194</v>
      </c>
      <c r="K212" s="2">
        <v>0</v>
      </c>
      <c r="L212" s="163">
        <v>1</v>
      </c>
      <c r="M212" s="163">
        <v>0.2</v>
      </c>
      <c r="N212" s="36" t="s">
        <v>106</v>
      </c>
      <c r="O212" s="36" t="s">
        <v>106</v>
      </c>
      <c r="P212" s="164"/>
      <c r="Q212" s="2" t="s">
        <v>585</v>
      </c>
      <c r="R212" s="2" t="s">
        <v>589</v>
      </c>
    </row>
    <row r="213" spans="1:18" x14ac:dyDescent="0.25">
      <c r="A213" s="2">
        <f t="shared" si="4"/>
        <v>211</v>
      </c>
      <c r="B213" s="2" t="s">
        <v>59</v>
      </c>
      <c r="C213" s="2" t="s">
        <v>592</v>
      </c>
      <c r="D213" s="2"/>
      <c r="E213" s="2"/>
      <c r="F213" s="2"/>
      <c r="G213" s="2"/>
      <c r="H213" s="2"/>
      <c r="I213" s="2"/>
      <c r="J213" s="55">
        <v>194</v>
      </c>
      <c r="K213" s="2">
        <v>0</v>
      </c>
      <c r="L213" s="163">
        <v>1</v>
      </c>
      <c r="M213" s="163">
        <v>0.2</v>
      </c>
      <c r="N213" s="36" t="s">
        <v>106</v>
      </c>
      <c r="O213" s="36" t="s">
        <v>106</v>
      </c>
      <c r="P213" s="164"/>
      <c r="Q213" s="2" t="s">
        <v>585</v>
      </c>
      <c r="R213" s="2" t="s">
        <v>589</v>
      </c>
    </row>
    <row r="214" spans="1:18" x14ac:dyDescent="0.25">
      <c r="A214" s="2">
        <f t="shared" si="4"/>
        <v>212</v>
      </c>
      <c r="B214" s="2" t="s">
        <v>59</v>
      </c>
      <c r="C214" s="36" t="s">
        <v>593</v>
      </c>
      <c r="D214" s="2"/>
      <c r="E214" s="2"/>
      <c r="F214" s="2"/>
      <c r="G214" s="2"/>
      <c r="H214" s="2"/>
      <c r="I214" s="2"/>
      <c r="J214" s="55">
        <v>195</v>
      </c>
      <c r="K214" s="2">
        <v>0</v>
      </c>
      <c r="L214" s="163">
        <v>1</v>
      </c>
      <c r="M214" s="163">
        <v>0.2</v>
      </c>
      <c r="N214" s="36" t="s">
        <v>106</v>
      </c>
      <c r="O214" s="36" t="s">
        <v>106</v>
      </c>
      <c r="P214" s="164"/>
      <c r="Q214" s="2" t="s">
        <v>585</v>
      </c>
      <c r="R214" s="2" t="s">
        <v>589</v>
      </c>
    </row>
    <row r="215" spans="1:18" x14ac:dyDescent="0.25">
      <c r="A215" s="2">
        <f t="shared" si="4"/>
        <v>213</v>
      </c>
      <c r="B215" s="2" t="s">
        <v>59</v>
      </c>
      <c r="C215" s="36" t="s">
        <v>594</v>
      </c>
      <c r="D215" s="2"/>
      <c r="E215" s="2"/>
      <c r="F215" s="2"/>
      <c r="G215" s="2"/>
      <c r="H215" s="2"/>
      <c r="I215" s="2"/>
      <c r="J215" s="55">
        <v>195</v>
      </c>
      <c r="K215" s="2">
        <v>0</v>
      </c>
      <c r="L215" s="163">
        <v>1</v>
      </c>
      <c r="M215" s="163">
        <v>0.2</v>
      </c>
      <c r="N215" s="36" t="s">
        <v>106</v>
      </c>
      <c r="O215" s="36" t="s">
        <v>106</v>
      </c>
      <c r="P215" s="164"/>
      <c r="Q215" s="2" t="s">
        <v>585</v>
      </c>
      <c r="R215" s="2" t="s">
        <v>589</v>
      </c>
    </row>
    <row r="216" spans="1:18" x14ac:dyDescent="0.25">
      <c r="A216" s="2">
        <f t="shared" si="4"/>
        <v>214</v>
      </c>
      <c r="B216" s="2" t="s">
        <v>59</v>
      </c>
      <c r="C216" s="36" t="s">
        <v>588</v>
      </c>
      <c r="D216" s="2"/>
      <c r="E216" s="2"/>
      <c r="F216" s="2"/>
      <c r="G216" s="2"/>
      <c r="H216" s="2"/>
      <c r="I216" s="2"/>
      <c r="J216" s="55">
        <v>196</v>
      </c>
      <c r="K216" s="2">
        <v>0</v>
      </c>
      <c r="L216" s="163">
        <v>1</v>
      </c>
      <c r="M216" s="163">
        <v>0.2</v>
      </c>
      <c r="N216" s="36" t="s">
        <v>106</v>
      </c>
      <c r="O216" s="36" t="s">
        <v>106</v>
      </c>
      <c r="P216" s="164"/>
      <c r="Q216" s="2" t="s">
        <v>585</v>
      </c>
      <c r="R216" s="2" t="s">
        <v>589</v>
      </c>
    </row>
    <row r="217" spans="1:18" x14ac:dyDescent="0.25">
      <c r="A217" s="2">
        <f t="shared" si="4"/>
        <v>215</v>
      </c>
      <c r="B217" s="2" t="s">
        <v>59</v>
      </c>
      <c r="C217" s="2" t="s">
        <v>590</v>
      </c>
      <c r="D217" s="2"/>
      <c r="E217" s="2"/>
      <c r="F217" s="2"/>
      <c r="G217" s="2"/>
      <c r="H217" s="2"/>
      <c r="I217" s="2"/>
      <c r="J217" s="55">
        <v>196</v>
      </c>
      <c r="K217" s="2">
        <v>0</v>
      </c>
      <c r="L217" s="163">
        <v>1</v>
      </c>
      <c r="M217" s="163">
        <v>0.2</v>
      </c>
      <c r="N217" s="36" t="s">
        <v>106</v>
      </c>
      <c r="O217" s="36" t="s">
        <v>106</v>
      </c>
      <c r="P217" s="164"/>
      <c r="Q217" s="2" t="s">
        <v>585</v>
      </c>
      <c r="R217" s="2" t="s">
        <v>589</v>
      </c>
    </row>
    <row r="218" spans="1:18" x14ac:dyDescent="0.25">
      <c r="A218" s="2">
        <f t="shared" si="4"/>
        <v>216</v>
      </c>
      <c r="B218" s="36" t="s">
        <v>59</v>
      </c>
      <c r="C218" s="36" t="s">
        <v>591</v>
      </c>
      <c r="D218" s="36"/>
      <c r="E218" s="36"/>
      <c r="F218" s="36"/>
      <c r="G218" s="36"/>
      <c r="H218" s="36"/>
      <c r="I218" s="36"/>
      <c r="J218" s="56">
        <v>199</v>
      </c>
      <c r="K218" s="36">
        <v>0</v>
      </c>
      <c r="L218" s="161">
        <v>1</v>
      </c>
      <c r="M218" s="161">
        <v>0.2</v>
      </c>
      <c r="N218" s="36" t="s">
        <v>106</v>
      </c>
      <c r="O218" s="36" t="s">
        <v>106</v>
      </c>
      <c r="P218" s="162"/>
      <c r="Q218" s="2" t="s">
        <v>585</v>
      </c>
      <c r="R218" s="2" t="s">
        <v>589</v>
      </c>
    </row>
    <row r="219" spans="1:18" x14ac:dyDescent="0.25">
      <c r="A219" s="2">
        <f t="shared" si="4"/>
        <v>217</v>
      </c>
      <c r="B219" s="2" t="s">
        <v>59</v>
      </c>
      <c r="C219" s="2" t="s">
        <v>592</v>
      </c>
      <c r="D219" s="2"/>
      <c r="E219" s="2"/>
      <c r="F219" s="2"/>
      <c r="G219" s="2"/>
      <c r="H219" s="2"/>
      <c r="I219" s="2"/>
      <c r="J219" s="55">
        <v>199</v>
      </c>
      <c r="K219" s="2">
        <v>0</v>
      </c>
      <c r="L219" s="163">
        <v>1</v>
      </c>
      <c r="M219" s="163">
        <v>0.2</v>
      </c>
      <c r="N219" s="36" t="s">
        <v>106</v>
      </c>
      <c r="O219" s="36" t="s">
        <v>106</v>
      </c>
      <c r="P219" s="164"/>
      <c r="Q219" s="2" t="s">
        <v>585</v>
      </c>
      <c r="R219" s="2" t="s">
        <v>589</v>
      </c>
    </row>
    <row r="220" spans="1:18" x14ac:dyDescent="0.25">
      <c r="A220" s="2">
        <f t="shared" si="4"/>
        <v>218</v>
      </c>
      <c r="B220" s="2" t="s">
        <v>59</v>
      </c>
      <c r="C220" s="36" t="s">
        <v>593</v>
      </c>
      <c r="D220" s="2"/>
      <c r="E220" s="2"/>
      <c r="F220" s="2"/>
      <c r="G220" s="2"/>
      <c r="H220" s="2"/>
      <c r="I220" s="2"/>
      <c r="J220" s="55">
        <v>200</v>
      </c>
      <c r="K220" s="2">
        <v>0</v>
      </c>
      <c r="L220" s="163">
        <v>1</v>
      </c>
      <c r="M220" s="163">
        <v>0.2</v>
      </c>
      <c r="N220" s="36" t="s">
        <v>106</v>
      </c>
      <c r="O220" s="36" t="s">
        <v>106</v>
      </c>
      <c r="P220" s="164"/>
      <c r="Q220" s="2" t="s">
        <v>585</v>
      </c>
      <c r="R220" s="2" t="s">
        <v>589</v>
      </c>
    </row>
    <row r="221" spans="1:18" ht="15.75" thickBot="1" x14ac:dyDescent="0.3">
      <c r="A221" s="2">
        <f t="shared" si="4"/>
        <v>219</v>
      </c>
      <c r="B221" s="35" t="s">
        <v>59</v>
      </c>
      <c r="C221" s="35" t="s">
        <v>594</v>
      </c>
      <c r="D221" s="35"/>
      <c r="E221" s="35"/>
      <c r="F221" s="35"/>
      <c r="G221" s="35"/>
      <c r="H221" s="35"/>
      <c r="I221" s="35"/>
      <c r="J221" s="117">
        <v>200</v>
      </c>
      <c r="K221" s="35">
        <v>0</v>
      </c>
      <c r="L221" s="165">
        <v>1</v>
      </c>
      <c r="M221" s="165">
        <v>0.2</v>
      </c>
      <c r="N221" s="36" t="s">
        <v>106</v>
      </c>
      <c r="O221" s="36" t="s">
        <v>106</v>
      </c>
      <c r="P221" s="166"/>
      <c r="Q221" s="2" t="s">
        <v>585</v>
      </c>
      <c r="R221" s="2" t="s">
        <v>589</v>
      </c>
    </row>
    <row r="222" spans="1:18" x14ac:dyDescent="0.25">
      <c r="A222" s="2">
        <f t="shared" si="4"/>
        <v>220</v>
      </c>
      <c r="B222" s="36" t="s">
        <v>59</v>
      </c>
      <c r="C222" s="2" t="s">
        <v>595</v>
      </c>
      <c r="D222" s="36"/>
      <c r="E222" s="36"/>
      <c r="F222" s="36"/>
      <c r="G222" s="36"/>
      <c r="H222" s="36"/>
      <c r="I222" s="36"/>
      <c r="J222" s="56">
        <v>24</v>
      </c>
      <c r="K222" s="36">
        <v>0</v>
      </c>
      <c r="L222" s="161">
        <v>1</v>
      </c>
      <c r="M222" s="161">
        <v>0.2</v>
      </c>
      <c r="N222" s="36" t="s">
        <v>106</v>
      </c>
      <c r="O222" s="36" t="s">
        <v>106</v>
      </c>
      <c r="P222" s="162"/>
      <c r="Q222" s="36" t="s">
        <v>581</v>
      </c>
      <c r="R222" s="2" t="s">
        <v>596</v>
      </c>
    </row>
    <row r="223" spans="1:18" x14ac:dyDescent="0.25">
      <c r="A223" s="2">
        <f t="shared" si="4"/>
        <v>221</v>
      </c>
      <c r="B223" s="2" t="s">
        <v>59</v>
      </c>
      <c r="C223" s="36" t="s">
        <v>597</v>
      </c>
      <c r="D223" s="2"/>
      <c r="E223" s="2"/>
      <c r="F223" s="2"/>
      <c r="G223" s="2"/>
      <c r="H223" s="2"/>
      <c r="I223" s="2"/>
      <c r="J223" s="55">
        <v>25</v>
      </c>
      <c r="K223" s="2">
        <v>0</v>
      </c>
      <c r="L223" s="163">
        <v>1</v>
      </c>
      <c r="M223" s="163">
        <v>0.2</v>
      </c>
      <c r="N223" s="36" t="s">
        <v>106</v>
      </c>
      <c r="O223" s="36" t="s">
        <v>106</v>
      </c>
      <c r="P223" s="164"/>
      <c r="Q223" s="36" t="s">
        <v>581</v>
      </c>
      <c r="R223" s="2" t="s">
        <v>596</v>
      </c>
    </row>
    <row r="224" spans="1:18" x14ac:dyDescent="0.25">
      <c r="A224" s="2">
        <f t="shared" si="4"/>
        <v>222</v>
      </c>
      <c r="B224" s="2" t="s">
        <v>59</v>
      </c>
      <c r="C224" s="2" t="s">
        <v>595</v>
      </c>
      <c r="D224" s="2"/>
      <c r="E224" s="2"/>
      <c r="F224" s="2"/>
      <c r="G224" s="2"/>
      <c r="H224" s="2"/>
      <c r="I224" s="2"/>
      <c r="J224" s="55">
        <v>29</v>
      </c>
      <c r="K224" s="2">
        <v>0</v>
      </c>
      <c r="L224" s="163">
        <v>1</v>
      </c>
      <c r="M224" s="163">
        <v>0.2</v>
      </c>
      <c r="N224" s="36" t="s">
        <v>106</v>
      </c>
      <c r="O224" s="36" t="s">
        <v>106</v>
      </c>
      <c r="P224" s="164"/>
      <c r="Q224" s="36" t="s">
        <v>581</v>
      </c>
      <c r="R224" s="2" t="s">
        <v>596</v>
      </c>
    </row>
    <row r="225" spans="1:18" x14ac:dyDescent="0.25">
      <c r="A225" s="2">
        <f t="shared" si="4"/>
        <v>223</v>
      </c>
      <c r="B225" s="2" t="s">
        <v>59</v>
      </c>
      <c r="C225" s="36" t="s">
        <v>597</v>
      </c>
      <c r="D225" s="2"/>
      <c r="E225" s="2"/>
      <c r="F225" s="2"/>
      <c r="G225" s="2"/>
      <c r="H225" s="2"/>
      <c r="I225" s="2"/>
      <c r="J225" s="55">
        <v>30</v>
      </c>
      <c r="K225" s="2">
        <v>0</v>
      </c>
      <c r="L225" s="163">
        <v>1</v>
      </c>
      <c r="M225" s="163">
        <v>0.2</v>
      </c>
      <c r="N225" s="36" t="s">
        <v>106</v>
      </c>
      <c r="O225" s="36" t="s">
        <v>106</v>
      </c>
      <c r="P225" s="164"/>
      <c r="Q225" s="36" t="s">
        <v>581</v>
      </c>
      <c r="R225" s="2" t="s">
        <v>596</v>
      </c>
    </row>
    <row r="226" spans="1:18" x14ac:dyDescent="0.25">
      <c r="A226" s="2">
        <f t="shared" si="4"/>
        <v>224</v>
      </c>
      <c r="B226" s="2" t="s">
        <v>59</v>
      </c>
      <c r="C226" s="2" t="s">
        <v>595</v>
      </c>
      <c r="D226" s="2"/>
      <c r="E226" s="2"/>
      <c r="F226" s="2"/>
      <c r="G226" s="2"/>
      <c r="H226" s="2"/>
      <c r="I226" s="2"/>
      <c r="J226" s="55">
        <v>154</v>
      </c>
      <c r="K226" s="2">
        <v>0</v>
      </c>
      <c r="L226" s="163">
        <v>1</v>
      </c>
      <c r="M226" s="163">
        <v>0.2</v>
      </c>
      <c r="N226" s="2" t="s">
        <v>105</v>
      </c>
      <c r="O226" s="36" t="s">
        <v>105</v>
      </c>
      <c r="P226" s="164"/>
      <c r="Q226" s="2" t="s">
        <v>584</v>
      </c>
      <c r="R226" s="2" t="s">
        <v>596</v>
      </c>
    </row>
    <row r="227" spans="1:18" x14ac:dyDescent="0.25">
      <c r="A227" s="2">
        <f t="shared" si="4"/>
        <v>225</v>
      </c>
      <c r="B227" s="2" t="s">
        <v>59</v>
      </c>
      <c r="C227" s="36" t="s">
        <v>597</v>
      </c>
      <c r="D227" s="2"/>
      <c r="E227" s="2"/>
      <c r="F227" s="2"/>
      <c r="G227" s="2"/>
      <c r="H227" s="2"/>
      <c r="I227" s="2"/>
      <c r="J227" s="55">
        <v>155</v>
      </c>
      <c r="K227" s="2">
        <v>0</v>
      </c>
      <c r="L227" s="163">
        <v>1</v>
      </c>
      <c r="M227" s="163">
        <v>0.2</v>
      </c>
      <c r="N227" s="2" t="s">
        <v>105</v>
      </c>
      <c r="O227" s="36" t="s">
        <v>105</v>
      </c>
      <c r="P227" s="164"/>
      <c r="Q227" s="2" t="s">
        <v>584</v>
      </c>
      <c r="R227" s="2" t="s">
        <v>596</v>
      </c>
    </row>
    <row r="228" spans="1:18" x14ac:dyDescent="0.25">
      <c r="A228" s="2">
        <f t="shared" si="4"/>
        <v>226</v>
      </c>
      <c r="B228" s="2" t="s">
        <v>59</v>
      </c>
      <c r="C228" s="2" t="s">
        <v>595</v>
      </c>
      <c r="D228" s="2"/>
      <c r="E228" s="2"/>
      <c r="F228" s="2"/>
      <c r="G228" s="2"/>
      <c r="H228" s="2"/>
      <c r="I228" s="2"/>
      <c r="J228" s="55">
        <v>159</v>
      </c>
      <c r="K228" s="2">
        <v>0</v>
      </c>
      <c r="L228" s="163">
        <v>1</v>
      </c>
      <c r="M228" s="163">
        <v>0.2</v>
      </c>
      <c r="N228" s="2" t="s">
        <v>105</v>
      </c>
      <c r="O228" s="36" t="s">
        <v>105</v>
      </c>
      <c r="P228" s="164"/>
      <c r="Q228" s="2" t="s">
        <v>584</v>
      </c>
      <c r="R228" s="2" t="s">
        <v>596</v>
      </c>
    </row>
    <row r="229" spans="1:18" x14ac:dyDescent="0.25">
      <c r="A229" s="2">
        <f t="shared" si="4"/>
        <v>227</v>
      </c>
      <c r="B229" s="2" t="s">
        <v>59</v>
      </c>
      <c r="C229" s="36" t="s">
        <v>597</v>
      </c>
      <c r="D229" s="2"/>
      <c r="E229" s="2"/>
      <c r="F229" s="2"/>
      <c r="G229" s="2"/>
      <c r="H229" s="2"/>
      <c r="I229" s="2"/>
      <c r="J229" s="55">
        <v>160</v>
      </c>
      <c r="K229" s="2">
        <v>0</v>
      </c>
      <c r="L229" s="163">
        <v>1</v>
      </c>
      <c r="M229" s="163">
        <v>0.2</v>
      </c>
      <c r="N229" s="2" t="s">
        <v>105</v>
      </c>
      <c r="O229" s="36" t="s">
        <v>105</v>
      </c>
      <c r="P229" s="164"/>
      <c r="Q229" s="2" t="s">
        <v>584</v>
      </c>
      <c r="R229" s="2" t="s">
        <v>596</v>
      </c>
    </row>
    <row r="230" spans="1:18" x14ac:dyDescent="0.25">
      <c r="A230" s="2">
        <f t="shared" si="4"/>
        <v>228</v>
      </c>
      <c r="B230" s="2" t="s">
        <v>59</v>
      </c>
      <c r="C230" s="2" t="s">
        <v>595</v>
      </c>
      <c r="D230" s="2"/>
      <c r="E230" s="2"/>
      <c r="F230" s="2"/>
      <c r="G230" s="2"/>
      <c r="H230" s="2"/>
      <c r="I230" s="2"/>
      <c r="J230" s="55">
        <v>194</v>
      </c>
      <c r="K230" s="2">
        <v>0</v>
      </c>
      <c r="L230" s="163">
        <v>1</v>
      </c>
      <c r="M230" s="163">
        <v>0.2</v>
      </c>
      <c r="N230" s="2" t="s">
        <v>105</v>
      </c>
      <c r="O230" s="36" t="s">
        <v>105</v>
      </c>
      <c r="P230" s="164"/>
      <c r="Q230" s="2" t="s">
        <v>585</v>
      </c>
      <c r="R230" s="2" t="s">
        <v>596</v>
      </c>
    </row>
    <row r="231" spans="1:18" x14ac:dyDescent="0.25">
      <c r="A231" s="2">
        <f t="shared" si="4"/>
        <v>229</v>
      </c>
      <c r="B231" s="2" t="s">
        <v>59</v>
      </c>
      <c r="C231" s="36" t="s">
        <v>597</v>
      </c>
      <c r="D231" s="2"/>
      <c r="E231" s="2"/>
      <c r="F231" s="2"/>
      <c r="G231" s="2"/>
      <c r="H231" s="2"/>
      <c r="I231" s="2"/>
      <c r="J231" s="55">
        <v>195</v>
      </c>
      <c r="K231" s="2">
        <v>0</v>
      </c>
      <c r="L231" s="163">
        <v>1</v>
      </c>
      <c r="M231" s="163">
        <v>0.2</v>
      </c>
      <c r="N231" s="2" t="s">
        <v>105</v>
      </c>
      <c r="O231" s="36" t="s">
        <v>105</v>
      </c>
      <c r="P231" s="164"/>
      <c r="Q231" s="2" t="s">
        <v>585</v>
      </c>
      <c r="R231" s="2" t="s">
        <v>596</v>
      </c>
    </row>
    <row r="232" spans="1:18" x14ac:dyDescent="0.25">
      <c r="A232" s="2">
        <f t="shared" si="4"/>
        <v>230</v>
      </c>
      <c r="B232" s="2" t="s">
        <v>59</v>
      </c>
      <c r="C232" s="2" t="s">
        <v>595</v>
      </c>
      <c r="D232" s="2"/>
      <c r="E232" s="2"/>
      <c r="F232" s="2"/>
      <c r="G232" s="2"/>
      <c r="H232" s="2"/>
      <c r="I232" s="2"/>
      <c r="J232" s="55">
        <v>199</v>
      </c>
      <c r="K232" s="2">
        <v>0</v>
      </c>
      <c r="L232" s="163">
        <v>1</v>
      </c>
      <c r="M232" s="163">
        <v>0.2</v>
      </c>
      <c r="N232" s="2" t="s">
        <v>105</v>
      </c>
      <c r="O232" s="36" t="s">
        <v>105</v>
      </c>
      <c r="P232" s="164"/>
      <c r="Q232" s="2" t="s">
        <v>585</v>
      </c>
      <c r="R232" s="2" t="s">
        <v>596</v>
      </c>
    </row>
    <row r="233" spans="1:18" x14ac:dyDescent="0.25">
      <c r="A233" s="2">
        <f t="shared" si="4"/>
        <v>231</v>
      </c>
      <c r="B233" s="2" t="s">
        <v>59</v>
      </c>
      <c r="C233" s="2" t="s">
        <v>761</v>
      </c>
      <c r="D233" s="2"/>
      <c r="E233" s="2"/>
      <c r="F233" s="2"/>
      <c r="G233" s="2"/>
      <c r="H233" s="2"/>
      <c r="I233" s="2"/>
      <c r="J233" s="55">
        <v>200</v>
      </c>
      <c r="K233" s="2">
        <v>0</v>
      </c>
      <c r="L233" s="163">
        <v>1</v>
      </c>
      <c r="M233" s="163">
        <v>0.2</v>
      </c>
      <c r="N233" s="2" t="s">
        <v>105</v>
      </c>
      <c r="O233" s="36" t="s">
        <v>105</v>
      </c>
      <c r="P233" s="164"/>
      <c r="Q233" s="2" t="s">
        <v>585</v>
      </c>
      <c r="R233" s="2" t="s">
        <v>596</v>
      </c>
    </row>
    <row r="234" spans="1:18" x14ac:dyDescent="0.25">
      <c r="A234" s="2">
        <f t="shared" si="4"/>
        <v>232</v>
      </c>
      <c r="B234" s="2" t="s">
        <v>59</v>
      </c>
      <c r="C234" s="2" t="s">
        <v>762</v>
      </c>
      <c r="D234" s="2"/>
      <c r="E234" s="2"/>
      <c r="F234" s="2"/>
      <c r="G234" s="2"/>
      <c r="H234" s="2"/>
      <c r="I234" s="2"/>
      <c r="J234" s="55">
        <v>154</v>
      </c>
      <c r="K234" s="2">
        <v>0</v>
      </c>
      <c r="L234" s="163">
        <v>1</v>
      </c>
      <c r="M234" s="163">
        <v>0.2</v>
      </c>
      <c r="N234" s="2" t="s">
        <v>105</v>
      </c>
      <c r="O234" s="36" t="s">
        <v>105</v>
      </c>
      <c r="P234" s="164"/>
      <c r="Q234" s="2" t="s">
        <v>584</v>
      </c>
      <c r="R234" s="2" t="s">
        <v>589</v>
      </c>
    </row>
    <row r="235" spans="1:18" x14ac:dyDescent="0.25">
      <c r="A235" s="2">
        <f t="shared" si="4"/>
        <v>233</v>
      </c>
      <c r="B235" s="2" t="s">
        <v>59</v>
      </c>
      <c r="C235" s="36" t="s">
        <v>761</v>
      </c>
      <c r="D235" s="2"/>
      <c r="E235" s="2"/>
      <c r="F235" s="2"/>
      <c r="G235" s="2"/>
      <c r="H235" s="2"/>
      <c r="I235" s="2"/>
      <c r="J235" s="55">
        <v>155</v>
      </c>
      <c r="K235" s="2">
        <v>0</v>
      </c>
      <c r="L235" s="163">
        <v>1</v>
      </c>
      <c r="M235" s="163">
        <v>0.2</v>
      </c>
      <c r="N235" s="2" t="s">
        <v>105</v>
      </c>
      <c r="O235" s="36" t="s">
        <v>105</v>
      </c>
      <c r="P235" s="164"/>
      <c r="Q235" s="2" t="s">
        <v>584</v>
      </c>
      <c r="R235" s="2" t="s">
        <v>589</v>
      </c>
    </row>
    <row r="236" spans="1:18" x14ac:dyDescent="0.25">
      <c r="A236" s="2">
        <f t="shared" si="4"/>
        <v>234</v>
      </c>
      <c r="B236" s="2" t="s">
        <v>59</v>
      </c>
      <c r="C236" s="36" t="s">
        <v>762</v>
      </c>
      <c r="D236" s="2"/>
      <c r="E236" s="2"/>
      <c r="F236" s="2"/>
      <c r="G236" s="2"/>
      <c r="H236" s="2"/>
      <c r="I236" s="2"/>
      <c r="J236" s="55">
        <v>159</v>
      </c>
      <c r="K236" s="2">
        <v>0</v>
      </c>
      <c r="L236" s="163">
        <v>1</v>
      </c>
      <c r="M236" s="163">
        <v>0.2</v>
      </c>
      <c r="N236" s="2" t="s">
        <v>105</v>
      </c>
      <c r="O236" s="36" t="s">
        <v>105</v>
      </c>
      <c r="P236" s="164"/>
      <c r="Q236" s="2" t="s">
        <v>584</v>
      </c>
      <c r="R236" s="2" t="s">
        <v>589</v>
      </c>
    </row>
    <row r="237" spans="1:18" ht="15.75" thickBot="1" x14ac:dyDescent="0.3">
      <c r="A237" s="2">
        <f t="shared" si="4"/>
        <v>235</v>
      </c>
      <c r="B237" s="35" t="s">
        <v>59</v>
      </c>
      <c r="C237" s="35" t="s">
        <v>761</v>
      </c>
      <c r="D237" s="35"/>
      <c r="E237" s="35"/>
      <c r="F237" s="35"/>
      <c r="G237" s="35"/>
      <c r="H237" s="35"/>
      <c r="I237" s="35"/>
      <c r="J237" s="117">
        <v>160</v>
      </c>
      <c r="K237" s="35">
        <v>0</v>
      </c>
      <c r="L237" s="165">
        <v>1</v>
      </c>
      <c r="M237" s="165">
        <v>0.2</v>
      </c>
      <c r="N237" s="35" t="s">
        <v>105</v>
      </c>
      <c r="O237" s="36" t="s">
        <v>105</v>
      </c>
      <c r="P237" s="166"/>
      <c r="Q237" s="35" t="s">
        <v>584</v>
      </c>
      <c r="R237" s="2" t="s">
        <v>589</v>
      </c>
    </row>
    <row r="238" spans="1:18" x14ac:dyDescent="0.25">
      <c r="A238" s="2">
        <f t="shared" si="4"/>
        <v>236</v>
      </c>
      <c r="B238" s="36" t="s">
        <v>61</v>
      </c>
      <c r="C238" s="8" t="s">
        <v>598</v>
      </c>
      <c r="D238" s="36"/>
      <c r="E238" s="36"/>
      <c r="F238" s="36"/>
      <c r="G238" s="36"/>
      <c r="H238" s="36"/>
      <c r="I238" s="36"/>
      <c r="J238" s="56">
        <v>1</v>
      </c>
      <c r="K238" s="36">
        <v>0</v>
      </c>
      <c r="L238" s="161">
        <v>1</v>
      </c>
      <c r="M238" s="161">
        <v>0.2</v>
      </c>
      <c r="N238" s="2" t="s">
        <v>105</v>
      </c>
      <c r="O238" s="2" t="s">
        <v>105</v>
      </c>
      <c r="P238" s="162"/>
      <c r="Q238" s="36" t="s">
        <v>581</v>
      </c>
      <c r="R238" s="2" t="s">
        <v>599</v>
      </c>
    </row>
    <row r="239" spans="1:18" x14ac:dyDescent="0.25">
      <c r="A239" s="2">
        <f t="shared" si="4"/>
        <v>237</v>
      </c>
      <c r="B239" s="2" t="s">
        <v>61</v>
      </c>
      <c r="C239" s="8" t="s">
        <v>598</v>
      </c>
      <c r="D239" s="2"/>
      <c r="E239" s="2"/>
      <c r="F239" s="2"/>
      <c r="G239" s="2"/>
      <c r="H239" s="2"/>
      <c r="I239" s="2"/>
      <c r="J239" s="55">
        <v>11</v>
      </c>
      <c r="K239" s="2">
        <v>0</v>
      </c>
      <c r="L239" s="163">
        <v>1</v>
      </c>
      <c r="M239" s="163">
        <v>0.2</v>
      </c>
      <c r="N239" s="36" t="s">
        <v>105</v>
      </c>
      <c r="O239" s="2" t="s">
        <v>105</v>
      </c>
      <c r="P239" s="164"/>
      <c r="Q239" s="36" t="s">
        <v>581</v>
      </c>
      <c r="R239" s="2" t="s">
        <v>599</v>
      </c>
    </row>
    <row r="240" spans="1:18" x14ac:dyDescent="0.25">
      <c r="A240" s="2">
        <f t="shared" si="4"/>
        <v>238</v>
      </c>
      <c r="B240" s="2" t="s">
        <v>61</v>
      </c>
      <c r="C240" s="8" t="s">
        <v>598</v>
      </c>
      <c r="D240" s="2"/>
      <c r="E240" s="2"/>
      <c r="F240" s="2"/>
      <c r="G240" s="2"/>
      <c r="H240" s="2"/>
      <c r="I240" s="2"/>
      <c r="J240" s="55">
        <v>131</v>
      </c>
      <c r="K240" s="2">
        <v>0</v>
      </c>
      <c r="L240" s="163">
        <v>1</v>
      </c>
      <c r="M240" s="163">
        <v>0.2</v>
      </c>
      <c r="N240" s="36" t="s">
        <v>106</v>
      </c>
      <c r="O240" s="36" t="s">
        <v>106</v>
      </c>
      <c r="P240" s="164"/>
      <c r="Q240" s="2" t="s">
        <v>584</v>
      </c>
      <c r="R240" s="2" t="s">
        <v>599</v>
      </c>
    </row>
    <row r="241" spans="1:18" x14ac:dyDescent="0.25">
      <c r="A241" s="2">
        <f t="shared" si="4"/>
        <v>239</v>
      </c>
      <c r="B241" s="2" t="s">
        <v>61</v>
      </c>
      <c r="C241" s="8" t="s">
        <v>598</v>
      </c>
      <c r="D241" s="2"/>
      <c r="E241" s="2"/>
      <c r="F241" s="2"/>
      <c r="G241" s="2"/>
      <c r="H241" s="2"/>
      <c r="I241" s="2"/>
      <c r="J241" s="55">
        <v>141</v>
      </c>
      <c r="K241" s="2">
        <v>0</v>
      </c>
      <c r="L241" s="163">
        <v>1</v>
      </c>
      <c r="M241" s="163">
        <v>0.2</v>
      </c>
      <c r="N241" s="36" t="s">
        <v>106</v>
      </c>
      <c r="O241" s="36" t="s">
        <v>106</v>
      </c>
      <c r="P241" s="164"/>
      <c r="Q241" s="2" t="s">
        <v>584</v>
      </c>
      <c r="R241" s="2" t="s">
        <v>599</v>
      </c>
    </row>
    <row r="242" spans="1:18" x14ac:dyDescent="0.25">
      <c r="A242" s="2">
        <f t="shared" si="4"/>
        <v>240</v>
      </c>
      <c r="B242" s="2" t="s">
        <v>61</v>
      </c>
      <c r="C242" s="8" t="s">
        <v>598</v>
      </c>
      <c r="D242" s="2"/>
      <c r="E242" s="2"/>
      <c r="F242" s="2"/>
      <c r="G242" s="2"/>
      <c r="H242" s="2"/>
      <c r="I242" s="2"/>
      <c r="J242" s="55">
        <v>171</v>
      </c>
      <c r="K242" s="2">
        <v>0</v>
      </c>
      <c r="L242" s="163">
        <v>1</v>
      </c>
      <c r="M242" s="163">
        <v>0.2</v>
      </c>
      <c r="N242" s="36" t="s">
        <v>106</v>
      </c>
      <c r="O242" s="36" t="s">
        <v>106</v>
      </c>
      <c r="P242" s="164"/>
      <c r="Q242" s="2" t="s">
        <v>585</v>
      </c>
      <c r="R242" s="2" t="s">
        <v>599</v>
      </c>
    </row>
    <row r="243" spans="1:18" ht="15.75" thickBot="1" x14ac:dyDescent="0.3">
      <c r="A243" s="2">
        <f t="shared" si="4"/>
        <v>241</v>
      </c>
      <c r="B243" s="35" t="s">
        <v>61</v>
      </c>
      <c r="C243" s="37" t="s">
        <v>598</v>
      </c>
      <c r="D243" s="35"/>
      <c r="E243" s="35"/>
      <c r="F243" s="35"/>
      <c r="G243" s="35"/>
      <c r="H243" s="35"/>
      <c r="I243" s="35"/>
      <c r="J243" s="117">
        <v>181</v>
      </c>
      <c r="K243" s="35">
        <v>0</v>
      </c>
      <c r="L243" s="165">
        <v>1</v>
      </c>
      <c r="M243" s="165">
        <v>0.2</v>
      </c>
      <c r="N243" s="36" t="s">
        <v>106</v>
      </c>
      <c r="O243" s="36" t="s">
        <v>106</v>
      </c>
      <c r="P243" s="166"/>
      <c r="Q243" s="35" t="s">
        <v>585</v>
      </c>
      <c r="R243" s="35" t="s">
        <v>599</v>
      </c>
    </row>
    <row r="244" spans="1:18" x14ac:dyDescent="0.25">
      <c r="A244" s="2">
        <f t="shared" si="4"/>
        <v>242</v>
      </c>
      <c r="B244" s="36" t="s">
        <v>61</v>
      </c>
      <c r="C244" s="8" t="s">
        <v>763</v>
      </c>
      <c r="D244" s="36"/>
      <c r="E244" s="36"/>
      <c r="F244" s="36"/>
      <c r="G244" s="36"/>
      <c r="H244" s="36"/>
      <c r="I244" s="36"/>
      <c r="J244" s="56">
        <v>11</v>
      </c>
      <c r="K244" s="36">
        <v>0</v>
      </c>
      <c r="L244" s="161">
        <v>1</v>
      </c>
      <c r="M244" s="161">
        <v>0.2</v>
      </c>
      <c r="N244" s="2" t="s">
        <v>105</v>
      </c>
      <c r="O244" s="2" t="s">
        <v>105</v>
      </c>
      <c r="P244" s="162"/>
      <c r="Q244" s="36" t="s">
        <v>581</v>
      </c>
      <c r="R244" s="2" t="s">
        <v>601</v>
      </c>
    </row>
    <row r="245" spans="1:18" x14ac:dyDescent="0.25">
      <c r="A245" s="2">
        <f t="shared" si="4"/>
        <v>243</v>
      </c>
      <c r="B245" s="36" t="s">
        <v>61</v>
      </c>
      <c r="C245" s="8" t="s">
        <v>764</v>
      </c>
      <c r="D245" s="36"/>
      <c r="E245" s="36"/>
      <c r="F245" s="36"/>
      <c r="G245" s="36"/>
      <c r="H245" s="36"/>
      <c r="I245" s="36"/>
      <c r="J245" s="56">
        <v>11</v>
      </c>
      <c r="K245" s="36">
        <v>0</v>
      </c>
      <c r="L245" s="161">
        <v>1</v>
      </c>
      <c r="M245" s="161">
        <v>0.2</v>
      </c>
      <c r="N245" s="2" t="s">
        <v>105</v>
      </c>
      <c r="O245" s="2" t="s">
        <v>105</v>
      </c>
      <c r="P245" s="162"/>
      <c r="Q245" s="36" t="s">
        <v>581</v>
      </c>
      <c r="R245" s="2" t="s">
        <v>601</v>
      </c>
    </row>
    <row r="246" spans="1:18" x14ac:dyDescent="0.25">
      <c r="A246" s="2">
        <f t="shared" si="4"/>
        <v>244</v>
      </c>
      <c r="B246" s="36" t="s">
        <v>59</v>
      </c>
      <c r="C246" s="8" t="s">
        <v>765</v>
      </c>
      <c r="D246" s="36"/>
      <c r="E246" s="36"/>
      <c r="F246" s="36"/>
      <c r="G246" s="36"/>
      <c r="H246" s="36"/>
      <c r="I246" s="36"/>
      <c r="J246" s="56">
        <v>11</v>
      </c>
      <c r="K246" s="36">
        <v>0</v>
      </c>
      <c r="L246" s="161">
        <v>1</v>
      </c>
      <c r="M246" s="161">
        <v>0.2</v>
      </c>
      <c r="N246" s="2" t="s">
        <v>105</v>
      </c>
      <c r="O246" s="2" t="s">
        <v>105</v>
      </c>
      <c r="P246" s="162"/>
      <c r="Q246" s="36" t="s">
        <v>581</v>
      </c>
      <c r="R246" s="2" t="s">
        <v>601</v>
      </c>
    </row>
    <row r="247" spans="1:18" x14ac:dyDescent="0.25">
      <c r="A247" s="2">
        <f t="shared" si="4"/>
        <v>245</v>
      </c>
      <c r="B247" s="36" t="s">
        <v>59</v>
      </c>
      <c r="C247" s="8" t="s">
        <v>766</v>
      </c>
      <c r="D247" s="36"/>
      <c r="E247" s="36"/>
      <c r="F247" s="36"/>
      <c r="G247" s="36"/>
      <c r="H247" s="36"/>
      <c r="I247" s="36"/>
      <c r="J247" s="56">
        <v>11</v>
      </c>
      <c r="K247" s="36">
        <v>0</v>
      </c>
      <c r="L247" s="161">
        <v>1</v>
      </c>
      <c r="M247" s="161">
        <v>0.2</v>
      </c>
      <c r="N247" s="2" t="s">
        <v>105</v>
      </c>
      <c r="O247" s="2" t="s">
        <v>105</v>
      </c>
      <c r="P247" s="162"/>
      <c r="Q247" s="36" t="s">
        <v>581</v>
      </c>
      <c r="R247" s="2" t="s">
        <v>930</v>
      </c>
    </row>
    <row r="248" spans="1:18" x14ac:dyDescent="0.25">
      <c r="A248" s="2">
        <f t="shared" si="4"/>
        <v>246</v>
      </c>
      <c r="B248" s="36" t="s">
        <v>61</v>
      </c>
      <c r="C248" s="8" t="s">
        <v>605</v>
      </c>
      <c r="D248" s="36"/>
      <c r="E248" s="36"/>
      <c r="F248" s="36"/>
      <c r="G248" s="36"/>
      <c r="H248" s="36"/>
      <c r="I248" s="36"/>
      <c r="J248" s="56">
        <v>11</v>
      </c>
      <c r="K248" s="36">
        <v>0</v>
      </c>
      <c r="L248" s="161">
        <v>1</v>
      </c>
      <c r="M248" s="161">
        <v>0.2</v>
      </c>
      <c r="N248" s="36" t="s">
        <v>106</v>
      </c>
      <c r="O248" s="36" t="s">
        <v>106</v>
      </c>
      <c r="P248" s="162"/>
      <c r="Q248" s="36" t="s">
        <v>581</v>
      </c>
      <c r="R248" s="2" t="s">
        <v>601</v>
      </c>
    </row>
    <row r="249" spans="1:18" x14ac:dyDescent="0.25">
      <c r="A249" s="2">
        <f t="shared" si="4"/>
        <v>247</v>
      </c>
      <c r="B249" s="36" t="s">
        <v>61</v>
      </c>
      <c r="C249" s="8" t="s">
        <v>606</v>
      </c>
      <c r="D249" s="36"/>
      <c r="E249" s="36"/>
      <c r="F249" s="36"/>
      <c r="G249" s="36"/>
      <c r="H249" s="36"/>
      <c r="I249" s="36"/>
      <c r="J249" s="56">
        <v>11</v>
      </c>
      <c r="K249" s="36">
        <v>0</v>
      </c>
      <c r="L249" s="161">
        <v>1</v>
      </c>
      <c r="M249" s="161">
        <v>0.2</v>
      </c>
      <c r="N249" s="36" t="s">
        <v>106</v>
      </c>
      <c r="O249" s="36" t="s">
        <v>106</v>
      </c>
      <c r="P249" s="162"/>
      <c r="Q249" s="36" t="s">
        <v>581</v>
      </c>
      <c r="R249" s="2" t="s">
        <v>601</v>
      </c>
    </row>
    <row r="250" spans="1:18" x14ac:dyDescent="0.25">
      <c r="A250" s="2">
        <f t="shared" si="4"/>
        <v>248</v>
      </c>
      <c r="B250" s="36" t="s">
        <v>61</v>
      </c>
      <c r="C250" s="8" t="s">
        <v>607</v>
      </c>
      <c r="D250" s="36"/>
      <c r="E250" s="36"/>
      <c r="F250" s="36"/>
      <c r="G250" s="36"/>
      <c r="H250" s="36"/>
      <c r="I250" s="36"/>
      <c r="J250" s="56">
        <v>11</v>
      </c>
      <c r="K250" s="36">
        <v>0</v>
      </c>
      <c r="L250" s="161">
        <v>1</v>
      </c>
      <c r="M250" s="161">
        <v>0.2</v>
      </c>
      <c r="N250" s="36" t="s">
        <v>106</v>
      </c>
      <c r="O250" s="36" t="s">
        <v>106</v>
      </c>
      <c r="P250" s="162"/>
      <c r="Q250" s="36" t="s">
        <v>581</v>
      </c>
      <c r="R250" s="2" t="s">
        <v>601</v>
      </c>
    </row>
    <row r="251" spans="1:18" x14ac:dyDescent="0.25">
      <c r="A251" s="2">
        <f t="shared" si="4"/>
        <v>249</v>
      </c>
      <c r="B251" s="36" t="s">
        <v>61</v>
      </c>
      <c r="C251" s="8" t="s">
        <v>608</v>
      </c>
      <c r="D251" s="36"/>
      <c r="E251" s="36"/>
      <c r="F251" s="36"/>
      <c r="G251" s="36"/>
      <c r="H251" s="36"/>
      <c r="I251" s="36"/>
      <c r="J251" s="56">
        <v>11</v>
      </c>
      <c r="K251" s="36">
        <v>0</v>
      </c>
      <c r="L251" s="161">
        <v>1</v>
      </c>
      <c r="M251" s="161">
        <v>0.2</v>
      </c>
      <c r="N251" s="36" t="s">
        <v>106</v>
      </c>
      <c r="O251" s="36" t="s">
        <v>106</v>
      </c>
      <c r="P251" s="162"/>
      <c r="Q251" s="36" t="s">
        <v>581</v>
      </c>
      <c r="R251" s="2" t="s">
        <v>601</v>
      </c>
    </row>
    <row r="252" spans="1:18" x14ac:dyDescent="0.25">
      <c r="A252" s="2">
        <f t="shared" si="4"/>
        <v>250</v>
      </c>
      <c r="B252" s="36" t="s">
        <v>61</v>
      </c>
      <c r="C252" s="8" t="s">
        <v>611</v>
      </c>
      <c r="D252" s="36"/>
      <c r="E252" s="36"/>
      <c r="F252" s="36"/>
      <c r="G252" s="36"/>
      <c r="H252" s="36"/>
      <c r="I252" s="36"/>
      <c r="J252" s="56">
        <v>11</v>
      </c>
      <c r="K252" s="36">
        <v>0</v>
      </c>
      <c r="L252" s="161">
        <v>1</v>
      </c>
      <c r="M252" s="161">
        <v>0.2</v>
      </c>
      <c r="N252" s="36" t="s">
        <v>106</v>
      </c>
      <c r="O252" s="36" t="s">
        <v>106</v>
      </c>
      <c r="P252" s="162"/>
      <c r="Q252" s="36" t="s">
        <v>581</v>
      </c>
      <c r="R252" s="2" t="s">
        <v>601</v>
      </c>
    </row>
    <row r="253" spans="1:18" x14ac:dyDescent="0.25">
      <c r="A253" s="2">
        <f t="shared" si="4"/>
        <v>251</v>
      </c>
      <c r="B253" s="36" t="s">
        <v>61</v>
      </c>
      <c r="C253" s="8" t="s">
        <v>610</v>
      </c>
      <c r="D253" s="36"/>
      <c r="E253" s="36"/>
      <c r="F253" s="36"/>
      <c r="G253" s="36"/>
      <c r="H253" s="36"/>
      <c r="I253" s="36"/>
      <c r="J253" s="56">
        <v>11</v>
      </c>
      <c r="K253" s="36">
        <v>0</v>
      </c>
      <c r="L253" s="161">
        <v>1</v>
      </c>
      <c r="M253" s="161">
        <v>0.2</v>
      </c>
      <c r="N253" s="36" t="s">
        <v>106</v>
      </c>
      <c r="O253" s="36" t="s">
        <v>106</v>
      </c>
      <c r="P253" s="162"/>
      <c r="Q253" s="36" t="s">
        <v>581</v>
      </c>
      <c r="R253" s="2" t="s">
        <v>601</v>
      </c>
    </row>
    <row r="254" spans="1:18" x14ac:dyDescent="0.25">
      <c r="A254" s="2">
        <f t="shared" si="4"/>
        <v>252</v>
      </c>
      <c r="B254" s="36" t="s">
        <v>59</v>
      </c>
      <c r="C254" s="8" t="s">
        <v>609</v>
      </c>
      <c r="D254" s="36"/>
      <c r="E254" s="36"/>
      <c r="F254" s="36"/>
      <c r="G254" s="36"/>
      <c r="H254" s="36"/>
      <c r="I254" s="36"/>
      <c r="J254" s="56">
        <v>11</v>
      </c>
      <c r="K254" s="36">
        <v>0</v>
      </c>
      <c r="L254" s="161">
        <v>1</v>
      </c>
      <c r="M254" s="161">
        <v>0.2</v>
      </c>
      <c r="N254" s="36" t="s">
        <v>106</v>
      </c>
      <c r="O254" s="36" t="s">
        <v>106</v>
      </c>
      <c r="P254" s="162"/>
      <c r="Q254" s="36" t="s">
        <v>581</v>
      </c>
      <c r="R254" s="2" t="s">
        <v>601</v>
      </c>
    </row>
    <row r="255" spans="1:18" x14ac:dyDescent="0.25">
      <c r="A255" s="2">
        <f t="shared" si="4"/>
        <v>253</v>
      </c>
      <c r="B255" s="36" t="s">
        <v>59</v>
      </c>
      <c r="C255" s="8" t="s">
        <v>600</v>
      </c>
      <c r="D255" s="36"/>
      <c r="E255" s="36"/>
      <c r="F255" s="36"/>
      <c r="G255" s="36"/>
      <c r="H255" s="36"/>
      <c r="I255" s="36"/>
      <c r="J255" s="56">
        <v>1</v>
      </c>
      <c r="K255" s="36">
        <v>0</v>
      </c>
      <c r="L255" s="161">
        <v>1</v>
      </c>
      <c r="M255" s="161">
        <v>0.2</v>
      </c>
      <c r="N255" s="36" t="s">
        <v>106</v>
      </c>
      <c r="O255" s="36" t="s">
        <v>106</v>
      </c>
      <c r="P255" s="162"/>
      <c r="Q255" s="36" t="s">
        <v>581</v>
      </c>
      <c r="R255" s="2" t="s">
        <v>601</v>
      </c>
    </row>
    <row r="256" spans="1:18" x14ac:dyDescent="0.25">
      <c r="A256" s="2">
        <f t="shared" si="4"/>
        <v>254</v>
      </c>
      <c r="B256" s="36" t="s">
        <v>59</v>
      </c>
      <c r="C256" s="8" t="s">
        <v>603</v>
      </c>
      <c r="D256" s="36"/>
      <c r="E256" s="36"/>
      <c r="F256" s="36"/>
      <c r="G256" s="36"/>
      <c r="H256" s="36"/>
      <c r="I256" s="36"/>
      <c r="J256" s="56">
        <v>1</v>
      </c>
      <c r="K256" s="36">
        <v>0</v>
      </c>
      <c r="L256" s="161">
        <v>1</v>
      </c>
      <c r="M256" s="161">
        <v>0.2</v>
      </c>
      <c r="N256" s="36" t="s">
        <v>106</v>
      </c>
      <c r="O256" s="36" t="s">
        <v>106</v>
      </c>
      <c r="P256" s="162"/>
      <c r="Q256" s="36" t="s">
        <v>581</v>
      </c>
      <c r="R256" s="2" t="s">
        <v>601</v>
      </c>
    </row>
    <row r="257" spans="1:18" x14ac:dyDescent="0.25">
      <c r="A257" s="2">
        <f t="shared" si="4"/>
        <v>255</v>
      </c>
      <c r="B257" s="36" t="s">
        <v>59</v>
      </c>
      <c r="C257" s="8" t="s">
        <v>602</v>
      </c>
      <c r="D257" s="36"/>
      <c r="E257" s="36"/>
      <c r="F257" s="36"/>
      <c r="G257" s="36"/>
      <c r="H257" s="36"/>
      <c r="I257" s="36"/>
      <c r="J257" s="56">
        <v>1</v>
      </c>
      <c r="K257" s="36">
        <v>0</v>
      </c>
      <c r="L257" s="161">
        <v>1</v>
      </c>
      <c r="M257" s="161">
        <v>0.2</v>
      </c>
      <c r="N257" s="36" t="s">
        <v>106</v>
      </c>
      <c r="O257" s="36" t="s">
        <v>106</v>
      </c>
      <c r="P257" s="162"/>
      <c r="Q257" s="36" t="s">
        <v>581</v>
      </c>
      <c r="R257" s="2" t="s">
        <v>601</v>
      </c>
    </row>
    <row r="258" spans="1:18" x14ac:dyDescent="0.25">
      <c r="A258" s="2">
        <f t="shared" si="4"/>
        <v>256</v>
      </c>
      <c r="B258" s="36" t="s">
        <v>59</v>
      </c>
      <c r="C258" s="8" t="s">
        <v>604</v>
      </c>
      <c r="D258" s="36"/>
      <c r="E258" s="36"/>
      <c r="F258" s="36"/>
      <c r="G258" s="36"/>
      <c r="H258" s="36"/>
      <c r="I258" s="36"/>
      <c r="J258" s="56">
        <v>1</v>
      </c>
      <c r="K258" s="36">
        <v>0</v>
      </c>
      <c r="L258" s="161">
        <v>1</v>
      </c>
      <c r="M258" s="161">
        <v>0.2</v>
      </c>
      <c r="N258" s="36" t="s">
        <v>106</v>
      </c>
      <c r="O258" s="36" t="s">
        <v>106</v>
      </c>
      <c r="P258" s="162"/>
      <c r="Q258" s="36" t="s">
        <v>581</v>
      </c>
      <c r="R258" s="2" t="s">
        <v>601</v>
      </c>
    </row>
    <row r="259" spans="1:18" x14ac:dyDescent="0.25">
      <c r="A259" s="2">
        <f t="shared" si="4"/>
        <v>257</v>
      </c>
      <c r="B259" s="36" t="s">
        <v>59</v>
      </c>
      <c r="C259" s="8" t="s">
        <v>605</v>
      </c>
      <c r="D259" s="36"/>
      <c r="E259" s="36"/>
      <c r="F259" s="36"/>
      <c r="G259" s="36"/>
      <c r="H259" s="36"/>
      <c r="I259" s="36"/>
      <c r="J259" s="56">
        <v>1</v>
      </c>
      <c r="K259" s="36">
        <v>0</v>
      </c>
      <c r="L259" s="161">
        <v>1</v>
      </c>
      <c r="M259" s="161">
        <v>0.2</v>
      </c>
      <c r="N259" s="36" t="s">
        <v>106</v>
      </c>
      <c r="O259" s="36" t="s">
        <v>106</v>
      </c>
      <c r="P259" s="162"/>
      <c r="Q259" s="36" t="s">
        <v>581</v>
      </c>
      <c r="R259" s="2" t="s">
        <v>601</v>
      </c>
    </row>
    <row r="260" spans="1:18" x14ac:dyDescent="0.25">
      <c r="A260" s="2">
        <f t="shared" si="4"/>
        <v>258</v>
      </c>
      <c r="B260" s="36" t="s">
        <v>59</v>
      </c>
      <c r="C260" s="8" t="s">
        <v>606</v>
      </c>
      <c r="D260" s="36"/>
      <c r="E260" s="36"/>
      <c r="F260" s="36"/>
      <c r="G260" s="36"/>
      <c r="H260" s="36"/>
      <c r="I260" s="36"/>
      <c r="J260" s="56">
        <v>1</v>
      </c>
      <c r="K260" s="36">
        <v>0</v>
      </c>
      <c r="L260" s="161">
        <v>1</v>
      </c>
      <c r="M260" s="161">
        <v>0.2</v>
      </c>
      <c r="N260" s="36" t="s">
        <v>106</v>
      </c>
      <c r="O260" s="36" t="s">
        <v>106</v>
      </c>
      <c r="P260" s="162"/>
      <c r="Q260" s="36" t="s">
        <v>581</v>
      </c>
      <c r="R260" s="2" t="s">
        <v>601</v>
      </c>
    </row>
    <row r="261" spans="1:18" x14ac:dyDescent="0.25">
      <c r="A261" s="2">
        <f t="shared" si="4"/>
        <v>259</v>
      </c>
      <c r="B261" s="36" t="s">
        <v>59</v>
      </c>
      <c r="C261" s="8" t="s">
        <v>607</v>
      </c>
      <c r="D261" s="36"/>
      <c r="E261" s="36"/>
      <c r="F261" s="36"/>
      <c r="G261" s="36"/>
      <c r="H261" s="36"/>
      <c r="I261" s="36"/>
      <c r="J261" s="56">
        <v>1</v>
      </c>
      <c r="K261" s="36">
        <v>0</v>
      </c>
      <c r="L261" s="161">
        <v>1</v>
      </c>
      <c r="M261" s="161">
        <v>0.2</v>
      </c>
      <c r="N261" s="36" t="s">
        <v>106</v>
      </c>
      <c r="O261" s="36" t="s">
        <v>106</v>
      </c>
      <c r="P261" s="162"/>
      <c r="Q261" s="36" t="s">
        <v>581</v>
      </c>
      <c r="R261" s="2" t="s">
        <v>601</v>
      </c>
    </row>
    <row r="262" spans="1:18" x14ac:dyDescent="0.25">
      <c r="A262" s="2">
        <f t="shared" si="4"/>
        <v>260</v>
      </c>
      <c r="B262" s="36" t="s">
        <v>59</v>
      </c>
      <c r="C262" s="8" t="s">
        <v>608</v>
      </c>
      <c r="D262" s="36"/>
      <c r="E262" s="36"/>
      <c r="F262" s="36"/>
      <c r="G262" s="36"/>
      <c r="H262" s="36"/>
      <c r="I262" s="36"/>
      <c r="J262" s="56">
        <v>1</v>
      </c>
      <c r="K262" s="36">
        <v>0</v>
      </c>
      <c r="L262" s="161">
        <v>1</v>
      </c>
      <c r="M262" s="161">
        <v>0.2</v>
      </c>
      <c r="N262" s="36" t="s">
        <v>106</v>
      </c>
      <c r="O262" s="36" t="s">
        <v>106</v>
      </c>
      <c r="P262" s="162"/>
      <c r="Q262" s="36" t="s">
        <v>581</v>
      </c>
      <c r="R262" s="2" t="s">
        <v>601</v>
      </c>
    </row>
    <row r="263" spans="1:18" x14ac:dyDescent="0.25">
      <c r="A263" s="2">
        <f t="shared" si="4"/>
        <v>261</v>
      </c>
      <c r="B263" s="36" t="s">
        <v>59</v>
      </c>
      <c r="C263" s="8" t="s">
        <v>611</v>
      </c>
      <c r="D263" s="36"/>
      <c r="E263" s="36"/>
      <c r="F263" s="36"/>
      <c r="G263" s="36"/>
      <c r="H263" s="36"/>
      <c r="I263" s="36"/>
      <c r="J263" s="56">
        <v>1</v>
      </c>
      <c r="K263" s="36">
        <v>0</v>
      </c>
      <c r="L263" s="161">
        <v>1</v>
      </c>
      <c r="M263" s="161">
        <v>0.2</v>
      </c>
      <c r="N263" s="36" t="s">
        <v>106</v>
      </c>
      <c r="O263" s="36" t="s">
        <v>106</v>
      </c>
      <c r="P263" s="162"/>
      <c r="Q263" s="36" t="s">
        <v>581</v>
      </c>
      <c r="R263" s="2" t="s">
        <v>601</v>
      </c>
    </row>
    <row r="264" spans="1:18" x14ac:dyDescent="0.25">
      <c r="A264" s="2">
        <f t="shared" si="4"/>
        <v>262</v>
      </c>
      <c r="B264" s="36" t="s">
        <v>59</v>
      </c>
      <c r="C264" s="8" t="s">
        <v>610</v>
      </c>
      <c r="D264" s="36"/>
      <c r="E264" s="36"/>
      <c r="F264" s="36"/>
      <c r="G264" s="36"/>
      <c r="H264" s="36"/>
      <c r="I264" s="36"/>
      <c r="J264" s="56">
        <v>1</v>
      </c>
      <c r="K264" s="36">
        <v>0</v>
      </c>
      <c r="L264" s="161">
        <v>1</v>
      </c>
      <c r="M264" s="161">
        <v>0.2</v>
      </c>
      <c r="N264" s="36" t="s">
        <v>106</v>
      </c>
      <c r="O264" s="36" t="s">
        <v>106</v>
      </c>
      <c r="P264" s="162"/>
      <c r="Q264" s="36" t="s">
        <v>581</v>
      </c>
      <c r="R264" s="2" t="s">
        <v>601</v>
      </c>
    </row>
    <row r="265" spans="1:18" ht="15.75" thickBot="1" x14ac:dyDescent="0.3">
      <c r="A265" s="2">
        <f t="shared" si="4"/>
        <v>263</v>
      </c>
      <c r="B265" s="35" t="s">
        <v>59</v>
      </c>
      <c r="C265" s="37" t="s">
        <v>609</v>
      </c>
      <c r="D265" s="35"/>
      <c r="E265" s="35"/>
      <c r="F265" s="35"/>
      <c r="G265" s="35"/>
      <c r="H265" s="35"/>
      <c r="I265" s="35"/>
      <c r="J265" s="117">
        <v>1</v>
      </c>
      <c r="K265" s="35">
        <v>0</v>
      </c>
      <c r="L265" s="165">
        <v>1</v>
      </c>
      <c r="M265" s="165">
        <v>0.2</v>
      </c>
      <c r="N265" s="35" t="s">
        <v>106</v>
      </c>
      <c r="O265" s="36" t="s">
        <v>106</v>
      </c>
      <c r="P265" s="166"/>
      <c r="Q265" s="35" t="s">
        <v>581</v>
      </c>
      <c r="R265" s="35" t="s">
        <v>601</v>
      </c>
    </row>
    <row r="266" spans="1:18" x14ac:dyDescent="0.25">
      <c r="A266" s="2">
        <f t="shared" si="4"/>
        <v>264</v>
      </c>
      <c r="B266" s="36" t="s">
        <v>61</v>
      </c>
      <c r="C266" s="8" t="s">
        <v>612</v>
      </c>
      <c r="D266" s="36"/>
      <c r="E266" s="36"/>
      <c r="F266" s="36"/>
      <c r="G266" s="36"/>
      <c r="H266" s="36"/>
      <c r="I266" s="36"/>
      <c r="J266" s="56">
        <v>1</v>
      </c>
      <c r="K266" s="36">
        <v>0</v>
      </c>
      <c r="L266" s="161">
        <v>1</v>
      </c>
      <c r="M266" s="161">
        <v>0.2</v>
      </c>
      <c r="N266" s="2" t="s">
        <v>105</v>
      </c>
      <c r="O266" s="2" t="s">
        <v>105</v>
      </c>
      <c r="P266" s="162"/>
      <c r="Q266" s="36" t="s">
        <v>581</v>
      </c>
      <c r="R266" s="2" t="s">
        <v>613</v>
      </c>
    </row>
    <row r="267" spans="1:18" x14ac:dyDescent="0.25">
      <c r="A267" s="2">
        <f t="shared" si="4"/>
        <v>265</v>
      </c>
      <c r="B267" s="2" t="s">
        <v>61</v>
      </c>
      <c r="C267" s="38" t="s">
        <v>614</v>
      </c>
      <c r="D267" s="2"/>
      <c r="E267" s="2"/>
      <c r="F267" s="2"/>
      <c r="G267" s="2"/>
      <c r="H267" s="2"/>
      <c r="I267" s="2"/>
      <c r="J267" s="55">
        <v>1</v>
      </c>
      <c r="K267" s="2">
        <v>0</v>
      </c>
      <c r="L267" s="163">
        <v>1</v>
      </c>
      <c r="M267" s="163">
        <v>0.2</v>
      </c>
      <c r="N267" s="36" t="s">
        <v>105</v>
      </c>
      <c r="O267" s="2" t="s">
        <v>105</v>
      </c>
      <c r="P267" s="164"/>
      <c r="Q267" s="36" t="s">
        <v>581</v>
      </c>
      <c r="R267" s="2" t="s">
        <v>613</v>
      </c>
    </row>
    <row r="268" spans="1:18" x14ac:dyDescent="0.25">
      <c r="A268" s="2">
        <f t="shared" si="4"/>
        <v>266</v>
      </c>
      <c r="B268" s="2" t="s">
        <v>61</v>
      </c>
      <c r="C268" s="8" t="s">
        <v>612</v>
      </c>
      <c r="D268" s="2"/>
      <c r="E268" s="2"/>
      <c r="F268" s="2"/>
      <c r="G268" s="2"/>
      <c r="H268" s="2"/>
      <c r="I268" s="2"/>
      <c r="J268" s="55">
        <v>6</v>
      </c>
      <c r="K268" s="2">
        <v>0</v>
      </c>
      <c r="L268" s="163">
        <v>1</v>
      </c>
      <c r="M268" s="163">
        <v>0.2</v>
      </c>
      <c r="N268" s="36" t="s">
        <v>105</v>
      </c>
      <c r="O268" s="2" t="s">
        <v>105</v>
      </c>
      <c r="P268" s="164"/>
      <c r="Q268" s="36" t="s">
        <v>581</v>
      </c>
      <c r="R268" s="2" t="s">
        <v>613</v>
      </c>
    </row>
    <row r="269" spans="1:18" x14ac:dyDescent="0.25">
      <c r="A269" s="2">
        <f t="shared" si="4"/>
        <v>267</v>
      </c>
      <c r="B269" s="2" t="s">
        <v>61</v>
      </c>
      <c r="C269" s="38" t="s">
        <v>614</v>
      </c>
      <c r="D269" s="2"/>
      <c r="E269" s="2"/>
      <c r="F269" s="2"/>
      <c r="G269" s="2"/>
      <c r="H269" s="2"/>
      <c r="I269" s="2"/>
      <c r="J269" s="55">
        <v>6</v>
      </c>
      <c r="K269" s="2">
        <v>0</v>
      </c>
      <c r="L269" s="163">
        <v>1</v>
      </c>
      <c r="M269" s="163">
        <v>0.2</v>
      </c>
      <c r="N269" s="36" t="s">
        <v>105</v>
      </c>
      <c r="O269" s="2" t="s">
        <v>105</v>
      </c>
      <c r="P269" s="164"/>
      <c r="Q269" s="36" t="s">
        <v>581</v>
      </c>
      <c r="R269" s="2" t="s">
        <v>613</v>
      </c>
    </row>
    <row r="270" spans="1:18" x14ac:dyDescent="0.25">
      <c r="A270" s="2">
        <f t="shared" ref="A270:A330" si="5">A269+1</f>
        <v>268</v>
      </c>
      <c r="B270" s="36" t="s">
        <v>61</v>
      </c>
      <c r="C270" s="8" t="s">
        <v>612</v>
      </c>
      <c r="D270" s="36"/>
      <c r="E270" s="36"/>
      <c r="F270" s="36"/>
      <c r="G270" s="36"/>
      <c r="H270" s="36"/>
      <c r="I270" s="36"/>
      <c r="J270" s="55">
        <v>11</v>
      </c>
      <c r="K270" s="36">
        <v>0</v>
      </c>
      <c r="L270" s="161">
        <v>1</v>
      </c>
      <c r="M270" s="161">
        <v>0.2</v>
      </c>
      <c r="N270" s="36" t="s">
        <v>105</v>
      </c>
      <c r="O270" s="2" t="s">
        <v>105</v>
      </c>
      <c r="P270" s="162"/>
      <c r="Q270" s="36" t="s">
        <v>581</v>
      </c>
      <c r="R270" s="2" t="s">
        <v>613</v>
      </c>
    </row>
    <row r="271" spans="1:18" x14ac:dyDescent="0.25">
      <c r="A271" s="2">
        <f t="shared" si="5"/>
        <v>269</v>
      </c>
      <c r="B271" s="2" t="s">
        <v>61</v>
      </c>
      <c r="C271" s="38" t="s">
        <v>614</v>
      </c>
      <c r="D271" s="2"/>
      <c r="E271" s="2"/>
      <c r="F271" s="2"/>
      <c r="G271" s="2"/>
      <c r="H271" s="2"/>
      <c r="I271" s="2"/>
      <c r="J271" s="55">
        <v>11</v>
      </c>
      <c r="K271" s="2">
        <v>0</v>
      </c>
      <c r="L271" s="163">
        <v>1</v>
      </c>
      <c r="M271" s="163">
        <v>0.2</v>
      </c>
      <c r="N271" s="36" t="s">
        <v>105</v>
      </c>
      <c r="O271" s="2" t="s">
        <v>105</v>
      </c>
      <c r="P271" s="164"/>
      <c r="Q271" s="36" t="s">
        <v>581</v>
      </c>
      <c r="R271" s="2" t="s">
        <v>613</v>
      </c>
    </row>
    <row r="272" spans="1:18" x14ac:dyDescent="0.25">
      <c r="A272" s="2">
        <f t="shared" si="5"/>
        <v>270</v>
      </c>
      <c r="B272" s="2" t="s">
        <v>61</v>
      </c>
      <c r="C272" s="8" t="s">
        <v>612</v>
      </c>
      <c r="D272" s="2"/>
      <c r="E272" s="2"/>
      <c r="F272" s="2"/>
      <c r="G272" s="2"/>
      <c r="H272" s="2"/>
      <c r="I272" s="2"/>
      <c r="J272" s="55">
        <v>16</v>
      </c>
      <c r="K272" s="2">
        <v>0</v>
      </c>
      <c r="L272" s="163">
        <v>1</v>
      </c>
      <c r="M272" s="163">
        <v>0.2</v>
      </c>
      <c r="N272" s="36" t="s">
        <v>105</v>
      </c>
      <c r="O272" s="2" t="s">
        <v>105</v>
      </c>
      <c r="P272" s="164"/>
      <c r="Q272" s="36" t="s">
        <v>581</v>
      </c>
      <c r="R272" s="2" t="s">
        <v>613</v>
      </c>
    </row>
    <row r="273" spans="1:18" x14ac:dyDescent="0.25">
      <c r="A273" s="2">
        <f t="shared" si="5"/>
        <v>271</v>
      </c>
      <c r="B273" s="2" t="s">
        <v>61</v>
      </c>
      <c r="C273" s="38" t="s">
        <v>614</v>
      </c>
      <c r="D273" s="2"/>
      <c r="E273" s="2"/>
      <c r="F273" s="2"/>
      <c r="G273" s="2"/>
      <c r="H273" s="2"/>
      <c r="I273" s="2"/>
      <c r="J273" s="55">
        <v>16</v>
      </c>
      <c r="K273" s="2">
        <v>0</v>
      </c>
      <c r="L273" s="163">
        <v>1</v>
      </c>
      <c r="M273" s="163">
        <v>0.2</v>
      </c>
      <c r="N273" s="36" t="s">
        <v>105</v>
      </c>
      <c r="O273" s="2" t="s">
        <v>105</v>
      </c>
      <c r="P273" s="164"/>
      <c r="Q273" s="36" t="s">
        <v>581</v>
      </c>
      <c r="R273" s="2" t="s">
        <v>613</v>
      </c>
    </row>
    <row r="274" spans="1:18" x14ac:dyDescent="0.25">
      <c r="A274" s="2">
        <f t="shared" si="5"/>
        <v>272</v>
      </c>
      <c r="B274" s="36" t="s">
        <v>61</v>
      </c>
      <c r="C274" s="8" t="s">
        <v>612</v>
      </c>
      <c r="D274" s="36"/>
      <c r="E274" s="36"/>
      <c r="F274" s="36"/>
      <c r="G274" s="36"/>
      <c r="H274" s="36"/>
      <c r="I274" s="36"/>
      <c r="J274" s="55">
        <v>131</v>
      </c>
      <c r="K274" s="36">
        <v>0</v>
      </c>
      <c r="L274" s="161">
        <v>1</v>
      </c>
      <c r="M274" s="161">
        <v>0.2</v>
      </c>
      <c r="N274" s="36" t="s">
        <v>106</v>
      </c>
      <c r="O274" s="36" t="s">
        <v>106</v>
      </c>
      <c r="P274" s="162"/>
      <c r="Q274" s="2" t="s">
        <v>584</v>
      </c>
      <c r="R274" s="2" t="s">
        <v>613</v>
      </c>
    </row>
    <row r="275" spans="1:18" x14ac:dyDescent="0.25">
      <c r="A275" s="2">
        <f t="shared" si="5"/>
        <v>273</v>
      </c>
      <c r="B275" s="2" t="s">
        <v>61</v>
      </c>
      <c r="C275" s="38" t="s">
        <v>614</v>
      </c>
      <c r="D275" s="2"/>
      <c r="E275" s="2"/>
      <c r="F275" s="2"/>
      <c r="G275" s="2"/>
      <c r="H275" s="2"/>
      <c r="I275" s="2"/>
      <c r="J275" s="55">
        <v>131</v>
      </c>
      <c r="K275" s="2">
        <v>0</v>
      </c>
      <c r="L275" s="163">
        <v>1</v>
      </c>
      <c r="M275" s="163">
        <v>0.2</v>
      </c>
      <c r="N275" s="36" t="s">
        <v>106</v>
      </c>
      <c r="O275" s="36" t="s">
        <v>106</v>
      </c>
      <c r="P275" s="164"/>
      <c r="Q275" s="2" t="s">
        <v>584</v>
      </c>
      <c r="R275" s="2" t="s">
        <v>613</v>
      </c>
    </row>
    <row r="276" spans="1:18" x14ac:dyDescent="0.25">
      <c r="A276" s="2">
        <f t="shared" si="5"/>
        <v>274</v>
      </c>
      <c r="B276" s="2" t="s">
        <v>61</v>
      </c>
      <c r="C276" s="8" t="s">
        <v>612</v>
      </c>
      <c r="D276" s="2"/>
      <c r="E276" s="2"/>
      <c r="F276" s="2"/>
      <c r="G276" s="2"/>
      <c r="H276" s="2"/>
      <c r="I276" s="2"/>
      <c r="J276" s="55">
        <v>136</v>
      </c>
      <c r="K276" s="2">
        <v>0</v>
      </c>
      <c r="L276" s="163">
        <v>1</v>
      </c>
      <c r="M276" s="163">
        <v>0.2</v>
      </c>
      <c r="N276" s="36" t="s">
        <v>106</v>
      </c>
      <c r="O276" s="36" t="s">
        <v>106</v>
      </c>
      <c r="P276" s="164"/>
      <c r="Q276" s="2" t="s">
        <v>584</v>
      </c>
      <c r="R276" s="2" t="s">
        <v>613</v>
      </c>
    </row>
    <row r="277" spans="1:18" x14ac:dyDescent="0.25">
      <c r="A277" s="2">
        <f t="shared" si="5"/>
        <v>275</v>
      </c>
      <c r="B277" s="27" t="s">
        <v>61</v>
      </c>
      <c r="C277" s="38" t="s">
        <v>614</v>
      </c>
      <c r="D277" s="27"/>
      <c r="E277" s="27"/>
      <c r="F277" s="27"/>
      <c r="G277" s="27"/>
      <c r="H277" s="27"/>
      <c r="I277" s="27"/>
      <c r="J277" s="55">
        <v>136</v>
      </c>
      <c r="K277" s="27">
        <v>0</v>
      </c>
      <c r="L277" s="167">
        <v>1</v>
      </c>
      <c r="M277" s="167">
        <v>0.2</v>
      </c>
      <c r="N277" s="36" t="s">
        <v>106</v>
      </c>
      <c r="O277" s="36" t="s">
        <v>106</v>
      </c>
      <c r="P277" s="168"/>
      <c r="Q277" s="2" t="s">
        <v>584</v>
      </c>
      <c r="R277" s="2" t="s">
        <v>613</v>
      </c>
    </row>
    <row r="278" spans="1:18" x14ac:dyDescent="0.25">
      <c r="A278" s="2">
        <f t="shared" si="5"/>
        <v>276</v>
      </c>
      <c r="B278" s="2" t="s">
        <v>61</v>
      </c>
      <c r="C278" s="8" t="s">
        <v>612</v>
      </c>
      <c r="D278" s="2"/>
      <c r="E278" s="2"/>
      <c r="F278" s="2"/>
      <c r="G278" s="2"/>
      <c r="H278" s="2"/>
      <c r="I278" s="2"/>
      <c r="J278" s="55">
        <v>141</v>
      </c>
      <c r="K278" s="2">
        <v>0</v>
      </c>
      <c r="L278" s="163">
        <v>1</v>
      </c>
      <c r="M278" s="163">
        <v>0.2</v>
      </c>
      <c r="N278" s="36" t="s">
        <v>106</v>
      </c>
      <c r="O278" s="36" t="s">
        <v>106</v>
      </c>
      <c r="P278" s="164"/>
      <c r="Q278" s="2" t="s">
        <v>584</v>
      </c>
      <c r="R278" s="2" t="s">
        <v>613</v>
      </c>
    </row>
    <row r="279" spans="1:18" x14ac:dyDescent="0.25">
      <c r="A279" s="2">
        <f t="shared" si="5"/>
        <v>277</v>
      </c>
      <c r="B279" s="2" t="s">
        <v>61</v>
      </c>
      <c r="C279" s="38" t="s">
        <v>614</v>
      </c>
      <c r="D279" s="2"/>
      <c r="E279" s="2"/>
      <c r="F279" s="2"/>
      <c r="G279" s="2"/>
      <c r="H279" s="2"/>
      <c r="I279" s="2"/>
      <c r="J279" s="55">
        <v>141</v>
      </c>
      <c r="K279" s="2">
        <v>0</v>
      </c>
      <c r="L279" s="163">
        <v>1</v>
      </c>
      <c r="M279" s="163">
        <v>0.2</v>
      </c>
      <c r="N279" s="36" t="s">
        <v>106</v>
      </c>
      <c r="O279" s="36" t="s">
        <v>106</v>
      </c>
      <c r="P279" s="164"/>
      <c r="Q279" s="2" t="s">
        <v>584</v>
      </c>
      <c r="R279" s="2" t="s">
        <v>613</v>
      </c>
    </row>
    <row r="280" spans="1:18" x14ac:dyDescent="0.25">
      <c r="A280" s="2">
        <f t="shared" si="5"/>
        <v>278</v>
      </c>
      <c r="B280" s="2" t="s">
        <v>61</v>
      </c>
      <c r="C280" s="8" t="s">
        <v>612</v>
      </c>
      <c r="D280" s="2"/>
      <c r="E280" s="2"/>
      <c r="F280" s="2"/>
      <c r="G280" s="2"/>
      <c r="H280" s="2"/>
      <c r="I280" s="2"/>
      <c r="J280" s="55">
        <v>146</v>
      </c>
      <c r="K280" s="2">
        <v>0</v>
      </c>
      <c r="L280" s="163">
        <v>1</v>
      </c>
      <c r="M280" s="163">
        <v>0.2</v>
      </c>
      <c r="N280" s="36" t="s">
        <v>106</v>
      </c>
      <c r="O280" s="36" t="s">
        <v>106</v>
      </c>
      <c r="P280" s="164"/>
      <c r="Q280" s="2" t="s">
        <v>584</v>
      </c>
      <c r="R280" s="2" t="s">
        <v>613</v>
      </c>
    </row>
    <row r="281" spans="1:18" x14ac:dyDescent="0.25">
      <c r="A281" s="2">
        <f t="shared" si="5"/>
        <v>279</v>
      </c>
      <c r="B281" s="2" t="s">
        <v>61</v>
      </c>
      <c r="C281" s="38" t="s">
        <v>614</v>
      </c>
      <c r="D281" s="2"/>
      <c r="E281" s="2"/>
      <c r="F281" s="2"/>
      <c r="G281" s="2"/>
      <c r="H281" s="2"/>
      <c r="I281" s="2"/>
      <c r="J281" s="55">
        <v>146</v>
      </c>
      <c r="K281" s="2">
        <v>0</v>
      </c>
      <c r="L281" s="163">
        <v>1</v>
      </c>
      <c r="M281" s="163">
        <v>0.2</v>
      </c>
      <c r="N281" s="36" t="s">
        <v>106</v>
      </c>
      <c r="O281" s="36" t="s">
        <v>106</v>
      </c>
      <c r="P281" s="164"/>
      <c r="Q281" s="2" t="s">
        <v>584</v>
      </c>
      <c r="R281" s="2" t="s">
        <v>613</v>
      </c>
    </row>
    <row r="282" spans="1:18" x14ac:dyDescent="0.25">
      <c r="A282" s="2">
        <f t="shared" si="5"/>
        <v>280</v>
      </c>
      <c r="B282" s="36" t="s">
        <v>61</v>
      </c>
      <c r="C282" s="8" t="s">
        <v>612</v>
      </c>
      <c r="D282" s="36"/>
      <c r="E282" s="36"/>
      <c r="F282" s="36"/>
      <c r="G282" s="36"/>
      <c r="H282" s="36"/>
      <c r="I282" s="36"/>
      <c r="J282" s="55">
        <v>171</v>
      </c>
      <c r="K282" s="36">
        <v>0</v>
      </c>
      <c r="L282" s="161">
        <v>1</v>
      </c>
      <c r="M282" s="161">
        <v>0.2</v>
      </c>
      <c r="N282" s="36" t="s">
        <v>106</v>
      </c>
      <c r="O282" s="36" t="s">
        <v>106</v>
      </c>
      <c r="P282" s="162"/>
      <c r="Q282" s="2" t="s">
        <v>585</v>
      </c>
      <c r="R282" s="2" t="s">
        <v>613</v>
      </c>
    </row>
    <row r="283" spans="1:18" x14ac:dyDescent="0.25">
      <c r="A283" s="2">
        <f t="shared" si="5"/>
        <v>281</v>
      </c>
      <c r="B283" s="2" t="s">
        <v>61</v>
      </c>
      <c r="C283" s="38" t="s">
        <v>614</v>
      </c>
      <c r="D283" s="2"/>
      <c r="E283" s="2"/>
      <c r="F283" s="2"/>
      <c r="G283" s="2"/>
      <c r="H283" s="2"/>
      <c r="I283" s="2"/>
      <c r="J283" s="55">
        <v>171</v>
      </c>
      <c r="K283" s="2">
        <v>0</v>
      </c>
      <c r="L283" s="163">
        <v>1</v>
      </c>
      <c r="M283" s="163">
        <v>0.2</v>
      </c>
      <c r="N283" s="36" t="s">
        <v>106</v>
      </c>
      <c r="O283" s="36" t="s">
        <v>106</v>
      </c>
      <c r="P283" s="164"/>
      <c r="Q283" s="2" t="s">
        <v>585</v>
      </c>
      <c r="R283" s="2" t="s">
        <v>613</v>
      </c>
    </row>
    <row r="284" spans="1:18" x14ac:dyDescent="0.25">
      <c r="A284" s="2">
        <f t="shared" si="5"/>
        <v>282</v>
      </c>
      <c r="B284" s="2" t="s">
        <v>61</v>
      </c>
      <c r="C284" s="8" t="s">
        <v>612</v>
      </c>
      <c r="D284" s="2"/>
      <c r="E284" s="2"/>
      <c r="F284" s="2"/>
      <c r="G284" s="2"/>
      <c r="H284" s="2"/>
      <c r="I284" s="2"/>
      <c r="J284" s="55">
        <v>176</v>
      </c>
      <c r="K284" s="2">
        <v>0</v>
      </c>
      <c r="L284" s="163">
        <v>1</v>
      </c>
      <c r="M284" s="163">
        <v>0.2</v>
      </c>
      <c r="N284" s="36" t="s">
        <v>106</v>
      </c>
      <c r="O284" s="36" t="s">
        <v>106</v>
      </c>
      <c r="P284" s="164"/>
      <c r="Q284" s="2" t="s">
        <v>585</v>
      </c>
      <c r="R284" s="2" t="s">
        <v>613</v>
      </c>
    </row>
    <row r="285" spans="1:18" x14ac:dyDescent="0.25">
      <c r="A285" s="2">
        <f t="shared" si="5"/>
        <v>283</v>
      </c>
      <c r="B285" s="2" t="s">
        <v>61</v>
      </c>
      <c r="C285" s="38" t="s">
        <v>614</v>
      </c>
      <c r="D285" s="2"/>
      <c r="E285" s="2"/>
      <c r="F285" s="2"/>
      <c r="G285" s="2"/>
      <c r="H285" s="2"/>
      <c r="I285" s="2"/>
      <c r="J285" s="55">
        <v>176</v>
      </c>
      <c r="K285" s="2">
        <v>0</v>
      </c>
      <c r="L285" s="163">
        <v>1</v>
      </c>
      <c r="M285" s="163">
        <v>0.2</v>
      </c>
      <c r="N285" s="36" t="s">
        <v>106</v>
      </c>
      <c r="O285" s="36" t="s">
        <v>106</v>
      </c>
      <c r="P285" s="164"/>
      <c r="Q285" s="2" t="s">
        <v>585</v>
      </c>
      <c r="R285" s="2" t="s">
        <v>613</v>
      </c>
    </row>
    <row r="286" spans="1:18" x14ac:dyDescent="0.25">
      <c r="A286" s="2">
        <f t="shared" si="5"/>
        <v>284</v>
      </c>
      <c r="B286" s="36" t="s">
        <v>61</v>
      </c>
      <c r="C286" s="8" t="s">
        <v>612</v>
      </c>
      <c r="D286" s="36"/>
      <c r="E286" s="36"/>
      <c r="F286" s="36"/>
      <c r="G286" s="36"/>
      <c r="H286" s="36"/>
      <c r="I286" s="36"/>
      <c r="J286" s="55">
        <v>181</v>
      </c>
      <c r="K286" s="36">
        <v>0</v>
      </c>
      <c r="L286" s="161">
        <v>1</v>
      </c>
      <c r="M286" s="161">
        <v>0.2</v>
      </c>
      <c r="N286" s="36" t="s">
        <v>106</v>
      </c>
      <c r="O286" s="36" t="s">
        <v>106</v>
      </c>
      <c r="P286" s="162"/>
      <c r="Q286" s="2" t="s">
        <v>585</v>
      </c>
      <c r="R286" s="2" t="s">
        <v>613</v>
      </c>
    </row>
    <row r="287" spans="1:18" x14ac:dyDescent="0.25">
      <c r="A287" s="2">
        <f t="shared" si="5"/>
        <v>285</v>
      </c>
      <c r="B287" s="2" t="s">
        <v>61</v>
      </c>
      <c r="C287" s="38" t="s">
        <v>614</v>
      </c>
      <c r="D287" s="2"/>
      <c r="E287" s="2"/>
      <c r="F287" s="2"/>
      <c r="G287" s="2"/>
      <c r="H287" s="2"/>
      <c r="I287" s="2"/>
      <c r="J287" s="55">
        <v>181</v>
      </c>
      <c r="K287" s="2">
        <v>0</v>
      </c>
      <c r="L287" s="163">
        <v>1</v>
      </c>
      <c r="M287" s="163">
        <v>0.2</v>
      </c>
      <c r="N287" s="36" t="s">
        <v>106</v>
      </c>
      <c r="O287" s="36" t="s">
        <v>106</v>
      </c>
      <c r="P287" s="164"/>
      <c r="Q287" s="2" t="s">
        <v>585</v>
      </c>
      <c r="R287" s="2" t="s">
        <v>613</v>
      </c>
    </row>
    <row r="288" spans="1:18" s="8" customFormat="1" x14ac:dyDescent="0.25">
      <c r="A288" s="2">
        <f t="shared" si="5"/>
        <v>286</v>
      </c>
      <c r="B288" s="2" t="s">
        <v>61</v>
      </c>
      <c r="C288" s="8" t="s">
        <v>612</v>
      </c>
      <c r="D288" s="2"/>
      <c r="E288" s="2"/>
      <c r="F288" s="2"/>
      <c r="G288" s="2"/>
      <c r="H288" s="2"/>
      <c r="I288" s="2"/>
      <c r="J288" s="55">
        <v>186</v>
      </c>
      <c r="K288" s="2">
        <v>0</v>
      </c>
      <c r="L288" s="163">
        <v>1</v>
      </c>
      <c r="M288" s="163">
        <v>0.2</v>
      </c>
      <c r="N288" s="36" t="s">
        <v>106</v>
      </c>
      <c r="O288" s="36" t="s">
        <v>106</v>
      </c>
      <c r="P288" s="164"/>
      <c r="Q288" s="2" t="s">
        <v>585</v>
      </c>
      <c r="R288" s="2" t="s">
        <v>613</v>
      </c>
    </row>
    <row r="289" spans="1:18" ht="15.75" thickBot="1" x14ac:dyDescent="0.3">
      <c r="A289" s="2">
        <f t="shared" si="5"/>
        <v>287</v>
      </c>
      <c r="B289" s="35" t="s">
        <v>61</v>
      </c>
      <c r="C289" s="35" t="s">
        <v>614</v>
      </c>
      <c r="D289" s="35"/>
      <c r="E289" s="35"/>
      <c r="F289" s="35"/>
      <c r="G289" s="35"/>
      <c r="H289" s="35"/>
      <c r="I289" s="35"/>
      <c r="J289" s="117">
        <v>186</v>
      </c>
      <c r="K289" s="35">
        <v>0</v>
      </c>
      <c r="L289" s="165">
        <v>1</v>
      </c>
      <c r="M289" s="165">
        <v>0.2</v>
      </c>
      <c r="N289" s="36" t="s">
        <v>106</v>
      </c>
      <c r="O289" s="36" t="s">
        <v>106</v>
      </c>
      <c r="P289" s="166"/>
      <c r="Q289" s="35" t="s">
        <v>585</v>
      </c>
      <c r="R289" s="2" t="s">
        <v>613</v>
      </c>
    </row>
    <row r="290" spans="1:18" x14ac:dyDescent="0.25">
      <c r="A290" s="2">
        <f t="shared" si="5"/>
        <v>288</v>
      </c>
      <c r="B290" s="36" t="s">
        <v>58</v>
      </c>
      <c r="C290" s="2" t="s">
        <v>615</v>
      </c>
      <c r="D290" s="36"/>
      <c r="E290" s="36"/>
      <c r="F290" s="36"/>
      <c r="G290" s="36"/>
      <c r="H290" s="36"/>
      <c r="I290" s="36"/>
      <c r="J290" s="56">
        <v>1</v>
      </c>
      <c r="K290" s="36">
        <v>0</v>
      </c>
      <c r="L290" s="161">
        <v>1</v>
      </c>
      <c r="M290" s="161">
        <v>0.2</v>
      </c>
      <c r="N290" s="2" t="s">
        <v>105</v>
      </c>
      <c r="O290" s="2" t="s">
        <v>105</v>
      </c>
      <c r="P290" s="162"/>
      <c r="Q290" s="36" t="s">
        <v>581</v>
      </c>
      <c r="R290" s="2" t="s">
        <v>616</v>
      </c>
    </row>
    <row r="291" spans="1:18" s="51" customFormat="1" ht="15.75" thickBot="1" x14ac:dyDescent="0.3">
      <c r="A291" s="2">
        <f t="shared" si="5"/>
        <v>289</v>
      </c>
      <c r="B291" s="2" t="s">
        <v>58</v>
      </c>
      <c r="C291" s="2" t="s">
        <v>617</v>
      </c>
      <c r="D291" s="2"/>
      <c r="E291" s="2"/>
      <c r="F291" s="2"/>
      <c r="G291" s="2"/>
      <c r="H291" s="2"/>
      <c r="I291" s="2"/>
      <c r="J291" s="55">
        <v>4</v>
      </c>
      <c r="K291" s="2">
        <v>0</v>
      </c>
      <c r="L291" s="163">
        <v>1</v>
      </c>
      <c r="M291" s="163">
        <v>0.2</v>
      </c>
      <c r="N291" s="2" t="s">
        <v>105</v>
      </c>
      <c r="O291" s="2" t="s">
        <v>105</v>
      </c>
      <c r="P291" s="162"/>
      <c r="Q291" s="36" t="s">
        <v>581</v>
      </c>
      <c r="R291" s="2" t="s">
        <v>616</v>
      </c>
    </row>
    <row r="292" spans="1:18" s="51" customFormat="1" ht="15.75" thickBot="1" x14ac:dyDescent="0.3">
      <c r="A292" s="2">
        <f t="shared" si="5"/>
        <v>290</v>
      </c>
      <c r="B292" s="2" t="s">
        <v>58</v>
      </c>
      <c r="C292" s="2" t="s">
        <v>618</v>
      </c>
      <c r="D292" s="2"/>
      <c r="E292" s="2"/>
      <c r="F292" s="2"/>
      <c r="G292" s="2"/>
      <c r="H292" s="2"/>
      <c r="I292" s="2"/>
      <c r="J292" s="55">
        <v>5</v>
      </c>
      <c r="K292" s="2">
        <v>0</v>
      </c>
      <c r="L292" s="163">
        <v>1</v>
      </c>
      <c r="M292" s="163">
        <v>0.2</v>
      </c>
      <c r="N292" s="2" t="s">
        <v>105</v>
      </c>
      <c r="O292" s="2" t="s">
        <v>105</v>
      </c>
      <c r="P292" s="162"/>
      <c r="Q292" s="36" t="s">
        <v>581</v>
      </c>
      <c r="R292" s="2" t="s">
        <v>923</v>
      </c>
    </row>
    <row r="293" spans="1:18" s="8" customFormat="1" x14ac:dyDescent="0.25">
      <c r="A293" s="2">
        <f t="shared" si="5"/>
        <v>291</v>
      </c>
      <c r="B293" s="2" t="s">
        <v>58</v>
      </c>
      <c r="C293" s="2" t="s">
        <v>615</v>
      </c>
      <c r="D293" s="2"/>
      <c r="E293" s="2"/>
      <c r="F293" s="2"/>
      <c r="G293" s="2"/>
      <c r="H293" s="2"/>
      <c r="I293" s="2"/>
      <c r="J293" s="55">
        <v>11</v>
      </c>
      <c r="K293" s="2">
        <v>0</v>
      </c>
      <c r="L293" s="163">
        <v>1</v>
      </c>
      <c r="M293" s="163">
        <v>0.2</v>
      </c>
      <c r="N293" s="2" t="s">
        <v>105</v>
      </c>
      <c r="O293" s="2" t="s">
        <v>105</v>
      </c>
      <c r="P293" s="162"/>
      <c r="Q293" s="36" t="s">
        <v>581</v>
      </c>
      <c r="R293" s="2" t="s">
        <v>616</v>
      </c>
    </row>
    <row r="294" spans="1:18" x14ac:dyDescent="0.25">
      <c r="A294" s="2">
        <f t="shared" si="5"/>
        <v>292</v>
      </c>
      <c r="B294" s="2" t="s">
        <v>58</v>
      </c>
      <c r="C294" s="2" t="s">
        <v>617</v>
      </c>
      <c r="D294" s="2"/>
      <c r="E294" s="2"/>
      <c r="F294" s="2"/>
      <c r="G294" s="2"/>
      <c r="H294" s="2"/>
      <c r="I294" s="2"/>
      <c r="J294" s="55">
        <v>14</v>
      </c>
      <c r="K294" s="2">
        <v>0</v>
      </c>
      <c r="L294" s="163">
        <v>1</v>
      </c>
      <c r="M294" s="163">
        <v>0.2</v>
      </c>
      <c r="N294" s="2" t="s">
        <v>105</v>
      </c>
      <c r="O294" s="2" t="s">
        <v>105</v>
      </c>
      <c r="P294" s="162"/>
      <c r="Q294" s="36" t="s">
        <v>581</v>
      </c>
      <c r="R294" s="2" t="s">
        <v>616</v>
      </c>
    </row>
    <row r="295" spans="1:18" x14ac:dyDescent="0.25">
      <c r="A295" s="2">
        <f t="shared" si="5"/>
        <v>293</v>
      </c>
      <c r="B295" s="2" t="s">
        <v>58</v>
      </c>
      <c r="C295" s="2" t="s">
        <v>618</v>
      </c>
      <c r="D295" s="2"/>
      <c r="E295" s="2"/>
      <c r="F295" s="2"/>
      <c r="G295" s="2"/>
      <c r="H295" s="2"/>
      <c r="I295" s="2"/>
      <c r="J295" s="55">
        <v>15</v>
      </c>
      <c r="K295" s="2">
        <v>0</v>
      </c>
      <c r="L295" s="163">
        <v>1</v>
      </c>
      <c r="M295" s="163">
        <v>0.2</v>
      </c>
      <c r="N295" s="2" t="s">
        <v>105</v>
      </c>
      <c r="O295" s="2" t="s">
        <v>105</v>
      </c>
      <c r="P295" s="162"/>
      <c r="Q295" s="36" t="s">
        <v>581</v>
      </c>
      <c r="R295" s="2" t="s">
        <v>616</v>
      </c>
    </row>
    <row r="296" spans="1:18" s="51" customFormat="1" ht="15.75" thickBot="1" x14ac:dyDescent="0.3">
      <c r="A296" s="2">
        <f t="shared" si="5"/>
        <v>294</v>
      </c>
      <c r="B296" s="2" t="s">
        <v>57</v>
      </c>
      <c r="C296" s="2" t="s">
        <v>619</v>
      </c>
      <c r="D296" s="2"/>
      <c r="E296" s="2"/>
      <c r="F296" s="2"/>
      <c r="G296" s="2"/>
      <c r="H296" s="2"/>
      <c r="I296" s="2"/>
      <c r="J296" s="55">
        <v>131</v>
      </c>
      <c r="K296" s="2">
        <v>0</v>
      </c>
      <c r="L296" s="163">
        <v>1</v>
      </c>
      <c r="M296" s="163">
        <v>0.2</v>
      </c>
      <c r="N296" s="2" t="s">
        <v>105</v>
      </c>
      <c r="O296" s="2" t="s">
        <v>105</v>
      </c>
      <c r="P296" s="162"/>
      <c r="Q296" s="2" t="s">
        <v>584</v>
      </c>
      <c r="R296" s="2" t="s">
        <v>616</v>
      </c>
    </row>
    <row r="297" spans="1:18" x14ac:dyDescent="0.25">
      <c r="A297" s="2">
        <f t="shared" si="5"/>
        <v>295</v>
      </c>
      <c r="B297" s="2" t="s">
        <v>57</v>
      </c>
      <c r="C297" s="2" t="s">
        <v>620</v>
      </c>
      <c r="D297" s="2"/>
      <c r="E297" s="2"/>
      <c r="F297" s="2"/>
      <c r="G297" s="2"/>
      <c r="H297" s="2"/>
      <c r="I297" s="2"/>
      <c r="J297" s="55">
        <v>134</v>
      </c>
      <c r="K297" s="2">
        <v>0</v>
      </c>
      <c r="L297" s="163">
        <v>1</v>
      </c>
      <c r="M297" s="163">
        <v>0.2</v>
      </c>
      <c r="N297" s="2" t="s">
        <v>105</v>
      </c>
      <c r="O297" s="2" t="s">
        <v>105</v>
      </c>
      <c r="P297" s="162"/>
      <c r="Q297" s="2" t="s">
        <v>584</v>
      </c>
      <c r="R297" s="2" t="s">
        <v>616</v>
      </c>
    </row>
    <row r="298" spans="1:18" s="8" customFormat="1" x14ac:dyDescent="0.25">
      <c r="A298" s="2">
        <f t="shared" si="5"/>
        <v>296</v>
      </c>
      <c r="B298" s="2" t="s">
        <v>57</v>
      </c>
      <c r="C298" s="2" t="s">
        <v>621</v>
      </c>
      <c r="D298" s="2"/>
      <c r="E298" s="2"/>
      <c r="F298" s="2"/>
      <c r="G298" s="2"/>
      <c r="H298" s="2"/>
      <c r="I298" s="2"/>
      <c r="J298" s="55">
        <v>135</v>
      </c>
      <c r="K298" s="2">
        <v>1</v>
      </c>
      <c r="L298" s="163">
        <v>1</v>
      </c>
      <c r="M298" s="163">
        <v>0.2</v>
      </c>
      <c r="N298" s="2" t="s">
        <v>105</v>
      </c>
      <c r="O298" s="2" t="s">
        <v>105</v>
      </c>
      <c r="P298" s="162"/>
      <c r="Q298" s="2" t="s">
        <v>584</v>
      </c>
      <c r="R298" s="2" t="s">
        <v>616</v>
      </c>
    </row>
    <row r="299" spans="1:18" x14ac:dyDescent="0.25">
      <c r="A299" s="2">
        <f t="shared" si="5"/>
        <v>297</v>
      </c>
      <c r="B299" s="2" t="s">
        <v>57</v>
      </c>
      <c r="C299" s="2" t="s">
        <v>619</v>
      </c>
      <c r="D299" s="36"/>
      <c r="E299" s="36"/>
      <c r="F299" s="36"/>
      <c r="G299" s="36"/>
      <c r="H299" s="36"/>
      <c r="I299" s="36"/>
      <c r="J299" s="55">
        <v>141</v>
      </c>
      <c r="K299" s="36">
        <v>0</v>
      </c>
      <c r="L299" s="161">
        <v>1</v>
      </c>
      <c r="M299" s="161">
        <v>0.2</v>
      </c>
      <c r="N299" s="2" t="s">
        <v>105</v>
      </c>
      <c r="O299" s="2" t="s">
        <v>105</v>
      </c>
      <c r="P299" s="162"/>
      <c r="Q299" s="2" t="s">
        <v>584</v>
      </c>
      <c r="R299" s="2" t="s">
        <v>616</v>
      </c>
    </row>
    <row r="300" spans="1:18" x14ac:dyDescent="0.25">
      <c r="A300" s="2">
        <f t="shared" si="5"/>
        <v>298</v>
      </c>
      <c r="B300" s="2" t="s">
        <v>57</v>
      </c>
      <c r="C300" s="2" t="s">
        <v>620</v>
      </c>
      <c r="D300" s="2"/>
      <c r="E300" s="2"/>
      <c r="F300" s="2"/>
      <c r="G300" s="2"/>
      <c r="H300" s="2"/>
      <c r="I300" s="2"/>
      <c r="J300" s="55">
        <v>144</v>
      </c>
      <c r="K300" s="2">
        <v>0</v>
      </c>
      <c r="L300" s="163">
        <v>1</v>
      </c>
      <c r="M300" s="163">
        <v>0.2</v>
      </c>
      <c r="N300" s="2" t="s">
        <v>105</v>
      </c>
      <c r="O300" s="2" t="s">
        <v>105</v>
      </c>
      <c r="P300" s="162"/>
      <c r="Q300" s="2" t="s">
        <v>584</v>
      </c>
      <c r="R300" s="2" t="s">
        <v>616</v>
      </c>
    </row>
    <row r="301" spans="1:18" s="51" customFormat="1" ht="15.75" thickBot="1" x14ac:dyDescent="0.3">
      <c r="A301" s="2">
        <f t="shared" si="5"/>
        <v>299</v>
      </c>
      <c r="B301" s="2" t="s">
        <v>57</v>
      </c>
      <c r="C301" s="2" t="s">
        <v>621</v>
      </c>
      <c r="D301" s="2"/>
      <c r="E301" s="2"/>
      <c r="F301" s="2"/>
      <c r="G301" s="2"/>
      <c r="H301" s="2"/>
      <c r="I301" s="2"/>
      <c r="J301" s="55">
        <v>145</v>
      </c>
      <c r="K301" s="2">
        <v>0</v>
      </c>
      <c r="L301" s="163">
        <v>1</v>
      </c>
      <c r="M301" s="163">
        <v>0.2</v>
      </c>
      <c r="N301" s="2" t="s">
        <v>105</v>
      </c>
      <c r="O301" s="2" t="s">
        <v>105</v>
      </c>
      <c r="P301" s="162"/>
      <c r="Q301" s="2" t="s">
        <v>584</v>
      </c>
      <c r="R301" s="2" t="s">
        <v>616</v>
      </c>
    </row>
    <row r="302" spans="1:18" x14ac:dyDescent="0.25">
      <c r="A302" s="2">
        <f t="shared" si="5"/>
        <v>300</v>
      </c>
      <c r="B302" s="2" t="s">
        <v>136</v>
      </c>
      <c r="C302" s="2" t="s">
        <v>704</v>
      </c>
      <c r="D302" s="2"/>
      <c r="E302" s="2"/>
      <c r="F302" s="2"/>
      <c r="G302" s="2"/>
      <c r="H302" s="2"/>
      <c r="I302" s="2"/>
      <c r="J302" s="55">
        <v>171</v>
      </c>
      <c r="K302" s="2">
        <v>0</v>
      </c>
      <c r="L302" s="163">
        <v>1</v>
      </c>
      <c r="M302" s="163">
        <v>0.2</v>
      </c>
      <c r="N302" s="2" t="s">
        <v>105</v>
      </c>
      <c r="O302" s="2" t="s">
        <v>105</v>
      </c>
      <c r="P302" s="162"/>
      <c r="Q302" s="2" t="s">
        <v>585</v>
      </c>
      <c r="R302" s="2" t="s">
        <v>616</v>
      </c>
    </row>
    <row r="303" spans="1:18" x14ac:dyDescent="0.25">
      <c r="A303" s="2">
        <f t="shared" si="5"/>
        <v>301</v>
      </c>
      <c r="B303" s="2" t="s">
        <v>136</v>
      </c>
      <c r="C303" s="2" t="s">
        <v>705</v>
      </c>
      <c r="D303" s="2"/>
      <c r="E303" s="2"/>
      <c r="F303" s="2"/>
      <c r="G303" s="2"/>
      <c r="H303" s="2"/>
      <c r="I303" s="2"/>
      <c r="J303" s="55">
        <v>174</v>
      </c>
      <c r="K303" s="2">
        <v>0</v>
      </c>
      <c r="L303" s="163">
        <v>1</v>
      </c>
      <c r="M303" s="163">
        <v>0.2</v>
      </c>
      <c r="N303" s="2" t="s">
        <v>105</v>
      </c>
      <c r="O303" s="2" t="s">
        <v>105</v>
      </c>
      <c r="P303" s="162"/>
      <c r="Q303" s="2" t="s">
        <v>585</v>
      </c>
      <c r="R303" s="2" t="s">
        <v>616</v>
      </c>
    </row>
    <row r="304" spans="1:18" x14ac:dyDescent="0.25">
      <c r="A304" s="2">
        <f t="shared" si="5"/>
        <v>302</v>
      </c>
      <c r="B304" s="2" t="s">
        <v>136</v>
      </c>
      <c r="C304" s="2" t="s">
        <v>706</v>
      </c>
      <c r="D304" s="2"/>
      <c r="E304" s="2"/>
      <c r="F304" s="2"/>
      <c r="G304" s="2"/>
      <c r="H304" s="2"/>
      <c r="I304" s="2"/>
      <c r="J304" s="55">
        <v>175</v>
      </c>
      <c r="K304" s="2">
        <v>0</v>
      </c>
      <c r="L304" s="163">
        <v>1</v>
      </c>
      <c r="M304" s="163">
        <v>0.2</v>
      </c>
      <c r="N304" s="2" t="s">
        <v>105</v>
      </c>
      <c r="O304" s="2" t="s">
        <v>105</v>
      </c>
      <c r="P304" s="162"/>
      <c r="Q304" s="2" t="s">
        <v>585</v>
      </c>
      <c r="R304" s="2" t="s">
        <v>616</v>
      </c>
    </row>
    <row r="305" spans="1:18" x14ac:dyDescent="0.25">
      <c r="A305" s="2">
        <f t="shared" si="5"/>
        <v>303</v>
      </c>
      <c r="B305" s="2" t="s">
        <v>136</v>
      </c>
      <c r="C305" s="2" t="s">
        <v>704</v>
      </c>
      <c r="D305" s="36"/>
      <c r="E305" s="36"/>
      <c r="F305" s="36"/>
      <c r="G305" s="36"/>
      <c r="H305" s="36"/>
      <c r="I305" s="36"/>
      <c r="J305" s="55">
        <v>181</v>
      </c>
      <c r="K305" s="36">
        <v>0</v>
      </c>
      <c r="L305" s="161">
        <v>1</v>
      </c>
      <c r="M305" s="161">
        <v>0.2</v>
      </c>
      <c r="N305" s="2" t="s">
        <v>105</v>
      </c>
      <c r="O305" s="2" t="s">
        <v>105</v>
      </c>
      <c r="P305" s="162"/>
      <c r="Q305" s="2" t="s">
        <v>585</v>
      </c>
      <c r="R305" s="2" t="s">
        <v>616</v>
      </c>
    </row>
    <row r="306" spans="1:18" x14ac:dyDescent="0.25">
      <c r="A306" s="2">
        <f t="shared" si="5"/>
        <v>304</v>
      </c>
      <c r="B306" s="2" t="s">
        <v>136</v>
      </c>
      <c r="C306" s="2" t="s">
        <v>705</v>
      </c>
      <c r="D306" s="2"/>
      <c r="E306" s="2"/>
      <c r="F306" s="2"/>
      <c r="G306" s="2"/>
      <c r="H306" s="2"/>
      <c r="I306" s="2"/>
      <c r="J306" s="55">
        <v>184</v>
      </c>
      <c r="K306" s="2">
        <v>0</v>
      </c>
      <c r="L306" s="163">
        <v>1</v>
      </c>
      <c r="M306" s="163">
        <v>0.2</v>
      </c>
      <c r="N306" s="2" t="s">
        <v>105</v>
      </c>
      <c r="O306" s="2" t="s">
        <v>105</v>
      </c>
      <c r="P306" s="162"/>
      <c r="Q306" s="2" t="s">
        <v>585</v>
      </c>
      <c r="R306" s="2" t="s">
        <v>616</v>
      </c>
    </row>
    <row r="307" spans="1:18" x14ac:dyDescent="0.25">
      <c r="A307" s="2">
        <f t="shared" si="5"/>
        <v>305</v>
      </c>
      <c r="B307" s="2" t="s">
        <v>136</v>
      </c>
      <c r="C307" s="2" t="s">
        <v>706</v>
      </c>
      <c r="D307" s="2"/>
      <c r="E307" s="2"/>
      <c r="F307" s="2"/>
      <c r="G307" s="2"/>
      <c r="H307" s="2"/>
      <c r="I307" s="2"/>
      <c r="J307" s="55">
        <v>185</v>
      </c>
      <c r="K307" s="2">
        <v>0</v>
      </c>
      <c r="L307" s="163">
        <v>1</v>
      </c>
      <c r="M307" s="163">
        <v>0.2</v>
      </c>
      <c r="N307" s="2" t="s">
        <v>105</v>
      </c>
      <c r="O307" s="2" t="s">
        <v>105</v>
      </c>
      <c r="P307" s="162"/>
      <c r="Q307" s="2" t="s">
        <v>585</v>
      </c>
      <c r="R307" s="2" t="s">
        <v>616</v>
      </c>
    </row>
    <row r="308" spans="1:18" x14ac:dyDescent="0.25">
      <c r="A308" s="2">
        <f t="shared" si="5"/>
        <v>306</v>
      </c>
      <c r="B308" s="36" t="s">
        <v>59</v>
      </c>
      <c r="C308" s="36" t="s">
        <v>622</v>
      </c>
      <c r="D308" s="2"/>
      <c r="E308" s="2"/>
      <c r="F308" s="2"/>
      <c r="G308" s="2"/>
      <c r="H308" s="2"/>
      <c r="I308" s="2"/>
      <c r="J308" s="56">
        <v>1</v>
      </c>
      <c r="K308" s="2">
        <v>0</v>
      </c>
      <c r="L308" s="163">
        <v>1</v>
      </c>
      <c r="M308" s="163">
        <v>0.2</v>
      </c>
      <c r="N308" s="36" t="s">
        <v>105</v>
      </c>
      <c r="O308" s="36" t="s">
        <v>105</v>
      </c>
      <c r="P308" s="164"/>
      <c r="Q308" s="36" t="s">
        <v>581</v>
      </c>
      <c r="R308" s="2" t="s">
        <v>616</v>
      </c>
    </row>
    <row r="309" spans="1:18" x14ac:dyDescent="0.25">
      <c r="A309" s="2">
        <f t="shared" si="5"/>
        <v>307</v>
      </c>
      <c r="B309" s="36" t="s">
        <v>59</v>
      </c>
      <c r="C309" s="36" t="s">
        <v>622</v>
      </c>
      <c r="D309" s="36"/>
      <c r="E309" s="36"/>
      <c r="F309" s="36"/>
      <c r="G309" s="36"/>
      <c r="H309" s="36"/>
      <c r="I309" s="36"/>
      <c r="J309" s="55">
        <v>4</v>
      </c>
      <c r="K309" s="36">
        <v>0</v>
      </c>
      <c r="L309" s="161">
        <v>1</v>
      </c>
      <c r="M309" s="161">
        <v>0.2</v>
      </c>
      <c r="N309" s="36" t="s">
        <v>106</v>
      </c>
      <c r="O309" s="36" t="s">
        <v>106</v>
      </c>
      <c r="P309" s="162"/>
      <c r="Q309" s="36" t="s">
        <v>581</v>
      </c>
      <c r="R309" s="2" t="s">
        <v>616</v>
      </c>
    </row>
    <row r="310" spans="1:18" x14ac:dyDescent="0.25">
      <c r="A310" s="2">
        <f t="shared" si="5"/>
        <v>308</v>
      </c>
      <c r="B310" s="36" t="s">
        <v>59</v>
      </c>
      <c r="C310" s="36" t="s">
        <v>622</v>
      </c>
      <c r="D310" s="2"/>
      <c r="E310" s="2"/>
      <c r="F310" s="2"/>
      <c r="G310" s="2"/>
      <c r="H310" s="2"/>
      <c r="I310" s="2"/>
      <c r="J310" s="55">
        <v>5</v>
      </c>
      <c r="K310" s="2">
        <v>0</v>
      </c>
      <c r="L310" s="163">
        <v>1</v>
      </c>
      <c r="M310" s="163">
        <v>0.2</v>
      </c>
      <c r="N310" s="36" t="s">
        <v>106</v>
      </c>
      <c r="O310" s="36" t="s">
        <v>106</v>
      </c>
      <c r="P310" s="164"/>
      <c r="Q310" s="36" t="s">
        <v>581</v>
      </c>
      <c r="R310" s="2" t="s">
        <v>616</v>
      </c>
    </row>
    <row r="311" spans="1:18" s="37" customFormat="1" ht="15.75" thickBot="1" x14ac:dyDescent="0.3">
      <c r="A311" s="2">
        <f t="shared" si="5"/>
        <v>309</v>
      </c>
      <c r="B311" s="36" t="s">
        <v>59</v>
      </c>
      <c r="C311" s="36" t="s">
        <v>622</v>
      </c>
      <c r="D311" s="2"/>
      <c r="E311" s="2"/>
      <c r="F311" s="2"/>
      <c r="G311" s="2"/>
      <c r="H311" s="2"/>
      <c r="I311" s="2"/>
      <c r="J311" s="55">
        <v>11</v>
      </c>
      <c r="K311" s="2">
        <v>0</v>
      </c>
      <c r="L311" s="163">
        <v>1</v>
      </c>
      <c r="M311" s="163">
        <v>0.2</v>
      </c>
      <c r="N311" s="36" t="s">
        <v>105</v>
      </c>
      <c r="O311" s="36" t="s">
        <v>105</v>
      </c>
      <c r="P311" s="164"/>
      <c r="Q311" s="36" t="s">
        <v>581</v>
      </c>
      <c r="R311" s="2" t="s">
        <v>616</v>
      </c>
    </row>
    <row r="312" spans="1:18" x14ac:dyDescent="0.25">
      <c r="A312" s="2">
        <f t="shared" si="5"/>
        <v>310</v>
      </c>
      <c r="B312" s="36" t="s">
        <v>59</v>
      </c>
      <c r="C312" s="36" t="s">
        <v>622</v>
      </c>
      <c r="D312" s="2"/>
      <c r="E312" s="2"/>
      <c r="F312" s="2"/>
      <c r="G312" s="2"/>
      <c r="H312" s="2"/>
      <c r="I312" s="2"/>
      <c r="J312" s="55">
        <v>14</v>
      </c>
      <c r="K312" s="2">
        <v>0</v>
      </c>
      <c r="L312" s="163">
        <v>1</v>
      </c>
      <c r="M312" s="163">
        <v>0.2</v>
      </c>
      <c r="N312" s="36" t="s">
        <v>106</v>
      </c>
      <c r="O312" s="36" t="s">
        <v>106</v>
      </c>
      <c r="P312" s="164"/>
      <c r="Q312" s="36" t="s">
        <v>581</v>
      </c>
      <c r="R312" s="2" t="s">
        <v>616</v>
      </c>
    </row>
    <row r="313" spans="1:18" x14ac:dyDescent="0.25">
      <c r="A313" s="2">
        <f t="shared" si="5"/>
        <v>311</v>
      </c>
      <c r="B313" s="36" t="s">
        <v>59</v>
      </c>
      <c r="C313" s="36" t="s">
        <v>622</v>
      </c>
      <c r="D313" s="2"/>
      <c r="E313" s="2"/>
      <c r="F313" s="2"/>
      <c r="G313" s="2"/>
      <c r="H313" s="2"/>
      <c r="I313" s="2"/>
      <c r="J313" s="55">
        <v>15</v>
      </c>
      <c r="K313" s="2">
        <v>0</v>
      </c>
      <c r="L313" s="163">
        <v>1</v>
      </c>
      <c r="M313" s="163">
        <v>0.2</v>
      </c>
      <c r="N313" s="36" t="s">
        <v>106</v>
      </c>
      <c r="O313" s="36" t="s">
        <v>106</v>
      </c>
      <c r="P313" s="164"/>
      <c r="Q313" s="36" t="s">
        <v>581</v>
      </c>
      <c r="R313" s="2" t="s">
        <v>616</v>
      </c>
    </row>
    <row r="314" spans="1:18" x14ac:dyDescent="0.25">
      <c r="A314" s="2">
        <f t="shared" si="5"/>
        <v>312</v>
      </c>
      <c r="B314" s="36" t="s">
        <v>59</v>
      </c>
      <c r="C314" s="36" t="s">
        <v>622</v>
      </c>
      <c r="D314" s="2"/>
      <c r="E314" s="2"/>
      <c r="F314" s="2"/>
      <c r="G314" s="2"/>
      <c r="H314" s="2"/>
      <c r="I314" s="2"/>
      <c r="J314" s="55">
        <v>131</v>
      </c>
      <c r="K314" s="2">
        <v>0</v>
      </c>
      <c r="L314" s="163">
        <v>1</v>
      </c>
      <c r="M314" s="163">
        <v>0.2</v>
      </c>
      <c r="N314" s="36" t="s">
        <v>105</v>
      </c>
      <c r="O314" s="36" t="s">
        <v>105</v>
      </c>
      <c r="P314" s="164"/>
      <c r="Q314" s="2" t="s">
        <v>584</v>
      </c>
      <c r="R314" s="2" t="s">
        <v>616</v>
      </c>
    </row>
    <row r="315" spans="1:18" x14ac:dyDescent="0.25">
      <c r="A315" s="2">
        <f t="shared" si="5"/>
        <v>313</v>
      </c>
      <c r="B315" s="36" t="s">
        <v>59</v>
      </c>
      <c r="C315" s="36" t="s">
        <v>622</v>
      </c>
      <c r="D315" s="36"/>
      <c r="E315" s="36"/>
      <c r="F315" s="36"/>
      <c r="G315" s="36"/>
      <c r="H315" s="36"/>
      <c r="I315" s="36"/>
      <c r="J315" s="55">
        <v>134</v>
      </c>
      <c r="K315" s="36">
        <v>0</v>
      </c>
      <c r="L315" s="161">
        <v>1</v>
      </c>
      <c r="M315" s="161">
        <v>0.2</v>
      </c>
      <c r="N315" s="36" t="s">
        <v>106</v>
      </c>
      <c r="O315" s="36" t="s">
        <v>106</v>
      </c>
      <c r="P315" s="162"/>
      <c r="Q315" s="2" t="s">
        <v>584</v>
      </c>
      <c r="R315" s="2" t="s">
        <v>616</v>
      </c>
    </row>
    <row r="316" spans="1:18" x14ac:dyDescent="0.25">
      <c r="A316" s="2">
        <f t="shared" si="5"/>
        <v>314</v>
      </c>
      <c r="B316" s="36" t="s">
        <v>59</v>
      </c>
      <c r="C316" s="36" t="s">
        <v>622</v>
      </c>
      <c r="D316" s="2"/>
      <c r="E316" s="2"/>
      <c r="F316" s="2"/>
      <c r="G316" s="2"/>
      <c r="H316" s="2"/>
      <c r="I316" s="2"/>
      <c r="J316" s="55">
        <v>135</v>
      </c>
      <c r="K316" s="2">
        <v>0</v>
      </c>
      <c r="L316" s="163">
        <v>1</v>
      </c>
      <c r="M316" s="163">
        <v>0.2</v>
      </c>
      <c r="N316" s="36" t="s">
        <v>106</v>
      </c>
      <c r="O316" s="36" t="s">
        <v>106</v>
      </c>
      <c r="P316" s="164"/>
      <c r="Q316" s="2" t="s">
        <v>584</v>
      </c>
      <c r="R316" s="2" t="s">
        <v>616</v>
      </c>
    </row>
    <row r="317" spans="1:18" x14ac:dyDescent="0.25">
      <c r="A317" s="2">
        <f t="shared" si="5"/>
        <v>315</v>
      </c>
      <c r="B317" s="36" t="s">
        <v>59</v>
      </c>
      <c r="C317" s="36" t="s">
        <v>622</v>
      </c>
      <c r="D317" s="36"/>
      <c r="E317" s="36"/>
      <c r="F317" s="36"/>
      <c r="G317" s="36"/>
      <c r="H317" s="36"/>
      <c r="I317" s="36"/>
      <c r="J317" s="55">
        <v>141</v>
      </c>
      <c r="K317" s="36">
        <v>0</v>
      </c>
      <c r="L317" s="161">
        <v>1</v>
      </c>
      <c r="M317" s="161">
        <v>0.2</v>
      </c>
      <c r="N317" s="36" t="s">
        <v>105</v>
      </c>
      <c r="O317" s="36" t="s">
        <v>105</v>
      </c>
      <c r="P317" s="162"/>
      <c r="Q317" s="2" t="s">
        <v>584</v>
      </c>
      <c r="R317" s="2" t="s">
        <v>616</v>
      </c>
    </row>
    <row r="318" spans="1:18" x14ac:dyDescent="0.25">
      <c r="A318" s="2">
        <f t="shared" si="5"/>
        <v>316</v>
      </c>
      <c r="B318" s="36" t="s">
        <v>59</v>
      </c>
      <c r="C318" s="36" t="s">
        <v>622</v>
      </c>
      <c r="D318" s="2"/>
      <c r="E318" s="2"/>
      <c r="F318" s="2"/>
      <c r="G318" s="2"/>
      <c r="H318" s="2"/>
      <c r="I318" s="2"/>
      <c r="J318" s="55">
        <v>144</v>
      </c>
      <c r="K318" s="2">
        <v>0</v>
      </c>
      <c r="L318" s="163">
        <v>1</v>
      </c>
      <c r="M318" s="163">
        <v>0.2</v>
      </c>
      <c r="N318" s="36" t="s">
        <v>106</v>
      </c>
      <c r="O318" s="36" t="s">
        <v>106</v>
      </c>
      <c r="P318" s="164"/>
      <c r="Q318" s="2" t="s">
        <v>584</v>
      </c>
      <c r="R318" s="2" t="s">
        <v>616</v>
      </c>
    </row>
    <row r="319" spans="1:18" x14ac:dyDescent="0.25">
      <c r="A319" s="2">
        <f t="shared" si="5"/>
        <v>317</v>
      </c>
      <c r="B319" s="36" t="s">
        <v>59</v>
      </c>
      <c r="C319" s="36" t="s">
        <v>622</v>
      </c>
      <c r="D319" s="2"/>
      <c r="E319" s="2"/>
      <c r="F319" s="2"/>
      <c r="G319" s="2"/>
      <c r="H319" s="2"/>
      <c r="I319" s="2"/>
      <c r="J319" s="55">
        <v>145</v>
      </c>
      <c r="K319" s="2">
        <v>0</v>
      </c>
      <c r="L319" s="163">
        <v>1</v>
      </c>
      <c r="M319" s="163">
        <v>0.2</v>
      </c>
      <c r="N319" s="36" t="s">
        <v>106</v>
      </c>
      <c r="O319" s="36" t="s">
        <v>106</v>
      </c>
      <c r="P319" s="164"/>
      <c r="Q319" s="2" t="s">
        <v>584</v>
      </c>
      <c r="R319" s="2" t="s">
        <v>616</v>
      </c>
    </row>
    <row r="320" spans="1:18" x14ac:dyDescent="0.25">
      <c r="A320" s="2">
        <f t="shared" si="5"/>
        <v>318</v>
      </c>
      <c r="B320" s="36" t="s">
        <v>59</v>
      </c>
      <c r="C320" s="36" t="s">
        <v>622</v>
      </c>
      <c r="D320" s="2"/>
      <c r="E320" s="2"/>
      <c r="F320" s="2"/>
      <c r="G320" s="2"/>
      <c r="H320" s="2"/>
      <c r="I320" s="2"/>
      <c r="J320" s="55">
        <v>171</v>
      </c>
      <c r="K320" s="2">
        <v>0</v>
      </c>
      <c r="L320" s="163">
        <v>1</v>
      </c>
      <c r="M320" s="163">
        <v>0.2</v>
      </c>
      <c r="N320" s="36" t="s">
        <v>105</v>
      </c>
      <c r="O320" s="36" t="s">
        <v>105</v>
      </c>
      <c r="P320" s="164"/>
      <c r="Q320" s="2" t="s">
        <v>585</v>
      </c>
      <c r="R320" s="2" t="s">
        <v>616</v>
      </c>
    </row>
    <row r="321" spans="1:18" x14ac:dyDescent="0.25">
      <c r="A321" s="2">
        <f t="shared" si="5"/>
        <v>319</v>
      </c>
      <c r="B321" s="36" t="s">
        <v>59</v>
      </c>
      <c r="C321" s="36" t="s">
        <v>622</v>
      </c>
      <c r="D321" s="2"/>
      <c r="E321" s="2"/>
      <c r="F321" s="2"/>
      <c r="G321" s="2"/>
      <c r="H321" s="2"/>
      <c r="I321" s="2"/>
      <c r="J321" s="55">
        <v>174</v>
      </c>
      <c r="K321" s="2">
        <v>0</v>
      </c>
      <c r="L321" s="163">
        <v>1</v>
      </c>
      <c r="M321" s="163">
        <v>0.2</v>
      </c>
      <c r="N321" s="36" t="s">
        <v>106</v>
      </c>
      <c r="O321" s="36" t="s">
        <v>106</v>
      </c>
      <c r="P321" s="164"/>
      <c r="Q321" s="2" t="s">
        <v>585</v>
      </c>
      <c r="R321" s="2" t="s">
        <v>616</v>
      </c>
    </row>
    <row r="322" spans="1:18" x14ac:dyDescent="0.25">
      <c r="A322" s="2">
        <f t="shared" si="5"/>
        <v>320</v>
      </c>
      <c r="B322" s="36" t="s">
        <v>59</v>
      </c>
      <c r="C322" s="36" t="s">
        <v>622</v>
      </c>
      <c r="D322" s="2"/>
      <c r="E322" s="2"/>
      <c r="F322" s="2"/>
      <c r="G322" s="2"/>
      <c r="H322" s="2"/>
      <c r="I322" s="2"/>
      <c r="J322" s="55">
        <v>175</v>
      </c>
      <c r="K322" s="2">
        <v>0</v>
      </c>
      <c r="L322" s="163">
        <v>1</v>
      </c>
      <c r="M322" s="163">
        <v>0.2</v>
      </c>
      <c r="N322" s="36" t="s">
        <v>106</v>
      </c>
      <c r="O322" s="36" t="s">
        <v>106</v>
      </c>
      <c r="P322" s="164"/>
      <c r="Q322" s="2" t="s">
        <v>585</v>
      </c>
      <c r="R322" s="2" t="s">
        <v>616</v>
      </c>
    </row>
    <row r="323" spans="1:18" x14ac:dyDescent="0.25">
      <c r="A323" s="2">
        <f t="shared" si="5"/>
        <v>321</v>
      </c>
      <c r="B323" s="36" t="s">
        <v>59</v>
      </c>
      <c r="C323" s="36" t="s">
        <v>622</v>
      </c>
      <c r="D323" s="2"/>
      <c r="E323" s="2"/>
      <c r="F323" s="2"/>
      <c r="G323" s="2"/>
      <c r="H323" s="2"/>
      <c r="I323" s="2"/>
      <c r="J323" s="55">
        <v>181</v>
      </c>
      <c r="K323" s="2">
        <v>0</v>
      </c>
      <c r="L323" s="163">
        <v>1</v>
      </c>
      <c r="M323" s="163">
        <v>0.2</v>
      </c>
      <c r="N323" s="36" t="s">
        <v>105</v>
      </c>
      <c r="O323" s="36" t="s">
        <v>105</v>
      </c>
      <c r="P323" s="164"/>
      <c r="Q323" s="2" t="s">
        <v>585</v>
      </c>
      <c r="R323" s="2" t="s">
        <v>616</v>
      </c>
    </row>
    <row r="324" spans="1:18" x14ac:dyDescent="0.25">
      <c r="A324" s="2">
        <f t="shared" si="5"/>
        <v>322</v>
      </c>
      <c r="B324" s="36" t="s">
        <v>59</v>
      </c>
      <c r="C324" s="36" t="s">
        <v>622</v>
      </c>
      <c r="D324" s="2"/>
      <c r="E324" s="2"/>
      <c r="F324" s="2"/>
      <c r="G324" s="2"/>
      <c r="H324" s="2"/>
      <c r="I324" s="2"/>
      <c r="J324" s="55">
        <v>184</v>
      </c>
      <c r="K324" s="2">
        <v>0</v>
      </c>
      <c r="L324" s="163">
        <v>1</v>
      </c>
      <c r="M324" s="163">
        <v>0.2</v>
      </c>
      <c r="N324" s="36" t="s">
        <v>106</v>
      </c>
      <c r="O324" s="36" t="s">
        <v>106</v>
      </c>
      <c r="P324" s="164"/>
      <c r="Q324" s="2" t="s">
        <v>585</v>
      </c>
      <c r="R324" s="2" t="s">
        <v>616</v>
      </c>
    </row>
    <row r="325" spans="1:18" ht="15.75" thickBot="1" x14ac:dyDescent="0.3">
      <c r="A325" s="2">
        <f t="shared" si="5"/>
        <v>323</v>
      </c>
      <c r="B325" s="35" t="s">
        <v>59</v>
      </c>
      <c r="C325" s="35" t="s">
        <v>622</v>
      </c>
      <c r="D325" s="35"/>
      <c r="E325" s="35"/>
      <c r="F325" s="35"/>
      <c r="G325" s="35"/>
      <c r="H325" s="35"/>
      <c r="I325" s="35"/>
      <c r="J325" s="117">
        <v>185</v>
      </c>
      <c r="K325" s="35">
        <v>0</v>
      </c>
      <c r="L325" s="165">
        <v>1</v>
      </c>
      <c r="M325" s="165">
        <v>0.2</v>
      </c>
      <c r="N325" s="36" t="s">
        <v>106</v>
      </c>
      <c r="O325" s="36" t="s">
        <v>106</v>
      </c>
      <c r="P325" s="166"/>
      <c r="Q325" s="35" t="s">
        <v>585</v>
      </c>
      <c r="R325" s="2" t="s">
        <v>616</v>
      </c>
    </row>
    <row r="326" spans="1:18" x14ac:dyDescent="0.25">
      <c r="A326" s="2">
        <f t="shared" si="5"/>
        <v>324</v>
      </c>
      <c r="B326" s="36" t="s">
        <v>60</v>
      </c>
      <c r="C326" s="36" t="s">
        <v>623</v>
      </c>
      <c r="D326" s="36"/>
      <c r="E326" s="36"/>
      <c r="F326" s="36"/>
      <c r="G326" s="36"/>
      <c r="H326" s="36"/>
      <c r="I326" s="36"/>
      <c r="J326" s="56">
        <v>1</v>
      </c>
      <c r="K326" s="36">
        <v>0</v>
      </c>
      <c r="L326" s="161">
        <v>1</v>
      </c>
      <c r="M326" s="161">
        <v>0.2</v>
      </c>
      <c r="N326" s="36" t="s">
        <v>105</v>
      </c>
      <c r="O326" s="2" t="s">
        <v>105</v>
      </c>
      <c r="P326" s="162"/>
      <c r="Q326" s="36" t="s">
        <v>581</v>
      </c>
      <c r="R326" s="36" t="s">
        <v>624</v>
      </c>
    </row>
    <row r="327" spans="1:18" x14ac:dyDescent="0.25">
      <c r="A327" s="2">
        <f t="shared" si="5"/>
        <v>325</v>
      </c>
      <c r="B327" s="36" t="s">
        <v>60</v>
      </c>
      <c r="C327" s="36" t="s">
        <v>623</v>
      </c>
      <c r="D327" s="36"/>
      <c r="E327" s="36"/>
      <c r="F327" s="36"/>
      <c r="G327" s="36"/>
      <c r="H327" s="36"/>
      <c r="I327" s="36"/>
      <c r="J327" s="56">
        <v>4</v>
      </c>
      <c r="K327" s="36">
        <v>0</v>
      </c>
      <c r="L327" s="161">
        <v>1</v>
      </c>
      <c r="M327" s="161">
        <v>0.2</v>
      </c>
      <c r="N327" s="36" t="s">
        <v>106</v>
      </c>
      <c r="O327" s="36" t="s">
        <v>106</v>
      </c>
      <c r="P327" s="162"/>
      <c r="Q327" s="36" t="s">
        <v>581</v>
      </c>
      <c r="R327" s="36" t="s">
        <v>624</v>
      </c>
    </row>
    <row r="328" spans="1:18" x14ac:dyDescent="0.25">
      <c r="A328" s="2">
        <f t="shared" si="5"/>
        <v>326</v>
      </c>
      <c r="B328" s="36" t="s">
        <v>60</v>
      </c>
      <c r="C328" s="36" t="s">
        <v>623</v>
      </c>
      <c r="D328" s="2"/>
      <c r="E328" s="2"/>
      <c r="F328" s="2"/>
      <c r="G328" s="2"/>
      <c r="H328" s="2"/>
      <c r="I328" s="2"/>
      <c r="J328" s="55">
        <v>5</v>
      </c>
      <c r="K328" s="2">
        <v>0</v>
      </c>
      <c r="L328" s="163">
        <v>1</v>
      </c>
      <c r="M328" s="163">
        <v>0.2</v>
      </c>
      <c r="N328" s="36" t="s">
        <v>106</v>
      </c>
      <c r="O328" s="36" t="s">
        <v>106</v>
      </c>
      <c r="P328" s="164"/>
      <c r="Q328" s="36" t="s">
        <v>581</v>
      </c>
      <c r="R328" s="36" t="s">
        <v>624</v>
      </c>
    </row>
    <row r="329" spans="1:18" s="8" customFormat="1" x14ac:dyDescent="0.25">
      <c r="A329" s="2">
        <f t="shared" si="5"/>
        <v>327</v>
      </c>
      <c r="B329" s="36" t="s">
        <v>60</v>
      </c>
      <c r="C329" s="36" t="s">
        <v>623</v>
      </c>
      <c r="D329" s="2"/>
      <c r="E329" s="2"/>
      <c r="F329" s="2"/>
      <c r="G329" s="2"/>
      <c r="H329" s="2"/>
      <c r="I329" s="2"/>
      <c r="J329" s="55">
        <v>131</v>
      </c>
      <c r="K329" s="2">
        <v>0</v>
      </c>
      <c r="L329" s="163">
        <v>1</v>
      </c>
      <c r="M329" s="163">
        <v>0.2</v>
      </c>
      <c r="N329" s="36" t="s">
        <v>105</v>
      </c>
      <c r="O329" s="2" t="s">
        <v>105</v>
      </c>
      <c r="P329" s="164"/>
      <c r="Q329" s="2" t="s">
        <v>584</v>
      </c>
      <c r="R329" s="36" t="s">
        <v>624</v>
      </c>
    </row>
    <row r="330" spans="1:18" x14ac:dyDescent="0.25">
      <c r="A330" s="2">
        <f t="shared" si="5"/>
        <v>328</v>
      </c>
      <c r="B330" s="36" t="s">
        <v>60</v>
      </c>
      <c r="C330" s="36" t="s">
        <v>623</v>
      </c>
      <c r="D330" s="2"/>
      <c r="E330" s="2"/>
      <c r="F330" s="2"/>
      <c r="G330" s="2"/>
      <c r="H330" s="2"/>
      <c r="I330" s="2"/>
      <c r="J330" s="55">
        <v>134</v>
      </c>
      <c r="K330" s="2">
        <v>0</v>
      </c>
      <c r="L330" s="163">
        <v>1</v>
      </c>
      <c r="M330" s="163">
        <v>0.2</v>
      </c>
      <c r="N330" s="36" t="s">
        <v>106</v>
      </c>
      <c r="O330" s="36" t="s">
        <v>106</v>
      </c>
      <c r="P330" s="164"/>
      <c r="Q330" s="2" t="s">
        <v>584</v>
      </c>
      <c r="R330" s="36" t="s">
        <v>624</v>
      </c>
    </row>
    <row r="331" spans="1:18" s="51" customFormat="1" ht="15.75" thickBot="1" x14ac:dyDescent="0.3">
      <c r="A331" s="2">
        <f t="shared" ref="A331" si="6">A330+1</f>
        <v>329</v>
      </c>
      <c r="B331" s="36" t="s">
        <v>60</v>
      </c>
      <c r="C331" s="36" t="s">
        <v>623</v>
      </c>
      <c r="D331" s="2"/>
      <c r="E331" s="2"/>
      <c r="F331" s="2"/>
      <c r="G331" s="2"/>
      <c r="H331" s="2"/>
      <c r="I331" s="2"/>
      <c r="J331" s="55">
        <v>135</v>
      </c>
      <c r="K331" s="2">
        <v>0</v>
      </c>
      <c r="L331" s="163">
        <v>1</v>
      </c>
      <c r="M331" s="163">
        <v>0.2</v>
      </c>
      <c r="N331" s="36" t="s">
        <v>106</v>
      </c>
      <c r="O331" s="36" t="s">
        <v>106</v>
      </c>
      <c r="P331" s="164"/>
      <c r="Q331" s="2" t="s">
        <v>584</v>
      </c>
      <c r="R331" s="36" t="s">
        <v>624</v>
      </c>
    </row>
    <row r="332" spans="1:18" x14ac:dyDescent="0.25">
      <c r="A332" s="2">
        <f t="shared" ref="A332" si="7">A331+1</f>
        <v>330</v>
      </c>
      <c r="B332" s="36" t="s">
        <v>60</v>
      </c>
      <c r="C332" s="36" t="s">
        <v>623</v>
      </c>
      <c r="D332" s="2"/>
      <c r="E332" s="2"/>
      <c r="F332" s="2"/>
      <c r="G332" s="2"/>
      <c r="H332" s="2"/>
      <c r="I332" s="2"/>
      <c r="J332" s="55">
        <v>171</v>
      </c>
      <c r="K332" s="2">
        <v>0</v>
      </c>
      <c r="L332" s="163">
        <v>1</v>
      </c>
      <c r="M332" s="163">
        <v>0.2</v>
      </c>
      <c r="N332" s="36" t="s">
        <v>105</v>
      </c>
      <c r="O332" s="2" t="s">
        <v>105</v>
      </c>
      <c r="P332" s="164"/>
      <c r="Q332" s="2" t="s">
        <v>585</v>
      </c>
      <c r="R332" s="36" t="s">
        <v>624</v>
      </c>
    </row>
    <row r="333" spans="1:18" x14ac:dyDescent="0.25">
      <c r="A333" s="2">
        <f t="shared" ref="A333" si="8">A332+1</f>
        <v>331</v>
      </c>
      <c r="B333" s="36" t="s">
        <v>60</v>
      </c>
      <c r="C333" s="36" t="s">
        <v>623</v>
      </c>
      <c r="D333" s="36"/>
      <c r="E333" s="36"/>
      <c r="F333" s="36"/>
      <c r="G333" s="36"/>
      <c r="H333" s="36"/>
      <c r="I333" s="36"/>
      <c r="J333" s="56">
        <v>174</v>
      </c>
      <c r="K333" s="36">
        <v>0</v>
      </c>
      <c r="L333" s="161">
        <v>1</v>
      </c>
      <c r="M333" s="161">
        <v>0.2</v>
      </c>
      <c r="N333" s="36" t="s">
        <v>106</v>
      </c>
      <c r="O333" s="36" t="s">
        <v>106</v>
      </c>
      <c r="P333" s="162"/>
      <c r="Q333" s="2" t="s">
        <v>585</v>
      </c>
      <c r="R333" s="36" t="s">
        <v>624</v>
      </c>
    </row>
    <row r="334" spans="1:18" ht="15.75" thickBot="1" x14ac:dyDescent="0.3">
      <c r="A334" s="2">
        <f t="shared" ref="A334" si="9">A333+1</f>
        <v>332</v>
      </c>
      <c r="B334" s="27" t="s">
        <v>60</v>
      </c>
      <c r="C334" s="27" t="s">
        <v>623</v>
      </c>
      <c r="D334" s="27"/>
      <c r="E334" s="27"/>
      <c r="F334" s="27"/>
      <c r="G334" s="27"/>
      <c r="H334" s="27"/>
      <c r="I334" s="27"/>
      <c r="J334" s="56">
        <v>175</v>
      </c>
      <c r="K334" s="27">
        <v>0</v>
      </c>
      <c r="L334" s="167">
        <v>1</v>
      </c>
      <c r="M334" s="167">
        <v>0.2</v>
      </c>
      <c r="N334" s="29" t="s">
        <v>106</v>
      </c>
      <c r="O334" s="29" t="s">
        <v>106</v>
      </c>
      <c r="P334" s="168"/>
      <c r="Q334" s="27" t="s">
        <v>585</v>
      </c>
      <c r="R334" s="29" t="s">
        <v>624</v>
      </c>
    </row>
    <row r="335" spans="1:18" x14ac:dyDescent="0.25">
      <c r="A335" s="2">
        <f t="shared" ref="A335" si="10">A334+1</f>
        <v>333</v>
      </c>
      <c r="B335" s="253" t="s">
        <v>59</v>
      </c>
      <c r="C335" s="253" t="s">
        <v>842</v>
      </c>
      <c r="D335" s="253"/>
      <c r="E335" s="253"/>
      <c r="F335" s="253"/>
      <c r="G335" s="253"/>
      <c r="H335" s="253"/>
      <c r="I335" s="253"/>
      <c r="J335" s="254">
        <v>311</v>
      </c>
      <c r="K335" s="253">
        <v>0</v>
      </c>
      <c r="L335" s="257">
        <v>1</v>
      </c>
      <c r="M335" s="257">
        <v>0.2</v>
      </c>
      <c r="N335" s="253" t="s">
        <v>105</v>
      </c>
      <c r="O335" s="253" t="s">
        <v>106</v>
      </c>
      <c r="P335" s="258"/>
      <c r="Q335" s="253" t="s">
        <v>879</v>
      </c>
      <c r="R335" s="76" t="s">
        <v>918</v>
      </c>
    </row>
    <row r="336" spans="1:18" x14ac:dyDescent="0.25">
      <c r="A336" s="2">
        <f t="shared" ref="A336" si="11">A335+1</f>
        <v>334</v>
      </c>
      <c r="B336" s="2" t="s">
        <v>59</v>
      </c>
      <c r="C336" s="36" t="s">
        <v>843</v>
      </c>
      <c r="D336" s="2"/>
      <c r="E336" s="2"/>
      <c r="F336" s="2"/>
      <c r="G336" s="2"/>
      <c r="H336" s="2"/>
      <c r="I336" s="2"/>
      <c r="J336" s="55">
        <v>311</v>
      </c>
      <c r="K336" s="2">
        <v>0</v>
      </c>
      <c r="L336" s="163">
        <v>1</v>
      </c>
      <c r="M336" s="163">
        <v>0.2</v>
      </c>
      <c r="N336" s="36" t="s">
        <v>105</v>
      </c>
      <c r="O336" s="36" t="s">
        <v>106</v>
      </c>
      <c r="P336" s="164"/>
      <c r="Q336" s="36" t="s">
        <v>879</v>
      </c>
      <c r="R336" s="76" t="s">
        <v>918</v>
      </c>
    </row>
    <row r="337" spans="1:18" ht="15.75" thickBot="1" x14ac:dyDescent="0.3">
      <c r="A337" s="2">
        <f t="shared" ref="A337:A339" si="12">A336+1</f>
        <v>335</v>
      </c>
      <c r="B337" s="35" t="s">
        <v>59</v>
      </c>
      <c r="C337" s="35" t="s">
        <v>844</v>
      </c>
      <c r="D337" s="35"/>
      <c r="E337" s="35"/>
      <c r="F337" s="35"/>
      <c r="G337" s="35"/>
      <c r="H337" s="35"/>
      <c r="I337" s="35"/>
      <c r="J337" s="117">
        <v>311</v>
      </c>
      <c r="K337" s="35">
        <v>0</v>
      </c>
      <c r="L337" s="165">
        <v>1</v>
      </c>
      <c r="M337" s="165">
        <v>0.2</v>
      </c>
      <c r="N337" s="35" t="s">
        <v>105</v>
      </c>
      <c r="O337" s="35" t="s">
        <v>106</v>
      </c>
      <c r="P337" s="166"/>
      <c r="Q337" s="35" t="s">
        <v>879</v>
      </c>
      <c r="R337" s="78" t="s">
        <v>918</v>
      </c>
    </row>
    <row r="338" spans="1:18" x14ac:dyDescent="0.25">
      <c r="A338" s="2">
        <f t="shared" si="12"/>
        <v>336</v>
      </c>
      <c r="B338" s="2" t="s">
        <v>65</v>
      </c>
      <c r="C338" s="2" t="s">
        <v>928</v>
      </c>
      <c r="D338" s="2"/>
      <c r="E338" s="2"/>
      <c r="F338" s="2"/>
      <c r="G338" s="2"/>
      <c r="H338" s="2"/>
      <c r="I338" s="2"/>
      <c r="J338" s="55">
        <v>11</v>
      </c>
      <c r="K338" s="253">
        <v>0</v>
      </c>
      <c r="L338" s="253">
        <v>1</v>
      </c>
      <c r="M338" s="253">
        <v>0.2</v>
      </c>
      <c r="N338" s="253" t="s">
        <v>105</v>
      </c>
      <c r="O338" s="253" t="s">
        <v>105</v>
      </c>
      <c r="P338" s="255"/>
      <c r="Q338" s="253" t="s">
        <v>581</v>
      </c>
      <c r="R338" s="256" t="s">
        <v>919</v>
      </c>
    </row>
    <row r="339" spans="1:18" ht="15.75" thickBot="1" x14ac:dyDescent="0.3">
      <c r="A339" s="2">
        <f t="shared" si="12"/>
        <v>337</v>
      </c>
      <c r="B339" s="2" t="s">
        <v>65</v>
      </c>
      <c r="C339" s="2" t="s">
        <v>928</v>
      </c>
      <c r="D339" s="2"/>
      <c r="E339" s="2"/>
      <c r="F339" s="2"/>
      <c r="G339" s="2"/>
      <c r="H339" s="2"/>
      <c r="I339" s="2"/>
      <c r="J339" s="55">
        <v>1</v>
      </c>
      <c r="K339" s="35">
        <v>0</v>
      </c>
      <c r="L339" s="35">
        <v>1</v>
      </c>
      <c r="M339" s="35">
        <v>0.2</v>
      </c>
      <c r="N339" s="35" t="s">
        <v>105</v>
      </c>
      <c r="O339" s="35" t="s">
        <v>105</v>
      </c>
      <c r="P339" s="118"/>
      <c r="Q339" s="224" t="s">
        <v>581</v>
      </c>
      <c r="R339" s="78" t="s">
        <v>919</v>
      </c>
    </row>
    <row r="340" spans="1:18" x14ac:dyDescent="0.25">
      <c r="A340" s="2">
        <f t="shared" ref="A340" si="13">A339+1</f>
        <v>338</v>
      </c>
      <c r="B340" s="36" t="s">
        <v>58</v>
      </c>
      <c r="C340" s="36" t="s">
        <v>615</v>
      </c>
      <c r="D340" s="36"/>
      <c r="E340" s="36"/>
      <c r="F340" s="36"/>
      <c r="G340" s="36"/>
      <c r="H340" s="36"/>
      <c r="I340" s="36"/>
      <c r="J340" s="56">
        <v>1</v>
      </c>
      <c r="K340" s="36">
        <v>0</v>
      </c>
      <c r="L340" s="36">
        <v>1</v>
      </c>
      <c r="M340" s="36">
        <v>0.2</v>
      </c>
      <c r="N340" s="36" t="s">
        <v>105</v>
      </c>
      <c r="O340" s="36" t="s">
        <v>105</v>
      </c>
      <c r="P340" s="58"/>
      <c r="Q340" s="36" t="s">
        <v>581</v>
      </c>
      <c r="R340" s="36" t="s">
        <v>625</v>
      </c>
    </row>
    <row r="341" spans="1:18" x14ac:dyDescent="0.25">
      <c r="A341" s="2">
        <f t="shared" ref="A341" si="14">A340+1</f>
        <v>339</v>
      </c>
      <c r="B341" s="2" t="s">
        <v>58</v>
      </c>
      <c r="C341" s="2" t="s">
        <v>615</v>
      </c>
      <c r="D341" s="2"/>
      <c r="E341" s="2"/>
      <c r="F341" s="2"/>
      <c r="G341" s="2"/>
      <c r="H341" s="2"/>
      <c r="I341" s="2"/>
      <c r="J341" s="55">
        <v>11</v>
      </c>
      <c r="K341" s="36">
        <v>0</v>
      </c>
      <c r="L341" s="36">
        <v>1</v>
      </c>
      <c r="M341" s="36">
        <v>0.2</v>
      </c>
      <c r="N341" s="36" t="s">
        <v>105</v>
      </c>
      <c r="O341" s="2" t="s">
        <v>105</v>
      </c>
      <c r="P341" s="58"/>
      <c r="Q341" s="36" t="s">
        <v>581</v>
      </c>
      <c r="R341" s="2" t="s">
        <v>625</v>
      </c>
    </row>
    <row r="342" spans="1:18" x14ac:dyDescent="0.25">
      <c r="A342" s="2">
        <f t="shared" ref="A342" si="15">A341+1</f>
        <v>340</v>
      </c>
      <c r="B342" s="2" t="s">
        <v>57</v>
      </c>
      <c r="C342" s="2" t="s">
        <v>619</v>
      </c>
      <c r="D342" s="2"/>
      <c r="E342" s="2"/>
      <c r="F342" s="2"/>
      <c r="G342" s="2"/>
      <c r="H342" s="2"/>
      <c r="I342" s="2"/>
      <c r="J342" s="55">
        <v>131</v>
      </c>
      <c r="K342" s="36">
        <v>0</v>
      </c>
      <c r="L342" s="36">
        <v>1</v>
      </c>
      <c r="M342" s="36">
        <v>0.2</v>
      </c>
      <c r="N342" s="36" t="s">
        <v>105</v>
      </c>
      <c r="O342" s="2" t="s">
        <v>105</v>
      </c>
      <c r="P342" s="58"/>
      <c r="Q342" s="2" t="s">
        <v>584</v>
      </c>
      <c r="R342" s="2" t="s">
        <v>625</v>
      </c>
    </row>
    <row r="343" spans="1:18" x14ac:dyDescent="0.25">
      <c r="A343" s="2">
        <f t="shared" ref="A343" si="16">A342+1</f>
        <v>341</v>
      </c>
      <c r="B343" s="2" t="s">
        <v>57</v>
      </c>
      <c r="C343" s="2" t="s">
        <v>619</v>
      </c>
      <c r="D343" s="2"/>
      <c r="E343" s="2"/>
      <c r="F343" s="2"/>
      <c r="G343" s="2"/>
      <c r="H343" s="2"/>
      <c r="I343" s="2"/>
      <c r="J343" s="55">
        <v>141</v>
      </c>
      <c r="K343" s="36">
        <v>0</v>
      </c>
      <c r="L343" s="36">
        <v>1</v>
      </c>
      <c r="M343" s="36">
        <v>0.2</v>
      </c>
      <c r="N343" s="36" t="s">
        <v>105</v>
      </c>
      <c r="O343" s="2" t="s">
        <v>105</v>
      </c>
      <c r="P343" s="58"/>
      <c r="Q343" s="2" t="s">
        <v>584</v>
      </c>
      <c r="R343" s="2" t="s">
        <v>625</v>
      </c>
    </row>
    <row r="344" spans="1:18" x14ac:dyDescent="0.25">
      <c r="A344" s="2">
        <f t="shared" ref="A344" si="17">A343+1</f>
        <v>342</v>
      </c>
      <c r="B344" s="2" t="s">
        <v>136</v>
      </c>
      <c r="C344" s="2" t="s">
        <v>704</v>
      </c>
      <c r="D344" s="2"/>
      <c r="E344" s="2"/>
      <c r="F344" s="2"/>
      <c r="G344" s="2"/>
      <c r="H344" s="2"/>
      <c r="I344" s="2"/>
      <c r="J344" s="55">
        <v>171</v>
      </c>
      <c r="K344" s="36">
        <v>0</v>
      </c>
      <c r="L344" s="36">
        <v>1</v>
      </c>
      <c r="M344" s="36">
        <v>0.2</v>
      </c>
      <c r="N344" s="36" t="s">
        <v>105</v>
      </c>
      <c r="O344" s="2" t="s">
        <v>105</v>
      </c>
      <c r="P344" s="58"/>
      <c r="Q344" s="2" t="s">
        <v>585</v>
      </c>
      <c r="R344" s="2" t="s">
        <v>625</v>
      </c>
    </row>
    <row r="345" spans="1:18" x14ac:dyDescent="0.25">
      <c r="A345" s="2">
        <f t="shared" ref="A345" si="18">A344+1</f>
        <v>343</v>
      </c>
      <c r="B345" s="2" t="s">
        <v>136</v>
      </c>
      <c r="C345" s="2" t="s">
        <v>704</v>
      </c>
      <c r="D345" s="2"/>
      <c r="E345" s="2"/>
      <c r="F345" s="2"/>
      <c r="G345" s="2"/>
      <c r="H345" s="2"/>
      <c r="I345" s="2"/>
      <c r="J345" s="55">
        <v>181</v>
      </c>
      <c r="K345" s="36">
        <v>0</v>
      </c>
      <c r="L345" s="36">
        <v>1</v>
      </c>
      <c r="M345" s="36">
        <v>0.2</v>
      </c>
      <c r="N345" s="36" t="s">
        <v>105</v>
      </c>
      <c r="O345" s="2" t="s">
        <v>105</v>
      </c>
      <c r="P345" s="58"/>
      <c r="Q345" s="2" t="s">
        <v>585</v>
      </c>
      <c r="R345" s="2" t="s">
        <v>625</v>
      </c>
    </row>
    <row r="346" spans="1:18" x14ac:dyDescent="0.25">
      <c r="A346" s="2">
        <f t="shared" ref="A346" si="19">A345+1</f>
        <v>344</v>
      </c>
      <c r="B346" s="2" t="s">
        <v>59</v>
      </c>
      <c r="C346" s="2" t="s">
        <v>196</v>
      </c>
      <c r="D346" s="2"/>
      <c r="E346" s="2"/>
      <c r="F346" s="2"/>
      <c r="G346" s="2"/>
      <c r="H346" s="2"/>
      <c r="I346" s="2"/>
      <c r="J346" s="55">
        <v>1</v>
      </c>
      <c r="K346" s="36">
        <v>0</v>
      </c>
      <c r="L346" s="36">
        <v>1</v>
      </c>
      <c r="M346" s="36">
        <v>0.2</v>
      </c>
      <c r="N346" s="36" t="s">
        <v>105</v>
      </c>
      <c r="O346" s="2" t="s">
        <v>105</v>
      </c>
      <c r="P346" s="58"/>
      <c r="Q346" s="36" t="s">
        <v>581</v>
      </c>
      <c r="R346" s="2" t="s">
        <v>625</v>
      </c>
    </row>
    <row r="347" spans="1:18" x14ac:dyDescent="0.25">
      <c r="A347" s="2">
        <f t="shared" ref="A347" si="20">A346+1</f>
        <v>345</v>
      </c>
      <c r="B347" s="2" t="s">
        <v>59</v>
      </c>
      <c r="C347" s="2" t="s">
        <v>196</v>
      </c>
      <c r="D347" s="2"/>
      <c r="E347" s="2"/>
      <c r="F347" s="2"/>
      <c r="G347" s="2"/>
      <c r="H347" s="2"/>
      <c r="I347" s="2"/>
      <c r="J347" s="55">
        <v>11</v>
      </c>
      <c r="K347" s="36">
        <v>0</v>
      </c>
      <c r="L347" s="36">
        <v>1</v>
      </c>
      <c r="M347" s="36">
        <v>0.2</v>
      </c>
      <c r="N347" s="36" t="s">
        <v>105</v>
      </c>
      <c r="O347" s="2" t="s">
        <v>105</v>
      </c>
      <c r="P347" s="58"/>
      <c r="Q347" s="36" t="s">
        <v>581</v>
      </c>
      <c r="R347" s="2" t="s">
        <v>625</v>
      </c>
    </row>
    <row r="348" spans="1:18" x14ac:dyDescent="0.25">
      <c r="A348" s="2">
        <f t="shared" ref="A348" si="21">A347+1</f>
        <v>346</v>
      </c>
      <c r="B348" s="2" t="s">
        <v>60</v>
      </c>
      <c r="C348" s="2" t="s">
        <v>623</v>
      </c>
      <c r="D348" s="2"/>
      <c r="E348" s="2"/>
      <c r="F348" s="2"/>
      <c r="G348" s="2"/>
      <c r="H348" s="2"/>
      <c r="I348" s="2"/>
      <c r="J348" s="55">
        <v>1</v>
      </c>
      <c r="K348" s="36">
        <v>0</v>
      </c>
      <c r="L348" s="36">
        <v>1</v>
      </c>
      <c r="M348" s="36">
        <v>0.2</v>
      </c>
      <c r="N348" s="36" t="s">
        <v>105</v>
      </c>
      <c r="O348" s="2" t="s">
        <v>105</v>
      </c>
      <c r="P348" s="58"/>
      <c r="Q348" s="36" t="s">
        <v>581</v>
      </c>
      <c r="R348" s="2" t="s">
        <v>625</v>
      </c>
    </row>
    <row r="349" spans="1:18" x14ac:dyDescent="0.25">
      <c r="A349" s="2">
        <f t="shared" ref="A349" si="22">A348+1</f>
        <v>347</v>
      </c>
      <c r="B349" s="2" t="s">
        <v>60</v>
      </c>
      <c r="C349" s="2" t="s">
        <v>623</v>
      </c>
      <c r="D349" s="2"/>
      <c r="E349" s="2"/>
      <c r="F349" s="2"/>
      <c r="G349" s="2"/>
      <c r="H349" s="2"/>
      <c r="I349" s="2"/>
      <c r="J349" s="55">
        <v>11</v>
      </c>
      <c r="K349" s="36">
        <v>0</v>
      </c>
      <c r="L349" s="36">
        <v>1</v>
      </c>
      <c r="M349" s="36">
        <v>0.2</v>
      </c>
      <c r="N349" s="36" t="s">
        <v>105</v>
      </c>
      <c r="O349" s="2" t="s">
        <v>105</v>
      </c>
      <c r="P349" s="58"/>
      <c r="Q349" s="36" t="s">
        <v>581</v>
      </c>
      <c r="R349" s="2" t="s">
        <v>625</v>
      </c>
    </row>
    <row r="350" spans="1:18" x14ac:dyDescent="0.25">
      <c r="A350" s="2">
        <f t="shared" ref="A350" si="23">A349+1</f>
        <v>348</v>
      </c>
      <c r="B350" s="2" t="s">
        <v>61</v>
      </c>
      <c r="C350" s="38" t="s">
        <v>614</v>
      </c>
      <c r="D350" s="2"/>
      <c r="E350" s="2"/>
      <c r="F350" s="2"/>
      <c r="G350" s="2"/>
      <c r="H350" s="2"/>
      <c r="I350" s="2"/>
      <c r="J350" s="55">
        <v>1</v>
      </c>
      <c r="K350" s="36">
        <v>0</v>
      </c>
      <c r="L350" s="36">
        <v>1</v>
      </c>
      <c r="M350" s="36">
        <v>0.2</v>
      </c>
      <c r="N350" s="36" t="s">
        <v>105</v>
      </c>
      <c r="O350" s="2" t="s">
        <v>105</v>
      </c>
      <c r="P350" s="58"/>
      <c r="Q350" s="36" t="s">
        <v>581</v>
      </c>
      <c r="R350" s="2" t="s">
        <v>625</v>
      </c>
    </row>
    <row r="351" spans="1:18" x14ac:dyDescent="0.25">
      <c r="A351" s="2">
        <f t="shared" ref="A351" si="24">A350+1</f>
        <v>349</v>
      </c>
      <c r="B351" s="2" t="s">
        <v>61</v>
      </c>
      <c r="C351" s="38" t="s">
        <v>614</v>
      </c>
      <c r="D351" s="2"/>
      <c r="E351" s="2"/>
      <c r="F351" s="2"/>
      <c r="G351" s="2"/>
      <c r="H351" s="2"/>
      <c r="I351" s="2"/>
      <c r="J351" s="55">
        <v>11</v>
      </c>
      <c r="K351" s="36">
        <v>0</v>
      </c>
      <c r="L351" s="36">
        <v>1</v>
      </c>
      <c r="M351" s="36">
        <v>0.2</v>
      </c>
      <c r="N351" s="36" t="s">
        <v>105</v>
      </c>
      <c r="O351" s="2" t="s">
        <v>105</v>
      </c>
      <c r="P351" s="58"/>
      <c r="Q351" s="36" t="s">
        <v>581</v>
      </c>
      <c r="R351" s="2" t="s">
        <v>625</v>
      </c>
    </row>
    <row r="352" spans="1:18" x14ac:dyDescent="0.25">
      <c r="A352" s="2">
        <f t="shared" ref="A352" si="25">A351+1</f>
        <v>350</v>
      </c>
      <c r="B352" s="2" t="s">
        <v>65</v>
      </c>
      <c r="C352" s="2" t="s">
        <v>256</v>
      </c>
      <c r="D352" s="2"/>
      <c r="E352" s="2"/>
      <c r="F352" s="2"/>
      <c r="G352" s="2"/>
      <c r="H352" s="2"/>
      <c r="I352" s="2"/>
      <c r="J352" s="55">
        <v>1</v>
      </c>
      <c r="K352" s="36">
        <v>0</v>
      </c>
      <c r="L352" s="36">
        <v>1</v>
      </c>
      <c r="M352" s="36">
        <v>0.2</v>
      </c>
      <c r="N352" s="36" t="s">
        <v>105</v>
      </c>
      <c r="O352" s="2" t="s">
        <v>105</v>
      </c>
      <c r="P352" s="58"/>
      <c r="Q352" s="36" t="s">
        <v>581</v>
      </c>
      <c r="R352" s="2" t="s">
        <v>625</v>
      </c>
    </row>
    <row r="353" spans="1:18" x14ac:dyDescent="0.25">
      <c r="A353" s="2">
        <f t="shared" ref="A353" si="26">A352+1</f>
        <v>351</v>
      </c>
      <c r="B353" s="2" t="s">
        <v>65</v>
      </c>
      <c r="C353" s="2" t="s">
        <v>256</v>
      </c>
      <c r="D353" s="2"/>
      <c r="E353" s="2"/>
      <c r="F353" s="2"/>
      <c r="G353" s="2"/>
      <c r="H353" s="2"/>
      <c r="I353" s="2"/>
      <c r="J353" s="55">
        <v>11</v>
      </c>
      <c r="K353" s="36">
        <v>0</v>
      </c>
      <c r="L353" s="36">
        <v>1</v>
      </c>
      <c r="M353" s="36">
        <v>0.2</v>
      </c>
      <c r="N353" s="36" t="s">
        <v>105</v>
      </c>
      <c r="O353" s="2" t="s">
        <v>105</v>
      </c>
      <c r="P353" s="58"/>
      <c r="Q353" s="36" t="s">
        <v>581</v>
      </c>
      <c r="R353" s="2" t="s">
        <v>625</v>
      </c>
    </row>
    <row r="354" spans="1:18" x14ac:dyDescent="0.25">
      <c r="A354" s="2">
        <f t="shared" ref="A354" si="27">A353+1</f>
        <v>352</v>
      </c>
      <c r="B354" s="2" t="s">
        <v>250</v>
      </c>
      <c r="C354" s="2" t="s">
        <v>251</v>
      </c>
      <c r="D354" s="2"/>
      <c r="E354" s="2"/>
      <c r="F354" s="2"/>
      <c r="G354" s="2"/>
      <c r="H354" s="2"/>
      <c r="I354" s="2"/>
      <c r="J354" s="55">
        <v>1</v>
      </c>
      <c r="K354" s="2">
        <v>0</v>
      </c>
      <c r="L354" s="2">
        <v>1</v>
      </c>
      <c r="M354" s="2">
        <v>0.2</v>
      </c>
      <c r="N354" s="2" t="s">
        <v>105</v>
      </c>
      <c r="O354" s="2" t="s">
        <v>105</v>
      </c>
      <c r="P354" s="169"/>
      <c r="Q354" s="36" t="s">
        <v>581</v>
      </c>
      <c r="R354" s="2" t="s">
        <v>625</v>
      </c>
    </row>
    <row r="355" spans="1:18" ht="15.75" thickBot="1" x14ac:dyDescent="0.3">
      <c r="A355" s="2">
        <f t="shared" ref="A355" si="28">A354+1</f>
        <v>353</v>
      </c>
      <c r="B355" s="35" t="s">
        <v>250</v>
      </c>
      <c r="C355" s="35" t="s">
        <v>251</v>
      </c>
      <c r="D355" s="35"/>
      <c r="E355" s="35"/>
      <c r="F355" s="35"/>
      <c r="G355" s="35"/>
      <c r="H355" s="35"/>
      <c r="I355" s="35"/>
      <c r="J355" s="117">
        <v>11</v>
      </c>
      <c r="K355" s="35">
        <v>0</v>
      </c>
      <c r="L355" s="35">
        <v>1</v>
      </c>
      <c r="M355" s="35">
        <v>0.2</v>
      </c>
      <c r="N355" s="35" t="s">
        <v>105</v>
      </c>
      <c r="O355" s="2" t="s">
        <v>105</v>
      </c>
      <c r="P355" s="118"/>
      <c r="Q355" s="36" t="s">
        <v>581</v>
      </c>
      <c r="R355" s="2" t="s">
        <v>625</v>
      </c>
    </row>
    <row r="356" spans="1:18" x14ac:dyDescent="0.25">
      <c r="A356" s="2">
        <f t="shared" ref="A356" si="29">A355+1</f>
        <v>354</v>
      </c>
      <c r="B356" s="2" t="s">
        <v>58</v>
      </c>
      <c r="C356" s="36" t="s">
        <v>220</v>
      </c>
      <c r="D356" s="2"/>
      <c r="E356" s="2"/>
      <c r="F356" s="2"/>
      <c r="G356" s="2"/>
      <c r="H356" s="2"/>
      <c r="I356" s="2"/>
      <c r="J356" s="55">
        <v>211</v>
      </c>
      <c r="K356" s="2">
        <v>0</v>
      </c>
      <c r="L356" s="2">
        <v>1</v>
      </c>
      <c r="M356" s="2">
        <v>0.2</v>
      </c>
      <c r="N356" s="36" t="s">
        <v>105</v>
      </c>
      <c r="O356" s="36" t="s">
        <v>105</v>
      </c>
      <c r="P356" s="58">
        <v>153</v>
      </c>
      <c r="Q356" s="2" t="s">
        <v>235</v>
      </c>
      <c r="R356" s="2" t="s">
        <v>700</v>
      </c>
    </row>
    <row r="357" spans="1:18" x14ac:dyDescent="0.25">
      <c r="A357" s="2">
        <f t="shared" ref="A357" si="30">A356+1</f>
        <v>355</v>
      </c>
      <c r="B357" s="2" t="s">
        <v>58</v>
      </c>
      <c r="C357" s="36" t="s">
        <v>220</v>
      </c>
      <c r="D357" s="2"/>
      <c r="E357" s="2"/>
      <c r="F357" s="2"/>
      <c r="G357" s="2"/>
      <c r="H357" s="2"/>
      <c r="I357" s="2"/>
      <c r="J357" s="55">
        <v>201</v>
      </c>
      <c r="K357" s="2">
        <v>0</v>
      </c>
      <c r="L357" s="2">
        <v>1</v>
      </c>
      <c r="M357" s="2">
        <v>0.2</v>
      </c>
      <c r="N357" s="36" t="s">
        <v>105</v>
      </c>
      <c r="O357" s="36" t="s">
        <v>105</v>
      </c>
      <c r="P357" s="58">
        <v>153</v>
      </c>
      <c r="Q357" s="2" t="s">
        <v>235</v>
      </c>
      <c r="R357" s="2" t="s">
        <v>700</v>
      </c>
    </row>
    <row r="358" spans="1:18" x14ac:dyDescent="0.25">
      <c r="A358" s="2">
        <f t="shared" ref="A358" si="31">A357+1</f>
        <v>356</v>
      </c>
      <c r="B358" s="2" t="s">
        <v>59</v>
      </c>
      <c r="C358" s="8" t="s">
        <v>221</v>
      </c>
      <c r="G358" s="2"/>
      <c r="H358" s="2"/>
      <c r="I358" s="2"/>
      <c r="J358" s="55">
        <v>211</v>
      </c>
      <c r="K358" s="2">
        <v>0</v>
      </c>
      <c r="L358" s="2">
        <v>1</v>
      </c>
      <c r="M358" s="2">
        <v>0.2</v>
      </c>
      <c r="N358" s="36" t="s">
        <v>105</v>
      </c>
      <c r="O358" s="36" t="s">
        <v>105</v>
      </c>
      <c r="P358" s="58">
        <v>159</v>
      </c>
      <c r="Q358" s="2" t="s">
        <v>235</v>
      </c>
      <c r="R358" s="2" t="s">
        <v>700</v>
      </c>
    </row>
    <row r="359" spans="1:18" x14ac:dyDescent="0.25">
      <c r="A359" s="2">
        <f t="shared" ref="A359" si="32">A358+1</f>
        <v>357</v>
      </c>
      <c r="B359" s="2" t="s">
        <v>59</v>
      </c>
      <c r="C359" s="8" t="s">
        <v>221</v>
      </c>
      <c r="G359" s="2"/>
      <c r="H359" s="2"/>
      <c r="I359" s="2"/>
      <c r="J359" s="55">
        <v>201</v>
      </c>
      <c r="K359" s="2">
        <v>0</v>
      </c>
      <c r="L359" s="2">
        <v>1</v>
      </c>
      <c r="M359" s="2">
        <v>0.2</v>
      </c>
      <c r="N359" s="36" t="s">
        <v>105</v>
      </c>
      <c r="O359" s="36" t="s">
        <v>105</v>
      </c>
      <c r="P359" s="58">
        <v>160</v>
      </c>
      <c r="Q359" s="2" t="s">
        <v>235</v>
      </c>
      <c r="R359" s="2" t="s">
        <v>700</v>
      </c>
    </row>
    <row r="360" spans="1:18" x14ac:dyDescent="0.25">
      <c r="A360" s="2">
        <f t="shared" ref="A360" si="33">A359+1</f>
        <v>358</v>
      </c>
      <c r="B360" s="2" t="s">
        <v>57</v>
      </c>
      <c r="C360" s="2" t="s">
        <v>222</v>
      </c>
      <c r="D360" s="2"/>
      <c r="E360" s="2"/>
      <c r="F360" s="2"/>
      <c r="G360" s="2"/>
      <c r="H360" s="2"/>
      <c r="I360" s="2"/>
      <c r="J360" s="55">
        <v>241</v>
      </c>
      <c r="K360" s="2">
        <v>0</v>
      </c>
      <c r="L360" s="2">
        <v>1</v>
      </c>
      <c r="M360" s="2">
        <v>0.2</v>
      </c>
      <c r="N360" s="36" t="s">
        <v>105</v>
      </c>
      <c r="O360" s="36" t="s">
        <v>105</v>
      </c>
      <c r="P360" s="58">
        <v>165</v>
      </c>
      <c r="Q360" s="2" t="s">
        <v>235</v>
      </c>
      <c r="R360" s="2" t="s">
        <v>700</v>
      </c>
    </row>
    <row r="361" spans="1:18" x14ac:dyDescent="0.25">
      <c r="A361" s="2">
        <f t="shared" ref="A361" si="34">A360+1</f>
        <v>359</v>
      </c>
      <c r="B361" s="2" t="s">
        <v>57</v>
      </c>
      <c r="C361" s="2" t="s">
        <v>222</v>
      </c>
      <c r="D361" s="2"/>
      <c r="E361" s="2"/>
      <c r="F361" s="2"/>
      <c r="G361" s="2"/>
      <c r="H361" s="2"/>
      <c r="I361" s="2"/>
      <c r="J361" s="55">
        <v>231</v>
      </c>
      <c r="K361" s="2">
        <v>0</v>
      </c>
      <c r="L361" s="2">
        <v>1</v>
      </c>
      <c r="M361" s="2">
        <v>0.2</v>
      </c>
      <c r="N361" s="36" t="s">
        <v>105</v>
      </c>
      <c r="O361" s="36" t="s">
        <v>105</v>
      </c>
      <c r="P361" s="58">
        <v>165</v>
      </c>
      <c r="Q361" s="2" t="s">
        <v>235</v>
      </c>
      <c r="R361" s="2" t="s">
        <v>700</v>
      </c>
    </row>
    <row r="362" spans="1:18" x14ac:dyDescent="0.25">
      <c r="A362" s="2">
        <f t="shared" ref="A362" si="35">A361+1</f>
        <v>360</v>
      </c>
      <c r="B362" s="2" t="s">
        <v>60</v>
      </c>
      <c r="C362" s="2" t="s">
        <v>219</v>
      </c>
      <c r="D362" s="2"/>
      <c r="E362" s="2"/>
      <c r="F362" s="2"/>
      <c r="G362" s="2"/>
      <c r="H362" s="2"/>
      <c r="I362" s="2"/>
      <c r="J362" s="55">
        <v>211</v>
      </c>
      <c r="K362" s="2">
        <v>0</v>
      </c>
      <c r="L362" s="2">
        <v>1</v>
      </c>
      <c r="M362" s="2">
        <v>0.2</v>
      </c>
      <c r="N362" s="36" t="s">
        <v>105</v>
      </c>
      <c r="O362" s="36" t="s">
        <v>105</v>
      </c>
      <c r="P362" s="58">
        <v>169</v>
      </c>
      <c r="Q362" s="2" t="s">
        <v>242</v>
      </c>
      <c r="R362" s="2" t="s">
        <v>700</v>
      </c>
    </row>
    <row r="363" spans="1:18" x14ac:dyDescent="0.25">
      <c r="A363" s="2">
        <f t="shared" ref="A363" si="36">A362+1</f>
        <v>361</v>
      </c>
      <c r="B363" s="2" t="s">
        <v>60</v>
      </c>
      <c r="C363" s="2" t="s">
        <v>219</v>
      </c>
      <c r="D363" s="2"/>
      <c r="E363" s="2"/>
      <c r="F363" s="2"/>
      <c r="G363" s="2"/>
      <c r="H363" s="2"/>
      <c r="I363" s="2"/>
      <c r="J363" s="55">
        <v>201</v>
      </c>
      <c r="K363" s="2">
        <v>0</v>
      </c>
      <c r="L363" s="2">
        <v>1</v>
      </c>
      <c r="M363" s="2">
        <v>0.2</v>
      </c>
      <c r="N363" s="2" t="s">
        <v>105</v>
      </c>
      <c r="O363" s="2" t="s">
        <v>105</v>
      </c>
      <c r="P363" s="169">
        <v>169</v>
      </c>
      <c r="Q363" s="2" t="s">
        <v>242</v>
      </c>
      <c r="R363" s="2" t="s">
        <v>700</v>
      </c>
    </row>
    <row r="364" spans="1:18" x14ac:dyDescent="0.25">
      <c r="A364" s="2">
        <f t="shared" ref="A364" si="37">A363+1</f>
        <v>362</v>
      </c>
      <c r="B364" s="36" t="s">
        <v>65</v>
      </c>
      <c r="C364" s="36" t="s">
        <v>230</v>
      </c>
      <c r="D364" s="36"/>
      <c r="E364" s="36"/>
      <c r="F364" s="36"/>
      <c r="G364" s="36"/>
      <c r="H364" s="36"/>
      <c r="I364" s="36"/>
      <c r="J364" s="55">
        <v>211</v>
      </c>
      <c r="K364" s="36">
        <v>0</v>
      </c>
      <c r="L364" s="36">
        <v>1</v>
      </c>
      <c r="M364" s="36">
        <v>0.2</v>
      </c>
      <c r="N364" s="36" t="s">
        <v>105</v>
      </c>
      <c r="O364" s="36" t="s">
        <v>105</v>
      </c>
      <c r="P364" s="58">
        <v>197</v>
      </c>
      <c r="Q364" s="36" t="s">
        <v>246</v>
      </c>
      <c r="R364" s="2" t="s">
        <v>700</v>
      </c>
    </row>
    <row r="365" spans="1:18" ht="15.75" thickBot="1" x14ac:dyDescent="0.3">
      <c r="A365" s="2">
        <f t="shared" ref="A365" si="38">A364+1</f>
        <v>363</v>
      </c>
      <c r="B365" s="35" t="s">
        <v>65</v>
      </c>
      <c r="C365" s="35" t="s">
        <v>230</v>
      </c>
      <c r="D365" s="35"/>
      <c r="E365" s="35"/>
      <c r="F365" s="35"/>
      <c r="G365" s="35"/>
      <c r="H365" s="35"/>
      <c r="I365" s="35"/>
      <c r="J365" s="55">
        <v>201</v>
      </c>
      <c r="K365" s="35">
        <v>0</v>
      </c>
      <c r="L365" s="35">
        <v>1</v>
      </c>
      <c r="M365" s="35">
        <v>0.2</v>
      </c>
      <c r="N365" s="35" t="s">
        <v>105</v>
      </c>
      <c r="O365" s="35" t="s">
        <v>105</v>
      </c>
      <c r="P365" s="118">
        <v>197</v>
      </c>
      <c r="Q365" s="35" t="s">
        <v>246</v>
      </c>
      <c r="R365" s="2" t="s">
        <v>700</v>
      </c>
    </row>
    <row r="366" spans="1:18" x14ac:dyDescent="0.25">
      <c r="A366" s="2">
        <f t="shared" ref="A366" si="39">A365+1</f>
        <v>364</v>
      </c>
      <c r="B366" s="2" t="s">
        <v>58</v>
      </c>
      <c r="C366" s="36" t="s">
        <v>842</v>
      </c>
      <c r="D366" s="2"/>
      <c r="E366" s="2"/>
      <c r="F366" s="2"/>
      <c r="G366" s="2"/>
      <c r="H366" s="2"/>
      <c r="I366" s="2"/>
      <c r="J366" s="2">
        <v>311</v>
      </c>
      <c r="K366" s="2">
        <v>2</v>
      </c>
      <c r="L366" s="163">
        <v>1</v>
      </c>
      <c r="M366" s="163">
        <v>0.2</v>
      </c>
      <c r="N366" s="36" t="s">
        <v>105</v>
      </c>
      <c r="O366" s="36" t="s">
        <v>106</v>
      </c>
      <c r="P366" s="164"/>
      <c r="Q366" s="36" t="s">
        <v>879</v>
      </c>
      <c r="R366" s="2" t="s">
        <v>758</v>
      </c>
    </row>
    <row r="367" spans="1:18" x14ac:dyDescent="0.25">
      <c r="A367" s="2">
        <f t="shared" ref="A367" si="40">A366+1</f>
        <v>365</v>
      </c>
      <c r="B367" s="2" t="s">
        <v>58</v>
      </c>
      <c r="C367" s="36" t="s">
        <v>843</v>
      </c>
      <c r="D367" s="2"/>
      <c r="E367" s="2"/>
      <c r="F367" s="2"/>
      <c r="G367" s="2"/>
      <c r="H367" s="2"/>
      <c r="I367" s="2"/>
      <c r="J367" s="2">
        <v>311</v>
      </c>
      <c r="K367" s="2">
        <v>2</v>
      </c>
      <c r="L367" s="163">
        <v>1</v>
      </c>
      <c r="M367" s="163">
        <v>0.2</v>
      </c>
      <c r="N367" s="36" t="s">
        <v>105</v>
      </c>
      <c r="O367" s="36" t="s">
        <v>106</v>
      </c>
      <c r="P367" s="164"/>
      <c r="Q367" s="36" t="s">
        <v>879</v>
      </c>
      <c r="R367" s="2" t="s">
        <v>758</v>
      </c>
    </row>
    <row r="368" spans="1:18" ht="15.75" thickBot="1" x14ac:dyDescent="0.3">
      <c r="A368" s="2">
        <f t="shared" ref="A368" si="41">A367+1</f>
        <v>366</v>
      </c>
      <c r="B368" s="35" t="s">
        <v>58</v>
      </c>
      <c r="C368" s="35" t="s">
        <v>844</v>
      </c>
      <c r="D368" s="35"/>
      <c r="E368" s="35"/>
      <c r="F368" s="35"/>
      <c r="G368" s="35"/>
      <c r="H368" s="35"/>
      <c r="I368" s="35"/>
      <c r="J368" s="35">
        <v>311</v>
      </c>
      <c r="K368" s="35">
        <v>2</v>
      </c>
      <c r="L368" s="165">
        <v>1</v>
      </c>
      <c r="M368" s="165">
        <v>0.2</v>
      </c>
      <c r="N368" s="35" t="s">
        <v>105</v>
      </c>
      <c r="O368" s="35" t="s">
        <v>106</v>
      </c>
      <c r="P368" s="166"/>
      <c r="Q368" s="35" t="s">
        <v>879</v>
      </c>
      <c r="R368" s="2" t="s">
        <v>758</v>
      </c>
    </row>
    <row r="369" spans="1:18" x14ac:dyDescent="0.25">
      <c r="A369" s="2">
        <f t="shared" ref="A369" si="42">A368+1</f>
        <v>367</v>
      </c>
      <c r="B369" s="2" t="s">
        <v>58</v>
      </c>
      <c r="C369" s="36" t="s">
        <v>842</v>
      </c>
      <c r="D369" s="2"/>
      <c r="E369" s="2"/>
      <c r="F369" s="2"/>
      <c r="G369" s="2"/>
      <c r="H369" s="2"/>
      <c r="I369" s="2"/>
      <c r="J369" s="2">
        <v>325</v>
      </c>
      <c r="K369" s="2">
        <v>2</v>
      </c>
      <c r="L369" s="163">
        <v>1</v>
      </c>
      <c r="M369" s="163">
        <v>0.2</v>
      </c>
      <c r="N369" s="36" t="s">
        <v>105</v>
      </c>
      <c r="O369" s="36" t="s">
        <v>106</v>
      </c>
      <c r="P369" s="164"/>
      <c r="Q369" s="36" t="s">
        <v>879</v>
      </c>
      <c r="R369" s="2" t="s">
        <v>894</v>
      </c>
    </row>
    <row r="370" spans="1:18" x14ac:dyDescent="0.25">
      <c r="A370" s="2">
        <f t="shared" ref="A370" si="43">A369+1</f>
        <v>368</v>
      </c>
      <c r="B370" s="2" t="s">
        <v>58</v>
      </c>
      <c r="C370" s="36" t="s">
        <v>842</v>
      </c>
      <c r="D370" s="2"/>
      <c r="E370" s="2"/>
      <c r="F370" s="2"/>
      <c r="G370" s="2"/>
      <c r="H370" s="2"/>
      <c r="I370" s="2"/>
      <c r="J370" s="2">
        <v>326</v>
      </c>
      <c r="K370" s="2">
        <v>2</v>
      </c>
      <c r="L370" s="163">
        <v>1</v>
      </c>
      <c r="M370" s="163">
        <v>0.2</v>
      </c>
      <c r="N370" s="36" t="s">
        <v>105</v>
      </c>
      <c r="O370" s="36" t="s">
        <v>106</v>
      </c>
      <c r="P370" s="164"/>
      <c r="Q370" s="36" t="s">
        <v>879</v>
      </c>
      <c r="R370" s="2" t="s">
        <v>894</v>
      </c>
    </row>
    <row r="371" spans="1:18" x14ac:dyDescent="0.25">
      <c r="A371" s="2">
        <f t="shared" ref="A371" si="44">A370+1</f>
        <v>369</v>
      </c>
      <c r="B371" s="2" t="s">
        <v>58</v>
      </c>
      <c r="C371" s="36" t="s">
        <v>842</v>
      </c>
      <c r="D371" s="2"/>
      <c r="E371" s="2"/>
      <c r="F371" s="2"/>
      <c r="G371" s="2"/>
      <c r="H371" s="2"/>
      <c r="I371" s="2"/>
      <c r="J371" s="2">
        <v>327</v>
      </c>
      <c r="K371" s="2">
        <v>2</v>
      </c>
      <c r="L371" s="163">
        <v>1</v>
      </c>
      <c r="M371" s="163">
        <v>0.2</v>
      </c>
      <c r="N371" s="36" t="s">
        <v>105</v>
      </c>
      <c r="O371" s="36" t="s">
        <v>106</v>
      </c>
      <c r="P371" s="164"/>
      <c r="Q371" s="36" t="s">
        <v>879</v>
      </c>
      <c r="R371" s="2" t="s">
        <v>894</v>
      </c>
    </row>
    <row r="372" spans="1:18" x14ac:dyDescent="0.25">
      <c r="A372" s="2">
        <f t="shared" ref="A372" si="45">A371+1</f>
        <v>370</v>
      </c>
      <c r="B372" s="2" t="s">
        <v>58</v>
      </c>
      <c r="C372" s="36" t="s">
        <v>842</v>
      </c>
      <c r="D372" s="2"/>
      <c r="E372" s="2"/>
      <c r="F372" s="2"/>
      <c r="G372" s="2"/>
      <c r="H372" s="2"/>
      <c r="I372" s="2"/>
      <c r="J372" s="2">
        <v>328</v>
      </c>
      <c r="K372" s="2">
        <v>2</v>
      </c>
      <c r="L372" s="163">
        <v>1</v>
      </c>
      <c r="M372" s="163">
        <v>0.2</v>
      </c>
      <c r="N372" s="36" t="s">
        <v>105</v>
      </c>
      <c r="O372" s="36" t="s">
        <v>106</v>
      </c>
      <c r="P372" s="164"/>
      <c r="Q372" s="36" t="s">
        <v>879</v>
      </c>
      <c r="R372" s="2" t="s">
        <v>894</v>
      </c>
    </row>
    <row r="373" spans="1:18" x14ac:dyDescent="0.25">
      <c r="A373" s="2">
        <f t="shared" ref="A373" si="46">A372+1</f>
        <v>371</v>
      </c>
      <c r="B373" s="2" t="s">
        <v>58</v>
      </c>
      <c r="C373" s="36" t="s">
        <v>842</v>
      </c>
      <c r="D373" s="2"/>
      <c r="E373" s="2"/>
      <c r="F373" s="2"/>
      <c r="G373" s="2"/>
      <c r="H373" s="2"/>
      <c r="I373" s="2"/>
      <c r="J373" s="2">
        <v>329</v>
      </c>
      <c r="K373" s="2">
        <v>2</v>
      </c>
      <c r="L373" s="163">
        <v>1</v>
      </c>
      <c r="M373" s="163">
        <v>0.2</v>
      </c>
      <c r="N373" s="36" t="s">
        <v>105</v>
      </c>
      <c r="O373" s="36" t="s">
        <v>106</v>
      </c>
      <c r="P373" s="164"/>
      <c r="Q373" s="36" t="s">
        <v>879</v>
      </c>
      <c r="R373" s="2" t="s">
        <v>894</v>
      </c>
    </row>
    <row r="374" spans="1:18" x14ac:dyDescent="0.25">
      <c r="A374" s="2">
        <f t="shared" ref="A374" si="47">A373+1</f>
        <v>372</v>
      </c>
      <c r="B374" s="2" t="s">
        <v>58</v>
      </c>
      <c r="C374" s="36" t="s">
        <v>842</v>
      </c>
      <c r="D374" s="2"/>
      <c r="E374" s="2"/>
      <c r="F374" s="2"/>
      <c r="G374" s="2"/>
      <c r="H374" s="2"/>
      <c r="I374" s="2"/>
      <c r="J374" s="2">
        <v>330</v>
      </c>
      <c r="K374" s="2">
        <v>2</v>
      </c>
      <c r="L374" s="163">
        <v>1</v>
      </c>
      <c r="M374" s="163">
        <v>0.2</v>
      </c>
      <c r="N374" s="36" t="s">
        <v>105</v>
      </c>
      <c r="O374" s="36" t="s">
        <v>106</v>
      </c>
      <c r="P374" s="164"/>
      <c r="Q374" s="36" t="s">
        <v>879</v>
      </c>
      <c r="R374" s="2" t="s">
        <v>894</v>
      </c>
    </row>
    <row r="375" spans="1:18" x14ac:dyDescent="0.25">
      <c r="A375" s="2">
        <f t="shared" ref="A375" si="48">A374+1</f>
        <v>373</v>
      </c>
      <c r="B375" s="2" t="s">
        <v>58</v>
      </c>
      <c r="C375" s="36" t="s">
        <v>842</v>
      </c>
      <c r="D375" s="2"/>
      <c r="E375" s="2"/>
      <c r="F375" s="2"/>
      <c r="G375" s="2"/>
      <c r="H375" s="2"/>
      <c r="I375" s="2"/>
      <c r="J375" s="2">
        <v>331</v>
      </c>
      <c r="K375" s="2">
        <v>2</v>
      </c>
      <c r="L375" s="163">
        <v>1</v>
      </c>
      <c r="M375" s="163">
        <v>0.2</v>
      </c>
      <c r="N375" s="36" t="s">
        <v>105</v>
      </c>
      <c r="O375" s="36" t="s">
        <v>106</v>
      </c>
      <c r="P375" s="164"/>
      <c r="Q375" s="36" t="s">
        <v>879</v>
      </c>
      <c r="R375" s="2" t="s">
        <v>894</v>
      </c>
    </row>
    <row r="376" spans="1:18" x14ac:dyDescent="0.25">
      <c r="A376" s="2">
        <f t="shared" ref="A376" si="49">A375+1</f>
        <v>374</v>
      </c>
      <c r="B376" s="2" t="s">
        <v>58</v>
      </c>
      <c r="C376" s="36" t="s">
        <v>842</v>
      </c>
      <c r="D376" s="2"/>
      <c r="E376" s="2"/>
      <c r="F376" s="2"/>
      <c r="G376" s="2"/>
      <c r="H376" s="2"/>
      <c r="I376" s="2"/>
      <c r="J376" s="2">
        <v>332</v>
      </c>
      <c r="K376" s="2">
        <v>2</v>
      </c>
      <c r="L376" s="163">
        <v>1</v>
      </c>
      <c r="M376" s="163">
        <v>0.2</v>
      </c>
      <c r="N376" s="36" t="s">
        <v>105</v>
      </c>
      <c r="O376" s="36" t="s">
        <v>106</v>
      </c>
      <c r="P376" s="164"/>
      <c r="Q376" s="36" t="s">
        <v>879</v>
      </c>
      <c r="R376" s="2" t="s">
        <v>894</v>
      </c>
    </row>
    <row r="377" spans="1:18" x14ac:dyDescent="0.25">
      <c r="A377" s="2">
        <f t="shared" ref="A377" si="50">A376+1</f>
        <v>375</v>
      </c>
      <c r="B377" s="2" t="s">
        <v>58</v>
      </c>
      <c r="C377" s="36" t="s">
        <v>842</v>
      </c>
      <c r="D377" s="2"/>
      <c r="E377" s="2"/>
      <c r="F377" s="2"/>
      <c r="G377" s="2"/>
      <c r="H377" s="2"/>
      <c r="I377" s="2"/>
      <c r="J377" s="2">
        <v>333</v>
      </c>
      <c r="K377" s="2">
        <v>2</v>
      </c>
      <c r="L377" s="163">
        <v>1</v>
      </c>
      <c r="M377" s="163">
        <v>0.2</v>
      </c>
      <c r="N377" s="36" t="s">
        <v>105</v>
      </c>
      <c r="O377" s="36" t="s">
        <v>106</v>
      </c>
      <c r="P377" s="164"/>
      <c r="Q377" s="36" t="s">
        <v>879</v>
      </c>
      <c r="R377" s="2" t="s">
        <v>894</v>
      </c>
    </row>
    <row r="378" spans="1:18" x14ac:dyDescent="0.25">
      <c r="A378" s="2">
        <f t="shared" ref="A378" si="51">A377+1</f>
        <v>376</v>
      </c>
      <c r="B378" s="2" t="s">
        <v>58</v>
      </c>
      <c r="C378" s="36" t="s">
        <v>842</v>
      </c>
      <c r="D378" s="2"/>
      <c r="E378" s="2"/>
      <c r="F378" s="2"/>
      <c r="G378" s="2"/>
      <c r="H378" s="2"/>
      <c r="I378" s="2"/>
      <c r="J378" s="2">
        <v>334</v>
      </c>
      <c r="K378" s="2">
        <v>2</v>
      </c>
      <c r="L378" s="163">
        <v>1</v>
      </c>
      <c r="M378" s="163">
        <v>0.2</v>
      </c>
      <c r="N378" s="36" t="s">
        <v>105</v>
      </c>
      <c r="O378" s="36" t="s">
        <v>106</v>
      </c>
      <c r="P378" s="164"/>
      <c r="Q378" s="36" t="s">
        <v>879</v>
      </c>
      <c r="R378" s="2" t="s">
        <v>894</v>
      </c>
    </row>
    <row r="379" spans="1:18" x14ac:dyDescent="0.25">
      <c r="A379" s="2">
        <f t="shared" ref="A379" si="52">A378+1</f>
        <v>377</v>
      </c>
      <c r="B379" s="2" t="s">
        <v>58</v>
      </c>
      <c r="C379" s="36" t="s">
        <v>842</v>
      </c>
      <c r="D379" s="2"/>
      <c r="E379" s="2"/>
      <c r="F379" s="2"/>
      <c r="G379" s="2"/>
      <c r="H379" s="2"/>
      <c r="I379" s="2"/>
      <c r="J379" s="2">
        <v>335</v>
      </c>
      <c r="K379" s="2">
        <v>2</v>
      </c>
      <c r="L379" s="163">
        <v>1</v>
      </c>
      <c r="M379" s="163">
        <v>0.2</v>
      </c>
      <c r="N379" s="36" t="s">
        <v>105</v>
      </c>
      <c r="O379" s="36" t="s">
        <v>106</v>
      </c>
      <c r="P379" s="164"/>
      <c r="Q379" s="36" t="s">
        <v>879</v>
      </c>
      <c r="R379" s="2" t="s">
        <v>894</v>
      </c>
    </row>
    <row r="380" spans="1:18" x14ac:dyDescent="0.25">
      <c r="A380" s="2">
        <f t="shared" ref="A380" si="53">A379+1</f>
        <v>378</v>
      </c>
      <c r="B380" s="2" t="s">
        <v>58</v>
      </c>
      <c r="C380" s="36" t="s">
        <v>842</v>
      </c>
      <c r="D380" s="2"/>
      <c r="E380" s="2"/>
      <c r="F380" s="2"/>
      <c r="G380" s="2"/>
      <c r="H380" s="2"/>
      <c r="I380" s="2"/>
      <c r="J380" s="2">
        <v>336</v>
      </c>
      <c r="K380" s="2">
        <v>2</v>
      </c>
      <c r="L380" s="163">
        <v>1</v>
      </c>
      <c r="M380" s="163">
        <v>0.2</v>
      </c>
      <c r="N380" s="36" t="s">
        <v>105</v>
      </c>
      <c r="O380" s="36" t="s">
        <v>106</v>
      </c>
      <c r="P380" s="164"/>
      <c r="Q380" s="36" t="s">
        <v>879</v>
      </c>
      <c r="R380" s="2" t="s">
        <v>894</v>
      </c>
    </row>
    <row r="381" spans="1:18" x14ac:dyDescent="0.25">
      <c r="A381" s="2">
        <f t="shared" ref="A381" si="54">A380+1</f>
        <v>379</v>
      </c>
      <c r="B381" s="2" t="s">
        <v>58</v>
      </c>
      <c r="C381" s="36" t="s">
        <v>842</v>
      </c>
      <c r="D381" s="2"/>
      <c r="E381" s="2"/>
      <c r="F381" s="2"/>
      <c r="G381" s="2"/>
      <c r="H381" s="2"/>
      <c r="I381" s="2"/>
      <c r="J381" s="2">
        <v>337</v>
      </c>
      <c r="K381" s="2">
        <v>2</v>
      </c>
      <c r="L381" s="163">
        <v>1</v>
      </c>
      <c r="M381" s="163">
        <v>0.2</v>
      </c>
      <c r="N381" s="36" t="s">
        <v>105</v>
      </c>
      <c r="O381" s="36" t="s">
        <v>106</v>
      </c>
      <c r="P381" s="164"/>
      <c r="Q381" s="36" t="s">
        <v>879</v>
      </c>
      <c r="R381" s="2" t="s">
        <v>894</v>
      </c>
    </row>
    <row r="382" spans="1:18" x14ac:dyDescent="0.25">
      <c r="A382" s="2">
        <f t="shared" ref="A382" si="55">A381+1</f>
        <v>380</v>
      </c>
      <c r="B382" s="2" t="s">
        <v>58</v>
      </c>
      <c r="C382" s="36" t="s">
        <v>842</v>
      </c>
      <c r="D382" s="2"/>
      <c r="E382" s="2"/>
      <c r="F382" s="2"/>
      <c r="G382" s="2"/>
      <c r="H382" s="2"/>
      <c r="I382" s="2"/>
      <c r="J382" s="2">
        <v>324</v>
      </c>
      <c r="K382" s="2">
        <v>2</v>
      </c>
      <c r="L382" s="163">
        <v>1</v>
      </c>
      <c r="M382" s="163">
        <v>0.2</v>
      </c>
      <c r="N382" s="36" t="s">
        <v>105</v>
      </c>
      <c r="O382" s="36" t="s">
        <v>106</v>
      </c>
      <c r="P382" s="164"/>
      <c r="Q382" s="36" t="s">
        <v>879</v>
      </c>
      <c r="R382" s="2" t="s">
        <v>894</v>
      </c>
    </row>
  </sheetData>
  <autoFilter ref="N1:N334" xr:uid="{7E4A7FF5-B93C-40CB-A97F-D8CF3F12EEEA}"/>
  <mergeCells count="1">
    <mergeCell ref="A1:I1"/>
  </mergeCells>
  <phoneticPr fontId="3" type="noConversion"/>
  <conditionalFormatting sqref="N1: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activeCell="R24" sqref="R24"/>
    </sheetView>
    <sheetView workbookViewId="1">
      <selection sqref="A1:K1"/>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260"/>
      <c r="B1" s="260"/>
      <c r="C1" s="260"/>
      <c r="D1" s="260"/>
      <c r="E1" s="260"/>
      <c r="F1" s="260"/>
      <c r="G1" s="260"/>
      <c r="H1" s="260"/>
      <c r="I1" s="260"/>
      <c r="J1" s="260"/>
      <c r="K1" s="260"/>
      <c r="L1" s="1"/>
      <c r="M1" t="s">
        <v>81</v>
      </c>
      <c r="N1" s="1"/>
      <c r="O1" s="1"/>
      <c r="P1" s="1"/>
    </row>
    <row r="2" spans="1:19" ht="45" x14ac:dyDescent="0.25">
      <c r="A2" s="10" t="s">
        <v>74</v>
      </c>
      <c r="B2" s="10" t="s">
        <v>53</v>
      </c>
      <c r="C2" s="10" t="s">
        <v>109</v>
      </c>
      <c r="D2" s="10" t="s">
        <v>134</v>
      </c>
      <c r="E2" s="10" t="s">
        <v>135</v>
      </c>
      <c r="F2" s="10" t="s">
        <v>209</v>
      </c>
      <c r="G2" s="10" t="s">
        <v>210</v>
      </c>
      <c r="H2" s="10" t="s">
        <v>76</v>
      </c>
      <c r="I2" s="10" t="s">
        <v>77</v>
      </c>
      <c r="J2" s="10" t="s">
        <v>78</v>
      </c>
      <c r="K2" s="10" t="s">
        <v>79</v>
      </c>
      <c r="L2" s="10" t="s">
        <v>178</v>
      </c>
      <c r="M2" s="10" t="s">
        <v>95</v>
      </c>
      <c r="N2" s="10" t="s">
        <v>82</v>
      </c>
      <c r="O2" s="10" t="s">
        <v>84</v>
      </c>
      <c r="P2" s="10" t="s">
        <v>83</v>
      </c>
      <c r="Q2" s="10" t="s">
        <v>228</v>
      </c>
      <c r="R2" s="3" t="s">
        <v>234</v>
      </c>
      <c r="S2" s="3" t="s">
        <v>271</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245</v>
      </c>
      <c r="S3" s="2" t="s">
        <v>576</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245</v>
      </c>
      <c r="S4" s="2" t="s">
        <v>576</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245</v>
      </c>
      <c r="S5" s="2" t="s">
        <v>576</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245</v>
      </c>
      <c r="S6" s="2" t="s">
        <v>576</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245</v>
      </c>
      <c r="S7" s="2" t="s">
        <v>576</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245</v>
      </c>
      <c r="S8" s="2" t="s">
        <v>576</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245</v>
      </c>
      <c r="S9" s="2" t="s">
        <v>576</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245</v>
      </c>
      <c r="S10" s="2" t="s">
        <v>576</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245</v>
      </c>
      <c r="S11" s="2" t="s">
        <v>576</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245</v>
      </c>
      <c r="S12" s="2" t="s">
        <v>576</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245</v>
      </c>
      <c r="S13" s="2" t="s">
        <v>576</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245</v>
      </c>
      <c r="S14" s="2" t="s">
        <v>576</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245</v>
      </c>
      <c r="S15" s="2" t="s">
        <v>576</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245</v>
      </c>
      <c r="S16" s="2" t="s">
        <v>576</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245</v>
      </c>
      <c r="S17" s="2" t="s">
        <v>576</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245</v>
      </c>
      <c r="S18" s="2" t="s">
        <v>576</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245</v>
      </c>
      <c r="S19" s="2" t="s">
        <v>576</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245</v>
      </c>
      <c r="S20" s="2" t="s">
        <v>576</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245</v>
      </c>
      <c r="S21" s="2" t="s">
        <v>576</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245</v>
      </c>
      <c r="S22" s="2" t="s">
        <v>576</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245</v>
      </c>
      <c r="S23" s="2" t="s">
        <v>576</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245</v>
      </c>
      <c r="S24" s="2" t="s">
        <v>576</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245</v>
      </c>
      <c r="S25" s="2" t="s">
        <v>576</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245</v>
      </c>
      <c r="S26" s="2" t="s">
        <v>576</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245</v>
      </c>
      <c r="S27" s="2" t="s">
        <v>576</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245</v>
      </c>
      <c r="S28" s="2" t="s">
        <v>576</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245</v>
      </c>
      <c r="S29" s="2" t="s">
        <v>576</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245</v>
      </c>
      <c r="S30" s="2" t="s">
        <v>576</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245</v>
      </c>
      <c r="S31" s="2" t="s">
        <v>576</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245</v>
      </c>
      <c r="S32" s="2" t="s">
        <v>576</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245</v>
      </c>
      <c r="S33" s="2" t="s">
        <v>576</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245</v>
      </c>
      <c r="S34" s="2" t="s">
        <v>576</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245</v>
      </c>
      <c r="S35" s="2" t="s">
        <v>576</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245</v>
      </c>
      <c r="S36" s="2" t="s">
        <v>576</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245</v>
      </c>
      <c r="S37" s="2" t="s">
        <v>272</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245</v>
      </c>
      <c r="S38" s="2" t="s">
        <v>272</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245</v>
      </c>
      <c r="S39" s="2" t="s">
        <v>272</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245</v>
      </c>
      <c r="S40" s="2" t="s">
        <v>272</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245</v>
      </c>
      <c r="S41" s="2" t="s">
        <v>272</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245</v>
      </c>
      <c r="S42" s="2" t="s">
        <v>272</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245</v>
      </c>
      <c r="S43" s="2" t="s">
        <v>272</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245</v>
      </c>
      <c r="S44" s="2" t="s">
        <v>272</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245</v>
      </c>
      <c r="S45" s="2" t="s">
        <v>272</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245</v>
      </c>
      <c r="S46" s="2" t="s">
        <v>272</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245</v>
      </c>
      <c r="S47" s="2" t="s">
        <v>272</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245</v>
      </c>
      <c r="S48" s="2" t="s">
        <v>272</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245</v>
      </c>
      <c r="S49" s="2" t="s">
        <v>272</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245</v>
      </c>
      <c r="S50" s="2" t="s">
        <v>272</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245</v>
      </c>
      <c r="S51" s="2" t="s">
        <v>272</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245</v>
      </c>
      <c r="S52" s="2" t="s">
        <v>272</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245</v>
      </c>
      <c r="S53" s="2" t="s">
        <v>272</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245</v>
      </c>
      <c r="S54" s="2" t="s">
        <v>272</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245</v>
      </c>
      <c r="S55" s="2" t="s">
        <v>272</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245</v>
      </c>
      <c r="S56" s="35" t="s">
        <v>272</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245</v>
      </c>
      <c r="S57" s="36" t="s">
        <v>272</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245</v>
      </c>
      <c r="S58" s="2" t="s">
        <v>272</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245</v>
      </c>
      <c r="S59" s="2" t="s">
        <v>272</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245</v>
      </c>
      <c r="S60" s="2" t="s">
        <v>272</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245</v>
      </c>
      <c r="S61" s="2" t="s">
        <v>272</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245</v>
      </c>
      <c r="S62" s="2" t="s">
        <v>272</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245</v>
      </c>
      <c r="S63" s="2" t="s">
        <v>272</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245</v>
      </c>
      <c r="S64" s="2" t="s">
        <v>272</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245</v>
      </c>
      <c r="S65" s="2" t="s">
        <v>272</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245</v>
      </c>
      <c r="S66" s="2" t="s">
        <v>272</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245</v>
      </c>
      <c r="S67" s="2" t="s">
        <v>272</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245</v>
      </c>
      <c r="S68" s="2" t="s">
        <v>272</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245</v>
      </c>
      <c r="S69" s="2" t="s">
        <v>272</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245</v>
      </c>
      <c r="S70" s="2" t="s">
        <v>272</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245</v>
      </c>
      <c r="S71" s="2" t="s">
        <v>272</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245</v>
      </c>
      <c r="S72" s="2" t="s">
        <v>272</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245</v>
      </c>
      <c r="S73" s="2" t="s">
        <v>272</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245</v>
      </c>
      <c r="S74" s="2" t="s">
        <v>272</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245</v>
      </c>
      <c r="S75" s="2" t="s">
        <v>272</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245</v>
      </c>
      <c r="S76" s="2" t="s">
        <v>272</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245</v>
      </c>
      <c r="S77" s="2" t="s">
        <v>272</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245</v>
      </c>
      <c r="S78" s="2" t="s">
        <v>272</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245</v>
      </c>
      <c r="S79" s="2" t="s">
        <v>272</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245</v>
      </c>
      <c r="S80" s="2" t="s">
        <v>272</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245</v>
      </c>
      <c r="S81" s="2" t="s">
        <v>272</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245</v>
      </c>
      <c r="S82" s="2" t="s">
        <v>272</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245</v>
      </c>
      <c r="S83" s="2" t="s">
        <v>272</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245</v>
      </c>
      <c r="S84" s="2" t="s">
        <v>272</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245</v>
      </c>
      <c r="S85" s="2" t="s">
        <v>272</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245</v>
      </c>
      <c r="S86" s="2" t="s">
        <v>272</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245</v>
      </c>
      <c r="S87" s="2" t="s">
        <v>272</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245</v>
      </c>
      <c r="S88" s="2" t="s">
        <v>272</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245</v>
      </c>
      <c r="S89" s="2" t="s">
        <v>272</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245</v>
      </c>
      <c r="S90" s="2" t="s">
        <v>272</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245</v>
      </c>
      <c r="S91" s="2" t="s">
        <v>272</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245</v>
      </c>
      <c r="S92" s="2" t="s">
        <v>272</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245</v>
      </c>
      <c r="S93" s="2" t="s">
        <v>272</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245</v>
      </c>
      <c r="S94" s="2" t="s">
        <v>272</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245</v>
      </c>
      <c r="S95" s="2" t="s">
        <v>272</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245</v>
      </c>
      <c r="S96" s="2" t="s">
        <v>272</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245</v>
      </c>
      <c r="S97" s="2" t="s">
        <v>272</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245</v>
      </c>
      <c r="S98" s="2" t="s">
        <v>272</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245</v>
      </c>
      <c r="S99" s="2" t="s">
        <v>272</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245</v>
      </c>
      <c r="S100" s="2" t="s">
        <v>272</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245</v>
      </c>
      <c r="S101" s="2" t="s">
        <v>272</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245</v>
      </c>
      <c r="S102" s="2" t="s">
        <v>272</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245</v>
      </c>
      <c r="S103" s="2" t="s">
        <v>272</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245</v>
      </c>
      <c r="S104" s="2" t="s">
        <v>272</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245</v>
      </c>
      <c r="S105" s="2" t="s">
        <v>272</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245</v>
      </c>
      <c r="S106" s="2" t="s">
        <v>272</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245</v>
      </c>
      <c r="S107" s="2" t="s">
        <v>272</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245</v>
      </c>
      <c r="S108" s="2" t="s">
        <v>272</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245</v>
      </c>
      <c r="S109" s="2" t="s">
        <v>272</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245</v>
      </c>
      <c r="S110" s="2" t="s">
        <v>272</v>
      </c>
    </row>
  </sheetData>
  <mergeCells count="1">
    <mergeCell ref="A1:K1"/>
  </mergeCells>
  <conditionalFormatting sqref="O1:P1048576">
    <cfRule type="containsText" dxfId="2"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P99"/>
  <sheetViews>
    <sheetView topLeftCell="A25" workbookViewId="0">
      <selection activeCell="R40" sqref="R40"/>
    </sheetView>
    <sheetView workbookViewId="1">
      <selection sqref="A1:F5"/>
    </sheetView>
  </sheetViews>
  <sheetFormatPr defaultRowHeight="15" x14ac:dyDescent="0.25"/>
  <cols>
    <col min="4" max="4" width="10.28515625" customWidth="1"/>
    <col min="5" max="5" width="11.140625" customWidth="1"/>
    <col min="8" max="8" width="11.140625" customWidth="1"/>
    <col min="9" max="9" width="11.5703125" customWidth="1"/>
    <col min="10" max="10" width="4.140625" customWidth="1"/>
    <col min="11" max="11" width="4.5703125" customWidth="1"/>
    <col min="14" max="14" width="26.5703125" customWidth="1"/>
    <col min="15" max="15" width="65.28515625" customWidth="1"/>
    <col min="16" max="16" width="20.7109375" customWidth="1"/>
  </cols>
  <sheetData>
    <row r="1" spans="1:16" x14ac:dyDescent="0.25">
      <c r="A1" s="259" t="s">
        <v>206</v>
      </c>
      <c r="B1" s="259"/>
      <c r="C1" s="259"/>
      <c r="D1" s="259"/>
      <c r="E1" s="259"/>
      <c r="F1" s="259"/>
    </row>
    <row r="2" spans="1:16" x14ac:dyDescent="0.25">
      <c r="A2" s="259"/>
      <c r="B2" s="259"/>
      <c r="C2" s="259"/>
      <c r="D2" s="259"/>
      <c r="E2" s="259"/>
      <c r="F2" s="259"/>
    </row>
    <row r="3" spans="1:16" x14ac:dyDescent="0.25">
      <c r="A3" s="259"/>
      <c r="B3" s="259"/>
      <c r="C3" s="259"/>
      <c r="D3" s="259"/>
      <c r="E3" s="259"/>
      <c r="F3" s="259"/>
    </row>
    <row r="4" spans="1:16" x14ac:dyDescent="0.25">
      <c r="A4" s="259"/>
      <c r="B4" s="259"/>
      <c r="C4" s="259"/>
      <c r="D4" s="259"/>
      <c r="E4" s="259"/>
      <c r="F4" s="259"/>
    </row>
    <row r="5" spans="1:16" ht="50.1" customHeight="1" x14ac:dyDescent="0.25">
      <c r="A5" s="260"/>
      <c r="B5" s="260"/>
      <c r="C5" s="260"/>
      <c r="D5" s="260"/>
      <c r="E5" s="260"/>
      <c r="F5" s="260"/>
      <c r="G5" s="1"/>
      <c r="H5" s="1"/>
      <c r="J5" t="s">
        <v>81</v>
      </c>
    </row>
    <row r="6" spans="1:16" ht="60" x14ac:dyDescent="0.25">
      <c r="A6" s="10" t="s">
        <v>74</v>
      </c>
      <c r="B6" s="10" t="s">
        <v>53</v>
      </c>
      <c r="C6" s="10" t="s">
        <v>109</v>
      </c>
      <c r="D6" s="10" t="s">
        <v>87</v>
      </c>
      <c r="E6" s="10" t="s">
        <v>208</v>
      </c>
      <c r="F6" s="10" t="s">
        <v>89</v>
      </c>
      <c r="G6" s="10" t="s">
        <v>213</v>
      </c>
      <c r="H6" s="10" t="s">
        <v>94</v>
      </c>
      <c r="I6" s="10" t="s">
        <v>178</v>
      </c>
      <c r="J6" s="10" t="s">
        <v>95</v>
      </c>
      <c r="K6" s="10" t="s">
        <v>82</v>
      </c>
      <c r="L6" s="10" t="s">
        <v>84</v>
      </c>
      <c r="M6" s="10" t="s">
        <v>83</v>
      </c>
      <c r="N6" s="10" t="s">
        <v>228</v>
      </c>
      <c r="O6" s="10" t="s">
        <v>234</v>
      </c>
      <c r="P6" s="10" t="s">
        <v>271</v>
      </c>
    </row>
    <row r="7" spans="1:16" x14ac:dyDescent="0.25">
      <c r="A7" s="32">
        <v>1</v>
      </c>
      <c r="B7" s="2" t="s">
        <v>207</v>
      </c>
      <c r="C7" s="32">
        <v>5</v>
      </c>
      <c r="D7" s="32">
        <v>0.9</v>
      </c>
      <c r="E7" s="32"/>
      <c r="F7" s="32">
        <v>1.1499999999999999</v>
      </c>
      <c r="G7" s="2"/>
      <c r="H7" s="2"/>
      <c r="I7" s="55">
        <v>51</v>
      </c>
      <c r="J7" s="2">
        <v>1</v>
      </c>
      <c r="K7" s="2">
        <v>0.2</v>
      </c>
      <c r="L7" s="2" t="s">
        <v>106</v>
      </c>
      <c r="M7" s="2" t="s">
        <v>106</v>
      </c>
      <c r="N7" s="57">
        <v>131</v>
      </c>
      <c r="O7" s="2" t="s">
        <v>241</v>
      </c>
      <c r="P7" s="2" t="s">
        <v>272</v>
      </c>
    </row>
    <row r="8" spans="1:16" x14ac:dyDescent="0.25">
      <c r="A8" s="32">
        <f>A7+1</f>
        <v>2</v>
      </c>
      <c r="B8" s="2" t="s">
        <v>207</v>
      </c>
      <c r="C8" s="32">
        <v>5</v>
      </c>
      <c r="D8" s="32">
        <v>0.9</v>
      </c>
      <c r="E8" s="32"/>
      <c r="F8" s="32">
        <v>1.1499999999999999</v>
      </c>
      <c r="G8" s="2"/>
      <c r="H8" s="2"/>
      <c r="I8" s="55">
        <v>53</v>
      </c>
      <c r="J8" s="2">
        <v>1</v>
      </c>
      <c r="K8" s="2">
        <v>0.2</v>
      </c>
      <c r="L8" s="2" t="s">
        <v>106</v>
      </c>
      <c r="M8" s="2" t="s">
        <v>106</v>
      </c>
      <c r="N8" s="57">
        <v>132</v>
      </c>
      <c r="O8" s="2" t="s">
        <v>241</v>
      </c>
      <c r="P8" s="2" t="s">
        <v>272</v>
      </c>
    </row>
    <row r="9" spans="1:16" x14ac:dyDescent="0.25">
      <c r="A9" s="32">
        <f t="shared" ref="A9:A72" si="0">A8+1</f>
        <v>3</v>
      </c>
      <c r="B9" s="2" t="s">
        <v>207</v>
      </c>
      <c r="C9" s="32">
        <v>5</v>
      </c>
      <c r="D9" s="32">
        <v>0.9</v>
      </c>
      <c r="E9" s="32"/>
      <c r="F9" s="32">
        <v>1.1499999999999999</v>
      </c>
      <c r="G9" s="2"/>
      <c r="H9" s="2"/>
      <c r="I9" s="55">
        <v>52</v>
      </c>
      <c r="J9" s="2">
        <v>1</v>
      </c>
      <c r="K9" s="2">
        <v>0.2</v>
      </c>
      <c r="L9" s="2" t="s">
        <v>106</v>
      </c>
      <c r="M9" s="2" t="s">
        <v>106</v>
      </c>
      <c r="N9" s="57">
        <f>N8+1</f>
        <v>133</v>
      </c>
      <c r="O9" s="2" t="s">
        <v>241</v>
      </c>
      <c r="P9" s="2" t="s">
        <v>272</v>
      </c>
    </row>
    <row r="10" spans="1:16" x14ac:dyDescent="0.25">
      <c r="A10" s="32">
        <f t="shared" si="0"/>
        <v>4</v>
      </c>
      <c r="B10" s="2" t="s">
        <v>207</v>
      </c>
      <c r="C10" s="32">
        <v>5</v>
      </c>
      <c r="D10" s="32">
        <v>0.9</v>
      </c>
      <c r="E10" s="32"/>
      <c r="F10" s="32">
        <v>1.1499999999999999</v>
      </c>
      <c r="G10" s="2"/>
      <c r="H10" s="2"/>
      <c r="I10" s="55">
        <v>31</v>
      </c>
      <c r="J10" s="2">
        <v>1</v>
      </c>
      <c r="K10" s="2">
        <v>0.2</v>
      </c>
      <c r="L10" s="2" t="s">
        <v>106</v>
      </c>
      <c r="M10" s="2" t="s">
        <v>106</v>
      </c>
      <c r="N10" s="57">
        <f t="shared" ref="N10:N15" si="1">N9+1</f>
        <v>134</v>
      </c>
      <c r="O10" s="2" t="s">
        <v>241</v>
      </c>
      <c r="P10" s="2" t="s">
        <v>272</v>
      </c>
    </row>
    <row r="11" spans="1:16" x14ac:dyDescent="0.25">
      <c r="A11" s="32">
        <f t="shared" si="0"/>
        <v>5</v>
      </c>
      <c r="B11" s="2" t="s">
        <v>207</v>
      </c>
      <c r="C11" s="32">
        <v>5</v>
      </c>
      <c r="D11" s="32">
        <v>0.9</v>
      </c>
      <c r="E11" s="32"/>
      <c r="F11" s="32">
        <v>1.1499999999999999</v>
      </c>
      <c r="G11" s="2"/>
      <c r="H11" s="2"/>
      <c r="I11" s="55">
        <v>43</v>
      </c>
      <c r="J11" s="2">
        <v>1</v>
      </c>
      <c r="K11" s="2">
        <v>0.2</v>
      </c>
      <c r="L11" s="2" t="s">
        <v>106</v>
      </c>
      <c r="M11" s="2" t="s">
        <v>106</v>
      </c>
      <c r="N11" s="57">
        <f t="shared" si="1"/>
        <v>135</v>
      </c>
      <c r="O11" s="2" t="s">
        <v>241</v>
      </c>
      <c r="P11" s="2" t="s">
        <v>272</v>
      </c>
    </row>
    <row r="12" spans="1:16" x14ac:dyDescent="0.25">
      <c r="A12" s="32">
        <f t="shared" si="0"/>
        <v>6</v>
      </c>
      <c r="B12" s="2" t="s">
        <v>207</v>
      </c>
      <c r="C12" s="32">
        <v>5</v>
      </c>
      <c r="D12" s="32">
        <v>0.9</v>
      </c>
      <c r="E12" s="32"/>
      <c r="F12" s="32">
        <v>1.1499999999999999</v>
      </c>
      <c r="G12" s="2"/>
      <c r="H12" s="2"/>
      <c r="I12" s="55">
        <v>42</v>
      </c>
      <c r="J12" s="2">
        <v>1</v>
      </c>
      <c r="K12" s="2">
        <v>0.2</v>
      </c>
      <c r="L12" s="2" t="s">
        <v>106</v>
      </c>
      <c r="M12" s="2" t="s">
        <v>106</v>
      </c>
      <c r="N12" s="57">
        <f t="shared" si="1"/>
        <v>136</v>
      </c>
      <c r="O12" s="2" t="s">
        <v>241</v>
      </c>
      <c r="P12" s="2" t="s">
        <v>272</v>
      </c>
    </row>
    <row r="13" spans="1:16" x14ac:dyDescent="0.25">
      <c r="A13" s="32">
        <f t="shared" si="0"/>
        <v>7</v>
      </c>
      <c r="B13" s="2" t="s">
        <v>207</v>
      </c>
      <c r="C13" s="32">
        <v>5</v>
      </c>
      <c r="D13" s="32">
        <v>0.9</v>
      </c>
      <c r="E13" s="32"/>
      <c r="F13" s="32">
        <v>1.1499999999999999</v>
      </c>
      <c r="G13" s="2"/>
      <c r="H13" s="2"/>
      <c r="I13" s="55">
        <v>11</v>
      </c>
      <c r="J13" s="2">
        <v>1</v>
      </c>
      <c r="K13" s="2">
        <v>0.2</v>
      </c>
      <c r="L13" s="2" t="s">
        <v>105</v>
      </c>
      <c r="M13" s="2" t="s">
        <v>105</v>
      </c>
      <c r="N13" s="57">
        <f t="shared" si="1"/>
        <v>137</v>
      </c>
      <c r="O13" s="2" t="s">
        <v>241</v>
      </c>
      <c r="P13" s="2" t="s">
        <v>576</v>
      </c>
    </row>
    <row r="14" spans="1:16" x14ac:dyDescent="0.25">
      <c r="A14" s="32">
        <f t="shared" si="0"/>
        <v>8</v>
      </c>
      <c r="B14" s="2" t="s">
        <v>207</v>
      </c>
      <c r="C14" s="32">
        <v>5</v>
      </c>
      <c r="D14" s="32">
        <v>0.9</v>
      </c>
      <c r="E14" s="32"/>
      <c r="F14" s="32">
        <v>1.1499999999999999</v>
      </c>
      <c r="G14" s="2"/>
      <c r="H14" s="2"/>
      <c r="I14" s="55">
        <v>13</v>
      </c>
      <c r="J14" s="2">
        <v>1</v>
      </c>
      <c r="K14" s="2">
        <v>0.2</v>
      </c>
      <c r="L14" s="2" t="s">
        <v>106</v>
      </c>
      <c r="M14" s="2" t="s">
        <v>106</v>
      </c>
      <c r="N14" s="57">
        <f t="shared" si="1"/>
        <v>138</v>
      </c>
      <c r="O14" s="2" t="s">
        <v>241</v>
      </c>
      <c r="P14" s="2" t="s">
        <v>272</v>
      </c>
    </row>
    <row r="15" spans="1:16" x14ac:dyDescent="0.25">
      <c r="A15" s="32">
        <f t="shared" si="0"/>
        <v>9</v>
      </c>
      <c r="B15" s="2" t="s">
        <v>207</v>
      </c>
      <c r="C15" s="32">
        <v>5</v>
      </c>
      <c r="D15" s="32">
        <v>0.9</v>
      </c>
      <c r="E15" s="32"/>
      <c r="F15" s="32">
        <v>1.1499999999999999</v>
      </c>
      <c r="G15" s="2"/>
      <c r="H15" s="2"/>
      <c r="I15" s="55">
        <v>12</v>
      </c>
      <c r="J15" s="2">
        <v>1</v>
      </c>
      <c r="K15" s="2">
        <v>0.2</v>
      </c>
      <c r="L15" s="2" t="s">
        <v>106</v>
      </c>
      <c r="M15" s="2" t="s">
        <v>106</v>
      </c>
      <c r="N15" s="57">
        <f t="shared" si="1"/>
        <v>139</v>
      </c>
      <c r="O15" s="2" t="s">
        <v>241</v>
      </c>
      <c r="P15" s="2" t="s">
        <v>272</v>
      </c>
    </row>
    <row r="16" spans="1:16" x14ac:dyDescent="0.25">
      <c r="A16" s="32">
        <f t="shared" si="0"/>
        <v>10</v>
      </c>
      <c r="B16" s="2" t="s">
        <v>207</v>
      </c>
      <c r="C16" s="32">
        <v>5</v>
      </c>
      <c r="D16" s="32">
        <v>0.9</v>
      </c>
      <c r="E16" s="32"/>
      <c r="F16" s="32">
        <v>1.1499999999999999</v>
      </c>
      <c r="G16" s="2"/>
      <c r="H16" s="2"/>
      <c r="I16" s="55">
        <v>1</v>
      </c>
      <c r="J16" s="2">
        <v>1</v>
      </c>
      <c r="K16" s="2">
        <v>0.2</v>
      </c>
      <c r="L16" s="2" t="s">
        <v>105</v>
      </c>
      <c r="M16" s="2" t="s">
        <v>105</v>
      </c>
      <c r="N16" s="57">
        <f>N13</f>
        <v>137</v>
      </c>
      <c r="O16" s="2" t="s">
        <v>241</v>
      </c>
      <c r="P16" s="2" t="s">
        <v>576</v>
      </c>
    </row>
    <row r="17" spans="1:16" x14ac:dyDescent="0.25">
      <c r="A17" s="32">
        <f t="shared" si="0"/>
        <v>11</v>
      </c>
      <c r="B17" s="2" t="s">
        <v>207</v>
      </c>
      <c r="C17" s="32">
        <v>5</v>
      </c>
      <c r="D17" s="32">
        <v>0.9</v>
      </c>
      <c r="E17" s="32"/>
      <c r="F17" s="32">
        <v>1.1499999999999999</v>
      </c>
      <c r="G17" s="2"/>
      <c r="H17" s="2"/>
      <c r="I17" s="55">
        <v>3</v>
      </c>
      <c r="J17" s="2">
        <v>1</v>
      </c>
      <c r="K17" s="2">
        <v>0.2</v>
      </c>
      <c r="L17" s="2" t="s">
        <v>106</v>
      </c>
      <c r="M17" s="2" t="s">
        <v>106</v>
      </c>
      <c r="N17" s="57">
        <f>N14</f>
        <v>138</v>
      </c>
      <c r="O17" s="2" t="s">
        <v>241</v>
      </c>
      <c r="P17" s="2" t="s">
        <v>272</v>
      </c>
    </row>
    <row r="18" spans="1:16" x14ac:dyDescent="0.25">
      <c r="A18" s="32">
        <f t="shared" si="0"/>
        <v>12</v>
      </c>
      <c r="B18" s="2" t="s">
        <v>207</v>
      </c>
      <c r="C18" s="32">
        <v>5</v>
      </c>
      <c r="D18" s="32">
        <v>0.9</v>
      </c>
      <c r="E18" s="32"/>
      <c r="F18" s="32">
        <v>1.1499999999999999</v>
      </c>
      <c r="G18" s="2"/>
      <c r="H18" s="2"/>
      <c r="I18" s="55">
        <v>2</v>
      </c>
      <c r="J18" s="2">
        <v>1</v>
      </c>
      <c r="K18" s="2">
        <v>0.2</v>
      </c>
      <c r="L18" s="2" t="s">
        <v>106</v>
      </c>
      <c r="M18" s="2" t="s">
        <v>106</v>
      </c>
      <c r="N18" s="57">
        <f>N15</f>
        <v>139</v>
      </c>
      <c r="O18" s="2" t="s">
        <v>241</v>
      </c>
      <c r="P18" s="2" t="s">
        <v>272</v>
      </c>
    </row>
    <row r="19" spans="1:16" x14ac:dyDescent="0.25">
      <c r="A19" s="32">
        <f t="shared" si="0"/>
        <v>13</v>
      </c>
      <c r="B19" s="2" t="s">
        <v>207</v>
      </c>
      <c r="C19" s="32">
        <v>5</v>
      </c>
      <c r="D19" s="32">
        <v>0.1</v>
      </c>
      <c r="E19" s="32"/>
      <c r="F19" s="32">
        <v>1.2</v>
      </c>
      <c r="G19" s="2"/>
      <c r="H19" s="2"/>
      <c r="I19" s="55">
        <v>51</v>
      </c>
      <c r="J19" s="2">
        <v>1</v>
      </c>
      <c r="K19" s="2">
        <v>0.2</v>
      </c>
      <c r="L19" s="2" t="s">
        <v>106</v>
      </c>
      <c r="M19" s="2" t="s">
        <v>106</v>
      </c>
      <c r="N19" s="57">
        <v>140</v>
      </c>
      <c r="O19" s="2" t="s">
        <v>241</v>
      </c>
      <c r="P19" s="2" t="s">
        <v>272</v>
      </c>
    </row>
    <row r="20" spans="1:16" x14ac:dyDescent="0.25">
      <c r="A20" s="32">
        <f t="shared" si="0"/>
        <v>14</v>
      </c>
      <c r="B20" s="2" t="s">
        <v>207</v>
      </c>
      <c r="C20" s="32">
        <v>5</v>
      </c>
      <c r="D20" s="32">
        <v>0.1</v>
      </c>
      <c r="E20" s="32"/>
      <c r="F20" s="32">
        <v>1.2</v>
      </c>
      <c r="G20" s="2"/>
      <c r="H20" s="2"/>
      <c r="I20" s="55">
        <v>53</v>
      </c>
      <c r="J20" s="2">
        <v>1</v>
      </c>
      <c r="K20" s="2">
        <v>0.2</v>
      </c>
      <c r="L20" s="2" t="s">
        <v>106</v>
      </c>
      <c r="M20" s="2" t="s">
        <v>106</v>
      </c>
      <c r="N20" s="57">
        <f>N19+1</f>
        <v>141</v>
      </c>
      <c r="O20" s="2" t="s">
        <v>241</v>
      </c>
      <c r="P20" s="2" t="s">
        <v>272</v>
      </c>
    </row>
    <row r="21" spans="1:16" x14ac:dyDescent="0.25">
      <c r="A21" s="32">
        <f t="shared" si="0"/>
        <v>15</v>
      </c>
      <c r="B21" s="2" t="s">
        <v>207</v>
      </c>
      <c r="C21" s="32">
        <v>5</v>
      </c>
      <c r="D21" s="32">
        <v>0.1</v>
      </c>
      <c r="E21" s="32"/>
      <c r="F21" s="32">
        <v>1.2</v>
      </c>
      <c r="G21" s="2"/>
      <c r="H21" s="2"/>
      <c r="I21" s="55">
        <v>52</v>
      </c>
      <c r="J21" s="2">
        <v>1</v>
      </c>
      <c r="K21" s="2">
        <v>0.2</v>
      </c>
      <c r="L21" s="2" t="s">
        <v>106</v>
      </c>
      <c r="M21" s="2" t="s">
        <v>106</v>
      </c>
      <c r="N21" s="57">
        <f t="shared" ref="N21:N27" si="2">N20+1</f>
        <v>142</v>
      </c>
      <c r="O21" s="2" t="s">
        <v>241</v>
      </c>
      <c r="P21" s="2" t="s">
        <v>272</v>
      </c>
    </row>
    <row r="22" spans="1:16" x14ac:dyDescent="0.25">
      <c r="A22" s="32">
        <f t="shared" si="0"/>
        <v>16</v>
      </c>
      <c r="B22" s="2" t="s">
        <v>207</v>
      </c>
      <c r="C22" s="32">
        <v>5</v>
      </c>
      <c r="D22" s="32">
        <v>0.1</v>
      </c>
      <c r="E22" s="32"/>
      <c r="F22" s="32">
        <v>1.2</v>
      </c>
      <c r="G22" s="2"/>
      <c r="H22" s="2"/>
      <c r="I22" s="55">
        <v>31</v>
      </c>
      <c r="J22" s="2">
        <v>1</v>
      </c>
      <c r="K22" s="2">
        <v>0.2</v>
      </c>
      <c r="L22" s="2" t="s">
        <v>106</v>
      </c>
      <c r="M22" s="2" t="s">
        <v>106</v>
      </c>
      <c r="N22" s="57">
        <f t="shared" si="2"/>
        <v>143</v>
      </c>
      <c r="O22" s="2" t="s">
        <v>241</v>
      </c>
      <c r="P22" s="2" t="s">
        <v>272</v>
      </c>
    </row>
    <row r="23" spans="1:16" x14ac:dyDescent="0.25">
      <c r="A23" s="32">
        <f t="shared" si="0"/>
        <v>17</v>
      </c>
      <c r="B23" s="2" t="s">
        <v>207</v>
      </c>
      <c r="C23" s="32">
        <v>5</v>
      </c>
      <c r="D23" s="32">
        <v>0.1</v>
      </c>
      <c r="E23" s="32"/>
      <c r="F23" s="32">
        <v>1.2</v>
      </c>
      <c r="G23" s="2"/>
      <c r="H23" s="2"/>
      <c r="I23" s="55">
        <v>43</v>
      </c>
      <c r="J23" s="2">
        <v>1</v>
      </c>
      <c r="K23" s="2">
        <v>0.2</v>
      </c>
      <c r="L23" s="2" t="s">
        <v>106</v>
      </c>
      <c r="M23" s="2" t="s">
        <v>106</v>
      </c>
      <c r="N23" s="57">
        <f t="shared" si="2"/>
        <v>144</v>
      </c>
      <c r="O23" s="2" t="s">
        <v>241</v>
      </c>
      <c r="P23" s="2" t="s">
        <v>272</v>
      </c>
    </row>
    <row r="24" spans="1:16" x14ac:dyDescent="0.25">
      <c r="A24" s="32">
        <f t="shared" si="0"/>
        <v>18</v>
      </c>
      <c r="B24" s="2" t="s">
        <v>207</v>
      </c>
      <c r="C24" s="32">
        <v>5</v>
      </c>
      <c r="D24" s="32">
        <v>0.1</v>
      </c>
      <c r="E24" s="32"/>
      <c r="F24" s="32">
        <v>1.2</v>
      </c>
      <c r="G24" s="2"/>
      <c r="H24" s="2"/>
      <c r="I24" s="55">
        <v>42</v>
      </c>
      <c r="J24" s="2">
        <v>1</v>
      </c>
      <c r="K24" s="2">
        <v>0.2</v>
      </c>
      <c r="L24" s="2" t="s">
        <v>106</v>
      </c>
      <c r="M24" s="2" t="s">
        <v>106</v>
      </c>
      <c r="N24" s="57">
        <f t="shared" si="2"/>
        <v>145</v>
      </c>
      <c r="O24" s="2" t="s">
        <v>241</v>
      </c>
      <c r="P24" s="2" t="s">
        <v>272</v>
      </c>
    </row>
    <row r="25" spans="1:16" x14ac:dyDescent="0.25">
      <c r="A25" s="32">
        <f t="shared" si="0"/>
        <v>19</v>
      </c>
      <c r="B25" s="2" t="s">
        <v>207</v>
      </c>
      <c r="C25" s="32">
        <v>5</v>
      </c>
      <c r="D25" s="32">
        <v>0.1</v>
      </c>
      <c r="E25" s="32"/>
      <c r="F25" s="32">
        <v>1.2</v>
      </c>
      <c r="G25" s="2"/>
      <c r="H25" s="2"/>
      <c r="I25" s="55">
        <v>11</v>
      </c>
      <c r="J25" s="2">
        <v>1</v>
      </c>
      <c r="K25" s="2">
        <v>0.2</v>
      </c>
      <c r="L25" s="2" t="s">
        <v>105</v>
      </c>
      <c r="M25" s="2" t="s">
        <v>105</v>
      </c>
      <c r="N25" s="57">
        <f t="shared" si="2"/>
        <v>146</v>
      </c>
      <c r="O25" s="2" t="s">
        <v>241</v>
      </c>
      <c r="P25" s="2" t="s">
        <v>576</v>
      </c>
    </row>
    <row r="26" spans="1:16" x14ac:dyDescent="0.25">
      <c r="A26" s="32">
        <f t="shared" si="0"/>
        <v>20</v>
      </c>
      <c r="B26" s="2" t="s">
        <v>207</v>
      </c>
      <c r="C26" s="32">
        <v>5</v>
      </c>
      <c r="D26" s="32">
        <v>0.1</v>
      </c>
      <c r="E26" s="32"/>
      <c r="F26" s="32">
        <v>1.2</v>
      </c>
      <c r="G26" s="2"/>
      <c r="H26" s="2"/>
      <c r="I26" s="55">
        <v>13</v>
      </c>
      <c r="J26" s="2">
        <v>1</v>
      </c>
      <c r="K26" s="2">
        <v>0.2</v>
      </c>
      <c r="L26" s="2" t="s">
        <v>106</v>
      </c>
      <c r="M26" s="2" t="s">
        <v>106</v>
      </c>
      <c r="N26" s="57">
        <f t="shared" si="2"/>
        <v>147</v>
      </c>
      <c r="O26" s="2" t="s">
        <v>241</v>
      </c>
      <c r="P26" s="2" t="s">
        <v>272</v>
      </c>
    </row>
    <row r="27" spans="1:16" x14ac:dyDescent="0.25">
      <c r="A27" s="32">
        <f t="shared" si="0"/>
        <v>21</v>
      </c>
      <c r="B27" s="2" t="s">
        <v>207</v>
      </c>
      <c r="C27" s="32">
        <v>5</v>
      </c>
      <c r="D27" s="32">
        <v>0.1</v>
      </c>
      <c r="E27" s="32"/>
      <c r="F27" s="32">
        <v>1.2</v>
      </c>
      <c r="G27" s="2"/>
      <c r="H27" s="2"/>
      <c r="I27" s="55">
        <v>12</v>
      </c>
      <c r="J27" s="2">
        <v>1</v>
      </c>
      <c r="K27" s="2">
        <v>0.2</v>
      </c>
      <c r="L27" s="2" t="s">
        <v>106</v>
      </c>
      <c r="M27" s="2" t="s">
        <v>106</v>
      </c>
      <c r="N27" s="57">
        <f t="shared" si="2"/>
        <v>148</v>
      </c>
      <c r="O27" s="2" t="s">
        <v>241</v>
      </c>
      <c r="P27" s="2" t="s">
        <v>272</v>
      </c>
    </row>
    <row r="28" spans="1:16" x14ac:dyDescent="0.25">
      <c r="A28" s="32">
        <f t="shared" si="0"/>
        <v>22</v>
      </c>
      <c r="B28" s="2" t="s">
        <v>207</v>
      </c>
      <c r="C28" s="32">
        <v>5</v>
      </c>
      <c r="D28" s="32">
        <v>0.1</v>
      </c>
      <c r="E28" s="32"/>
      <c r="F28" s="32">
        <v>1.2</v>
      </c>
      <c r="G28" s="2"/>
      <c r="H28" s="2"/>
      <c r="I28" s="55">
        <v>1</v>
      </c>
      <c r="J28" s="2">
        <v>1</v>
      </c>
      <c r="K28" s="2">
        <v>0.2</v>
      </c>
      <c r="L28" s="2" t="s">
        <v>105</v>
      </c>
      <c r="M28" s="2" t="s">
        <v>105</v>
      </c>
      <c r="N28" s="57">
        <f>N25</f>
        <v>146</v>
      </c>
      <c r="O28" s="2" t="s">
        <v>241</v>
      </c>
      <c r="P28" s="2" t="s">
        <v>576</v>
      </c>
    </row>
    <row r="29" spans="1:16" x14ac:dyDescent="0.25">
      <c r="A29" s="32">
        <f t="shared" si="0"/>
        <v>23</v>
      </c>
      <c r="B29" s="2" t="s">
        <v>207</v>
      </c>
      <c r="C29" s="32">
        <v>5</v>
      </c>
      <c r="D29" s="32">
        <v>0.1</v>
      </c>
      <c r="E29" s="32"/>
      <c r="F29" s="32">
        <v>1.2</v>
      </c>
      <c r="G29" s="2"/>
      <c r="H29" s="2"/>
      <c r="I29" s="55">
        <v>3</v>
      </c>
      <c r="J29" s="2">
        <v>1</v>
      </c>
      <c r="K29" s="2">
        <v>0.2</v>
      </c>
      <c r="L29" s="2" t="s">
        <v>106</v>
      </c>
      <c r="M29" s="2" t="s">
        <v>106</v>
      </c>
      <c r="N29" s="57">
        <f>N26</f>
        <v>147</v>
      </c>
      <c r="O29" s="2" t="s">
        <v>241</v>
      </c>
      <c r="P29" s="2" t="s">
        <v>272</v>
      </c>
    </row>
    <row r="30" spans="1:16" ht="15.75" thickBot="1" x14ac:dyDescent="0.3">
      <c r="A30" s="32">
        <f t="shared" si="0"/>
        <v>24</v>
      </c>
      <c r="B30" s="35" t="s">
        <v>207</v>
      </c>
      <c r="C30" s="41">
        <v>5</v>
      </c>
      <c r="D30" s="41">
        <v>0.1</v>
      </c>
      <c r="E30" s="41"/>
      <c r="F30" s="41">
        <v>1.2</v>
      </c>
      <c r="G30" s="35"/>
      <c r="H30" s="35"/>
      <c r="I30" s="117">
        <v>2</v>
      </c>
      <c r="J30" s="35">
        <v>1</v>
      </c>
      <c r="K30" s="35">
        <v>0.2</v>
      </c>
      <c r="L30" s="2" t="s">
        <v>106</v>
      </c>
      <c r="M30" s="2" t="s">
        <v>106</v>
      </c>
      <c r="N30" s="191">
        <f>N27</f>
        <v>148</v>
      </c>
      <c r="O30" s="35" t="s">
        <v>241</v>
      </c>
      <c r="P30" s="2" t="s">
        <v>272</v>
      </c>
    </row>
    <row r="31" spans="1:16" x14ac:dyDescent="0.25">
      <c r="A31" s="32">
        <f t="shared" si="0"/>
        <v>25</v>
      </c>
      <c r="B31" s="36" t="s">
        <v>207</v>
      </c>
      <c r="C31" s="40">
        <v>5</v>
      </c>
      <c r="D31" s="40">
        <v>20</v>
      </c>
      <c r="E31" s="40"/>
      <c r="F31" s="40">
        <v>1.2</v>
      </c>
      <c r="G31" s="36"/>
      <c r="H31" s="36"/>
      <c r="I31" s="56">
        <v>1</v>
      </c>
      <c r="J31" s="36">
        <v>1</v>
      </c>
      <c r="K31" s="36">
        <v>0.2</v>
      </c>
      <c r="L31" s="36" t="s">
        <v>106</v>
      </c>
      <c r="M31" s="36" t="s">
        <v>106</v>
      </c>
      <c r="N31" s="192">
        <v>137</v>
      </c>
      <c r="O31" s="36" t="s">
        <v>241</v>
      </c>
      <c r="P31" s="36" t="s">
        <v>297</v>
      </c>
    </row>
    <row r="32" spans="1:16" ht="15.75" thickBot="1" x14ac:dyDescent="0.3">
      <c r="A32" s="32">
        <f t="shared" si="0"/>
        <v>26</v>
      </c>
      <c r="B32" s="35" t="s">
        <v>207</v>
      </c>
      <c r="C32" s="41">
        <v>5</v>
      </c>
      <c r="D32" s="41">
        <v>2</v>
      </c>
      <c r="E32" s="41"/>
      <c r="F32" s="41">
        <v>1.25</v>
      </c>
      <c r="G32" s="35"/>
      <c r="H32" s="35"/>
      <c r="I32" s="117">
        <v>1</v>
      </c>
      <c r="J32" s="35">
        <v>1</v>
      </c>
      <c r="K32" s="35">
        <v>0.2</v>
      </c>
      <c r="L32" s="35" t="s">
        <v>106</v>
      </c>
      <c r="M32" s="35" t="s">
        <v>106</v>
      </c>
      <c r="N32" s="191">
        <v>136</v>
      </c>
      <c r="O32" s="35" t="s">
        <v>241</v>
      </c>
      <c r="P32" s="35" t="s">
        <v>297</v>
      </c>
    </row>
    <row r="33" spans="1:16" x14ac:dyDescent="0.25">
      <c r="A33" s="32">
        <f t="shared" si="0"/>
        <v>27</v>
      </c>
      <c r="B33" s="2" t="s">
        <v>207</v>
      </c>
      <c r="C33" s="32">
        <v>5</v>
      </c>
      <c r="D33" s="32">
        <v>0.34</v>
      </c>
      <c r="E33" s="32"/>
      <c r="F33" s="32">
        <v>1.1000000000000001</v>
      </c>
      <c r="G33" s="2"/>
      <c r="H33" s="2"/>
      <c r="I33" s="56">
        <v>11</v>
      </c>
      <c r="J33" s="2">
        <v>1</v>
      </c>
      <c r="K33" s="2">
        <v>0.2</v>
      </c>
      <c r="L33" s="2" t="s">
        <v>105</v>
      </c>
      <c r="M33" s="2" t="s">
        <v>105</v>
      </c>
      <c r="N33" s="57"/>
      <c r="O33" s="32" t="s">
        <v>577</v>
      </c>
      <c r="P33" s="2" t="s">
        <v>936</v>
      </c>
    </row>
    <row r="34" spans="1:16" x14ac:dyDescent="0.25">
      <c r="A34" s="32">
        <f t="shared" si="0"/>
        <v>28</v>
      </c>
      <c r="B34" s="2" t="s">
        <v>207</v>
      </c>
      <c r="C34" s="32">
        <v>5</v>
      </c>
      <c r="D34" s="32">
        <v>0.34</v>
      </c>
      <c r="E34" s="32"/>
      <c r="F34" s="32">
        <v>1.2</v>
      </c>
      <c r="G34" s="2"/>
      <c r="H34" s="2"/>
      <c r="I34" s="56">
        <v>11</v>
      </c>
      <c r="J34" s="2">
        <v>1</v>
      </c>
      <c r="K34" s="2">
        <v>0.2</v>
      </c>
      <c r="L34" s="2" t="s">
        <v>105</v>
      </c>
      <c r="M34" s="2" t="s">
        <v>105</v>
      </c>
      <c r="N34" s="57"/>
      <c r="O34" s="32" t="s">
        <v>577</v>
      </c>
      <c r="P34" s="2" t="s">
        <v>936</v>
      </c>
    </row>
    <row r="35" spans="1:16" x14ac:dyDescent="0.25">
      <c r="A35" s="32">
        <f t="shared" si="0"/>
        <v>29</v>
      </c>
      <c r="B35" s="2" t="s">
        <v>207</v>
      </c>
      <c r="C35" s="32">
        <v>5</v>
      </c>
      <c r="D35" s="32">
        <v>0.34</v>
      </c>
      <c r="E35" s="32"/>
      <c r="F35" s="32">
        <v>1.3</v>
      </c>
      <c r="G35" s="2"/>
      <c r="H35" s="2"/>
      <c r="I35" s="56">
        <v>11</v>
      </c>
      <c r="J35" s="2">
        <v>1</v>
      </c>
      <c r="K35" s="2">
        <v>0.2</v>
      </c>
      <c r="L35" s="2" t="s">
        <v>105</v>
      </c>
      <c r="M35" s="2" t="s">
        <v>105</v>
      </c>
      <c r="N35" s="57"/>
      <c r="O35" s="32" t="s">
        <v>577</v>
      </c>
      <c r="P35" s="2" t="s">
        <v>936</v>
      </c>
    </row>
    <row r="36" spans="1:16" x14ac:dyDescent="0.25">
      <c r="A36" s="32">
        <f t="shared" si="0"/>
        <v>30</v>
      </c>
      <c r="B36" s="2" t="s">
        <v>207</v>
      </c>
      <c r="C36" s="32">
        <v>5</v>
      </c>
      <c r="D36" s="32">
        <v>0.34</v>
      </c>
      <c r="E36" s="32"/>
      <c r="F36" s="32">
        <v>1.4</v>
      </c>
      <c r="G36" s="2"/>
      <c r="H36" s="2"/>
      <c r="I36" s="56">
        <v>11</v>
      </c>
      <c r="J36" s="2">
        <v>1</v>
      </c>
      <c r="K36" s="2">
        <v>0.2</v>
      </c>
      <c r="L36" s="2" t="s">
        <v>105</v>
      </c>
      <c r="M36" s="2" t="s">
        <v>105</v>
      </c>
      <c r="N36" s="57"/>
      <c r="O36" s="32" t="s">
        <v>577</v>
      </c>
      <c r="P36" s="2" t="s">
        <v>936</v>
      </c>
    </row>
    <row r="37" spans="1:16" x14ac:dyDescent="0.25">
      <c r="A37" s="32">
        <f t="shared" si="0"/>
        <v>31</v>
      </c>
      <c r="B37" s="2" t="s">
        <v>207</v>
      </c>
      <c r="C37" s="32">
        <v>5</v>
      </c>
      <c r="D37" s="32">
        <v>0.34</v>
      </c>
      <c r="E37" s="32"/>
      <c r="F37" s="32">
        <v>1.5</v>
      </c>
      <c r="G37" s="2"/>
      <c r="H37" s="2"/>
      <c r="I37" s="56">
        <v>11</v>
      </c>
      <c r="J37" s="2">
        <v>1</v>
      </c>
      <c r="K37" s="2">
        <v>0.2</v>
      </c>
      <c r="L37" s="2" t="s">
        <v>105</v>
      </c>
      <c r="M37" s="2" t="s">
        <v>105</v>
      </c>
      <c r="N37" s="57"/>
      <c r="O37" s="32" t="s">
        <v>577</v>
      </c>
      <c r="P37" s="2" t="s">
        <v>936</v>
      </c>
    </row>
    <row r="38" spans="1:16" x14ac:dyDescent="0.25">
      <c r="A38" s="32">
        <f t="shared" si="0"/>
        <v>32</v>
      </c>
      <c r="B38" s="2" t="s">
        <v>207</v>
      </c>
      <c r="C38" s="32">
        <v>5</v>
      </c>
      <c r="D38" s="32">
        <v>0.34</v>
      </c>
      <c r="E38" s="32"/>
      <c r="F38" s="32">
        <v>1.6</v>
      </c>
      <c r="G38" s="2"/>
      <c r="H38" s="2"/>
      <c r="I38" s="56">
        <v>11</v>
      </c>
      <c r="J38" s="2">
        <v>1</v>
      </c>
      <c r="K38" s="2">
        <v>0.2</v>
      </c>
      <c r="L38" s="2" t="s">
        <v>105</v>
      </c>
      <c r="M38" s="2" t="s">
        <v>105</v>
      </c>
      <c r="N38" s="57"/>
      <c r="O38" s="32" t="s">
        <v>577</v>
      </c>
      <c r="P38" s="2" t="s">
        <v>936</v>
      </c>
    </row>
    <row r="39" spans="1:16" x14ac:dyDescent="0.25">
      <c r="A39" s="32">
        <f t="shared" si="0"/>
        <v>33</v>
      </c>
      <c r="B39" s="2" t="s">
        <v>207</v>
      </c>
      <c r="C39" s="32">
        <v>5</v>
      </c>
      <c r="D39" s="32">
        <v>0.34</v>
      </c>
      <c r="E39" s="32"/>
      <c r="F39" s="32">
        <v>1.7</v>
      </c>
      <c r="G39" s="2"/>
      <c r="H39" s="2"/>
      <c r="I39" s="56">
        <v>11</v>
      </c>
      <c r="J39" s="2">
        <v>1</v>
      </c>
      <c r="K39" s="2">
        <v>0.2</v>
      </c>
      <c r="L39" s="2" t="s">
        <v>105</v>
      </c>
      <c r="M39" s="2" t="s">
        <v>105</v>
      </c>
      <c r="N39" s="57"/>
      <c r="O39" s="32" t="s">
        <v>577</v>
      </c>
      <c r="P39" s="2" t="s">
        <v>936</v>
      </c>
    </row>
    <row r="40" spans="1:16" x14ac:dyDescent="0.25">
      <c r="A40" s="32">
        <f t="shared" si="0"/>
        <v>34</v>
      </c>
      <c r="B40" s="2" t="s">
        <v>207</v>
      </c>
      <c r="C40" s="32">
        <v>5</v>
      </c>
      <c r="D40" s="32">
        <v>0.34</v>
      </c>
      <c r="E40" s="32"/>
      <c r="F40" s="32">
        <v>1.8</v>
      </c>
      <c r="G40" s="2"/>
      <c r="H40" s="2"/>
      <c r="I40" s="56">
        <v>11</v>
      </c>
      <c r="J40" s="2">
        <v>1</v>
      </c>
      <c r="K40" s="2">
        <v>0.2</v>
      </c>
      <c r="L40" s="2" t="s">
        <v>105</v>
      </c>
      <c r="M40" s="2" t="s">
        <v>105</v>
      </c>
      <c r="N40" s="57"/>
      <c r="O40" s="32" t="s">
        <v>577</v>
      </c>
      <c r="P40" s="2" t="s">
        <v>936</v>
      </c>
    </row>
    <row r="41" spans="1:16" x14ac:dyDescent="0.25">
      <c r="A41" s="32">
        <f t="shared" si="0"/>
        <v>35</v>
      </c>
      <c r="B41" s="2" t="s">
        <v>207</v>
      </c>
      <c r="C41" s="32">
        <v>5</v>
      </c>
      <c r="D41" s="32">
        <v>0.34</v>
      </c>
      <c r="E41" s="32"/>
      <c r="F41" s="32">
        <v>1.9</v>
      </c>
      <c r="G41" s="2"/>
      <c r="H41" s="2"/>
      <c r="I41" s="56">
        <v>11</v>
      </c>
      <c r="J41" s="2">
        <v>1</v>
      </c>
      <c r="K41" s="2">
        <v>0.2</v>
      </c>
      <c r="L41" s="2" t="s">
        <v>105</v>
      </c>
      <c r="M41" s="2" t="s">
        <v>105</v>
      </c>
      <c r="N41" s="57"/>
      <c r="O41" s="32" t="s">
        <v>577</v>
      </c>
      <c r="P41" s="2" t="s">
        <v>936</v>
      </c>
    </row>
    <row r="42" spans="1:16" ht="15.75" thickBot="1" x14ac:dyDescent="0.3">
      <c r="A42" s="32">
        <f t="shared" si="0"/>
        <v>36</v>
      </c>
      <c r="B42" s="35" t="s">
        <v>207</v>
      </c>
      <c r="C42" s="41">
        <v>5</v>
      </c>
      <c r="D42" s="41">
        <v>0.34</v>
      </c>
      <c r="E42" s="41"/>
      <c r="F42" s="41">
        <v>2</v>
      </c>
      <c r="G42" s="35"/>
      <c r="H42" s="35"/>
      <c r="I42" s="56">
        <v>11</v>
      </c>
      <c r="J42" s="35">
        <v>1</v>
      </c>
      <c r="K42" s="35">
        <v>0.2</v>
      </c>
      <c r="L42" s="35" t="s">
        <v>105</v>
      </c>
      <c r="M42" s="35" t="s">
        <v>105</v>
      </c>
      <c r="N42" s="191"/>
      <c r="O42" s="41" t="s">
        <v>577</v>
      </c>
      <c r="P42" s="2" t="s">
        <v>936</v>
      </c>
    </row>
    <row r="43" spans="1:16" x14ac:dyDescent="0.25">
      <c r="A43" s="32">
        <f t="shared" si="0"/>
        <v>37</v>
      </c>
      <c r="B43" s="36" t="s">
        <v>207</v>
      </c>
      <c r="C43" s="40">
        <v>5</v>
      </c>
      <c r="D43" s="40">
        <v>5</v>
      </c>
      <c r="E43" s="40"/>
      <c r="F43" s="40">
        <v>1.1000000000000001</v>
      </c>
      <c r="G43" s="36"/>
      <c r="H43" s="36"/>
      <c r="I43" s="56">
        <v>301</v>
      </c>
      <c r="J43" s="36">
        <v>1</v>
      </c>
      <c r="K43" s="36">
        <v>0.2</v>
      </c>
      <c r="L43" s="36" t="s">
        <v>105</v>
      </c>
      <c r="M43" s="36" t="s">
        <v>105</v>
      </c>
      <c r="N43" s="192"/>
      <c r="O43" s="40" t="s">
        <v>577</v>
      </c>
      <c r="P43" s="36" t="s">
        <v>578</v>
      </c>
    </row>
    <row r="44" spans="1:16" x14ac:dyDescent="0.25">
      <c r="A44" s="32">
        <f t="shared" si="0"/>
        <v>38</v>
      </c>
      <c r="B44" s="2" t="s">
        <v>207</v>
      </c>
      <c r="C44" s="32">
        <v>5</v>
      </c>
      <c r="D44" s="40">
        <v>5</v>
      </c>
      <c r="E44" s="32"/>
      <c r="F44" s="32">
        <v>1.1499999999999999</v>
      </c>
      <c r="G44" s="2"/>
      <c r="H44" s="2"/>
      <c r="I44" s="56">
        <v>301</v>
      </c>
      <c r="J44" s="2">
        <v>1</v>
      </c>
      <c r="K44" s="2">
        <v>0.2</v>
      </c>
      <c r="L44" s="2" t="s">
        <v>105</v>
      </c>
      <c r="M44" s="2" t="s">
        <v>105</v>
      </c>
      <c r="N44" s="57"/>
      <c r="O44" s="32" t="s">
        <v>577</v>
      </c>
      <c r="P44" s="36" t="s">
        <v>578</v>
      </c>
    </row>
    <row r="45" spans="1:16" x14ac:dyDescent="0.25">
      <c r="A45" s="32">
        <f t="shared" si="0"/>
        <v>39</v>
      </c>
      <c r="B45" s="2" t="s">
        <v>207</v>
      </c>
      <c r="C45" s="32">
        <v>5</v>
      </c>
      <c r="D45" s="40">
        <v>5</v>
      </c>
      <c r="E45" s="32"/>
      <c r="F45" s="32">
        <v>1.2</v>
      </c>
      <c r="G45" s="2"/>
      <c r="H45" s="2"/>
      <c r="I45" s="56">
        <v>301</v>
      </c>
      <c r="J45" s="2">
        <v>1</v>
      </c>
      <c r="K45" s="2">
        <v>0.2</v>
      </c>
      <c r="L45" s="2" t="s">
        <v>105</v>
      </c>
      <c r="M45" s="2" t="s">
        <v>105</v>
      </c>
      <c r="N45" s="57"/>
      <c r="O45" s="32" t="s">
        <v>577</v>
      </c>
      <c r="P45" s="36" t="s">
        <v>578</v>
      </c>
    </row>
    <row r="46" spans="1:16" x14ac:dyDescent="0.25">
      <c r="A46" s="32">
        <f t="shared" si="0"/>
        <v>40</v>
      </c>
      <c r="B46" s="2" t="s">
        <v>207</v>
      </c>
      <c r="C46" s="32">
        <v>5</v>
      </c>
      <c r="D46" s="40">
        <v>5</v>
      </c>
      <c r="E46" s="32"/>
      <c r="F46" s="32">
        <v>1.25</v>
      </c>
      <c r="G46" s="2"/>
      <c r="H46" s="2"/>
      <c r="I46" s="56">
        <v>301</v>
      </c>
      <c r="J46" s="2">
        <v>1</v>
      </c>
      <c r="K46" s="2">
        <v>0.2</v>
      </c>
      <c r="L46" s="2" t="s">
        <v>105</v>
      </c>
      <c r="M46" s="2" t="s">
        <v>105</v>
      </c>
      <c r="N46" s="57"/>
      <c r="O46" s="32" t="s">
        <v>577</v>
      </c>
      <c r="P46" s="36" t="s">
        <v>578</v>
      </c>
    </row>
    <row r="47" spans="1:16" x14ac:dyDescent="0.25">
      <c r="A47" s="32">
        <f t="shared" si="0"/>
        <v>41</v>
      </c>
      <c r="B47" s="2" t="s">
        <v>207</v>
      </c>
      <c r="C47" s="32">
        <v>5</v>
      </c>
      <c r="D47" s="40">
        <v>5</v>
      </c>
      <c r="E47" s="32"/>
      <c r="F47" s="32">
        <v>1.3</v>
      </c>
      <c r="G47" s="2"/>
      <c r="H47" s="2"/>
      <c r="I47" s="56">
        <v>301</v>
      </c>
      <c r="J47" s="2">
        <v>1</v>
      </c>
      <c r="K47" s="2">
        <v>0.2</v>
      </c>
      <c r="L47" s="2" t="s">
        <v>105</v>
      </c>
      <c r="M47" s="2" t="s">
        <v>105</v>
      </c>
      <c r="N47" s="57"/>
      <c r="O47" s="32" t="s">
        <v>577</v>
      </c>
      <c r="P47" s="36" t="s">
        <v>578</v>
      </c>
    </row>
    <row r="48" spans="1:16" x14ac:dyDescent="0.25">
      <c r="A48" s="32">
        <f t="shared" si="0"/>
        <v>42</v>
      </c>
      <c r="B48" s="2" t="s">
        <v>207</v>
      </c>
      <c r="C48" s="32">
        <v>5</v>
      </c>
      <c r="D48" s="40">
        <v>5</v>
      </c>
      <c r="E48" s="32"/>
      <c r="F48" s="32">
        <v>1.35</v>
      </c>
      <c r="G48" s="2"/>
      <c r="H48" s="2"/>
      <c r="I48" s="56">
        <v>301</v>
      </c>
      <c r="J48" s="2">
        <v>1</v>
      </c>
      <c r="K48" s="2">
        <v>0.2</v>
      </c>
      <c r="L48" s="2" t="s">
        <v>105</v>
      </c>
      <c r="M48" s="2" t="s">
        <v>105</v>
      </c>
      <c r="N48" s="57"/>
      <c r="O48" s="32" t="s">
        <v>577</v>
      </c>
      <c r="P48" s="36" t="s">
        <v>578</v>
      </c>
    </row>
    <row r="49" spans="1:16" x14ac:dyDescent="0.25">
      <c r="A49" s="32">
        <f t="shared" si="0"/>
        <v>43</v>
      </c>
      <c r="B49" s="2" t="s">
        <v>207</v>
      </c>
      <c r="C49" s="32">
        <v>5</v>
      </c>
      <c r="D49" s="40">
        <v>5</v>
      </c>
      <c r="E49" s="32"/>
      <c r="F49" s="32">
        <v>1.4</v>
      </c>
      <c r="G49" s="2"/>
      <c r="H49" s="2"/>
      <c r="I49" s="56">
        <v>301</v>
      </c>
      <c r="J49" s="2">
        <v>1</v>
      </c>
      <c r="K49" s="2">
        <v>0.2</v>
      </c>
      <c r="L49" s="2" t="s">
        <v>105</v>
      </c>
      <c r="M49" s="2" t="s">
        <v>105</v>
      </c>
      <c r="N49" s="57"/>
      <c r="O49" s="32" t="s">
        <v>577</v>
      </c>
      <c r="P49" s="36" t="s">
        <v>578</v>
      </c>
    </row>
    <row r="50" spans="1:16" x14ac:dyDescent="0.25">
      <c r="A50" s="32">
        <f t="shared" si="0"/>
        <v>44</v>
      </c>
      <c r="B50" s="2" t="s">
        <v>207</v>
      </c>
      <c r="C50" s="32">
        <v>5</v>
      </c>
      <c r="D50" s="40">
        <v>5</v>
      </c>
      <c r="E50" s="32"/>
      <c r="F50" s="32">
        <v>1.45</v>
      </c>
      <c r="G50" s="2"/>
      <c r="H50" s="2"/>
      <c r="I50" s="56">
        <v>301</v>
      </c>
      <c r="J50" s="2">
        <v>1</v>
      </c>
      <c r="K50" s="2">
        <v>0.2</v>
      </c>
      <c r="L50" s="2" t="s">
        <v>105</v>
      </c>
      <c r="M50" s="2" t="s">
        <v>105</v>
      </c>
      <c r="N50" s="57"/>
      <c r="O50" s="32" t="s">
        <v>577</v>
      </c>
      <c r="P50" s="36" t="s">
        <v>578</v>
      </c>
    </row>
    <row r="51" spans="1:16" x14ac:dyDescent="0.25">
      <c r="A51" s="32">
        <f t="shared" si="0"/>
        <v>45</v>
      </c>
      <c r="B51" s="2" t="s">
        <v>207</v>
      </c>
      <c r="C51" s="32">
        <v>5</v>
      </c>
      <c r="D51" s="40">
        <v>5</v>
      </c>
      <c r="E51" s="32"/>
      <c r="F51" s="32">
        <v>1.5</v>
      </c>
      <c r="G51" s="2"/>
      <c r="H51" s="2"/>
      <c r="I51" s="56">
        <v>301</v>
      </c>
      <c r="J51" s="2">
        <v>1</v>
      </c>
      <c r="K51" s="2">
        <v>0.2</v>
      </c>
      <c r="L51" s="2" t="s">
        <v>105</v>
      </c>
      <c r="M51" s="2" t="s">
        <v>105</v>
      </c>
      <c r="N51" s="57"/>
      <c r="O51" s="32" t="s">
        <v>577</v>
      </c>
      <c r="P51" s="36" t="s">
        <v>578</v>
      </c>
    </row>
    <row r="52" spans="1:16" x14ac:dyDescent="0.25">
      <c r="A52" s="32">
        <f t="shared" si="0"/>
        <v>46</v>
      </c>
      <c r="B52" s="2" t="s">
        <v>207</v>
      </c>
      <c r="C52" s="32">
        <v>5</v>
      </c>
      <c r="D52" s="40">
        <v>5</v>
      </c>
      <c r="E52" s="32"/>
      <c r="F52" s="32">
        <v>1.55</v>
      </c>
      <c r="G52" s="2"/>
      <c r="H52" s="2"/>
      <c r="I52" s="56">
        <v>301</v>
      </c>
      <c r="J52" s="2">
        <v>1</v>
      </c>
      <c r="K52" s="2">
        <v>0.2</v>
      </c>
      <c r="L52" s="2" t="s">
        <v>105</v>
      </c>
      <c r="M52" s="2" t="s">
        <v>105</v>
      </c>
      <c r="N52" s="57"/>
      <c r="O52" s="32" t="s">
        <v>577</v>
      </c>
      <c r="P52" s="36" t="s">
        <v>578</v>
      </c>
    </row>
    <row r="53" spans="1:16" x14ac:dyDescent="0.25">
      <c r="A53" s="32">
        <f t="shared" si="0"/>
        <v>47</v>
      </c>
      <c r="B53" s="2" t="s">
        <v>207</v>
      </c>
      <c r="C53" s="32">
        <v>5</v>
      </c>
      <c r="D53" s="40">
        <v>5</v>
      </c>
      <c r="E53" s="32"/>
      <c r="F53" s="32">
        <v>1.6</v>
      </c>
      <c r="G53" s="2"/>
      <c r="H53" s="2"/>
      <c r="I53" s="56">
        <v>301</v>
      </c>
      <c r="J53" s="2">
        <v>1</v>
      </c>
      <c r="K53" s="2">
        <v>0.2</v>
      </c>
      <c r="L53" s="2" t="s">
        <v>105</v>
      </c>
      <c r="M53" s="2" t="s">
        <v>105</v>
      </c>
      <c r="N53" s="57"/>
      <c r="O53" s="32" t="s">
        <v>577</v>
      </c>
      <c r="P53" s="36" t="s">
        <v>578</v>
      </c>
    </row>
    <row r="54" spans="1:16" x14ac:dyDescent="0.25">
      <c r="A54" s="32">
        <f t="shared" si="0"/>
        <v>48</v>
      </c>
      <c r="B54" s="2" t="s">
        <v>207</v>
      </c>
      <c r="C54" s="32">
        <v>5</v>
      </c>
      <c r="D54" s="40">
        <v>5</v>
      </c>
      <c r="E54" s="32"/>
      <c r="F54" s="32">
        <v>1.65</v>
      </c>
      <c r="G54" s="2"/>
      <c r="H54" s="2"/>
      <c r="I54" s="56">
        <v>301</v>
      </c>
      <c r="J54" s="2">
        <v>1</v>
      </c>
      <c r="K54" s="2">
        <v>0.2</v>
      </c>
      <c r="L54" s="2" t="s">
        <v>105</v>
      </c>
      <c r="M54" s="2" t="s">
        <v>105</v>
      </c>
      <c r="N54" s="57"/>
      <c r="O54" s="32" t="s">
        <v>577</v>
      </c>
      <c r="P54" s="36" t="s">
        <v>578</v>
      </c>
    </row>
    <row r="55" spans="1:16" x14ac:dyDescent="0.25">
      <c r="A55" s="32">
        <f t="shared" si="0"/>
        <v>49</v>
      </c>
      <c r="B55" s="2" t="s">
        <v>207</v>
      </c>
      <c r="C55" s="32">
        <v>5</v>
      </c>
      <c r="D55" s="40">
        <v>5</v>
      </c>
      <c r="E55" s="32"/>
      <c r="F55" s="32">
        <v>1.7</v>
      </c>
      <c r="G55" s="2"/>
      <c r="H55" s="2"/>
      <c r="I55" s="56">
        <v>301</v>
      </c>
      <c r="J55" s="2">
        <v>1</v>
      </c>
      <c r="K55" s="2">
        <v>0.2</v>
      </c>
      <c r="L55" s="2" t="s">
        <v>105</v>
      </c>
      <c r="M55" s="2" t="s">
        <v>105</v>
      </c>
      <c r="N55" s="57"/>
      <c r="O55" s="32" t="s">
        <v>577</v>
      </c>
      <c r="P55" s="36" t="s">
        <v>578</v>
      </c>
    </row>
    <row r="56" spans="1:16" x14ac:dyDescent="0.25">
      <c r="A56" s="32">
        <f t="shared" si="0"/>
        <v>50</v>
      </c>
      <c r="B56" s="2" t="s">
        <v>207</v>
      </c>
      <c r="C56" s="32">
        <v>5</v>
      </c>
      <c r="D56" s="40">
        <v>5</v>
      </c>
      <c r="E56" s="32"/>
      <c r="F56" s="32">
        <v>1.75</v>
      </c>
      <c r="G56" s="2"/>
      <c r="H56" s="2"/>
      <c r="I56" s="56">
        <v>301</v>
      </c>
      <c r="J56" s="2">
        <v>1</v>
      </c>
      <c r="K56" s="2">
        <v>0.2</v>
      </c>
      <c r="L56" s="2" t="s">
        <v>105</v>
      </c>
      <c r="M56" s="2" t="s">
        <v>105</v>
      </c>
      <c r="N56" s="57"/>
      <c r="O56" s="32" t="s">
        <v>577</v>
      </c>
      <c r="P56" s="36" t="s">
        <v>578</v>
      </c>
    </row>
    <row r="57" spans="1:16" x14ac:dyDescent="0.25">
      <c r="A57" s="32">
        <f t="shared" si="0"/>
        <v>51</v>
      </c>
      <c r="B57" s="2" t="s">
        <v>207</v>
      </c>
      <c r="C57" s="32">
        <v>5</v>
      </c>
      <c r="D57" s="40">
        <v>5</v>
      </c>
      <c r="E57" s="32"/>
      <c r="F57" s="32">
        <v>1.8</v>
      </c>
      <c r="G57" s="2"/>
      <c r="H57" s="2"/>
      <c r="I57" s="56">
        <v>301</v>
      </c>
      <c r="J57" s="2">
        <v>1</v>
      </c>
      <c r="K57" s="2">
        <v>0.2</v>
      </c>
      <c r="L57" s="2" t="s">
        <v>105</v>
      </c>
      <c r="M57" s="2" t="s">
        <v>105</v>
      </c>
      <c r="N57" s="57"/>
      <c r="O57" s="32" t="s">
        <v>577</v>
      </c>
      <c r="P57" s="36" t="s">
        <v>578</v>
      </c>
    </row>
    <row r="58" spans="1:16" x14ac:dyDescent="0.25">
      <c r="A58" s="32">
        <f t="shared" si="0"/>
        <v>52</v>
      </c>
      <c r="B58" s="2" t="s">
        <v>207</v>
      </c>
      <c r="C58" s="32">
        <v>5</v>
      </c>
      <c r="D58" s="40">
        <v>5</v>
      </c>
      <c r="E58" s="32"/>
      <c r="F58" s="32">
        <v>1.85</v>
      </c>
      <c r="G58" s="2"/>
      <c r="H58" s="2"/>
      <c r="I58" s="56">
        <v>301</v>
      </c>
      <c r="J58" s="2">
        <v>1</v>
      </c>
      <c r="K58" s="2">
        <v>0.2</v>
      </c>
      <c r="L58" s="2" t="s">
        <v>105</v>
      </c>
      <c r="M58" s="2" t="s">
        <v>105</v>
      </c>
      <c r="N58" s="57"/>
      <c r="O58" s="32" t="s">
        <v>577</v>
      </c>
      <c r="P58" s="36" t="s">
        <v>578</v>
      </c>
    </row>
    <row r="59" spans="1:16" x14ac:dyDescent="0.25">
      <c r="A59" s="32">
        <f t="shared" si="0"/>
        <v>53</v>
      </c>
      <c r="B59" s="2" t="s">
        <v>207</v>
      </c>
      <c r="C59" s="32">
        <v>5</v>
      </c>
      <c r="D59" s="40">
        <v>5</v>
      </c>
      <c r="E59" s="32"/>
      <c r="F59" s="32">
        <v>1.9</v>
      </c>
      <c r="G59" s="2"/>
      <c r="H59" s="2"/>
      <c r="I59" s="56">
        <v>301</v>
      </c>
      <c r="J59" s="2">
        <v>1</v>
      </c>
      <c r="K59" s="2">
        <v>0.2</v>
      </c>
      <c r="L59" s="2" t="s">
        <v>105</v>
      </c>
      <c r="M59" s="2" t="s">
        <v>105</v>
      </c>
      <c r="N59" s="57"/>
      <c r="O59" s="32" t="s">
        <v>577</v>
      </c>
      <c r="P59" s="36" t="s">
        <v>578</v>
      </c>
    </row>
    <row r="60" spans="1:16" x14ac:dyDescent="0.25">
      <c r="A60" s="32">
        <f t="shared" si="0"/>
        <v>54</v>
      </c>
      <c r="B60" s="2" t="s">
        <v>207</v>
      </c>
      <c r="C60" s="32">
        <v>5</v>
      </c>
      <c r="D60" s="40">
        <v>5</v>
      </c>
      <c r="E60" s="32"/>
      <c r="F60" s="32">
        <v>1.95</v>
      </c>
      <c r="G60" s="2"/>
      <c r="H60" s="2"/>
      <c r="I60" s="56">
        <v>301</v>
      </c>
      <c r="J60" s="2">
        <v>1</v>
      </c>
      <c r="K60" s="2">
        <v>0.2</v>
      </c>
      <c r="L60" s="2" t="s">
        <v>105</v>
      </c>
      <c r="M60" s="2" t="s">
        <v>105</v>
      </c>
      <c r="N60" s="57"/>
      <c r="O60" s="32" t="s">
        <v>577</v>
      </c>
      <c r="P60" s="36" t="s">
        <v>578</v>
      </c>
    </row>
    <row r="61" spans="1:16" ht="15.75" thickBot="1" x14ac:dyDescent="0.3">
      <c r="A61" s="32">
        <f t="shared" si="0"/>
        <v>55</v>
      </c>
      <c r="B61" s="35" t="s">
        <v>207</v>
      </c>
      <c r="C61" s="41">
        <v>5</v>
      </c>
      <c r="D61" s="40">
        <v>5</v>
      </c>
      <c r="E61" s="41"/>
      <c r="F61" s="41">
        <v>2</v>
      </c>
      <c r="G61" s="35"/>
      <c r="H61" s="35"/>
      <c r="I61" s="56">
        <v>301</v>
      </c>
      <c r="J61" s="35">
        <v>1</v>
      </c>
      <c r="K61" s="35">
        <v>0.2</v>
      </c>
      <c r="L61" s="35" t="s">
        <v>105</v>
      </c>
      <c r="M61" s="35" t="s">
        <v>105</v>
      </c>
      <c r="N61" s="191"/>
      <c r="O61" s="41" t="s">
        <v>577</v>
      </c>
      <c r="P61" s="36" t="s">
        <v>578</v>
      </c>
    </row>
    <row r="62" spans="1:16" x14ac:dyDescent="0.25">
      <c r="A62" s="32">
        <f t="shared" si="0"/>
        <v>56</v>
      </c>
      <c r="B62" s="36" t="s">
        <v>207</v>
      </c>
      <c r="C62" s="40">
        <v>5</v>
      </c>
      <c r="D62" s="40">
        <v>5</v>
      </c>
      <c r="E62" s="40"/>
      <c r="F62" s="40">
        <v>1.1000000000000001</v>
      </c>
      <c r="G62" s="36"/>
      <c r="H62" s="36"/>
      <c r="I62" s="56">
        <v>304</v>
      </c>
      <c r="J62" s="36">
        <v>1</v>
      </c>
      <c r="K62" s="36">
        <v>0.2</v>
      </c>
      <c r="L62" s="36" t="s">
        <v>105</v>
      </c>
      <c r="M62" s="36" t="s">
        <v>105</v>
      </c>
      <c r="N62" s="192"/>
      <c r="O62" s="40" t="s">
        <v>577</v>
      </c>
      <c r="P62" s="36" t="s">
        <v>931</v>
      </c>
    </row>
    <row r="63" spans="1:16" x14ac:dyDescent="0.25">
      <c r="A63" s="32">
        <f t="shared" si="0"/>
        <v>57</v>
      </c>
      <c r="B63" s="2" t="s">
        <v>207</v>
      </c>
      <c r="C63" s="32">
        <v>5</v>
      </c>
      <c r="D63" s="40">
        <v>5</v>
      </c>
      <c r="E63" s="32"/>
      <c r="F63" s="32">
        <v>1.1499999999999999</v>
      </c>
      <c r="G63" s="2"/>
      <c r="H63" s="2"/>
      <c r="I63" s="56">
        <v>304</v>
      </c>
      <c r="J63" s="2">
        <v>1</v>
      </c>
      <c r="K63" s="2">
        <v>0.2</v>
      </c>
      <c r="L63" s="2" t="s">
        <v>105</v>
      </c>
      <c r="M63" s="2" t="s">
        <v>105</v>
      </c>
      <c r="N63" s="57"/>
      <c r="O63" s="32" t="s">
        <v>577</v>
      </c>
      <c r="P63" s="36" t="s">
        <v>931</v>
      </c>
    </row>
    <row r="64" spans="1:16" x14ac:dyDescent="0.25">
      <c r="A64" s="32">
        <f t="shared" si="0"/>
        <v>58</v>
      </c>
      <c r="B64" s="2" t="s">
        <v>207</v>
      </c>
      <c r="C64" s="32">
        <v>5</v>
      </c>
      <c r="D64" s="40">
        <v>5</v>
      </c>
      <c r="E64" s="32"/>
      <c r="F64" s="32">
        <v>1.2</v>
      </c>
      <c r="G64" s="2"/>
      <c r="H64" s="2"/>
      <c r="I64" s="56">
        <v>304</v>
      </c>
      <c r="J64" s="2">
        <v>1</v>
      </c>
      <c r="K64" s="2">
        <v>0.2</v>
      </c>
      <c r="L64" s="2" t="s">
        <v>105</v>
      </c>
      <c r="M64" s="2" t="s">
        <v>105</v>
      </c>
      <c r="N64" s="57"/>
      <c r="O64" s="32" t="s">
        <v>577</v>
      </c>
      <c r="P64" s="36" t="s">
        <v>931</v>
      </c>
    </row>
    <row r="65" spans="1:16" x14ac:dyDescent="0.25">
      <c r="A65" s="32">
        <f t="shared" si="0"/>
        <v>59</v>
      </c>
      <c r="B65" s="2" t="s">
        <v>207</v>
      </c>
      <c r="C65" s="32">
        <v>5</v>
      </c>
      <c r="D65" s="40">
        <v>5</v>
      </c>
      <c r="E65" s="32"/>
      <c r="F65" s="32">
        <v>1.25</v>
      </c>
      <c r="G65" s="2"/>
      <c r="H65" s="2"/>
      <c r="I65" s="56">
        <v>304</v>
      </c>
      <c r="J65" s="2">
        <v>1</v>
      </c>
      <c r="K65" s="2">
        <v>0.2</v>
      </c>
      <c r="L65" s="2" t="s">
        <v>105</v>
      </c>
      <c r="M65" s="2" t="s">
        <v>105</v>
      </c>
      <c r="N65" s="57"/>
      <c r="O65" s="32" t="s">
        <v>577</v>
      </c>
      <c r="P65" s="36" t="s">
        <v>931</v>
      </c>
    </row>
    <row r="66" spans="1:16" x14ac:dyDescent="0.25">
      <c r="A66" s="32">
        <f t="shared" si="0"/>
        <v>60</v>
      </c>
      <c r="B66" s="2" t="s">
        <v>207</v>
      </c>
      <c r="C66" s="32">
        <v>5</v>
      </c>
      <c r="D66" s="40">
        <v>5</v>
      </c>
      <c r="E66" s="32"/>
      <c r="F66" s="32">
        <v>1.3</v>
      </c>
      <c r="G66" s="2"/>
      <c r="H66" s="2"/>
      <c r="I66" s="56">
        <v>304</v>
      </c>
      <c r="J66" s="2">
        <v>1</v>
      </c>
      <c r="K66" s="2">
        <v>0.2</v>
      </c>
      <c r="L66" s="2" t="s">
        <v>105</v>
      </c>
      <c r="M66" s="2" t="s">
        <v>105</v>
      </c>
      <c r="N66" s="57"/>
      <c r="O66" s="32" t="s">
        <v>577</v>
      </c>
      <c r="P66" s="36" t="s">
        <v>931</v>
      </c>
    </row>
    <row r="67" spans="1:16" x14ac:dyDescent="0.25">
      <c r="A67" s="32">
        <f t="shared" si="0"/>
        <v>61</v>
      </c>
      <c r="B67" s="2" t="s">
        <v>207</v>
      </c>
      <c r="C67" s="32">
        <v>5</v>
      </c>
      <c r="D67" s="40">
        <v>5</v>
      </c>
      <c r="E67" s="32"/>
      <c r="F67" s="32">
        <v>1.35</v>
      </c>
      <c r="G67" s="2"/>
      <c r="H67" s="2"/>
      <c r="I67" s="56">
        <v>304</v>
      </c>
      <c r="J67" s="2">
        <v>1</v>
      </c>
      <c r="K67" s="2">
        <v>0.2</v>
      </c>
      <c r="L67" s="2" t="s">
        <v>105</v>
      </c>
      <c r="M67" s="2" t="s">
        <v>105</v>
      </c>
      <c r="N67" s="57"/>
      <c r="O67" s="32" t="s">
        <v>577</v>
      </c>
      <c r="P67" s="36" t="s">
        <v>931</v>
      </c>
    </row>
    <row r="68" spans="1:16" x14ac:dyDescent="0.25">
      <c r="A68" s="32">
        <f t="shared" si="0"/>
        <v>62</v>
      </c>
      <c r="B68" s="2" t="s">
        <v>207</v>
      </c>
      <c r="C68" s="32">
        <v>5</v>
      </c>
      <c r="D68" s="40">
        <v>5</v>
      </c>
      <c r="E68" s="32"/>
      <c r="F68" s="32">
        <v>1.4</v>
      </c>
      <c r="G68" s="2"/>
      <c r="H68" s="2"/>
      <c r="I68" s="56">
        <v>304</v>
      </c>
      <c r="J68" s="2">
        <v>1</v>
      </c>
      <c r="K68" s="2">
        <v>0.2</v>
      </c>
      <c r="L68" s="2" t="s">
        <v>105</v>
      </c>
      <c r="M68" s="2" t="s">
        <v>105</v>
      </c>
      <c r="N68" s="57"/>
      <c r="O68" s="32" t="s">
        <v>577</v>
      </c>
      <c r="P68" s="36" t="s">
        <v>931</v>
      </c>
    </row>
    <row r="69" spans="1:16" x14ac:dyDescent="0.25">
      <c r="A69" s="32">
        <f t="shared" si="0"/>
        <v>63</v>
      </c>
      <c r="B69" s="2" t="s">
        <v>207</v>
      </c>
      <c r="C69" s="32">
        <v>5</v>
      </c>
      <c r="D69" s="40">
        <v>5</v>
      </c>
      <c r="E69" s="32"/>
      <c r="F69" s="32">
        <v>1.45</v>
      </c>
      <c r="G69" s="2"/>
      <c r="H69" s="2"/>
      <c r="I69" s="56">
        <v>304</v>
      </c>
      <c r="J69" s="2">
        <v>1</v>
      </c>
      <c r="K69" s="2">
        <v>0.2</v>
      </c>
      <c r="L69" s="2" t="s">
        <v>105</v>
      </c>
      <c r="M69" s="2" t="s">
        <v>105</v>
      </c>
      <c r="N69" s="57"/>
      <c r="O69" s="32" t="s">
        <v>577</v>
      </c>
      <c r="P69" s="36" t="s">
        <v>931</v>
      </c>
    </row>
    <row r="70" spans="1:16" x14ac:dyDescent="0.25">
      <c r="A70" s="32">
        <f t="shared" si="0"/>
        <v>64</v>
      </c>
      <c r="B70" s="2" t="s">
        <v>207</v>
      </c>
      <c r="C70" s="32">
        <v>5</v>
      </c>
      <c r="D70" s="40">
        <v>5</v>
      </c>
      <c r="E70" s="32"/>
      <c r="F70" s="32">
        <v>1.5</v>
      </c>
      <c r="G70" s="2"/>
      <c r="H70" s="2"/>
      <c r="I70" s="56">
        <v>304</v>
      </c>
      <c r="J70" s="2">
        <v>1</v>
      </c>
      <c r="K70" s="2">
        <v>0.2</v>
      </c>
      <c r="L70" s="2" t="s">
        <v>105</v>
      </c>
      <c r="M70" s="2" t="s">
        <v>105</v>
      </c>
      <c r="N70" s="57"/>
      <c r="O70" s="32" t="s">
        <v>577</v>
      </c>
      <c r="P70" s="36" t="s">
        <v>931</v>
      </c>
    </row>
    <row r="71" spans="1:16" x14ac:dyDescent="0.25">
      <c r="A71" s="32">
        <f t="shared" si="0"/>
        <v>65</v>
      </c>
      <c r="B71" s="2" t="s">
        <v>207</v>
      </c>
      <c r="C71" s="32">
        <v>5</v>
      </c>
      <c r="D71" s="40">
        <v>5</v>
      </c>
      <c r="E71" s="32"/>
      <c r="F71" s="32">
        <v>1.55</v>
      </c>
      <c r="G71" s="2"/>
      <c r="H71" s="2"/>
      <c r="I71" s="56">
        <v>304</v>
      </c>
      <c r="J71" s="2">
        <v>1</v>
      </c>
      <c r="K71" s="2">
        <v>0.2</v>
      </c>
      <c r="L71" s="2" t="s">
        <v>105</v>
      </c>
      <c r="M71" s="2" t="s">
        <v>105</v>
      </c>
      <c r="N71" s="57"/>
      <c r="O71" s="32" t="s">
        <v>577</v>
      </c>
      <c r="P71" s="36" t="s">
        <v>931</v>
      </c>
    </row>
    <row r="72" spans="1:16" x14ac:dyDescent="0.25">
      <c r="A72" s="32">
        <f t="shared" si="0"/>
        <v>66</v>
      </c>
      <c r="B72" s="2" t="s">
        <v>207</v>
      </c>
      <c r="C72" s="32">
        <v>5</v>
      </c>
      <c r="D72" s="40">
        <v>5</v>
      </c>
      <c r="E72" s="32"/>
      <c r="F72" s="32">
        <v>1.6</v>
      </c>
      <c r="G72" s="2"/>
      <c r="H72" s="2"/>
      <c r="I72" s="56">
        <v>304</v>
      </c>
      <c r="J72" s="2">
        <v>1</v>
      </c>
      <c r="K72" s="2">
        <v>0.2</v>
      </c>
      <c r="L72" s="2" t="s">
        <v>105</v>
      </c>
      <c r="M72" s="2" t="s">
        <v>105</v>
      </c>
      <c r="N72" s="57"/>
      <c r="O72" s="32" t="s">
        <v>577</v>
      </c>
      <c r="P72" s="36" t="s">
        <v>931</v>
      </c>
    </row>
    <row r="73" spans="1:16" x14ac:dyDescent="0.25">
      <c r="A73" s="32">
        <f t="shared" ref="A73:A99" si="3">A72+1</f>
        <v>67</v>
      </c>
      <c r="B73" s="2" t="s">
        <v>207</v>
      </c>
      <c r="C73" s="32">
        <v>5</v>
      </c>
      <c r="D73" s="40">
        <v>5</v>
      </c>
      <c r="E73" s="32"/>
      <c r="F73" s="32">
        <v>1.65</v>
      </c>
      <c r="G73" s="2"/>
      <c r="H73" s="2"/>
      <c r="I73" s="56">
        <v>304</v>
      </c>
      <c r="J73" s="2">
        <v>1</v>
      </c>
      <c r="K73" s="2">
        <v>0.2</v>
      </c>
      <c r="L73" s="2" t="s">
        <v>105</v>
      </c>
      <c r="M73" s="2" t="s">
        <v>105</v>
      </c>
      <c r="N73" s="57"/>
      <c r="O73" s="32" t="s">
        <v>577</v>
      </c>
      <c r="P73" s="36" t="s">
        <v>931</v>
      </c>
    </row>
    <row r="74" spans="1:16" x14ac:dyDescent="0.25">
      <c r="A74" s="32">
        <f t="shared" si="3"/>
        <v>68</v>
      </c>
      <c r="B74" s="2" t="s">
        <v>207</v>
      </c>
      <c r="C74" s="32">
        <v>5</v>
      </c>
      <c r="D74" s="40">
        <v>5</v>
      </c>
      <c r="E74" s="32"/>
      <c r="F74" s="32">
        <v>1.7</v>
      </c>
      <c r="G74" s="2"/>
      <c r="H74" s="2"/>
      <c r="I74" s="56">
        <v>304</v>
      </c>
      <c r="J74" s="2">
        <v>1</v>
      </c>
      <c r="K74" s="2">
        <v>0.2</v>
      </c>
      <c r="L74" s="2" t="s">
        <v>105</v>
      </c>
      <c r="M74" s="2" t="s">
        <v>105</v>
      </c>
      <c r="N74" s="57"/>
      <c r="O74" s="32" t="s">
        <v>577</v>
      </c>
      <c r="P74" s="36" t="s">
        <v>931</v>
      </c>
    </row>
    <row r="75" spans="1:16" x14ac:dyDescent="0.25">
      <c r="A75" s="32">
        <f t="shared" si="3"/>
        <v>69</v>
      </c>
      <c r="B75" s="2" t="s">
        <v>207</v>
      </c>
      <c r="C75" s="32">
        <v>5</v>
      </c>
      <c r="D75" s="40">
        <v>5</v>
      </c>
      <c r="E75" s="32"/>
      <c r="F75" s="32">
        <v>1.75</v>
      </c>
      <c r="G75" s="2"/>
      <c r="H75" s="2"/>
      <c r="I75" s="56">
        <v>304</v>
      </c>
      <c r="J75" s="2">
        <v>1</v>
      </c>
      <c r="K75" s="2">
        <v>0.2</v>
      </c>
      <c r="L75" s="2" t="s">
        <v>105</v>
      </c>
      <c r="M75" s="2" t="s">
        <v>105</v>
      </c>
      <c r="N75" s="57"/>
      <c r="O75" s="32" t="s">
        <v>577</v>
      </c>
      <c r="P75" s="36" t="s">
        <v>931</v>
      </c>
    </row>
    <row r="76" spans="1:16" x14ac:dyDescent="0.25">
      <c r="A76" s="32">
        <f t="shared" si="3"/>
        <v>70</v>
      </c>
      <c r="B76" s="2" t="s">
        <v>207</v>
      </c>
      <c r="C76" s="32">
        <v>5</v>
      </c>
      <c r="D76" s="40">
        <v>5</v>
      </c>
      <c r="E76" s="32"/>
      <c r="F76" s="32">
        <v>1.8</v>
      </c>
      <c r="G76" s="2"/>
      <c r="H76" s="2"/>
      <c r="I76" s="56">
        <v>304</v>
      </c>
      <c r="J76" s="2">
        <v>1</v>
      </c>
      <c r="K76" s="2">
        <v>0.2</v>
      </c>
      <c r="L76" s="2" t="s">
        <v>105</v>
      </c>
      <c r="M76" s="2" t="s">
        <v>105</v>
      </c>
      <c r="N76" s="57"/>
      <c r="O76" s="32" t="s">
        <v>577</v>
      </c>
      <c r="P76" s="36" t="s">
        <v>931</v>
      </c>
    </row>
    <row r="77" spans="1:16" x14ac:dyDescent="0.25">
      <c r="A77" s="32">
        <f t="shared" si="3"/>
        <v>71</v>
      </c>
      <c r="B77" s="2" t="s">
        <v>207</v>
      </c>
      <c r="C77" s="32">
        <v>5</v>
      </c>
      <c r="D77" s="40">
        <v>5</v>
      </c>
      <c r="E77" s="32"/>
      <c r="F77" s="32">
        <v>1.85</v>
      </c>
      <c r="G77" s="2"/>
      <c r="H77" s="2"/>
      <c r="I77" s="56">
        <v>304</v>
      </c>
      <c r="J77" s="2">
        <v>1</v>
      </c>
      <c r="K77" s="2">
        <v>0.2</v>
      </c>
      <c r="L77" s="2" t="s">
        <v>105</v>
      </c>
      <c r="M77" s="2" t="s">
        <v>105</v>
      </c>
      <c r="N77" s="57"/>
      <c r="O77" s="32" t="s">
        <v>577</v>
      </c>
      <c r="P77" s="36" t="s">
        <v>931</v>
      </c>
    </row>
    <row r="78" spans="1:16" x14ac:dyDescent="0.25">
      <c r="A78" s="32">
        <f t="shared" si="3"/>
        <v>72</v>
      </c>
      <c r="B78" s="2" t="s">
        <v>207</v>
      </c>
      <c r="C78" s="32">
        <v>5</v>
      </c>
      <c r="D78" s="40">
        <v>5</v>
      </c>
      <c r="E78" s="32"/>
      <c r="F78" s="32">
        <v>1.9</v>
      </c>
      <c r="G78" s="2"/>
      <c r="H78" s="2"/>
      <c r="I78" s="56">
        <v>304</v>
      </c>
      <c r="J78" s="2">
        <v>1</v>
      </c>
      <c r="K78" s="2">
        <v>0.2</v>
      </c>
      <c r="L78" s="2" t="s">
        <v>105</v>
      </c>
      <c r="M78" s="2" t="s">
        <v>105</v>
      </c>
      <c r="N78" s="57"/>
      <c r="O78" s="32" t="s">
        <v>577</v>
      </c>
      <c r="P78" s="36" t="s">
        <v>931</v>
      </c>
    </row>
    <row r="79" spans="1:16" x14ac:dyDescent="0.25">
      <c r="A79" s="32">
        <f t="shared" si="3"/>
        <v>73</v>
      </c>
      <c r="B79" s="2" t="s">
        <v>207</v>
      </c>
      <c r="C79" s="32">
        <v>5</v>
      </c>
      <c r="D79" s="40">
        <v>5</v>
      </c>
      <c r="E79" s="32"/>
      <c r="F79" s="32">
        <v>1.95</v>
      </c>
      <c r="G79" s="2"/>
      <c r="H79" s="2"/>
      <c r="I79" s="56">
        <v>304</v>
      </c>
      <c r="J79" s="2">
        <v>1</v>
      </c>
      <c r="K79" s="2">
        <v>0.2</v>
      </c>
      <c r="L79" s="2" t="s">
        <v>105</v>
      </c>
      <c r="M79" s="2" t="s">
        <v>105</v>
      </c>
      <c r="N79" s="57"/>
      <c r="O79" s="32" t="s">
        <v>577</v>
      </c>
      <c r="P79" s="36" t="s">
        <v>931</v>
      </c>
    </row>
    <row r="80" spans="1:16" ht="15.75" thickBot="1" x14ac:dyDescent="0.3">
      <c r="A80" s="32">
        <f t="shared" si="3"/>
        <v>74</v>
      </c>
      <c r="B80" s="35" t="s">
        <v>207</v>
      </c>
      <c r="C80" s="41">
        <v>5</v>
      </c>
      <c r="D80" s="40">
        <v>5</v>
      </c>
      <c r="E80" s="41"/>
      <c r="F80" s="41">
        <v>2</v>
      </c>
      <c r="G80" s="35"/>
      <c r="H80" s="35"/>
      <c r="I80" s="56">
        <v>304</v>
      </c>
      <c r="J80" s="35">
        <v>1</v>
      </c>
      <c r="K80" s="35">
        <v>0.2</v>
      </c>
      <c r="L80" s="35" t="s">
        <v>105</v>
      </c>
      <c r="M80" s="35" t="s">
        <v>105</v>
      </c>
      <c r="N80" s="191"/>
      <c r="O80" s="41" t="s">
        <v>577</v>
      </c>
      <c r="P80" s="36" t="s">
        <v>931</v>
      </c>
    </row>
    <row r="81" spans="1:16" x14ac:dyDescent="0.25">
      <c r="A81" s="32">
        <f t="shared" si="3"/>
        <v>75</v>
      </c>
      <c r="B81" s="36" t="s">
        <v>207</v>
      </c>
      <c r="C81" s="40">
        <v>5</v>
      </c>
      <c r="D81" s="40">
        <v>5</v>
      </c>
      <c r="E81" s="40"/>
      <c r="F81" s="40">
        <v>1.1000000000000001</v>
      </c>
      <c r="G81" s="36"/>
      <c r="H81" s="36"/>
      <c r="I81" s="56">
        <v>305</v>
      </c>
      <c r="J81" s="36">
        <v>1</v>
      </c>
      <c r="K81" s="36">
        <v>0.2</v>
      </c>
      <c r="L81" s="36" t="s">
        <v>105</v>
      </c>
      <c r="M81" s="36" t="s">
        <v>105</v>
      </c>
      <c r="N81" s="192"/>
      <c r="O81" s="40" t="s">
        <v>577</v>
      </c>
      <c r="P81" s="36" t="s">
        <v>932</v>
      </c>
    </row>
    <row r="82" spans="1:16" x14ac:dyDescent="0.25">
      <c r="A82" s="32">
        <f t="shared" si="3"/>
        <v>76</v>
      </c>
      <c r="B82" s="2" t="s">
        <v>207</v>
      </c>
      <c r="C82" s="32">
        <v>5</v>
      </c>
      <c r="D82" s="40">
        <v>5</v>
      </c>
      <c r="E82" s="32"/>
      <c r="F82" s="32">
        <v>1.1499999999999999</v>
      </c>
      <c r="G82" s="2"/>
      <c r="H82" s="2"/>
      <c r="I82" s="56">
        <v>305</v>
      </c>
      <c r="J82" s="2">
        <v>1</v>
      </c>
      <c r="K82" s="2">
        <v>0.2</v>
      </c>
      <c r="L82" s="2" t="s">
        <v>105</v>
      </c>
      <c r="M82" s="2" t="s">
        <v>105</v>
      </c>
      <c r="N82" s="57"/>
      <c r="O82" s="32" t="s">
        <v>577</v>
      </c>
      <c r="P82" s="36" t="s">
        <v>932</v>
      </c>
    </row>
    <row r="83" spans="1:16" x14ac:dyDescent="0.25">
      <c r="A83" s="32">
        <f t="shared" si="3"/>
        <v>77</v>
      </c>
      <c r="B83" s="2" t="s">
        <v>207</v>
      </c>
      <c r="C83" s="32">
        <v>5</v>
      </c>
      <c r="D83" s="40">
        <v>5</v>
      </c>
      <c r="E83" s="32"/>
      <c r="F83" s="32">
        <v>1.2</v>
      </c>
      <c r="G83" s="2"/>
      <c r="H83" s="2"/>
      <c r="I83" s="56">
        <v>305</v>
      </c>
      <c r="J83" s="2">
        <v>1</v>
      </c>
      <c r="K83" s="2">
        <v>0.2</v>
      </c>
      <c r="L83" s="2" t="s">
        <v>105</v>
      </c>
      <c r="M83" s="2" t="s">
        <v>105</v>
      </c>
      <c r="N83" s="57"/>
      <c r="O83" s="32" t="s">
        <v>577</v>
      </c>
      <c r="P83" s="36" t="s">
        <v>932</v>
      </c>
    </row>
    <row r="84" spans="1:16" x14ac:dyDescent="0.25">
      <c r="A84" s="32">
        <f t="shared" si="3"/>
        <v>78</v>
      </c>
      <c r="B84" s="2" t="s">
        <v>207</v>
      </c>
      <c r="C84" s="32">
        <v>5</v>
      </c>
      <c r="D84" s="40">
        <v>5</v>
      </c>
      <c r="E84" s="32"/>
      <c r="F84" s="32">
        <v>1.25</v>
      </c>
      <c r="G84" s="2"/>
      <c r="H84" s="2"/>
      <c r="I84" s="56">
        <v>305</v>
      </c>
      <c r="J84" s="2">
        <v>1</v>
      </c>
      <c r="K84" s="2">
        <v>0.2</v>
      </c>
      <c r="L84" s="2" t="s">
        <v>105</v>
      </c>
      <c r="M84" s="2" t="s">
        <v>105</v>
      </c>
      <c r="N84" s="57"/>
      <c r="O84" s="32" t="s">
        <v>577</v>
      </c>
      <c r="P84" s="36" t="s">
        <v>932</v>
      </c>
    </row>
    <row r="85" spans="1:16" x14ac:dyDescent="0.25">
      <c r="A85" s="32">
        <f t="shared" si="3"/>
        <v>79</v>
      </c>
      <c r="B85" s="2" t="s">
        <v>207</v>
      </c>
      <c r="C85" s="32">
        <v>5</v>
      </c>
      <c r="D85" s="40">
        <v>5</v>
      </c>
      <c r="E85" s="32"/>
      <c r="F85" s="32">
        <v>1.3</v>
      </c>
      <c r="G85" s="2"/>
      <c r="H85" s="2"/>
      <c r="I85" s="56">
        <v>305</v>
      </c>
      <c r="J85" s="2">
        <v>1</v>
      </c>
      <c r="K85" s="2">
        <v>0.2</v>
      </c>
      <c r="L85" s="2" t="s">
        <v>105</v>
      </c>
      <c r="M85" s="2" t="s">
        <v>105</v>
      </c>
      <c r="N85" s="57"/>
      <c r="O85" s="32" t="s">
        <v>577</v>
      </c>
      <c r="P85" s="36" t="s">
        <v>932</v>
      </c>
    </row>
    <row r="86" spans="1:16" x14ac:dyDescent="0.25">
      <c r="A86" s="32">
        <f t="shared" si="3"/>
        <v>80</v>
      </c>
      <c r="B86" s="2" t="s">
        <v>207</v>
      </c>
      <c r="C86" s="32">
        <v>5</v>
      </c>
      <c r="D86" s="40">
        <v>5</v>
      </c>
      <c r="E86" s="32"/>
      <c r="F86" s="32">
        <v>1.35</v>
      </c>
      <c r="G86" s="2"/>
      <c r="H86" s="2"/>
      <c r="I86" s="56">
        <v>305</v>
      </c>
      <c r="J86" s="2">
        <v>1</v>
      </c>
      <c r="K86" s="2">
        <v>0.2</v>
      </c>
      <c r="L86" s="2" t="s">
        <v>105</v>
      </c>
      <c r="M86" s="2" t="s">
        <v>105</v>
      </c>
      <c r="N86" s="57"/>
      <c r="O86" s="32" t="s">
        <v>577</v>
      </c>
      <c r="P86" s="36" t="s">
        <v>932</v>
      </c>
    </row>
    <row r="87" spans="1:16" x14ac:dyDescent="0.25">
      <c r="A87" s="32">
        <f t="shared" si="3"/>
        <v>81</v>
      </c>
      <c r="B87" s="2" t="s">
        <v>207</v>
      </c>
      <c r="C87" s="32">
        <v>5</v>
      </c>
      <c r="D87" s="40">
        <v>5</v>
      </c>
      <c r="E87" s="32"/>
      <c r="F87" s="32">
        <v>1.4</v>
      </c>
      <c r="G87" s="2"/>
      <c r="H87" s="2"/>
      <c r="I87" s="56">
        <v>305</v>
      </c>
      <c r="J87" s="2">
        <v>1</v>
      </c>
      <c r="K87" s="2">
        <v>0.2</v>
      </c>
      <c r="L87" s="2" t="s">
        <v>105</v>
      </c>
      <c r="M87" s="2" t="s">
        <v>105</v>
      </c>
      <c r="N87" s="57"/>
      <c r="O87" s="32" t="s">
        <v>577</v>
      </c>
      <c r="P87" s="36" t="s">
        <v>932</v>
      </c>
    </row>
    <row r="88" spans="1:16" x14ac:dyDescent="0.25">
      <c r="A88" s="32">
        <f t="shared" si="3"/>
        <v>82</v>
      </c>
      <c r="B88" s="2" t="s">
        <v>207</v>
      </c>
      <c r="C88" s="32">
        <v>5</v>
      </c>
      <c r="D88" s="40">
        <v>5</v>
      </c>
      <c r="E88" s="32"/>
      <c r="F88" s="32">
        <v>1.45</v>
      </c>
      <c r="G88" s="2"/>
      <c r="H88" s="2"/>
      <c r="I88" s="56">
        <v>305</v>
      </c>
      <c r="J88" s="2">
        <v>1</v>
      </c>
      <c r="K88" s="2">
        <v>0.2</v>
      </c>
      <c r="L88" s="2" t="s">
        <v>105</v>
      </c>
      <c r="M88" s="2" t="s">
        <v>105</v>
      </c>
      <c r="N88" s="57"/>
      <c r="O88" s="32" t="s">
        <v>577</v>
      </c>
      <c r="P88" s="36" t="s">
        <v>932</v>
      </c>
    </row>
    <row r="89" spans="1:16" x14ac:dyDescent="0.25">
      <c r="A89" s="32">
        <f t="shared" si="3"/>
        <v>83</v>
      </c>
      <c r="B89" s="2" t="s">
        <v>207</v>
      </c>
      <c r="C89" s="32">
        <v>5</v>
      </c>
      <c r="D89" s="40">
        <v>5</v>
      </c>
      <c r="E89" s="32"/>
      <c r="F89" s="32">
        <v>1.5</v>
      </c>
      <c r="G89" s="2"/>
      <c r="H89" s="2"/>
      <c r="I89" s="56">
        <v>305</v>
      </c>
      <c r="J89" s="2">
        <v>1</v>
      </c>
      <c r="K89" s="2">
        <v>0.2</v>
      </c>
      <c r="L89" s="2" t="s">
        <v>105</v>
      </c>
      <c r="M89" s="2" t="s">
        <v>105</v>
      </c>
      <c r="N89" s="57"/>
      <c r="O89" s="32" t="s">
        <v>577</v>
      </c>
      <c r="P89" s="36" t="s">
        <v>932</v>
      </c>
    </row>
    <row r="90" spans="1:16" x14ac:dyDescent="0.25">
      <c r="A90" s="32">
        <f t="shared" si="3"/>
        <v>84</v>
      </c>
      <c r="B90" s="2" t="s">
        <v>207</v>
      </c>
      <c r="C90" s="32">
        <v>5</v>
      </c>
      <c r="D90" s="40">
        <v>5</v>
      </c>
      <c r="E90" s="32"/>
      <c r="F90" s="32">
        <v>1.55</v>
      </c>
      <c r="G90" s="2"/>
      <c r="H90" s="2"/>
      <c r="I90" s="56">
        <v>305</v>
      </c>
      <c r="J90" s="2">
        <v>1</v>
      </c>
      <c r="K90" s="2">
        <v>0.2</v>
      </c>
      <c r="L90" s="2" t="s">
        <v>105</v>
      </c>
      <c r="M90" s="2" t="s">
        <v>105</v>
      </c>
      <c r="N90" s="57"/>
      <c r="O90" s="32" t="s">
        <v>577</v>
      </c>
      <c r="P90" s="36" t="s">
        <v>932</v>
      </c>
    </row>
    <row r="91" spans="1:16" x14ac:dyDescent="0.25">
      <c r="A91" s="32">
        <f t="shared" si="3"/>
        <v>85</v>
      </c>
      <c r="B91" s="2" t="s">
        <v>207</v>
      </c>
      <c r="C91" s="32">
        <v>5</v>
      </c>
      <c r="D91" s="40">
        <v>5</v>
      </c>
      <c r="E91" s="32"/>
      <c r="F91" s="32">
        <v>1.6</v>
      </c>
      <c r="G91" s="2"/>
      <c r="H91" s="2"/>
      <c r="I91" s="56">
        <v>305</v>
      </c>
      <c r="J91" s="2">
        <v>1</v>
      </c>
      <c r="K91" s="2">
        <v>0.2</v>
      </c>
      <c r="L91" s="2" t="s">
        <v>105</v>
      </c>
      <c r="M91" s="2" t="s">
        <v>105</v>
      </c>
      <c r="N91" s="57"/>
      <c r="O91" s="32" t="s">
        <v>577</v>
      </c>
      <c r="P91" s="36" t="s">
        <v>932</v>
      </c>
    </row>
    <row r="92" spans="1:16" x14ac:dyDescent="0.25">
      <c r="A92" s="32">
        <f t="shared" si="3"/>
        <v>86</v>
      </c>
      <c r="B92" s="2" t="s">
        <v>207</v>
      </c>
      <c r="C92" s="32">
        <v>5</v>
      </c>
      <c r="D92" s="40">
        <v>5</v>
      </c>
      <c r="E92" s="32"/>
      <c r="F92" s="32">
        <v>1.65</v>
      </c>
      <c r="G92" s="2"/>
      <c r="H92" s="2"/>
      <c r="I92" s="56">
        <v>305</v>
      </c>
      <c r="J92" s="2">
        <v>1</v>
      </c>
      <c r="K92" s="2">
        <v>0.2</v>
      </c>
      <c r="L92" s="2" t="s">
        <v>105</v>
      </c>
      <c r="M92" s="2" t="s">
        <v>105</v>
      </c>
      <c r="N92" s="57"/>
      <c r="O92" s="32" t="s">
        <v>577</v>
      </c>
      <c r="P92" s="36" t="s">
        <v>932</v>
      </c>
    </row>
    <row r="93" spans="1:16" x14ac:dyDescent="0.25">
      <c r="A93" s="32">
        <f t="shared" si="3"/>
        <v>87</v>
      </c>
      <c r="B93" s="2" t="s">
        <v>207</v>
      </c>
      <c r="C93" s="32">
        <v>5</v>
      </c>
      <c r="D93" s="40">
        <v>5</v>
      </c>
      <c r="E93" s="32"/>
      <c r="F93" s="32">
        <v>1.7</v>
      </c>
      <c r="G93" s="2"/>
      <c r="H93" s="2"/>
      <c r="I93" s="56">
        <v>305</v>
      </c>
      <c r="J93" s="2">
        <v>1</v>
      </c>
      <c r="K93" s="2">
        <v>0.2</v>
      </c>
      <c r="L93" s="2" t="s">
        <v>105</v>
      </c>
      <c r="M93" s="2" t="s">
        <v>105</v>
      </c>
      <c r="N93" s="57"/>
      <c r="O93" s="32" t="s">
        <v>577</v>
      </c>
      <c r="P93" s="36" t="s">
        <v>932</v>
      </c>
    </row>
    <row r="94" spans="1:16" x14ac:dyDescent="0.25">
      <c r="A94" s="32">
        <f t="shared" si="3"/>
        <v>88</v>
      </c>
      <c r="B94" s="2" t="s">
        <v>207</v>
      </c>
      <c r="C94" s="32">
        <v>5</v>
      </c>
      <c r="D94" s="40">
        <v>5</v>
      </c>
      <c r="E94" s="32"/>
      <c r="F94" s="32">
        <v>1.75</v>
      </c>
      <c r="G94" s="2"/>
      <c r="H94" s="2"/>
      <c r="I94" s="56">
        <v>305</v>
      </c>
      <c r="J94" s="2">
        <v>1</v>
      </c>
      <c r="K94" s="2">
        <v>0.2</v>
      </c>
      <c r="L94" s="2" t="s">
        <v>105</v>
      </c>
      <c r="M94" s="2" t="s">
        <v>105</v>
      </c>
      <c r="N94" s="57"/>
      <c r="O94" s="32" t="s">
        <v>577</v>
      </c>
      <c r="P94" s="36" t="s">
        <v>932</v>
      </c>
    </row>
    <row r="95" spans="1:16" x14ac:dyDescent="0.25">
      <c r="A95" s="32">
        <f t="shared" si="3"/>
        <v>89</v>
      </c>
      <c r="B95" s="2" t="s">
        <v>207</v>
      </c>
      <c r="C95" s="32">
        <v>5</v>
      </c>
      <c r="D95" s="40">
        <v>5</v>
      </c>
      <c r="E95" s="32"/>
      <c r="F95" s="32">
        <v>1.8</v>
      </c>
      <c r="G95" s="2"/>
      <c r="H95" s="2"/>
      <c r="I95" s="56">
        <v>305</v>
      </c>
      <c r="J95" s="2">
        <v>1</v>
      </c>
      <c r="K95" s="2">
        <v>0.2</v>
      </c>
      <c r="L95" s="2" t="s">
        <v>105</v>
      </c>
      <c r="M95" s="2" t="s">
        <v>105</v>
      </c>
      <c r="N95" s="57"/>
      <c r="O95" s="32" t="s">
        <v>577</v>
      </c>
      <c r="P95" s="36" t="s">
        <v>932</v>
      </c>
    </row>
    <row r="96" spans="1:16" x14ac:dyDescent="0.25">
      <c r="A96" s="32">
        <f t="shared" si="3"/>
        <v>90</v>
      </c>
      <c r="B96" s="2" t="s">
        <v>207</v>
      </c>
      <c r="C96" s="32">
        <v>5</v>
      </c>
      <c r="D96" s="40">
        <v>5</v>
      </c>
      <c r="E96" s="32"/>
      <c r="F96" s="32">
        <v>1.85</v>
      </c>
      <c r="G96" s="2"/>
      <c r="H96" s="2"/>
      <c r="I96" s="56">
        <v>305</v>
      </c>
      <c r="J96" s="2">
        <v>1</v>
      </c>
      <c r="K96" s="2">
        <v>0.2</v>
      </c>
      <c r="L96" s="2" t="s">
        <v>105</v>
      </c>
      <c r="M96" s="2" t="s">
        <v>105</v>
      </c>
      <c r="N96" s="57"/>
      <c r="O96" s="32" t="s">
        <v>577</v>
      </c>
      <c r="P96" s="36" t="s">
        <v>932</v>
      </c>
    </row>
    <row r="97" spans="1:16" x14ac:dyDescent="0.25">
      <c r="A97" s="32">
        <f t="shared" si="3"/>
        <v>91</v>
      </c>
      <c r="B97" s="2" t="s">
        <v>207</v>
      </c>
      <c r="C97" s="32">
        <v>5</v>
      </c>
      <c r="D97" s="40">
        <v>5</v>
      </c>
      <c r="E97" s="32"/>
      <c r="F97" s="32">
        <v>1.9</v>
      </c>
      <c r="G97" s="2"/>
      <c r="H97" s="2"/>
      <c r="I97" s="56">
        <v>305</v>
      </c>
      <c r="J97" s="2">
        <v>1</v>
      </c>
      <c r="K97" s="2">
        <v>0.2</v>
      </c>
      <c r="L97" s="2" t="s">
        <v>105</v>
      </c>
      <c r="M97" s="2" t="s">
        <v>105</v>
      </c>
      <c r="N97" s="57"/>
      <c r="O97" s="32" t="s">
        <v>577</v>
      </c>
      <c r="P97" s="36" t="s">
        <v>932</v>
      </c>
    </row>
    <row r="98" spans="1:16" x14ac:dyDescent="0.25">
      <c r="A98" s="32">
        <f t="shared" si="3"/>
        <v>92</v>
      </c>
      <c r="B98" s="2" t="s">
        <v>207</v>
      </c>
      <c r="C98" s="32">
        <v>5</v>
      </c>
      <c r="D98" s="40">
        <v>5</v>
      </c>
      <c r="E98" s="32"/>
      <c r="F98" s="32">
        <v>1.95</v>
      </c>
      <c r="G98" s="2"/>
      <c r="H98" s="2"/>
      <c r="I98" s="56">
        <v>305</v>
      </c>
      <c r="J98" s="2">
        <v>1</v>
      </c>
      <c r="K98" s="2">
        <v>0.2</v>
      </c>
      <c r="L98" s="2" t="s">
        <v>105</v>
      </c>
      <c r="M98" s="2" t="s">
        <v>105</v>
      </c>
      <c r="N98" s="57"/>
      <c r="O98" s="32" t="s">
        <v>577</v>
      </c>
      <c r="P98" s="36" t="s">
        <v>932</v>
      </c>
    </row>
    <row r="99" spans="1:16" ht="15.75" thickBot="1" x14ac:dyDescent="0.3">
      <c r="A99" s="32">
        <f t="shared" si="3"/>
        <v>93</v>
      </c>
      <c r="B99" s="35" t="s">
        <v>207</v>
      </c>
      <c r="C99" s="41">
        <v>5</v>
      </c>
      <c r="D99" s="40">
        <v>5</v>
      </c>
      <c r="E99" s="41"/>
      <c r="F99" s="41">
        <v>2</v>
      </c>
      <c r="G99" s="35"/>
      <c r="H99" s="35"/>
      <c r="I99" s="56">
        <v>305</v>
      </c>
      <c r="J99" s="35">
        <v>1</v>
      </c>
      <c r="K99" s="35">
        <v>0.2</v>
      </c>
      <c r="L99" s="35" t="s">
        <v>105</v>
      </c>
      <c r="M99" s="35" t="s">
        <v>105</v>
      </c>
      <c r="N99" s="191"/>
      <c r="O99" s="41" t="s">
        <v>577</v>
      </c>
      <c r="P99" s="36" t="s">
        <v>932</v>
      </c>
    </row>
  </sheetData>
  <mergeCells count="1">
    <mergeCell ref="A1:F5"/>
  </mergeCells>
  <conditionalFormatting sqref="L1:M1048576">
    <cfRule type="containsText" dxfId="1" priority="1" operator="containsText" text="yes">
      <formula>NOT(ISERROR(SEARCH("yes",L1)))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5" ma:contentTypeDescription="Create a new document." ma:contentTypeScope="" ma:versionID="65b0a746a148edb6cd10986272315b1f">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58eb3e04bae002f6adef8007524b2a24"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d933788-18c3-4fb6-81e3-30797d1d2137}"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92594D-3A48-45B2-9A51-FC52D2B36C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customXml/itemProps3.xml><?xml version="1.0" encoding="utf-8"?>
<ds:datastoreItem xmlns:ds="http://schemas.openxmlformats.org/officeDocument/2006/customXml" ds:itemID="{226C06AF-39B7-4222-8DA5-4920BD0541E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ChangeLog</vt:lpstr>
      <vt:lpstr>ProjectDetails</vt:lpstr>
      <vt:lpstr>SimulationSettings</vt:lpstr>
      <vt:lpstr>ModelDetailsPSCAD</vt:lpstr>
      <vt:lpstr>ModelDetailsPSSE</vt:lpstr>
      <vt:lpstr>LargeDist</vt:lpstr>
      <vt:lpstr>SmallDist</vt:lpstr>
      <vt:lpstr>ORT</vt:lpstr>
      <vt:lpstr>TOV</vt:lpstr>
      <vt:lpstr>Setpoints</vt:lpstr>
      <vt:lpstr>Profiles</vt:lpstr>
      <vt:lpstr>NetworkScenarios</vt:lpstr>
      <vt:lpstr>FaultCurrents</vt:lpstr>
      <vt:lpstr>PowerCapability</vt:lpstr>
      <vt:lpstr>SteadyStateStudies</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Dao Vu</cp:lastModifiedBy>
  <dcterms:created xsi:type="dcterms:W3CDTF">2015-06-05T18:17:20Z</dcterms:created>
  <dcterms:modified xsi:type="dcterms:W3CDTF">2023-12-07T00:57:38Z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