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esktop\Mokadim_Simulation\MatLab_Code\_Release\tools\"/>
    </mc:Choice>
  </mc:AlternateContent>
  <bookViews>
    <workbookView xWindow="0" yWindow="0" windowWidth="8730" windowHeight="7260"/>
  </bookViews>
  <sheets>
    <sheet name="Springs_coeff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S21" i="1"/>
  <c r="Q22" i="1"/>
  <c r="Q21" i="1"/>
  <c r="F68" i="1"/>
  <c r="F67" i="1"/>
  <c r="D68" i="1"/>
  <c r="D67" i="1"/>
  <c r="F57" i="1"/>
  <c r="D57" i="1"/>
  <c r="F56" i="1"/>
  <c r="D56" i="1"/>
  <c r="F45" i="1"/>
  <c r="D45" i="1"/>
  <c r="F44" i="1"/>
  <c r="D44" i="1"/>
  <c r="F34" i="1"/>
  <c r="D34" i="1"/>
  <c r="F33" i="1"/>
  <c r="D33" i="1"/>
  <c r="Q10" i="1"/>
  <c r="S10" i="1"/>
  <c r="S11" i="1"/>
  <c r="Q11" i="1"/>
  <c r="Q6" i="1" l="1"/>
  <c r="Q17" i="1"/>
  <c r="F41" i="1"/>
  <c r="D29" i="1"/>
  <c r="W21" i="1" l="1"/>
  <c r="W10" i="1"/>
  <c r="Q20" i="1"/>
  <c r="S17" i="1"/>
  <c r="S19" i="1" s="1"/>
  <c r="Q19" i="1"/>
  <c r="S9" i="1"/>
  <c r="S6" i="1"/>
  <c r="S8" i="1" s="1"/>
  <c r="Q8" i="1"/>
  <c r="F43" i="1"/>
  <c r="J68" i="1"/>
  <c r="F66" i="1"/>
  <c r="F63" i="1"/>
  <c r="F65" i="1" s="1"/>
  <c r="J57" i="1"/>
  <c r="F55" i="1"/>
  <c r="F52" i="1"/>
  <c r="D52" i="1"/>
  <c r="D54" i="1" s="1"/>
  <c r="D40" i="1"/>
  <c r="D42" i="1" s="1"/>
  <c r="F32" i="1"/>
  <c r="J45" i="1"/>
  <c r="F40" i="1"/>
  <c r="M33" i="1"/>
  <c r="J34" i="1"/>
  <c r="F29" i="1"/>
  <c r="F31" i="1" s="1"/>
  <c r="D31" i="1"/>
  <c r="F18" i="1"/>
  <c r="F20" i="1" s="1"/>
  <c r="F6" i="1"/>
  <c r="F17" i="1"/>
  <c r="F19" i="1" s="1"/>
  <c r="F22" i="1" s="1"/>
  <c r="D17" i="1"/>
  <c r="F11" i="1"/>
  <c r="D11" i="1"/>
  <c r="F10" i="1"/>
  <c r="D10" i="1"/>
  <c r="F9" i="1"/>
  <c r="F8" i="1"/>
  <c r="D6" i="1"/>
  <c r="D8" i="1" s="1"/>
  <c r="Z20" i="1" l="1"/>
  <c r="Z9" i="1"/>
  <c r="M56" i="1"/>
  <c r="M67" i="1"/>
  <c r="F54" i="1"/>
  <c r="D55" i="1"/>
  <c r="M44" i="1"/>
  <c r="D43" i="1"/>
  <c r="F42" i="1"/>
  <c r="F21" i="1"/>
  <c r="D21" i="1"/>
  <c r="D20" i="1"/>
  <c r="D19" i="1"/>
  <c r="D22" i="1" s="1"/>
  <c r="D7" i="1"/>
  <c r="D9" i="1" s="1"/>
  <c r="S20" i="1" l="1"/>
  <c r="Q9" i="1"/>
  <c r="D63" i="1"/>
  <c r="D65" i="1" s="1"/>
  <c r="D66" i="1"/>
  <c r="D32" i="1"/>
</calcChain>
</file>

<file path=xl/sharedStrings.xml><?xml version="1.0" encoding="utf-8"?>
<sst xmlns="http://schemas.openxmlformats.org/spreadsheetml/2006/main" count="232" uniqueCount="32">
  <si>
    <t>GIL11</t>
  </si>
  <si>
    <t>Free</t>
  </si>
  <si>
    <t>Slow</t>
  </si>
  <si>
    <t>K1</t>
  </si>
  <si>
    <t>K2</t>
  </si>
  <si>
    <t>dataTip_1</t>
  </si>
  <si>
    <t>dataTip_2</t>
  </si>
  <si>
    <t>angle</t>
  </si>
  <si>
    <t>torque</t>
  </si>
  <si>
    <t>Spring K1</t>
  </si>
  <si>
    <t>Spring K2</t>
  </si>
  <si>
    <t>GIL06</t>
  </si>
  <si>
    <t>GIL08</t>
  </si>
  <si>
    <t>Manual overide</t>
  </si>
  <si>
    <t>Engagement Range</t>
  </si>
  <si>
    <t>Motor</t>
  </si>
  <si>
    <t>from</t>
  </si>
  <si>
    <t>to</t>
  </si>
  <si>
    <t>Weight(Kg)</t>
  </si>
  <si>
    <t>stiffness Nm/rad/kg</t>
  </si>
  <si>
    <t>stiffness Nm/deg/kg</t>
  </si>
  <si>
    <t>Scaled_stiffness(Nm/deg)</t>
  </si>
  <si>
    <t>Scaled_stiffness(Nm/rad)</t>
  </si>
  <si>
    <t>Engagement Range (deg)</t>
  </si>
  <si>
    <t>MaxTorque(Nm)</t>
  </si>
  <si>
    <t>0.5/-0.5</t>
  </si>
  <si>
    <t>1/-9</t>
  </si>
  <si>
    <t>0 cross Pt</t>
  </si>
  <si>
    <t>&gt;&gt;&gt;&gt;&gt;&gt;&gt;&gt;</t>
  </si>
  <si>
    <t>Spring K1 = Spring K1K2 - Spring K2</t>
  </si>
  <si>
    <t>Spring K1K2</t>
  </si>
  <si>
    <t>GIL11_V2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</si>
</sst>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8" borderId="0" xfId="0" applyFill="1"/>
    <xf numFmtId="0" fontId="0" fillId="3" borderId="5" xfId="0" applyFill="1" applyBorder="1"/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/>
    <xf numFmtId="0" fontId="0" fillId="3" borderId="0" xfId="0" applyFill="1" applyBorder="1"/>
    <xf numFmtId="0" fontId="0" fillId="6" borderId="18" xfId="0" applyFill="1" applyBorder="1"/>
    <xf numFmtId="0" fontId="0" fillId="3" borderId="21" xfId="0" applyFill="1" applyBorder="1"/>
    <xf numFmtId="0" fontId="0" fillId="0" borderId="23" xfId="0" applyFill="1" applyBorder="1"/>
    <xf numFmtId="0" fontId="0" fillId="0" borderId="24" xfId="0" applyFill="1" applyBorder="1" applyAlignment="1">
      <alignment vertical="center"/>
    </xf>
    <xf numFmtId="0" fontId="0" fillId="0" borderId="25" xfId="0" applyBorder="1"/>
    <xf numFmtId="0" fontId="0" fillId="0" borderId="26" xfId="0" applyFill="1" applyBorder="1" applyAlignment="1">
      <alignment vertic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4" borderId="16" xfId="0" applyFill="1" applyBorder="1"/>
    <xf numFmtId="0" fontId="0" fillId="4" borderId="4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6" borderId="17" xfId="0" applyFill="1" applyBorder="1" applyAlignment="1">
      <alignment horizontal="center"/>
    </xf>
    <xf numFmtId="0" fontId="0" fillId="2" borderId="13" xfId="0" applyFill="1" applyBorder="1" applyAlignment="1"/>
    <xf numFmtId="0" fontId="0" fillId="6" borderId="23" xfId="0" applyFill="1" applyBorder="1"/>
    <xf numFmtId="0" fontId="0" fillId="6" borderId="25" xfId="0" applyFill="1" applyBorder="1"/>
    <xf numFmtId="0" fontId="0" fillId="2" borderId="2" xfId="0" applyFill="1" applyBorder="1" applyAlignment="1">
      <alignment vertical="center"/>
    </xf>
    <xf numFmtId="0" fontId="0" fillId="3" borderId="9" xfId="0" applyFill="1" applyBorder="1"/>
    <xf numFmtId="0" fontId="0" fillId="3" borderId="10" xfId="0" applyFill="1" applyBorder="1"/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8" xfId="0" applyFill="1" applyBorder="1"/>
    <xf numFmtId="0" fontId="0" fillId="0" borderId="39" xfId="0" applyBorder="1"/>
    <xf numFmtId="0" fontId="0" fillId="0" borderId="17" xfId="0" applyBorder="1"/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19" xfId="0" applyFill="1" applyBorder="1"/>
    <xf numFmtId="0" fontId="0" fillId="7" borderId="0" xfId="0" applyFill="1" applyBorder="1" applyAlignment="1">
      <alignment vertical="center"/>
    </xf>
    <xf numFmtId="0" fontId="0" fillId="7" borderId="0" xfId="0" applyFill="1" applyBorder="1"/>
    <xf numFmtId="0" fontId="0" fillId="7" borderId="0" xfId="0" applyFill="1"/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8"/>
  <sheetViews>
    <sheetView tabSelected="1" topLeftCell="F1" zoomScale="70" zoomScaleNormal="70" workbookViewId="0">
      <selection activeCell="F67" sqref="F67:G67"/>
    </sheetView>
  </sheetViews>
  <sheetFormatPr baseColWidth="10" defaultRowHeight="15" x14ac:dyDescent="0.25"/>
  <cols>
    <col min="3" max="3" width="20.85546875" customWidth="1"/>
  </cols>
  <sheetData>
    <row r="1" spans="2:27" ht="15.75" thickBot="1" x14ac:dyDescent="0.3"/>
    <row r="2" spans="2:27" ht="15.75" thickBot="1" x14ac:dyDescent="0.3">
      <c r="B2" s="47" t="s">
        <v>0</v>
      </c>
      <c r="C2" s="24" t="s">
        <v>18</v>
      </c>
      <c r="D2" s="67" t="s">
        <v>9</v>
      </c>
      <c r="E2" s="69"/>
      <c r="F2" s="67" t="s">
        <v>10</v>
      </c>
      <c r="G2" s="68"/>
      <c r="J2" s="17" t="s">
        <v>14</v>
      </c>
      <c r="K2" s="18"/>
      <c r="L2" s="37" t="s">
        <v>24</v>
      </c>
      <c r="N2" s="6"/>
      <c r="O2" s="47" t="s">
        <v>31</v>
      </c>
      <c r="P2" s="24" t="s">
        <v>18</v>
      </c>
      <c r="Q2" s="67" t="s">
        <v>9</v>
      </c>
      <c r="R2" s="69"/>
      <c r="S2" s="67" t="s">
        <v>10</v>
      </c>
      <c r="T2" s="68"/>
      <c r="W2" s="17" t="s">
        <v>14</v>
      </c>
      <c r="X2" s="18"/>
      <c r="Y2" s="37"/>
    </row>
    <row r="3" spans="2:27" ht="15.75" thickBot="1" x14ac:dyDescent="0.3">
      <c r="B3" s="48"/>
      <c r="C3" s="4">
        <v>63.1</v>
      </c>
      <c r="D3" s="3" t="s">
        <v>5</v>
      </c>
      <c r="E3" s="8" t="s">
        <v>6</v>
      </c>
      <c r="F3" s="25" t="s">
        <v>5</v>
      </c>
      <c r="G3" s="26" t="s">
        <v>6</v>
      </c>
      <c r="J3" s="10" t="s">
        <v>3</v>
      </c>
      <c r="K3" s="19" t="s">
        <v>4</v>
      </c>
      <c r="L3" s="1" t="s">
        <v>15</v>
      </c>
      <c r="M3" s="7"/>
      <c r="N3" s="7"/>
      <c r="O3" s="48"/>
      <c r="P3" s="4">
        <v>63.1</v>
      </c>
      <c r="Q3" s="3" t="s">
        <v>5</v>
      </c>
      <c r="R3" s="8" t="s">
        <v>6</v>
      </c>
      <c r="S3" s="25" t="s">
        <v>5</v>
      </c>
      <c r="T3" s="26" t="s">
        <v>6</v>
      </c>
      <c r="W3" s="10" t="s">
        <v>3</v>
      </c>
      <c r="X3" s="19" t="s">
        <v>4</v>
      </c>
      <c r="Y3" s="1"/>
      <c r="Z3" s="7"/>
    </row>
    <row r="4" spans="2:27" x14ac:dyDescent="0.25">
      <c r="B4" s="70" t="s">
        <v>1</v>
      </c>
      <c r="C4" s="35" t="s">
        <v>7</v>
      </c>
      <c r="D4" s="27">
        <v>1.2</v>
      </c>
      <c r="E4" s="28">
        <v>15.8506</v>
      </c>
      <c r="F4" s="29">
        <v>-5.1737700000000002</v>
      </c>
      <c r="G4" s="30">
        <v>-6.3786899999999997</v>
      </c>
      <c r="I4" s="15" t="s">
        <v>16</v>
      </c>
      <c r="J4" s="11">
        <v>1</v>
      </c>
      <c r="K4" s="12">
        <v>-5</v>
      </c>
      <c r="L4" s="1">
        <v>0</v>
      </c>
      <c r="M4" s="7"/>
      <c r="N4" s="7"/>
      <c r="O4" s="70" t="s">
        <v>1</v>
      </c>
      <c r="P4" s="35" t="s">
        <v>7</v>
      </c>
      <c r="Q4" s="27"/>
      <c r="R4" s="28"/>
      <c r="S4" s="29">
        <v>-5.1737700000000002</v>
      </c>
      <c r="T4" s="30">
        <v>1.514</v>
      </c>
      <c r="V4" s="15" t="s">
        <v>16</v>
      </c>
      <c r="W4" s="38">
        <v>5</v>
      </c>
      <c r="X4" s="12">
        <v>-6.5</v>
      </c>
      <c r="Y4" s="1"/>
      <c r="Z4" s="7"/>
    </row>
    <row r="5" spans="2:27" ht="15.75" thickBot="1" x14ac:dyDescent="0.3">
      <c r="B5" s="71"/>
      <c r="C5" s="20" t="s">
        <v>8</v>
      </c>
      <c r="D5" s="31">
        <v>-0.1227</v>
      </c>
      <c r="E5" s="32">
        <v>-1.23173</v>
      </c>
      <c r="F5" s="33">
        <v>8.7946099999999996E-3</v>
      </c>
      <c r="G5" s="34">
        <v>8.1673399999999993E-2</v>
      </c>
      <c r="I5" s="16" t="s">
        <v>17</v>
      </c>
      <c r="J5" s="13">
        <v>16</v>
      </c>
      <c r="K5" s="14">
        <v>-7</v>
      </c>
      <c r="L5" s="1" t="s">
        <v>26</v>
      </c>
      <c r="M5" s="7"/>
      <c r="N5" s="7"/>
      <c r="O5" s="71"/>
      <c r="P5" s="20" t="s">
        <v>8</v>
      </c>
      <c r="Q5" s="31"/>
      <c r="R5" s="32"/>
      <c r="S5" s="33">
        <v>8.7939999999999997E-3</v>
      </c>
      <c r="T5" s="34">
        <v>-0.13347000000000001</v>
      </c>
      <c r="V5" s="40" t="s">
        <v>27</v>
      </c>
      <c r="X5">
        <v>-5</v>
      </c>
      <c r="Y5" s="1"/>
      <c r="Z5" s="7"/>
    </row>
    <row r="6" spans="2:27" ht="15.75" thickBot="1" x14ac:dyDescent="0.3">
      <c r="B6" s="71"/>
      <c r="C6" s="22" t="s">
        <v>20</v>
      </c>
      <c r="D6" s="61">
        <f>(E5-D5)/(E4-D4)</f>
        <v>-7.5698606200428648E-2</v>
      </c>
      <c r="E6" s="62"/>
      <c r="F6" s="63">
        <f>(G5-F5)/(G4-F4)</f>
        <v>-6.0484339209242129E-2</v>
      </c>
      <c r="G6" s="64"/>
      <c r="I6" s="5"/>
      <c r="J6" s="7"/>
      <c r="K6" s="7"/>
      <c r="L6" s="36"/>
      <c r="M6" s="7"/>
      <c r="N6" s="7"/>
      <c r="O6" s="71"/>
      <c r="P6" s="22" t="s">
        <v>20</v>
      </c>
      <c r="Q6" s="61">
        <f>Z9</f>
        <v>-6.6252146773014636E-2</v>
      </c>
      <c r="R6" s="62"/>
      <c r="S6" s="63">
        <f>(T5-S5)/(T4-S4)</f>
        <v>-2.1272262652573277E-2</v>
      </c>
      <c r="T6" s="64"/>
      <c r="V6" s="16" t="s">
        <v>17</v>
      </c>
      <c r="W6" s="39">
        <v>15</v>
      </c>
      <c r="X6" s="14">
        <v>15</v>
      </c>
      <c r="Y6" s="36"/>
      <c r="Z6" s="7"/>
    </row>
    <row r="7" spans="2:27" ht="15.75" thickBot="1" x14ac:dyDescent="0.3">
      <c r="B7" s="71"/>
      <c r="C7" s="23" t="s">
        <v>13</v>
      </c>
      <c r="D7" s="65">
        <f>D6</f>
        <v>-7.5698606200428648E-2</v>
      </c>
      <c r="E7" s="66"/>
      <c r="F7" s="59">
        <v>-5.0000000000000001E-3</v>
      </c>
      <c r="G7" s="60"/>
      <c r="I7" s="5"/>
      <c r="J7" s="7"/>
      <c r="K7" s="7"/>
      <c r="L7" s="36"/>
      <c r="M7" s="7"/>
      <c r="N7" s="7"/>
      <c r="O7" s="71"/>
      <c r="P7" s="23" t="s">
        <v>13</v>
      </c>
      <c r="Q7" s="65">
        <v>-6.5000000000000002E-2</v>
      </c>
      <c r="R7" s="66"/>
      <c r="S7" s="59">
        <v>-2.8199999999999999E-2</v>
      </c>
      <c r="T7" s="60"/>
      <c r="V7" s="44" t="s">
        <v>30</v>
      </c>
      <c r="W7" s="45"/>
      <c r="X7" s="45" t="s">
        <v>28</v>
      </c>
      <c r="Y7" s="45" t="s">
        <v>29</v>
      </c>
      <c r="Z7" s="45"/>
      <c r="AA7" s="46"/>
    </row>
    <row r="8" spans="2:27" ht="15.75" thickBot="1" x14ac:dyDescent="0.3">
      <c r="B8" s="71"/>
      <c r="C8" s="9" t="s">
        <v>19</v>
      </c>
      <c r="D8" s="53">
        <f>D6*0.017453</f>
        <v>-1.3211677740160811E-3</v>
      </c>
      <c r="E8" s="54"/>
      <c r="F8" s="53">
        <f t="shared" ref="F8" si="0">F6*0.017453</f>
        <v>-1.0556331722189028E-3</v>
      </c>
      <c r="G8" s="55"/>
      <c r="I8" s="5"/>
      <c r="J8" s="7"/>
      <c r="K8" s="7"/>
      <c r="L8" s="36"/>
      <c r="M8" s="7"/>
      <c r="N8" s="7"/>
      <c r="O8" s="71"/>
      <c r="P8" s="9" t="s">
        <v>19</v>
      </c>
      <c r="Q8" s="53">
        <f>Q6*0.017453</f>
        <v>-1.1562987176294245E-3</v>
      </c>
      <c r="R8" s="54"/>
      <c r="S8" s="53">
        <f t="shared" ref="S8" si="1">S6*0.017453</f>
        <v>-3.7126480007536138E-4</v>
      </c>
      <c r="T8" s="55"/>
      <c r="V8" s="35" t="s">
        <v>7</v>
      </c>
      <c r="W8" s="27">
        <v>5.0043800000000003</v>
      </c>
      <c r="X8" s="41">
        <v>15.8506</v>
      </c>
      <c r="Y8" s="7"/>
      <c r="Z8" s="7"/>
    </row>
    <row r="9" spans="2:27" ht="15.75" thickBot="1" x14ac:dyDescent="0.3">
      <c r="B9" s="71"/>
      <c r="C9" s="23" t="s">
        <v>13</v>
      </c>
      <c r="D9" s="49">
        <f>D7*0.017453</f>
        <v>-1.3211677740160811E-3</v>
      </c>
      <c r="E9" s="50"/>
      <c r="F9" s="51">
        <f>F7*0.017453</f>
        <v>-8.7264999999999999E-5</v>
      </c>
      <c r="G9" s="52"/>
      <c r="I9" s="5"/>
      <c r="J9" s="7"/>
      <c r="K9" s="7"/>
      <c r="L9" s="36"/>
      <c r="M9" s="7"/>
      <c r="N9" s="7"/>
      <c r="O9" s="71"/>
      <c r="P9" s="23" t="s">
        <v>13</v>
      </c>
      <c r="Q9" s="49">
        <f>Q7*0.017453</f>
        <v>-1.134445E-3</v>
      </c>
      <c r="R9" s="50"/>
      <c r="S9" s="51">
        <f>S7*0.017453</f>
        <v>-4.9217459999999994E-4</v>
      </c>
      <c r="T9" s="52"/>
      <c r="V9" s="20" t="s">
        <v>8</v>
      </c>
      <c r="W9" s="31">
        <v>-0.28242099999999998</v>
      </c>
      <c r="X9" s="42">
        <v>-1.23173</v>
      </c>
      <c r="Z9" s="2">
        <f>W10-S6</f>
        <v>-6.6252146773014636E-2</v>
      </c>
    </row>
    <row r="10" spans="2:27" ht="15.75" thickBot="1" x14ac:dyDescent="0.3">
      <c r="B10" s="71"/>
      <c r="C10" s="21" t="s">
        <v>21</v>
      </c>
      <c r="D10" s="56">
        <f>$C$3*D7</f>
        <v>-4.7765820512470478</v>
      </c>
      <c r="E10" s="57"/>
      <c r="F10" s="56">
        <f>$C$3*F7</f>
        <v>-0.3155</v>
      </c>
      <c r="G10" s="58"/>
      <c r="L10" s="1"/>
      <c r="O10" s="71"/>
      <c r="P10" s="21" t="s">
        <v>21</v>
      </c>
      <c r="Q10" s="56">
        <f>$P$3*Q7</f>
        <v>-4.1015000000000006</v>
      </c>
      <c r="R10" s="57"/>
      <c r="S10" s="56">
        <f>$P$3*S7</f>
        <v>-1.77942</v>
      </c>
      <c r="T10" s="58"/>
      <c r="V10" s="43" t="s">
        <v>20</v>
      </c>
      <c r="W10" s="75">
        <f>(X9-W9)/(X8-W8)</f>
        <v>-8.752440942558791E-2</v>
      </c>
      <c r="X10" s="76"/>
    </row>
    <row r="11" spans="2:27" ht="15.75" thickBot="1" x14ac:dyDescent="0.3">
      <c r="B11" s="72"/>
      <c r="C11" s="21" t="s">
        <v>22</v>
      </c>
      <c r="D11" s="56">
        <f>$C$3*D8</f>
        <v>-8.3365686540414721E-2</v>
      </c>
      <c r="E11" s="57"/>
      <c r="F11" s="56">
        <f>$C$3*F8</f>
        <v>-6.6610453167012765E-2</v>
      </c>
      <c r="G11" s="58"/>
      <c r="L11" s="1"/>
      <c r="O11" s="72"/>
      <c r="P11" s="21" t="s">
        <v>22</v>
      </c>
      <c r="Q11" s="56">
        <f>$P$3*Q9</f>
        <v>-7.1583479500000005E-2</v>
      </c>
      <c r="R11" s="57"/>
      <c r="S11" s="56">
        <f>$P$3*S8</f>
        <v>-2.3426808884755304E-2</v>
      </c>
      <c r="T11" s="58"/>
      <c r="Y11" s="1"/>
    </row>
    <row r="12" spans="2:27" ht="15.75" thickBot="1" x14ac:dyDescent="0.3">
      <c r="L12" s="1"/>
    </row>
    <row r="13" spans="2:27" ht="15.75" thickBot="1" x14ac:dyDescent="0.3">
      <c r="B13" s="47" t="s">
        <v>0</v>
      </c>
      <c r="C13" s="24" t="s">
        <v>18</v>
      </c>
      <c r="D13" s="67" t="s">
        <v>9</v>
      </c>
      <c r="E13" s="69"/>
      <c r="F13" s="67" t="s">
        <v>10</v>
      </c>
      <c r="G13" s="68"/>
      <c r="J13" s="17" t="s">
        <v>23</v>
      </c>
      <c r="K13" s="18"/>
      <c r="L13" s="37" t="s">
        <v>24</v>
      </c>
      <c r="O13" s="47" t="s">
        <v>31</v>
      </c>
      <c r="P13" s="24" t="s">
        <v>18</v>
      </c>
      <c r="Q13" s="67" t="s">
        <v>9</v>
      </c>
      <c r="R13" s="69"/>
      <c r="S13" s="67" t="s">
        <v>10</v>
      </c>
      <c r="T13" s="68"/>
      <c r="W13" s="17" t="s">
        <v>14</v>
      </c>
      <c r="X13" s="18"/>
      <c r="Y13" s="37"/>
    </row>
    <row r="14" spans="2:27" ht="15.75" thickBot="1" x14ac:dyDescent="0.3">
      <c r="B14" s="48"/>
      <c r="C14" s="4">
        <v>63.1</v>
      </c>
      <c r="D14" s="3" t="s">
        <v>5</v>
      </c>
      <c r="E14" s="8" t="s">
        <v>6</v>
      </c>
      <c r="F14" s="25" t="s">
        <v>5</v>
      </c>
      <c r="G14" s="26" t="s">
        <v>6</v>
      </c>
      <c r="J14" s="10" t="s">
        <v>3</v>
      </c>
      <c r="K14" s="19" t="s">
        <v>4</v>
      </c>
      <c r="L14" s="1" t="s">
        <v>15</v>
      </c>
      <c r="O14" s="48"/>
      <c r="P14" s="4">
        <v>63.1</v>
      </c>
      <c r="Q14" s="3" t="s">
        <v>5</v>
      </c>
      <c r="R14" s="8" t="s">
        <v>6</v>
      </c>
      <c r="S14" s="25" t="s">
        <v>5</v>
      </c>
      <c r="T14" s="26" t="s">
        <v>6</v>
      </c>
      <c r="W14" s="10" t="s">
        <v>3</v>
      </c>
      <c r="X14" s="19" t="s">
        <v>4</v>
      </c>
      <c r="Y14" s="1"/>
    </row>
    <row r="15" spans="2:27" x14ac:dyDescent="0.25">
      <c r="B15" s="70" t="s">
        <v>2</v>
      </c>
      <c r="C15" s="35" t="s">
        <v>7</v>
      </c>
      <c r="D15" s="27">
        <v>-5</v>
      </c>
      <c r="E15" s="28">
        <v>11.7567</v>
      </c>
      <c r="F15" s="29">
        <v>-5.7360699999999998</v>
      </c>
      <c r="G15" s="30">
        <v>-12.132</v>
      </c>
      <c r="I15" s="15" t="s">
        <v>16</v>
      </c>
      <c r="J15" s="11">
        <v>-5</v>
      </c>
      <c r="K15" s="12">
        <v>-6</v>
      </c>
      <c r="L15" s="1">
        <v>0</v>
      </c>
      <c r="O15" s="70" t="s">
        <v>2</v>
      </c>
      <c r="P15" s="35" t="s">
        <v>7</v>
      </c>
      <c r="Q15" s="27"/>
      <c r="R15" s="28"/>
      <c r="S15" s="29">
        <v>-7.8370600000000001</v>
      </c>
      <c r="T15" s="30">
        <v>7.5</v>
      </c>
      <c r="V15" s="15" t="s">
        <v>16</v>
      </c>
      <c r="W15" s="38">
        <v>8</v>
      </c>
      <c r="X15" s="12">
        <v>-12</v>
      </c>
      <c r="Y15" s="1"/>
    </row>
    <row r="16" spans="2:27" ht="15.75" thickBot="1" x14ac:dyDescent="0.3">
      <c r="B16" s="71"/>
      <c r="C16" s="20" t="s">
        <v>8</v>
      </c>
      <c r="D16" s="31">
        <v>-1.5959999999999998E-2</v>
      </c>
      <c r="E16" s="32">
        <v>-1.2330399999999999</v>
      </c>
      <c r="F16" s="33">
        <v>9.8209999999999999E-3</v>
      </c>
      <c r="G16" s="34">
        <v>5.475E-2</v>
      </c>
      <c r="I16" s="16" t="s">
        <v>17</v>
      </c>
      <c r="J16" s="13">
        <v>12</v>
      </c>
      <c r="K16" s="14">
        <v>-12</v>
      </c>
      <c r="L16" s="1" t="s">
        <v>25</v>
      </c>
      <c r="O16" s="71"/>
      <c r="P16" s="20" t="s">
        <v>8</v>
      </c>
      <c r="Q16" s="31"/>
      <c r="R16" s="32"/>
      <c r="S16" s="33">
        <v>7.0740000000000004E-3</v>
      </c>
      <c r="T16" s="34">
        <v>-0.56999999999999995</v>
      </c>
      <c r="V16" s="40" t="s">
        <v>27</v>
      </c>
      <c r="X16">
        <v>-8</v>
      </c>
      <c r="Y16" s="1"/>
    </row>
    <row r="17" spans="2:27" ht="15.75" thickBot="1" x14ac:dyDescent="0.3">
      <c r="B17" s="71"/>
      <c r="C17" s="22" t="s">
        <v>20</v>
      </c>
      <c r="D17" s="61">
        <f>(E16-D16)/(E15-D15)</f>
        <v>-7.2632439561488821E-2</v>
      </c>
      <c r="E17" s="62"/>
      <c r="F17" s="63">
        <f>(G16-F16)/(G15-F15)</f>
        <v>-7.0246234714888998E-3</v>
      </c>
      <c r="G17" s="64"/>
      <c r="I17" s="5"/>
      <c r="J17" s="7"/>
      <c r="K17" s="7"/>
      <c r="O17" s="71"/>
      <c r="P17" s="22" t="s">
        <v>20</v>
      </c>
      <c r="Q17" s="61">
        <f>Z20</f>
        <v>-9.5967807065430261E-2</v>
      </c>
      <c r="R17" s="62"/>
      <c r="S17" s="63">
        <f>(T16-S16)/(T15-S15)</f>
        <v>-3.7626116087437877E-2</v>
      </c>
      <c r="T17" s="64"/>
      <c r="V17" s="16" t="s">
        <v>17</v>
      </c>
      <c r="W17" s="39">
        <v>13</v>
      </c>
      <c r="X17" s="14">
        <v>13</v>
      </c>
    </row>
    <row r="18" spans="2:27" ht="15.75" thickBot="1" x14ac:dyDescent="0.3">
      <c r="B18" s="71"/>
      <c r="C18" s="23" t="s">
        <v>13</v>
      </c>
      <c r="D18" s="65">
        <v>-7.0499999999999993E-2</v>
      </c>
      <c r="E18" s="66"/>
      <c r="F18" s="59">
        <f>F17</f>
        <v>-7.0246234714888998E-3</v>
      </c>
      <c r="G18" s="60"/>
      <c r="I18" s="5"/>
      <c r="J18" s="7"/>
      <c r="K18" s="7"/>
      <c r="O18" s="71"/>
      <c r="P18" s="23" t="s">
        <v>13</v>
      </c>
      <c r="Q18" s="65">
        <v>-9.6000000000000002E-2</v>
      </c>
      <c r="R18" s="66"/>
      <c r="S18" s="59">
        <v>-3.9E-2</v>
      </c>
      <c r="T18" s="60"/>
      <c r="V18" s="44" t="s">
        <v>30</v>
      </c>
      <c r="W18" s="45"/>
      <c r="X18" s="45" t="s">
        <v>28</v>
      </c>
      <c r="Y18" s="45" t="s">
        <v>29</v>
      </c>
      <c r="Z18" s="45"/>
      <c r="AA18" s="46"/>
    </row>
    <row r="19" spans="2:27" ht="15.75" thickBot="1" x14ac:dyDescent="0.3">
      <c r="B19" s="71"/>
      <c r="C19" s="9" t="s">
        <v>19</v>
      </c>
      <c r="D19" s="53">
        <f>D17*0.017453</f>
        <v>-1.2676539676666643E-3</v>
      </c>
      <c r="E19" s="54"/>
      <c r="F19" s="53">
        <f t="shared" ref="F19" si="2">F17*0.017453</f>
        <v>-1.2260075344789576E-4</v>
      </c>
      <c r="G19" s="55"/>
      <c r="I19" s="5"/>
      <c r="J19" s="7"/>
      <c r="K19" s="7"/>
      <c r="O19" s="71"/>
      <c r="P19" s="9" t="s">
        <v>19</v>
      </c>
      <c r="Q19" s="53">
        <f>Q17*0.017453</f>
        <v>-1.6749261367129543E-3</v>
      </c>
      <c r="R19" s="54"/>
      <c r="S19" s="53">
        <f t="shared" ref="S19" si="3">S17*0.017453</f>
        <v>-6.5668860407405326E-4</v>
      </c>
      <c r="T19" s="55"/>
      <c r="V19" s="35" t="s">
        <v>7</v>
      </c>
      <c r="W19" s="27">
        <v>7.5</v>
      </c>
      <c r="X19" s="41">
        <v>12.463100000000001</v>
      </c>
      <c r="Y19" s="7"/>
      <c r="Z19" s="7"/>
    </row>
    <row r="20" spans="2:27" ht="15.75" thickBot="1" x14ac:dyDescent="0.3">
      <c r="B20" s="71"/>
      <c r="C20" s="23" t="s">
        <v>13</v>
      </c>
      <c r="D20" s="49">
        <f>D18*0.017453</f>
        <v>-1.2304364999999999E-3</v>
      </c>
      <c r="E20" s="50"/>
      <c r="F20" s="51">
        <f>F18*0.017453</f>
        <v>-1.2260075344789576E-4</v>
      </c>
      <c r="G20" s="52"/>
      <c r="I20" s="5"/>
      <c r="J20" s="7"/>
      <c r="K20" s="7"/>
      <c r="O20" s="71"/>
      <c r="P20" s="23" t="s">
        <v>13</v>
      </c>
      <c r="Q20" s="49">
        <f>Q18*0.017453</f>
        <v>-1.6754879999999999E-3</v>
      </c>
      <c r="R20" s="50"/>
      <c r="S20" s="51">
        <f>S18*0.017453</f>
        <v>-6.8066700000000003E-4</v>
      </c>
      <c r="T20" s="52"/>
      <c r="V20" s="20" t="s">
        <v>8</v>
      </c>
      <c r="W20" s="31">
        <v>-0.56999999999999995</v>
      </c>
      <c r="X20" s="42">
        <v>-1.2330399999999999</v>
      </c>
      <c r="Z20" s="2">
        <f>W21-S17</f>
        <v>-9.5967807065430261E-2</v>
      </c>
    </row>
    <row r="21" spans="2:27" ht="15.75" thickBot="1" x14ac:dyDescent="0.3">
      <c r="B21" s="71"/>
      <c r="C21" s="21" t="s">
        <v>21</v>
      </c>
      <c r="D21" s="56">
        <f>$C$3*D18</f>
        <v>-4.44855</v>
      </c>
      <c r="E21" s="57"/>
      <c r="F21" s="56">
        <f>$C$3*F18</f>
        <v>-0.44325374105094961</v>
      </c>
      <c r="G21" s="58"/>
      <c r="O21" s="71"/>
      <c r="P21" s="21" t="s">
        <v>21</v>
      </c>
      <c r="Q21" s="56">
        <f>$P$3*Q18</f>
        <v>-6.0575999999999999</v>
      </c>
      <c r="R21" s="57"/>
      <c r="S21" s="56">
        <f>$P$3*S18</f>
        <v>-2.4609000000000001</v>
      </c>
      <c r="T21" s="58"/>
      <c r="V21" s="43" t="s">
        <v>20</v>
      </c>
      <c r="W21" s="75">
        <f>(X20-W20)/(X19-W19)</f>
        <v>-0.13359392315286814</v>
      </c>
      <c r="X21" s="76"/>
    </row>
    <row r="22" spans="2:27" ht="15.75" thickBot="1" x14ac:dyDescent="0.3">
      <c r="B22" s="72"/>
      <c r="C22" s="21" t="s">
        <v>22</v>
      </c>
      <c r="D22" s="56">
        <f>$C$3*D19</f>
        <v>-7.9988965359766517E-2</v>
      </c>
      <c r="E22" s="57"/>
      <c r="F22" s="56">
        <f>$C$3*F19</f>
        <v>-7.7361075425622225E-3</v>
      </c>
      <c r="G22" s="58"/>
      <c r="O22" s="72"/>
      <c r="P22" s="21" t="s">
        <v>22</v>
      </c>
      <c r="Q22" s="56">
        <f>$P$3*Q19</f>
        <v>-0.10568783922658742</v>
      </c>
      <c r="R22" s="57"/>
      <c r="S22" s="56">
        <f>$P$3*S19</f>
        <v>-4.1437050917072761E-2</v>
      </c>
      <c r="T22" s="58"/>
    </row>
    <row r="24" spans="2:27" ht="15.75" thickBot="1" x14ac:dyDescent="0.3">
      <c r="L24" s="1"/>
    </row>
    <row r="25" spans="2:27" ht="15.75" thickBot="1" x14ac:dyDescent="0.3">
      <c r="B25" s="47" t="s">
        <v>12</v>
      </c>
      <c r="C25" s="24" t="s">
        <v>18</v>
      </c>
      <c r="D25" s="67" t="s">
        <v>9</v>
      </c>
      <c r="E25" s="69"/>
      <c r="F25" s="67" t="s">
        <v>10</v>
      </c>
      <c r="G25" s="68"/>
      <c r="J25" s="17" t="s">
        <v>14</v>
      </c>
      <c r="K25" s="18"/>
      <c r="L25" s="37" t="s">
        <v>24</v>
      </c>
    </row>
    <row r="26" spans="2:27" ht="15.75" thickBot="1" x14ac:dyDescent="0.3">
      <c r="B26" s="48"/>
      <c r="C26" s="4">
        <v>61.9</v>
      </c>
      <c r="D26" s="3" t="s">
        <v>5</v>
      </c>
      <c r="E26" s="8" t="s">
        <v>6</v>
      </c>
      <c r="F26" s="25" t="s">
        <v>5</v>
      </c>
      <c r="G26" s="26" t="s">
        <v>6</v>
      </c>
      <c r="J26" s="10" t="s">
        <v>3</v>
      </c>
      <c r="K26" s="19" t="s">
        <v>4</v>
      </c>
      <c r="L26" s="1" t="s">
        <v>15</v>
      </c>
      <c r="M26" s="7"/>
    </row>
    <row r="27" spans="2:27" x14ac:dyDescent="0.25">
      <c r="B27" s="70" t="s">
        <v>1</v>
      </c>
      <c r="C27" s="35" t="s">
        <v>7</v>
      </c>
      <c r="D27" s="27"/>
      <c r="E27" s="28"/>
      <c r="F27" s="29">
        <v>-1.47254</v>
      </c>
      <c r="G27" s="30">
        <v>-3.67719</v>
      </c>
      <c r="I27" s="15" t="s">
        <v>16</v>
      </c>
      <c r="J27" s="38">
        <v>7</v>
      </c>
      <c r="K27" s="12">
        <v>-5</v>
      </c>
      <c r="L27" s="1">
        <v>0</v>
      </c>
      <c r="M27" s="7"/>
    </row>
    <row r="28" spans="2:27" ht="15.75" thickBot="1" x14ac:dyDescent="0.3">
      <c r="B28" s="71"/>
      <c r="C28" s="20" t="s">
        <v>8</v>
      </c>
      <c r="D28" s="31"/>
      <c r="E28" s="32"/>
      <c r="F28" s="33">
        <v>2.4E-2</v>
      </c>
      <c r="G28" s="34">
        <v>8.0699999999999994E-2</v>
      </c>
      <c r="I28" s="40" t="s">
        <v>27</v>
      </c>
      <c r="K28">
        <v>-1.2</v>
      </c>
      <c r="L28" s="1"/>
      <c r="M28" s="7"/>
    </row>
    <row r="29" spans="2:27" ht="15.75" thickBot="1" x14ac:dyDescent="0.3">
      <c r="B29" s="71"/>
      <c r="C29" s="22" t="s">
        <v>20</v>
      </c>
      <c r="D29" s="61">
        <f>M33</f>
        <v>-0.11493091877340286</v>
      </c>
      <c r="E29" s="62"/>
      <c r="F29" s="63">
        <f>(G28-F28)/(G27-F27)</f>
        <v>-2.5718367994919826E-2</v>
      </c>
      <c r="G29" s="64"/>
      <c r="I29" s="16" t="s">
        <v>17</v>
      </c>
      <c r="J29" s="39">
        <v>17</v>
      </c>
      <c r="K29" s="14">
        <v>17</v>
      </c>
      <c r="L29" s="7">
        <v>16</v>
      </c>
      <c r="M29" s="7"/>
    </row>
    <row r="30" spans="2:27" ht="15.75" thickBot="1" x14ac:dyDescent="0.3">
      <c r="B30" s="71"/>
      <c r="C30" s="23" t="s">
        <v>13</v>
      </c>
      <c r="D30" s="65">
        <v>-0.13500000000000001</v>
      </c>
      <c r="E30" s="66"/>
      <c r="F30" s="73">
        <v>-1.4999999999999999E-2</v>
      </c>
      <c r="G30" s="74"/>
      <c r="I30" s="5"/>
      <c r="J30" s="7"/>
      <c r="K30" s="7"/>
      <c r="L30" s="7"/>
      <c r="M30" s="7"/>
    </row>
    <row r="31" spans="2:27" ht="15.75" thickBot="1" x14ac:dyDescent="0.3">
      <c r="B31" s="71"/>
      <c r="C31" s="9" t="s">
        <v>19</v>
      </c>
      <c r="D31" s="53">
        <f>D29*0.017453</f>
        <v>-2.0058893253522003E-3</v>
      </c>
      <c r="E31" s="54"/>
      <c r="F31" s="53">
        <f t="shared" ref="F31" si="4">F29*0.017453</f>
        <v>-4.4886267661533571E-4</v>
      </c>
      <c r="G31" s="55"/>
      <c r="I31" s="44" t="s">
        <v>30</v>
      </c>
      <c r="J31" s="45"/>
      <c r="K31" s="45" t="s">
        <v>28</v>
      </c>
      <c r="L31" s="45" t="s">
        <v>29</v>
      </c>
      <c r="M31" s="45"/>
      <c r="N31" s="46"/>
    </row>
    <row r="32" spans="2:27" ht="15.75" thickBot="1" x14ac:dyDescent="0.3">
      <c r="B32" s="71"/>
      <c r="C32" s="23" t="s">
        <v>13</v>
      </c>
      <c r="D32" s="49">
        <f>D30*0.017453</f>
        <v>-2.356155E-3</v>
      </c>
      <c r="E32" s="50"/>
      <c r="F32" s="51">
        <f>F30*0.017453</f>
        <v>-2.61795E-4</v>
      </c>
      <c r="G32" s="52"/>
      <c r="I32" s="35" t="s">
        <v>7</v>
      </c>
      <c r="J32" s="27">
        <v>8.6959</v>
      </c>
      <c r="K32" s="41">
        <v>16.8279</v>
      </c>
      <c r="L32" s="7"/>
      <c r="M32" s="7"/>
    </row>
    <row r="33" spans="2:14" ht="15.75" thickBot="1" x14ac:dyDescent="0.3">
      <c r="B33" s="71"/>
      <c r="C33" s="21" t="s">
        <v>21</v>
      </c>
      <c r="D33" s="56">
        <f>$C$26*D30</f>
        <v>-8.3565000000000005</v>
      </c>
      <c r="E33" s="57"/>
      <c r="F33" s="56">
        <f>$C$26*F30</f>
        <v>-0.92849999999999999</v>
      </c>
      <c r="G33" s="58"/>
      <c r="I33" s="20" t="s">
        <v>8</v>
      </c>
      <c r="J33" s="31">
        <v>-0.61534</v>
      </c>
      <c r="K33" s="42">
        <v>-1.7591000000000001</v>
      </c>
      <c r="M33" s="2">
        <f>J34-F29</f>
        <v>-0.11493091877340286</v>
      </c>
    </row>
    <row r="34" spans="2:14" ht="15.75" thickBot="1" x14ac:dyDescent="0.3">
      <c r="B34" s="72"/>
      <c r="C34" s="21" t="s">
        <v>22</v>
      </c>
      <c r="D34" s="56">
        <f>$C$26*D32</f>
        <v>-0.14584599449999999</v>
      </c>
      <c r="E34" s="57"/>
      <c r="F34" s="56">
        <f>$C$26*F31</f>
        <v>-2.778459968248928E-2</v>
      </c>
      <c r="G34" s="58"/>
      <c r="I34" s="43" t="s">
        <v>20</v>
      </c>
      <c r="J34" s="75">
        <f>(K33-J33)/(K32-J32)</f>
        <v>-0.1406492867683227</v>
      </c>
      <c r="K34" s="76"/>
    </row>
    <row r="35" spans="2:14" ht="15.75" thickBot="1" x14ac:dyDescent="0.3"/>
    <row r="36" spans="2:14" ht="15.75" thickBot="1" x14ac:dyDescent="0.3">
      <c r="B36" s="47" t="s">
        <v>12</v>
      </c>
      <c r="C36" s="24" t="s">
        <v>18</v>
      </c>
      <c r="D36" s="67" t="s">
        <v>9</v>
      </c>
      <c r="E36" s="69"/>
      <c r="F36" s="67" t="s">
        <v>10</v>
      </c>
      <c r="G36" s="68"/>
      <c r="J36" s="17" t="s">
        <v>14</v>
      </c>
      <c r="K36" s="18"/>
      <c r="L36" s="37" t="s">
        <v>24</v>
      </c>
    </row>
    <row r="37" spans="2:14" ht="15.75" thickBot="1" x14ac:dyDescent="0.3">
      <c r="B37" s="48"/>
      <c r="C37" s="4">
        <v>61.9</v>
      </c>
      <c r="D37" s="3" t="s">
        <v>5</v>
      </c>
      <c r="E37" s="8" t="s">
        <v>6</v>
      </c>
      <c r="F37" s="25" t="s">
        <v>5</v>
      </c>
      <c r="G37" s="26" t="s">
        <v>6</v>
      </c>
      <c r="J37" s="10" t="s">
        <v>3</v>
      </c>
      <c r="K37" s="19" t="s">
        <v>4</v>
      </c>
      <c r="L37" s="1" t="s">
        <v>15</v>
      </c>
      <c r="M37" s="7"/>
    </row>
    <row r="38" spans="2:14" x14ac:dyDescent="0.25">
      <c r="B38" s="70" t="s">
        <v>2</v>
      </c>
      <c r="C38" s="35" t="s">
        <v>7</v>
      </c>
      <c r="D38" s="27"/>
      <c r="E38" s="28"/>
      <c r="F38" s="29">
        <v>-0.76551999999999998</v>
      </c>
      <c r="G38" s="30">
        <v>-3.3723000000000001</v>
      </c>
      <c r="I38" s="15" t="s">
        <v>16</v>
      </c>
      <c r="J38" s="38">
        <v>7.5</v>
      </c>
      <c r="K38" s="12">
        <v>-5</v>
      </c>
      <c r="L38" s="1"/>
      <c r="M38" s="7"/>
    </row>
    <row r="39" spans="2:14" ht="15.75" thickBot="1" x14ac:dyDescent="0.3">
      <c r="B39" s="71"/>
      <c r="C39" s="20" t="s">
        <v>8</v>
      </c>
      <c r="D39" s="31"/>
      <c r="E39" s="32"/>
      <c r="F39" s="33">
        <v>1.941E-2</v>
      </c>
      <c r="G39" s="34">
        <v>8.4500000000000006E-2</v>
      </c>
      <c r="I39" s="40" t="s">
        <v>27</v>
      </c>
      <c r="K39">
        <v>-0.5</v>
      </c>
      <c r="L39" s="1"/>
      <c r="M39" s="7"/>
    </row>
    <row r="40" spans="2:14" ht="15.75" thickBot="1" x14ac:dyDescent="0.3">
      <c r="B40" s="71"/>
      <c r="C40" s="22" t="s">
        <v>20</v>
      </c>
      <c r="D40" s="61">
        <f>M44</f>
        <v>-0.12431143741843251</v>
      </c>
      <c r="E40" s="62"/>
      <c r="F40" s="63">
        <f>(G39-F39)/(G38-F38)</f>
        <v>-2.4969502604746088E-2</v>
      </c>
      <c r="G40" s="64"/>
      <c r="I40" s="16" t="s">
        <v>17</v>
      </c>
      <c r="J40" s="39">
        <v>16</v>
      </c>
      <c r="K40" s="14">
        <v>16</v>
      </c>
      <c r="L40" s="7"/>
      <c r="M40" s="7"/>
    </row>
    <row r="41" spans="2:14" ht="15.75" thickBot="1" x14ac:dyDescent="0.3">
      <c r="B41" s="71"/>
      <c r="C41" s="23" t="s">
        <v>13</v>
      </c>
      <c r="D41" s="65">
        <v>-0.13500000000000001</v>
      </c>
      <c r="E41" s="66"/>
      <c r="F41" s="59">
        <f>-0.018</f>
        <v>-1.7999999999999999E-2</v>
      </c>
      <c r="G41" s="60"/>
      <c r="I41" s="5"/>
      <c r="J41" s="7"/>
      <c r="K41" s="7"/>
      <c r="L41" s="7"/>
      <c r="M41" s="7"/>
    </row>
    <row r="42" spans="2:14" ht="15.75" thickBot="1" x14ac:dyDescent="0.3">
      <c r="B42" s="71"/>
      <c r="C42" s="9" t="s">
        <v>19</v>
      </c>
      <c r="D42" s="53">
        <f>D40*0.017453</f>
        <v>-2.1696075172639023E-3</v>
      </c>
      <c r="E42" s="54"/>
      <c r="F42" s="53">
        <f t="shared" ref="F42" si="5">F40*0.017453</f>
        <v>-4.3579272896063345E-4</v>
      </c>
      <c r="G42" s="55"/>
      <c r="I42" s="44" t="s">
        <v>30</v>
      </c>
      <c r="J42" s="45"/>
      <c r="K42" s="45" t="s">
        <v>28</v>
      </c>
      <c r="L42" s="45" t="s">
        <v>29</v>
      </c>
      <c r="M42" s="45"/>
      <c r="N42" s="46"/>
    </row>
    <row r="43" spans="2:14" ht="15.75" thickBot="1" x14ac:dyDescent="0.3">
      <c r="B43" s="71"/>
      <c r="C43" s="23" t="s">
        <v>13</v>
      </c>
      <c r="D43" s="49">
        <f>D41*0.017453</f>
        <v>-2.356155E-3</v>
      </c>
      <c r="E43" s="50"/>
      <c r="F43" s="51">
        <f>F41*0.017453</f>
        <v>-3.1415399999999997E-4</v>
      </c>
      <c r="G43" s="52"/>
      <c r="I43" s="35" t="s">
        <v>7</v>
      </c>
      <c r="J43" s="27">
        <v>7.7639100000000001</v>
      </c>
      <c r="K43" s="41">
        <v>15.5901</v>
      </c>
      <c r="L43" s="7"/>
      <c r="M43" s="7"/>
    </row>
    <row r="44" spans="2:14" ht="15.75" thickBot="1" x14ac:dyDescent="0.3">
      <c r="B44" s="71"/>
      <c r="C44" s="21" t="s">
        <v>21</v>
      </c>
      <c r="D44" s="56">
        <f>$C$37*D41</f>
        <v>-8.3565000000000005</v>
      </c>
      <c r="E44" s="57"/>
      <c r="F44" s="56">
        <f>$C$37*F41</f>
        <v>-1.1141999999999999</v>
      </c>
      <c r="G44" s="58"/>
      <c r="I44" s="20" t="s">
        <v>8</v>
      </c>
      <c r="J44" s="31">
        <v>-0.40497899999999998</v>
      </c>
      <c r="K44" s="42">
        <v>-1.57328</v>
      </c>
      <c r="M44" s="2">
        <f>J45-F40</f>
        <v>-0.12431143741843251</v>
      </c>
    </row>
    <row r="45" spans="2:14" ht="15.75" thickBot="1" x14ac:dyDescent="0.3">
      <c r="B45" s="72"/>
      <c r="C45" s="21" t="s">
        <v>22</v>
      </c>
      <c r="D45" s="56">
        <f>$C$37*D42</f>
        <v>-0.13429870531863555</v>
      </c>
      <c r="E45" s="57"/>
      <c r="F45" s="56">
        <f>$C$37*F42</f>
        <v>-2.6975569922663211E-2</v>
      </c>
      <c r="G45" s="58"/>
      <c r="I45" s="43" t="s">
        <v>20</v>
      </c>
      <c r="J45" s="75">
        <f>(K44-J44)/(K43-J43)</f>
        <v>-0.1492809400231786</v>
      </c>
      <c r="K45" s="76"/>
    </row>
    <row r="47" spans="2:14" ht="15.75" thickBot="1" x14ac:dyDescent="0.3"/>
    <row r="48" spans="2:14" ht="15.75" thickBot="1" x14ac:dyDescent="0.3">
      <c r="B48" s="47" t="s">
        <v>11</v>
      </c>
      <c r="C48" s="24" t="s">
        <v>18</v>
      </c>
      <c r="D48" s="67" t="s">
        <v>9</v>
      </c>
      <c r="E48" s="69"/>
      <c r="F48" s="67" t="s">
        <v>10</v>
      </c>
      <c r="G48" s="68"/>
      <c r="J48" s="17" t="s">
        <v>14</v>
      </c>
      <c r="K48" s="18"/>
      <c r="L48" s="37" t="s">
        <v>24</v>
      </c>
    </row>
    <row r="49" spans="2:14" ht="15.75" thickBot="1" x14ac:dyDescent="0.3">
      <c r="B49" s="48"/>
      <c r="C49" s="4">
        <v>81.900000000000006</v>
      </c>
      <c r="D49" s="3" t="s">
        <v>5</v>
      </c>
      <c r="E49" s="8" t="s">
        <v>6</v>
      </c>
      <c r="F49" s="25" t="s">
        <v>5</v>
      </c>
      <c r="G49" s="26" t="s">
        <v>6</v>
      </c>
      <c r="J49" s="10" t="s">
        <v>3</v>
      </c>
      <c r="K49" s="19" t="s">
        <v>4</v>
      </c>
      <c r="L49" s="1" t="s">
        <v>15</v>
      </c>
      <c r="M49" s="7"/>
    </row>
    <row r="50" spans="2:14" x14ac:dyDescent="0.25">
      <c r="B50" s="70" t="s">
        <v>1</v>
      </c>
      <c r="C50" s="35" t="s">
        <v>7</v>
      </c>
      <c r="D50" s="27"/>
      <c r="E50" s="28"/>
      <c r="F50" s="29">
        <v>-4.5599999999999996</v>
      </c>
      <c r="G50" s="30">
        <v>-6.4424599999999996</v>
      </c>
      <c r="I50" s="15" t="s">
        <v>16</v>
      </c>
      <c r="J50" s="38">
        <v>2.5</v>
      </c>
      <c r="K50" s="12">
        <v>-7</v>
      </c>
      <c r="L50" s="1"/>
      <c r="M50" s="7"/>
    </row>
    <row r="51" spans="2:14" ht="15.75" thickBot="1" x14ac:dyDescent="0.3">
      <c r="B51" s="71"/>
      <c r="C51" s="20" t="s">
        <v>8</v>
      </c>
      <c r="D51" s="31"/>
      <c r="E51" s="32"/>
      <c r="F51" s="33">
        <v>1.9369999999999998E-2</v>
      </c>
      <c r="G51" s="34">
        <v>0.1101</v>
      </c>
      <c r="I51" s="40" t="s">
        <v>27</v>
      </c>
      <c r="K51">
        <v>-4</v>
      </c>
      <c r="L51" s="1"/>
      <c r="M51" s="7"/>
    </row>
    <row r="52" spans="2:14" ht="15.75" thickBot="1" x14ac:dyDescent="0.3">
      <c r="B52" s="71"/>
      <c r="C52" s="22" t="s">
        <v>20</v>
      </c>
      <c r="D52" s="61" t="e">
        <f>(E51-D51)/(E50-D50)</f>
        <v>#DIV/0!</v>
      </c>
      <c r="E52" s="62"/>
      <c r="F52" s="63">
        <f>(G51-F51)/(G50-F50)</f>
        <v>-4.8197571263134412E-2</v>
      </c>
      <c r="G52" s="64"/>
      <c r="I52" s="16" t="s">
        <v>17</v>
      </c>
      <c r="J52" s="39">
        <v>12.5</v>
      </c>
      <c r="K52" s="14">
        <v>12.5</v>
      </c>
      <c r="L52" s="7"/>
      <c r="M52" s="7"/>
    </row>
    <row r="53" spans="2:14" ht="15.75" thickBot="1" x14ac:dyDescent="0.3">
      <c r="B53" s="71"/>
      <c r="C53" s="23" t="s">
        <v>13</v>
      </c>
      <c r="D53" s="65">
        <v>-0.09</v>
      </c>
      <c r="E53" s="66"/>
      <c r="F53" s="73">
        <v>-3.5000000000000003E-2</v>
      </c>
      <c r="G53" s="74"/>
      <c r="I53" s="5"/>
      <c r="J53" s="7"/>
      <c r="K53" s="7"/>
      <c r="L53" s="7"/>
      <c r="M53" s="7"/>
    </row>
    <row r="54" spans="2:14" ht="15.75" thickBot="1" x14ac:dyDescent="0.3">
      <c r="B54" s="71"/>
      <c r="C54" s="9" t="s">
        <v>19</v>
      </c>
      <c r="D54" s="53" t="e">
        <f>D52*0.017453</f>
        <v>#DIV/0!</v>
      </c>
      <c r="E54" s="54"/>
      <c r="F54" s="53">
        <f t="shared" ref="F54" si="6">F52*0.017453</f>
        <v>-8.4119221125548483E-4</v>
      </c>
      <c r="G54" s="55"/>
      <c r="I54" s="44" t="s">
        <v>30</v>
      </c>
      <c r="J54" s="45"/>
      <c r="K54" s="45" t="s">
        <v>28</v>
      </c>
      <c r="L54" s="45" t="s">
        <v>29</v>
      </c>
      <c r="M54" s="45"/>
      <c r="N54" s="46"/>
    </row>
    <row r="55" spans="2:14" ht="15.75" thickBot="1" x14ac:dyDescent="0.3">
      <c r="B55" s="71"/>
      <c r="C55" s="23" t="s">
        <v>13</v>
      </c>
      <c r="D55" s="49">
        <f>D53*0.017453</f>
        <v>-1.57077E-3</v>
      </c>
      <c r="E55" s="50"/>
      <c r="F55" s="51">
        <f>F53*0.017453</f>
        <v>-6.108550000000001E-4</v>
      </c>
      <c r="G55" s="52"/>
      <c r="I55" s="35" t="s">
        <v>7</v>
      </c>
      <c r="J55" s="27">
        <v>5.6447500000000002</v>
      </c>
      <c r="K55" s="41">
        <v>12.335699999999999</v>
      </c>
      <c r="L55" s="7"/>
      <c r="M55" s="7"/>
    </row>
    <row r="56" spans="2:14" ht="15.75" thickBot="1" x14ac:dyDescent="0.3">
      <c r="B56" s="71"/>
      <c r="C56" s="21" t="s">
        <v>21</v>
      </c>
      <c r="D56" s="56">
        <f>$C$49*D53</f>
        <v>-7.3710000000000004</v>
      </c>
      <c r="E56" s="57"/>
      <c r="F56" s="56">
        <f>$C$49*F53</f>
        <v>-2.8665000000000003</v>
      </c>
      <c r="G56" s="58"/>
      <c r="I56" s="20" t="s">
        <v>8</v>
      </c>
      <c r="J56" s="31">
        <v>-0.74670300000000001</v>
      </c>
      <c r="K56" s="42">
        <v>-1.42178</v>
      </c>
      <c r="M56" s="2">
        <f>J57-F52</f>
        <v>-5.2696472183610843E-2</v>
      </c>
    </row>
    <row r="57" spans="2:14" ht="15.75" thickBot="1" x14ac:dyDescent="0.3">
      <c r="B57" s="72"/>
      <c r="C57" s="21" t="s">
        <v>22</v>
      </c>
      <c r="D57" s="56">
        <f>$C$49*D55</f>
        <v>-0.128646063</v>
      </c>
      <c r="E57" s="57"/>
      <c r="F57" s="56">
        <f>$C$49*F54</f>
        <v>-6.8893642101824207E-2</v>
      </c>
      <c r="G57" s="58"/>
      <c r="I57" s="43" t="s">
        <v>20</v>
      </c>
      <c r="J57" s="75">
        <f>(K56-J56)/(K55-J55)</f>
        <v>-0.10089404344674525</v>
      </c>
      <c r="K57" s="76"/>
    </row>
    <row r="58" spans="2:14" ht="15.75" thickBot="1" x14ac:dyDescent="0.3"/>
    <row r="59" spans="2:14" ht="15.75" thickBot="1" x14ac:dyDescent="0.3">
      <c r="B59" s="47" t="s">
        <v>11</v>
      </c>
      <c r="C59" s="24" t="s">
        <v>18</v>
      </c>
      <c r="D59" s="67" t="s">
        <v>9</v>
      </c>
      <c r="E59" s="69"/>
      <c r="F59" s="67" t="s">
        <v>10</v>
      </c>
      <c r="G59" s="68"/>
      <c r="J59" s="17" t="s">
        <v>14</v>
      </c>
      <c r="K59" s="18"/>
      <c r="L59" s="37" t="s">
        <v>24</v>
      </c>
    </row>
    <row r="60" spans="2:14" ht="15.75" thickBot="1" x14ac:dyDescent="0.3">
      <c r="B60" s="48"/>
      <c r="C60" s="4">
        <v>81.900000000000006</v>
      </c>
      <c r="D60" s="3" t="s">
        <v>5</v>
      </c>
      <c r="E60" s="8" t="s">
        <v>6</v>
      </c>
      <c r="F60" s="25" t="s">
        <v>5</v>
      </c>
      <c r="G60" s="26" t="s">
        <v>6</v>
      </c>
      <c r="J60" s="10" t="s">
        <v>3</v>
      </c>
      <c r="K60" s="19" t="s">
        <v>4</v>
      </c>
      <c r="L60" s="1" t="s">
        <v>15</v>
      </c>
      <c r="M60" s="7"/>
    </row>
    <row r="61" spans="2:14" x14ac:dyDescent="0.25">
      <c r="B61" s="70" t="s">
        <v>2</v>
      </c>
      <c r="C61" s="35" t="s">
        <v>7</v>
      </c>
      <c r="D61" s="27"/>
      <c r="E61" s="28"/>
      <c r="F61" s="29">
        <v>-8.1689000000000007</v>
      </c>
      <c r="G61" s="30">
        <v>-9.4948999999999995</v>
      </c>
      <c r="I61" s="15" t="s">
        <v>16</v>
      </c>
      <c r="J61" s="38">
        <v>-1.6</v>
      </c>
      <c r="K61" s="12">
        <v>-10</v>
      </c>
      <c r="L61" s="1"/>
      <c r="M61" s="7"/>
    </row>
    <row r="62" spans="2:14" ht="15.75" thickBot="1" x14ac:dyDescent="0.3">
      <c r="B62" s="71"/>
      <c r="C62" s="20" t="s">
        <v>8</v>
      </c>
      <c r="D62" s="31"/>
      <c r="E62" s="32"/>
      <c r="F62" s="33">
        <v>1.6000000000000001E-4</v>
      </c>
      <c r="G62" s="34">
        <v>5.0500000000000003E-2</v>
      </c>
      <c r="I62" s="40" t="s">
        <v>27</v>
      </c>
      <c r="K62">
        <v>-8</v>
      </c>
      <c r="L62" s="1"/>
      <c r="M62" s="7"/>
    </row>
    <row r="63" spans="2:14" ht="15.75" thickBot="1" x14ac:dyDescent="0.3">
      <c r="B63" s="71"/>
      <c r="C63" s="22" t="s">
        <v>20</v>
      </c>
      <c r="D63" s="77">
        <f>M67</f>
        <v>-7.5657474588811502E-2</v>
      </c>
      <c r="E63" s="78"/>
      <c r="F63" s="79">
        <f>(G62-F62)/(G61-F61)</f>
        <v>-3.7963800904977411E-2</v>
      </c>
      <c r="G63" s="80"/>
      <c r="I63" s="16" t="s">
        <v>17</v>
      </c>
      <c r="J63" s="39">
        <v>8</v>
      </c>
      <c r="K63" s="14">
        <v>8</v>
      </c>
      <c r="L63" s="7"/>
      <c r="M63" s="7"/>
    </row>
    <row r="64" spans="2:14" ht="15.75" thickBot="1" x14ac:dyDescent="0.3">
      <c r="B64" s="71"/>
      <c r="C64" s="23" t="s">
        <v>13</v>
      </c>
      <c r="D64" s="65">
        <v>-6.5000000000000002E-2</v>
      </c>
      <c r="E64" s="66"/>
      <c r="F64" s="73">
        <v>-3.7963800904977411E-2</v>
      </c>
      <c r="G64" s="74"/>
      <c r="I64" s="5"/>
      <c r="J64" s="7"/>
      <c r="K64" s="7"/>
      <c r="L64" s="7"/>
      <c r="M64" s="7"/>
    </row>
    <row r="65" spans="2:14" ht="15.75" thickBot="1" x14ac:dyDescent="0.3">
      <c r="B65" s="71"/>
      <c r="C65" s="9" t="s">
        <v>19</v>
      </c>
      <c r="D65" s="53">
        <f>D63*0.017453</f>
        <v>-1.3204499039985271E-3</v>
      </c>
      <c r="E65" s="54"/>
      <c r="F65" s="53">
        <f t="shared" ref="F65" si="7">F63*0.017453</f>
        <v>-6.625822171945707E-4</v>
      </c>
      <c r="G65" s="55"/>
      <c r="I65" s="44" t="s">
        <v>30</v>
      </c>
      <c r="J65" s="45"/>
      <c r="K65" s="45" t="s">
        <v>28</v>
      </c>
      <c r="L65" s="45" t="s">
        <v>29</v>
      </c>
      <c r="M65" s="45"/>
      <c r="N65" s="46"/>
    </row>
    <row r="66" spans="2:14" ht="15.75" thickBot="1" x14ac:dyDescent="0.3">
      <c r="B66" s="71"/>
      <c r="C66" s="23" t="s">
        <v>13</v>
      </c>
      <c r="D66" s="49">
        <f>D64*0.017453</f>
        <v>-1.134445E-3</v>
      </c>
      <c r="E66" s="50"/>
      <c r="F66" s="51">
        <f>F64*0.017453</f>
        <v>-6.625822171945707E-4</v>
      </c>
      <c r="G66" s="52"/>
      <c r="I66" s="35" t="s">
        <v>7</v>
      </c>
      <c r="J66" s="27">
        <v>-1.10371</v>
      </c>
      <c r="K66" s="41">
        <v>7.8166000000000002</v>
      </c>
      <c r="L66" s="7"/>
      <c r="M66" s="7"/>
    </row>
    <row r="67" spans="2:14" ht="15.75" thickBot="1" x14ac:dyDescent="0.3">
      <c r="B67" s="71"/>
      <c r="C67" s="21" t="s">
        <v>21</v>
      </c>
      <c r="D67" s="56">
        <f>$C$60*D64</f>
        <v>-5.3235000000000001</v>
      </c>
      <c r="E67" s="57"/>
      <c r="F67" s="56">
        <f>$C$60*F64</f>
        <v>-3.1092352941176502</v>
      </c>
      <c r="G67" s="58"/>
      <c r="I67" s="20" t="s">
        <v>8</v>
      </c>
      <c r="J67" s="31">
        <v>-0.29219299999999998</v>
      </c>
      <c r="K67" s="42">
        <v>-1.3057300000000001</v>
      </c>
      <c r="M67" s="2">
        <f>J68-F63</f>
        <v>-7.5657474588811502E-2</v>
      </c>
    </row>
    <row r="68" spans="2:14" ht="15.75" thickBot="1" x14ac:dyDescent="0.3">
      <c r="B68" s="72"/>
      <c r="C68" s="21" t="s">
        <v>22</v>
      </c>
      <c r="D68" s="56">
        <f>$C$60*D65</f>
        <v>-0.10814484713747938</v>
      </c>
      <c r="E68" s="57"/>
      <c r="F68" s="56">
        <f>$C$60*F65</f>
        <v>-5.4265483588235346E-2</v>
      </c>
      <c r="G68" s="58"/>
      <c r="I68" s="43" t="s">
        <v>20</v>
      </c>
      <c r="J68" s="75">
        <f>(K67-J67)/(K66-J66)</f>
        <v>-0.11362127549378891</v>
      </c>
      <c r="K68" s="76"/>
    </row>
  </sheetData>
  <mergeCells count="134">
    <mergeCell ref="W10:X10"/>
    <mergeCell ref="W21:X21"/>
    <mergeCell ref="Q20:R20"/>
    <mergeCell ref="S20:T20"/>
    <mergeCell ref="Q21:R21"/>
    <mergeCell ref="S21:T21"/>
    <mergeCell ref="Q22:R22"/>
    <mergeCell ref="S22:T22"/>
    <mergeCell ref="O13:O14"/>
    <mergeCell ref="Q13:R13"/>
    <mergeCell ref="S13:T13"/>
    <mergeCell ref="O15:O22"/>
    <mergeCell ref="Q17:R17"/>
    <mergeCell ref="S17:T17"/>
    <mergeCell ref="Q18:R18"/>
    <mergeCell ref="S18:T18"/>
    <mergeCell ref="Q19:R19"/>
    <mergeCell ref="S19:T19"/>
    <mergeCell ref="S8:T8"/>
    <mergeCell ref="Q9:R9"/>
    <mergeCell ref="S9:T9"/>
    <mergeCell ref="Q10:R10"/>
    <mergeCell ref="S10:T10"/>
    <mergeCell ref="Q11:R11"/>
    <mergeCell ref="S11:T11"/>
    <mergeCell ref="J68:K68"/>
    <mergeCell ref="O2:O3"/>
    <mergeCell ref="Q2:R2"/>
    <mergeCell ref="S2:T2"/>
    <mergeCell ref="O4:O11"/>
    <mergeCell ref="Q6:R6"/>
    <mergeCell ref="S6:T6"/>
    <mergeCell ref="Q7:R7"/>
    <mergeCell ref="S7:T7"/>
    <mergeCell ref="Q8:R8"/>
    <mergeCell ref="F65:G65"/>
    <mergeCell ref="D66:E66"/>
    <mergeCell ref="F66:G66"/>
    <mergeCell ref="D67:E67"/>
    <mergeCell ref="F67:G67"/>
    <mergeCell ref="D68:E68"/>
    <mergeCell ref="F68:G68"/>
    <mergeCell ref="J57:K57"/>
    <mergeCell ref="B59:B60"/>
    <mergeCell ref="D59:E59"/>
    <mergeCell ref="F59:G59"/>
    <mergeCell ref="B61:B68"/>
    <mergeCell ref="D63:E63"/>
    <mergeCell ref="F63:G63"/>
    <mergeCell ref="D64:E64"/>
    <mergeCell ref="F64:G64"/>
    <mergeCell ref="D65:E65"/>
    <mergeCell ref="F54:G54"/>
    <mergeCell ref="D55:E55"/>
    <mergeCell ref="F55:G55"/>
    <mergeCell ref="D56:E56"/>
    <mergeCell ref="F56:G56"/>
    <mergeCell ref="D57:E57"/>
    <mergeCell ref="F57:G57"/>
    <mergeCell ref="J45:K45"/>
    <mergeCell ref="B48:B49"/>
    <mergeCell ref="D48:E48"/>
    <mergeCell ref="F48:G48"/>
    <mergeCell ref="B50:B57"/>
    <mergeCell ref="D52:E52"/>
    <mergeCell ref="F52:G52"/>
    <mergeCell ref="D53:E53"/>
    <mergeCell ref="F53:G53"/>
    <mergeCell ref="D54:E54"/>
    <mergeCell ref="F42:G42"/>
    <mergeCell ref="D43:E43"/>
    <mergeCell ref="F43:G43"/>
    <mergeCell ref="D44:E44"/>
    <mergeCell ref="F44:G44"/>
    <mergeCell ref="D45:E45"/>
    <mergeCell ref="F45:G45"/>
    <mergeCell ref="J34:K34"/>
    <mergeCell ref="B36:B37"/>
    <mergeCell ref="D36:E36"/>
    <mergeCell ref="F36:G36"/>
    <mergeCell ref="B38:B45"/>
    <mergeCell ref="D40:E40"/>
    <mergeCell ref="F40:G40"/>
    <mergeCell ref="D41:E41"/>
    <mergeCell ref="F41:G41"/>
    <mergeCell ref="D42:E42"/>
    <mergeCell ref="D32:E32"/>
    <mergeCell ref="F32:G32"/>
    <mergeCell ref="D33:E33"/>
    <mergeCell ref="F33:G33"/>
    <mergeCell ref="D34:E34"/>
    <mergeCell ref="F34:G34"/>
    <mergeCell ref="B25:B26"/>
    <mergeCell ref="D25:E25"/>
    <mergeCell ref="F25:G25"/>
    <mergeCell ref="B27:B34"/>
    <mergeCell ref="D29:E29"/>
    <mergeCell ref="F29:G29"/>
    <mergeCell ref="D30:E30"/>
    <mergeCell ref="F30:G30"/>
    <mergeCell ref="D31:E31"/>
    <mergeCell ref="F31:G31"/>
    <mergeCell ref="F13:G13"/>
    <mergeCell ref="B15:B22"/>
    <mergeCell ref="D17:E17"/>
    <mergeCell ref="F17:G17"/>
    <mergeCell ref="D18:E18"/>
    <mergeCell ref="F18:G18"/>
    <mergeCell ref="D22:E22"/>
    <mergeCell ref="F22:G22"/>
    <mergeCell ref="F20:G20"/>
    <mergeCell ref="D21:E21"/>
    <mergeCell ref="F21:G21"/>
    <mergeCell ref="D19:E19"/>
    <mergeCell ref="F19:G19"/>
    <mergeCell ref="D20:E20"/>
    <mergeCell ref="B13:B14"/>
    <mergeCell ref="D13:E13"/>
    <mergeCell ref="B2:B3"/>
    <mergeCell ref="D9:E9"/>
    <mergeCell ref="F9:G9"/>
    <mergeCell ref="D8:E8"/>
    <mergeCell ref="F8:G8"/>
    <mergeCell ref="D11:E11"/>
    <mergeCell ref="F11:G11"/>
    <mergeCell ref="F7:G7"/>
    <mergeCell ref="D6:E6"/>
    <mergeCell ref="F6:G6"/>
    <mergeCell ref="D10:E10"/>
    <mergeCell ref="F10:G10"/>
    <mergeCell ref="D7:E7"/>
    <mergeCell ref="F2:G2"/>
    <mergeCell ref="D2:E2"/>
    <mergeCell ref="B4:B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Springs_coeffs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2024-04-06T19:49:25Z</dcterms:created>
  <dcterms:modified xsi:type="dcterms:W3CDTF">2024-04-22T16:03:40Z</dcterms:modified>
</cp:coreProperties>
</file>