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30"/>
  <workbookPr/>
  <xr:revisionPtr revIDLastSave="0" documentId="8_{34B54373-FB16-439B-ADF8-6EF1A402210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Аркуш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" i="1" l="1"/>
  <c r="R16" i="1"/>
  <c r="P16" i="1"/>
  <c r="P14" i="1"/>
  <c r="P13" i="1"/>
  <c r="F9" i="1"/>
  <c r="P5" i="1"/>
  <c r="F16" i="1"/>
  <c r="F14" i="1"/>
  <c r="F15" i="1"/>
  <c r="F13" i="1"/>
  <c r="F12" i="1"/>
  <c r="F11" i="1"/>
  <c r="F10" i="1"/>
  <c r="E9" i="1"/>
  <c r="S8" i="1"/>
  <c r="T7" i="1"/>
  <c r="T6" i="1"/>
  <c r="D9" i="1"/>
  <c r="P8" i="1"/>
  <c r="P6" i="1"/>
  <c r="E10" i="1"/>
  <c r="E11" i="1"/>
  <c r="E12" i="1"/>
  <c r="E13" i="1"/>
  <c r="E14" i="1"/>
  <c r="E15" i="1"/>
  <c r="E16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<sst xmlns="http://schemas.openxmlformats.org/spreadsheetml/2006/main" count="31" uniqueCount="31">
  <si>
    <r>
      <rPr>
        <b/>
        <i/>
        <sz val="10"/>
        <color rgb="FF000000"/>
        <rFont val="Arial"/>
      </rPr>
      <t>Маємо результати спостережень за зміною величин попиту та пропозиції на ринку деякого товару
1. За цими даними знайти аналітичний вигляд функцій для попиту та пропозиції.</t>
    </r>
    <r>
      <rPr>
        <b/>
        <i/>
        <sz val="10"/>
        <color rgb="FFFF0000"/>
        <rFont val="Arial"/>
      </rPr>
      <t xml:space="preserve">(перевернути осі в графіку не виходить,так як зміна ряду не пердбачена в версії ексель для віндовс 11)
</t>
    </r>
    <r>
      <rPr>
        <b/>
        <i/>
        <sz val="10"/>
        <color rgb="FF000000"/>
        <rFont val="Arial"/>
      </rPr>
      <t xml:space="preserve">2. Побудувати знайдені функції в осях (Q,P). знайти точку ринкової рівноваги і нанести її на графік. Дослідити стан рівноваги на стабільність. </t>
    </r>
    <r>
      <rPr>
        <b/>
        <i/>
        <sz val="10"/>
        <color rgb="FFFF0000"/>
        <rFont val="Arial"/>
      </rPr>
      <t xml:space="preserve">(Нанести точку також не виходить через ексель, так як зміна ряду не пердбачена в версії ексель для віндовс 11)
</t>
    </r>
    <r>
      <rPr>
        <b/>
        <i/>
        <sz val="10"/>
        <color rgb="FF000000"/>
        <rFont val="Arial"/>
      </rPr>
      <t>3. З’ясувати та графічно відобразити (на графіку з п.2), як зміняться параметри ринкової рівноваги після введення: податку, субсидії для виробника/споживача або квоти.</t>
    </r>
  </si>
  <si>
    <t>Варіант 12</t>
  </si>
  <si>
    <t>Еластичність</t>
  </si>
  <si>
    <t>E=((dQ/dP)|(P*,Q*))*(P*/Q*)</t>
  </si>
  <si>
    <t>Євчик Олексій</t>
  </si>
  <si>
    <t>субсидія для виробника
sub=1</t>
  </si>
  <si>
    <t>Подбор параметра</t>
  </si>
  <si>
    <t>Пункт 2</t>
  </si>
  <si>
    <t>Q*d</t>
  </si>
  <si>
    <t>Q*s</t>
  </si>
  <si>
    <t>Ed</t>
  </si>
  <si>
    <t>P*</t>
  </si>
  <si>
    <t>Es</t>
  </si>
  <si>
    <t>Price</t>
  </si>
  <si>
    <t>Demand</t>
  </si>
  <si>
    <t>Supply</t>
  </si>
  <si>
    <t>Func_dem</t>
  </si>
  <si>
    <t>Func_sup</t>
  </si>
  <si>
    <t>Sup(sub)</t>
  </si>
  <si>
    <t>Q*d-Q*s</t>
  </si>
  <si>
    <t>Рівноважна точка</t>
  </si>
  <si>
    <t>sub</t>
  </si>
  <si>
    <t>Пункт3</t>
  </si>
  <si>
    <t>Q**d</t>
  </si>
  <si>
    <t>Qs(sub)=F(P+sub)</t>
  </si>
  <si>
    <t>Q**s(tax)</t>
  </si>
  <si>
    <t>Розподіл ставки податку</t>
  </si>
  <si>
    <t>P**</t>
  </si>
  <si>
    <t>зміни для споживач</t>
  </si>
  <si>
    <t>Компенсація виробнику</t>
  </si>
  <si>
    <t>Q**d-Q**s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</si>
</sst>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Aptos Narrow"/>
      <family val="2"/>
      <scheme val="minor"/>
    </font>
    <font>
      <sz val="10"/>
      <color theme="1"/>
      <name val="Arial"/>
      <charset val="1"/>
    </font>
    <font>
      <b/>
      <sz val="10"/>
      <color theme="1"/>
      <name val="Arial"/>
      <charset val="1"/>
    </font>
    <font>
      <b/>
      <i/>
      <sz val="10"/>
      <color theme="1"/>
      <name val="Arial"/>
      <charset val="1"/>
    </font>
    <font>
      <b/>
      <i/>
      <sz val="10"/>
      <color rgb="FF000000"/>
      <name val="Arial"/>
    </font>
    <font>
      <b/>
      <i/>
      <sz val="10"/>
      <color rgb="FFFF0000"/>
      <name val="Arial"/>
    </font>
    <font>
      <b/>
      <i/>
      <sz val="10"/>
      <color theme="1"/>
      <name val="Arial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charset val="1"/>
    </font>
    <font>
      <sz val="11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0" xfId="0" applyFont="1" applyBorder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2" fillId="4" borderId="15" xfId="0" applyFont="1" applyFill="1" applyBorder="1" applyAlignment="1">
      <alignment horizontal="center" vertical="center" readingOrder="1"/>
    </xf>
    <xf numFmtId="0" fontId="2" fillId="4" borderId="16" xfId="0" applyFont="1" applyFill="1" applyBorder="1" applyAlignment="1">
      <alignment horizontal="center" vertical="center" readingOrder="1"/>
    </xf>
    <xf numFmtId="0" fontId="1" fillId="0" borderId="13" xfId="0" applyFont="1" applyBorder="1" applyAlignment="1">
      <alignment horizontal="center" vertical="center" readingOrder="1"/>
    </xf>
    <xf numFmtId="0" fontId="1" fillId="0" borderId="8" xfId="0" applyFont="1" applyBorder="1" applyAlignment="1">
      <alignment horizontal="center" vertical="center" readingOrder="1"/>
    </xf>
    <xf numFmtId="0" fontId="1" fillId="0" borderId="11" xfId="0" applyFont="1" applyBorder="1" applyAlignment="1">
      <alignment horizontal="center" vertical="center" readingOrder="1"/>
    </xf>
    <xf numFmtId="0" fontId="1" fillId="0" borderId="12" xfId="0" applyFont="1" applyBorder="1" applyAlignment="1">
      <alignment horizontal="center" vertical="center" readingOrder="1"/>
    </xf>
    <xf numFmtId="0" fontId="1" fillId="0" borderId="17" xfId="0" applyFont="1" applyBorder="1" applyAlignment="1">
      <alignment horizontal="center" vertical="center" readingOrder="1"/>
    </xf>
    <xf numFmtId="0" fontId="1" fillId="0" borderId="6" xfId="0" applyFont="1" applyBorder="1" applyAlignment="1">
      <alignment horizontal="center" vertical="center" readingOrder="1"/>
    </xf>
    <xf numFmtId="0" fontId="1" fillId="0" borderId="14" xfId="0" applyFont="1" applyBorder="1" applyAlignment="1">
      <alignment horizontal="center" vertical="center" readingOrder="1"/>
    </xf>
    <xf numFmtId="0" fontId="1" fillId="0" borderId="9" xfId="0" applyFont="1" applyBorder="1" applyAlignment="1">
      <alignment horizontal="center" vertical="center" readingOrder="1"/>
    </xf>
    <xf numFmtId="0" fontId="1" fillId="0" borderId="5" xfId="0" applyFont="1" applyBorder="1" applyAlignment="1">
      <alignment horizontal="center" vertical="center" readingOrder="1"/>
    </xf>
    <xf numFmtId="0" fontId="1" fillId="0" borderId="18" xfId="0" applyFont="1" applyBorder="1" applyAlignment="1">
      <alignment horizontal="center" vertical="center" readingOrder="1"/>
    </xf>
    <xf numFmtId="0" fontId="1" fillId="0" borderId="0" xfId="0" applyFont="1" applyAlignment="1">
      <alignment horizontal="center" vertical="center" readingOrder="1"/>
    </xf>
    <xf numFmtId="0" fontId="2" fillId="3" borderId="10" xfId="0" applyFont="1" applyFill="1" applyBorder="1" applyAlignment="1">
      <alignment horizontal="center" readingOrder="1"/>
    </xf>
    <xf numFmtId="164" fontId="1" fillId="0" borderId="7" xfId="0" applyNumberFormat="1" applyFont="1" applyBorder="1" applyAlignment="1">
      <alignment horizontal="center" readingOrder="1"/>
    </xf>
    <xf numFmtId="0" fontId="2" fillId="3" borderId="10" xfId="0" applyFont="1" applyFill="1" applyBorder="1" applyAlignment="1">
      <alignment horizontal="center" vertical="center" readingOrder="1"/>
    </xf>
    <xf numFmtId="0" fontId="2" fillId="4" borderId="19" xfId="0" applyFont="1" applyFill="1" applyBorder="1" applyAlignment="1">
      <alignment horizontal="center" vertical="center" readingOrder="1"/>
    </xf>
    <xf numFmtId="164" fontId="1" fillId="0" borderId="20" xfId="0" applyNumberFormat="1" applyFont="1" applyBorder="1" applyAlignment="1">
      <alignment horizontal="center" readingOrder="1"/>
    </xf>
    <xf numFmtId="0" fontId="1" fillId="0" borderId="20" xfId="0" applyFont="1" applyBorder="1" applyAlignment="1">
      <alignment horizontal="center" vertical="center" readingOrder="1"/>
    </xf>
    <xf numFmtId="0" fontId="0" fillId="5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6" borderId="10" xfId="0" applyFill="1" applyBorder="1"/>
    <xf numFmtId="0" fontId="0" fillId="5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0" xfId="0" applyFont="1" applyFill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1" fillId="0" borderId="10" xfId="0" applyFont="1" applyBorder="1" applyAlignment="1">
      <alignment horizontal="center" vertical="center" readingOrder="1"/>
    </xf>
    <xf numFmtId="0" fontId="1" fillId="0" borderId="10" xfId="0" applyFont="1" applyBorder="1" applyAlignment="1">
      <alignment horizontal="center" vertical="center" wrapText="1" readingOrder="1"/>
    </xf>
    <xf numFmtId="2" fontId="0" fillId="0" borderId="10" xfId="0" applyNumberFormat="1" applyBorder="1"/>
    <xf numFmtId="0" fontId="7" fillId="8" borderId="10" xfId="0" applyFont="1" applyFill="1" applyBorder="1"/>
    <xf numFmtId="0" fontId="7" fillId="8" borderId="22" xfId="0" applyFont="1" applyFill="1" applyBorder="1"/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Аркуш1!$B$8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862489063867017"/>
                  <c:y val="-0.12515930300379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Аркуш1!$A$9:$A$16</c:f>
              <c:numCache>
                <c:formatCode>0.0</c:formatCode>
                <c:ptCount val="8"/>
                <c:pt idx="0">
                  <c:v>1.8</c:v>
                </c:pt>
                <c:pt idx="1">
                  <c:v>2.2999999999999998</c:v>
                </c:pt>
                <c:pt idx="2">
                  <c:v>3.2</c:v>
                </c:pt>
                <c:pt idx="3">
                  <c:v>3.7</c:v>
                </c:pt>
                <c:pt idx="4">
                  <c:v>4.3</c:v>
                </c:pt>
                <c:pt idx="5">
                  <c:v>4.9000000000000004</c:v>
                </c:pt>
                <c:pt idx="6">
                  <c:v>5.5</c:v>
                </c:pt>
                <c:pt idx="7">
                  <c:v>6.2</c:v>
                </c:pt>
              </c:numCache>
            </c:numRef>
          </c:xVal>
          <c:yVal>
            <c:numRef>
              <c:f>Аркуш1!$B$9:$B$16</c:f>
              <c:numCache>
                <c:formatCode>General</c:formatCode>
                <c:ptCount val="8"/>
                <c:pt idx="0">
                  <c:v>130</c:v>
                </c:pt>
                <c:pt idx="1">
                  <c:v>97</c:v>
                </c:pt>
                <c:pt idx="2">
                  <c:v>68</c:v>
                </c:pt>
                <c:pt idx="3">
                  <c:v>56</c:v>
                </c:pt>
                <c:pt idx="4">
                  <c:v>44</c:v>
                </c:pt>
                <c:pt idx="5">
                  <c:v>36</c:v>
                </c:pt>
                <c:pt idx="6">
                  <c:v>30</c:v>
                </c:pt>
                <c:pt idx="7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5F-4668-8003-FE03F2B132D8}"/>
            </c:ext>
          </c:extLst>
        </c:ser>
        <c:ser>
          <c:idx val="1"/>
          <c:order val="1"/>
          <c:tx>
            <c:strRef>
              <c:f>Аркуш1!$C$8</c:f>
              <c:strCache>
                <c:ptCount val="1"/>
                <c:pt idx="0">
                  <c:v>Supply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288888888888889"/>
                  <c:y val="-9.88035870516185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Аркуш1!$A$9:$A$16</c:f>
              <c:numCache>
                <c:formatCode>0.0</c:formatCode>
                <c:ptCount val="8"/>
                <c:pt idx="0">
                  <c:v>1.8</c:v>
                </c:pt>
                <c:pt idx="1">
                  <c:v>2.2999999999999998</c:v>
                </c:pt>
                <c:pt idx="2">
                  <c:v>3.2</c:v>
                </c:pt>
                <c:pt idx="3">
                  <c:v>3.7</c:v>
                </c:pt>
                <c:pt idx="4">
                  <c:v>4.3</c:v>
                </c:pt>
                <c:pt idx="5">
                  <c:v>4.9000000000000004</c:v>
                </c:pt>
                <c:pt idx="6">
                  <c:v>5.5</c:v>
                </c:pt>
                <c:pt idx="7">
                  <c:v>6.2</c:v>
                </c:pt>
              </c:numCache>
            </c:numRef>
          </c:xVal>
          <c:yVal>
            <c:numRef>
              <c:f>Аркуш1!$C$9:$C$16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65</c:v>
                </c:pt>
                <c:pt idx="3">
                  <c:v>75</c:v>
                </c:pt>
                <c:pt idx="4">
                  <c:v>83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5F-4668-8003-FE03F2B13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36679"/>
        <c:axId val="350238727"/>
      </c:scatterChart>
      <c:valAx>
        <c:axId val="350236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38727"/>
        <c:crosses val="autoZero"/>
        <c:crossBetween val="midCat"/>
      </c:valAx>
      <c:valAx>
        <c:axId val="350238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36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Аркуш1!$D$8</c:f>
              <c:strCache>
                <c:ptCount val="1"/>
                <c:pt idx="0">
                  <c:v>Func_dem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Аркуш1!$A$9:$A$16</c:f>
              <c:numCache>
                <c:formatCode>0.0</c:formatCode>
                <c:ptCount val="8"/>
                <c:pt idx="0">
                  <c:v>1.8</c:v>
                </c:pt>
                <c:pt idx="1">
                  <c:v>2.2999999999999998</c:v>
                </c:pt>
                <c:pt idx="2">
                  <c:v>3.2</c:v>
                </c:pt>
                <c:pt idx="3">
                  <c:v>3.7</c:v>
                </c:pt>
                <c:pt idx="4">
                  <c:v>4.3</c:v>
                </c:pt>
                <c:pt idx="5">
                  <c:v>4.9000000000000004</c:v>
                </c:pt>
                <c:pt idx="6">
                  <c:v>5.5</c:v>
                </c:pt>
                <c:pt idx="7">
                  <c:v>6.2</c:v>
                </c:pt>
              </c:numCache>
            </c:numRef>
          </c:xVal>
          <c:yVal>
            <c:numRef>
              <c:f>Аркуш1!$D$9:$D$16</c:f>
              <c:numCache>
                <c:formatCode>General</c:formatCode>
                <c:ptCount val="8"/>
                <c:pt idx="0">
                  <c:v>137.87776103952575</c:v>
                </c:pt>
                <c:pt idx="1">
                  <c:v>99.081468871444486</c:v>
                </c:pt>
                <c:pt idx="2">
                  <c:v>63.483284543784848</c:v>
                </c:pt>
                <c:pt idx="3">
                  <c:v>52.199414922510911</c:v>
                </c:pt>
                <c:pt idx="4">
                  <c:v>42.627128793847433</c:v>
                </c:pt>
                <c:pt idx="5">
                  <c:v>35.745159838315487</c:v>
                </c:pt>
                <c:pt idx="6">
                  <c:v>30.590928140161463</c:v>
                </c:pt>
                <c:pt idx="7">
                  <c:v>26.02900470059808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6-F69C-42F0-88C6-16A60663B5C1}"/>
            </c:ext>
          </c:extLst>
        </c:ser>
        <c:ser>
          <c:idx val="1"/>
          <c:order val="1"/>
          <c:tx>
            <c:strRef>
              <c:f>Аркуш1!$E$8</c:f>
              <c:strCache>
                <c:ptCount val="1"/>
                <c:pt idx="0">
                  <c:v>Func_sup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Аркуш1!$A$9:$A$16</c:f>
              <c:numCache>
                <c:formatCode>0.0</c:formatCode>
                <c:ptCount val="8"/>
                <c:pt idx="0">
                  <c:v>1.8</c:v>
                </c:pt>
                <c:pt idx="1">
                  <c:v>2.2999999999999998</c:v>
                </c:pt>
                <c:pt idx="2">
                  <c:v>3.2</c:v>
                </c:pt>
                <c:pt idx="3">
                  <c:v>3.7</c:v>
                </c:pt>
                <c:pt idx="4">
                  <c:v>4.3</c:v>
                </c:pt>
                <c:pt idx="5">
                  <c:v>4.9000000000000004</c:v>
                </c:pt>
                <c:pt idx="6">
                  <c:v>5.5</c:v>
                </c:pt>
                <c:pt idx="7">
                  <c:v>6.2</c:v>
                </c:pt>
              </c:numCache>
            </c:numRef>
          </c:xVal>
          <c:yVal>
            <c:numRef>
              <c:f>Аркуш1!$E$9:$E$16</c:f>
              <c:numCache>
                <c:formatCode>General</c:formatCode>
                <c:ptCount val="8"/>
                <c:pt idx="0">
                  <c:v>24.120354605249709</c:v>
                </c:pt>
                <c:pt idx="1">
                  <c:v>40.060913173592745</c:v>
                </c:pt>
                <c:pt idx="2">
                  <c:v>61.536860312473237</c:v>
                </c:pt>
                <c:pt idx="3">
                  <c:v>70.97819159467079</c:v>
                </c:pt>
                <c:pt idx="4">
                  <c:v>80.751193541172285</c:v>
                </c:pt>
                <c:pt idx="5">
                  <c:v>89.245554623936385</c:v>
                </c:pt>
                <c:pt idx="6">
                  <c:v>96.757473186357046</c:v>
                </c:pt>
                <c:pt idx="7">
                  <c:v>104.54826501137158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8-F69C-42F0-88C6-16A60663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4647"/>
        <c:axId val="35186695"/>
      </c:scatterChart>
      <c:valAx>
        <c:axId val="35184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6695"/>
        <c:crosses val="autoZero"/>
        <c:crossBetween val="midCat"/>
      </c:valAx>
      <c:valAx>
        <c:axId val="35186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4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З Субсидією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Аркуш1!$D$8</c:f>
              <c:strCache>
                <c:ptCount val="1"/>
                <c:pt idx="0">
                  <c:v>Func_dem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Аркуш1!$A$9:$A$16</c:f>
              <c:numCache>
                <c:formatCode>0.0</c:formatCode>
                <c:ptCount val="8"/>
                <c:pt idx="0">
                  <c:v>1.8</c:v>
                </c:pt>
                <c:pt idx="1">
                  <c:v>2.2999999999999998</c:v>
                </c:pt>
                <c:pt idx="2">
                  <c:v>3.2</c:v>
                </c:pt>
                <c:pt idx="3">
                  <c:v>3.7</c:v>
                </c:pt>
                <c:pt idx="4">
                  <c:v>4.3</c:v>
                </c:pt>
                <c:pt idx="5">
                  <c:v>4.9000000000000004</c:v>
                </c:pt>
                <c:pt idx="6">
                  <c:v>5.5</c:v>
                </c:pt>
                <c:pt idx="7">
                  <c:v>6.2</c:v>
                </c:pt>
              </c:numCache>
            </c:numRef>
          </c:xVal>
          <c:yVal>
            <c:numRef>
              <c:f>Аркуш1!$D$9:$D$16</c:f>
              <c:numCache>
                <c:formatCode>General</c:formatCode>
                <c:ptCount val="8"/>
                <c:pt idx="0">
                  <c:v>137.87776103952575</c:v>
                </c:pt>
                <c:pt idx="1">
                  <c:v>99.081468871444486</c:v>
                </c:pt>
                <c:pt idx="2">
                  <c:v>63.483284543784848</c:v>
                </c:pt>
                <c:pt idx="3">
                  <c:v>52.199414922510911</c:v>
                </c:pt>
                <c:pt idx="4">
                  <c:v>42.627128793847433</c:v>
                </c:pt>
                <c:pt idx="5">
                  <c:v>35.745159838315487</c:v>
                </c:pt>
                <c:pt idx="6">
                  <c:v>30.590928140161463</c:v>
                </c:pt>
                <c:pt idx="7">
                  <c:v>26.02900470059808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71-407D-9047-0D139747F3A1}"/>
            </c:ext>
          </c:extLst>
        </c:ser>
        <c:ser>
          <c:idx val="1"/>
          <c:order val="1"/>
          <c:tx>
            <c:strRef>
              <c:f>Аркуш1!$E$8</c:f>
              <c:strCache>
                <c:ptCount val="1"/>
                <c:pt idx="0">
                  <c:v>Func_sup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Аркуш1!$A$9:$A$16</c:f>
              <c:numCache>
                <c:formatCode>0.0</c:formatCode>
                <c:ptCount val="8"/>
                <c:pt idx="0">
                  <c:v>1.8</c:v>
                </c:pt>
                <c:pt idx="1">
                  <c:v>2.2999999999999998</c:v>
                </c:pt>
                <c:pt idx="2">
                  <c:v>3.2</c:v>
                </c:pt>
                <c:pt idx="3">
                  <c:v>3.7</c:v>
                </c:pt>
                <c:pt idx="4">
                  <c:v>4.3</c:v>
                </c:pt>
                <c:pt idx="5">
                  <c:v>4.9000000000000004</c:v>
                </c:pt>
                <c:pt idx="6">
                  <c:v>5.5</c:v>
                </c:pt>
                <c:pt idx="7">
                  <c:v>6.2</c:v>
                </c:pt>
              </c:numCache>
            </c:numRef>
          </c:xVal>
          <c:yVal>
            <c:numRef>
              <c:f>Аркуш1!$E$9:$E$16</c:f>
              <c:numCache>
                <c:formatCode>General</c:formatCode>
                <c:ptCount val="8"/>
                <c:pt idx="0">
                  <c:v>24.120354605249709</c:v>
                </c:pt>
                <c:pt idx="1">
                  <c:v>40.060913173592745</c:v>
                </c:pt>
                <c:pt idx="2">
                  <c:v>61.536860312473237</c:v>
                </c:pt>
                <c:pt idx="3">
                  <c:v>70.97819159467079</c:v>
                </c:pt>
                <c:pt idx="4">
                  <c:v>80.751193541172285</c:v>
                </c:pt>
                <c:pt idx="5">
                  <c:v>89.245554623936385</c:v>
                </c:pt>
                <c:pt idx="6">
                  <c:v>96.757473186357046</c:v>
                </c:pt>
                <c:pt idx="7">
                  <c:v>104.54826501137158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71-407D-9047-0D139747F3A1}"/>
            </c:ext>
          </c:extLst>
        </c:ser>
        <c:ser>
          <c:idx val="2"/>
          <c:order val="2"/>
          <c:tx>
            <c:strRef>
              <c:f>Аркуш1!$F$8</c:f>
              <c:strCache>
                <c:ptCount val="1"/>
                <c:pt idx="0">
                  <c:v>Sup(sub)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Аркуш1!$A$9:$A$16</c:f>
              <c:numCache>
                <c:formatCode>0.0</c:formatCode>
                <c:ptCount val="8"/>
                <c:pt idx="0">
                  <c:v>1.8</c:v>
                </c:pt>
                <c:pt idx="1">
                  <c:v>2.2999999999999998</c:v>
                </c:pt>
                <c:pt idx="2">
                  <c:v>3.2</c:v>
                </c:pt>
                <c:pt idx="3">
                  <c:v>3.7</c:v>
                </c:pt>
                <c:pt idx="4">
                  <c:v>4.3</c:v>
                </c:pt>
                <c:pt idx="5">
                  <c:v>4.9000000000000004</c:v>
                </c:pt>
                <c:pt idx="6">
                  <c:v>5.5</c:v>
                </c:pt>
                <c:pt idx="7">
                  <c:v>6.2</c:v>
                </c:pt>
              </c:numCache>
            </c:numRef>
          </c:xVal>
          <c:yVal>
            <c:numRef>
              <c:f>Аркуш1!$F$9:$F$16</c:f>
              <c:numCache>
                <c:formatCode>General</c:formatCode>
                <c:ptCount val="8"/>
                <c:pt idx="0">
                  <c:v>52.853180318707899</c:v>
                </c:pt>
                <c:pt idx="1">
                  <c:v>63.537972047230895</c:v>
                </c:pt>
                <c:pt idx="2">
                  <c:v>79.220981764089956</c:v>
                </c:pt>
                <c:pt idx="3">
                  <c:v>86.535537504311051</c:v>
                </c:pt>
                <c:pt idx="4">
                  <c:v>94.348642247712249</c:v>
                </c:pt>
                <c:pt idx="5">
                  <c:v>101.32292633213707</c:v>
                </c:pt>
                <c:pt idx="6">
                  <c:v>107.62116736608739</c:v>
                </c:pt>
                <c:pt idx="7">
                  <c:v>114.27246320323731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71-407D-9047-0D139747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781704"/>
        <c:axId val="1626787848"/>
      </c:scatterChart>
      <c:valAx>
        <c:axId val="162678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787848"/>
        <c:crosses val="autoZero"/>
        <c:crossBetween val="midCat"/>
      </c:valAx>
      <c:valAx>
        <c:axId val="162678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78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16</xdr:row>
      <xdr:rowOff>95250</xdr:rowOff>
    </xdr:from>
    <xdr:to>
      <xdr:col>5</xdr:col>
      <xdr:colOff>95250</xdr:colOff>
      <xdr:row>30</xdr:row>
      <xdr:rowOff>171450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11E2A4BE-4ADC-BBE9-14EE-F4961825B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16</xdr:row>
      <xdr:rowOff>114300</xdr:rowOff>
    </xdr:from>
    <xdr:to>
      <xdr:col>12</xdr:col>
      <xdr:colOff>57150</xdr:colOff>
      <xdr:row>31</xdr:row>
      <xdr:rowOff>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99CA0BA2-F702-6A07-ED95-41691D4F3F9F}"/>
            </a:ext>
            <a:ext uri="{147F2762-F138-4A5C-976F-8EAC2B608ADB}">
              <a16:predDERef xmlns:a16="http://schemas.microsoft.com/office/drawing/2014/main" pred="{11E2A4BE-4ADC-BBE9-14EE-F4961825B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276225</xdr:colOff>
      <xdr:row>16</xdr:row>
      <xdr:rowOff>142875</xdr:rowOff>
    </xdr:from>
    <xdr:to>
      <xdr:col>18</xdr:col>
      <xdr:colOff>771525</xdr:colOff>
      <xdr:row>31</xdr:row>
      <xdr:rowOff>28575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D3CEE189-EE02-2911-0693-1694F33988F7}"/>
            </a:ext>
            <a:ext uri="{147F2762-F138-4A5C-976F-8EAC2B608ADB}">
              <a16:predDERef xmlns:a16="http://schemas.microsoft.com/office/drawing/2014/main" pred="{99CA0BA2-F702-6A07-ED95-41691D4F3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topLeftCell="A15" workbookViewId="0">
      <selection activeCell="J10" sqref="J10"/>
    </sheetView>
  </sheetViews>
  <sheetFormatPr defaultRowHeight="15"/>
  <cols>
    <col min="1" max="1" width="13" customWidth="1"/>
    <col min="2" max="2" width="14" customWidth="1"/>
    <col min="3" max="3" width="12.5703125" customWidth="1"/>
    <col min="4" max="4" width="18.140625" customWidth="1"/>
    <col min="5" max="5" width="13.28515625" customWidth="1"/>
    <col min="6" max="6" width="15.85546875" customWidth="1"/>
    <col min="16" max="16" width="15.42578125" customWidth="1"/>
    <col min="18" max="18" width="20.28515625" customWidth="1"/>
    <col min="19" max="19" width="25.140625" customWidth="1"/>
    <col min="20" max="20" width="13.5703125" customWidth="1"/>
    <col min="23" max="23" width="14.7109375" customWidth="1"/>
    <col min="24" max="24" width="13.7109375" customWidth="1"/>
  </cols>
  <sheetData>
    <row r="1" spans="1:21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41" t="s">
        <v>1</v>
      </c>
      <c r="K1" s="41"/>
      <c r="L1" s="2"/>
      <c r="M1" s="2"/>
      <c r="N1" s="2"/>
      <c r="S1" t="s">
        <v>2</v>
      </c>
      <c r="T1" t="s">
        <v>3</v>
      </c>
    </row>
    <row r="2" spans="1:21">
      <c r="A2" s="38"/>
      <c r="B2" s="39"/>
      <c r="C2" s="39"/>
      <c r="D2" s="39"/>
      <c r="E2" s="39"/>
      <c r="F2" s="39"/>
      <c r="G2" s="39"/>
      <c r="H2" s="39"/>
      <c r="I2" s="39"/>
      <c r="J2" s="41" t="s">
        <v>4</v>
      </c>
      <c r="K2" s="41"/>
      <c r="L2" s="2"/>
      <c r="M2" s="2"/>
      <c r="N2" s="2"/>
    </row>
    <row r="3" spans="1:21" ht="63.75" customHeight="1">
      <c r="A3" s="38"/>
      <c r="B3" s="39"/>
      <c r="C3" s="39"/>
      <c r="D3" s="39"/>
      <c r="E3" s="39"/>
      <c r="F3" s="39"/>
      <c r="G3" s="39"/>
      <c r="H3" s="39"/>
      <c r="I3" s="39"/>
      <c r="J3" s="42" t="s">
        <v>5</v>
      </c>
      <c r="K3" s="41"/>
      <c r="L3" s="2"/>
      <c r="M3" s="2"/>
      <c r="N3" s="2"/>
    </row>
    <row r="4" spans="1:21">
      <c r="A4" s="38"/>
      <c r="B4" s="39"/>
      <c r="C4" s="39"/>
      <c r="D4" s="39"/>
      <c r="E4" s="39"/>
      <c r="F4" s="39"/>
      <c r="G4" s="39"/>
      <c r="H4" s="39"/>
      <c r="I4" s="39"/>
      <c r="J4" s="41"/>
      <c r="K4" s="41"/>
      <c r="L4" s="2"/>
      <c r="M4" s="2"/>
      <c r="N4" s="2"/>
      <c r="O4" s="35" t="s">
        <v>6</v>
      </c>
      <c r="P4" s="35"/>
    </row>
    <row r="5" spans="1:21">
      <c r="A5" s="38"/>
      <c r="B5" s="39"/>
      <c r="C5" s="39"/>
      <c r="D5" s="39"/>
      <c r="E5" s="39"/>
      <c r="F5" s="39"/>
      <c r="G5" s="39"/>
      <c r="H5" s="39"/>
      <c r="I5" s="39"/>
      <c r="J5" s="41"/>
      <c r="K5" s="41"/>
      <c r="L5" s="2"/>
      <c r="M5" s="2"/>
      <c r="N5" s="26" t="s">
        <v>7</v>
      </c>
      <c r="O5" s="25" t="s">
        <v>8</v>
      </c>
      <c r="P5" s="23">
        <f ca="1">304.51*P7^(-1.348)</f>
        <v>62.381391179604108</v>
      </c>
    </row>
    <row r="6" spans="1:21">
      <c r="A6" s="38"/>
      <c r="B6" s="39"/>
      <c r="C6" s="39"/>
      <c r="D6" s="39"/>
      <c r="E6" s="39"/>
      <c r="F6" s="39"/>
      <c r="G6" s="39"/>
      <c r="H6" s="39"/>
      <c r="I6" s="39"/>
      <c r="J6" s="41"/>
      <c r="K6" s="41"/>
      <c r="L6" s="2"/>
      <c r="M6" s="2"/>
      <c r="N6" s="27"/>
      <c r="O6" s="25" t="s">
        <v>9</v>
      </c>
      <c r="P6" s="23">
        <f ca="1">65.031*LN(P7)-14.104</f>
        <v>62.381569733279719</v>
      </c>
      <c r="S6" s="23" t="s">
        <v>10</v>
      </c>
      <c r="T6" s="30">
        <f ca="1">-10261987/(25000*P7^(587/250))*P7/P6</f>
        <v>-1.3479961416431849</v>
      </c>
      <c r="U6" s="30"/>
    </row>
    <row r="7" spans="1:21">
      <c r="A7" s="38"/>
      <c r="B7" s="39"/>
      <c r="C7" s="39"/>
      <c r="D7" s="39"/>
      <c r="E7" s="39"/>
      <c r="F7" s="39"/>
      <c r="G7" s="40"/>
      <c r="H7" s="40"/>
      <c r="I7" s="40"/>
      <c r="J7" s="41"/>
      <c r="K7" s="41"/>
      <c r="L7" s="2"/>
      <c r="M7" s="2"/>
      <c r="N7" s="27"/>
      <c r="O7" s="25" t="s">
        <v>11</v>
      </c>
      <c r="P7" s="23">
        <v>3.2418369999999999</v>
      </c>
      <c r="S7" s="23" t="s">
        <v>12</v>
      </c>
      <c r="T7" s="30">
        <f ca="1">65031/(1000*P7)*P7/P6</f>
        <v>1.0424713625843056</v>
      </c>
      <c r="U7" s="30"/>
    </row>
    <row r="8" spans="1:21">
      <c r="A8" s="16" t="s">
        <v>13</v>
      </c>
      <c r="B8" s="18" t="s">
        <v>14</v>
      </c>
      <c r="C8" s="18" t="s">
        <v>15</v>
      </c>
      <c r="D8" s="19" t="s">
        <v>16</v>
      </c>
      <c r="E8" s="3" t="s">
        <v>17</v>
      </c>
      <c r="F8" s="4" t="s">
        <v>18</v>
      </c>
      <c r="G8" s="5"/>
      <c r="H8" s="6"/>
      <c r="I8" s="6"/>
      <c r="J8" s="7"/>
      <c r="K8" s="8"/>
      <c r="L8" s="2"/>
      <c r="M8" s="2"/>
      <c r="N8" s="27"/>
      <c r="O8" s="25" t="s">
        <v>19</v>
      </c>
      <c r="P8" s="43">
        <f ca="1">P5-P6</f>
        <v>-1.7855367561026014E-4</v>
      </c>
      <c r="S8" s="31" t="str">
        <f ca="1">IF(ABS(T6)&gt;T7,"Стабільна динамічна рівновага",IF(ABS(T6)&lt;T7,"Нестабільна динамічна рівновага","Квазістабільна динамічна рівновага"))</f>
        <v>Стабільна динамічна рівновага</v>
      </c>
      <c r="T8" s="31"/>
      <c r="U8" s="31"/>
    </row>
    <row r="9" spans="1:21">
      <c r="A9" s="20">
        <v>1.8</v>
      </c>
      <c r="B9" s="21">
        <v>130</v>
      </c>
      <c r="C9" s="21">
        <v>20</v>
      </c>
      <c r="D9" s="1">
        <f ca="1">304.51*A9^(-1.348)</f>
        <v>137.87776103952575</v>
      </c>
      <c r="E9" s="1">
        <f ca="1">65.031*LN(A9)-14.104</f>
        <v>24.120354605249709</v>
      </c>
      <c r="F9" s="9">
        <f ca="1">65.031*LN(A9+$P$11)-14.104</f>
        <v>52.853180318707899</v>
      </c>
      <c r="G9" s="5"/>
      <c r="H9" s="6"/>
      <c r="I9" s="6"/>
      <c r="J9" s="6"/>
      <c r="K9" s="10"/>
      <c r="L9" s="2"/>
      <c r="M9" s="2"/>
      <c r="N9" s="2"/>
      <c r="O9" s="31" t="s">
        <v>20</v>
      </c>
      <c r="P9" s="31"/>
    </row>
    <row r="10" spans="1:21">
      <c r="A10" s="17">
        <v>2.2999999999999998</v>
      </c>
      <c r="B10" s="1">
        <v>97</v>
      </c>
      <c r="C10" s="1">
        <v>40</v>
      </c>
      <c r="D10" s="1">
        <f t="shared" ref="D10:D16" si="0">304.51*A10^(-1.348)</f>
        <v>99.081468871444486</v>
      </c>
      <c r="E10" s="1">
        <f t="shared" ref="E10:E16" si="1">65.031*LN(A10)-14.104</f>
        <v>40.060913173592745</v>
      </c>
      <c r="F10" s="9">
        <f ca="1">65.031*LN(A10+$P$11)-14.104</f>
        <v>63.537972047230895</v>
      </c>
      <c r="G10" s="5"/>
      <c r="H10" s="6"/>
      <c r="I10" s="6"/>
      <c r="J10" s="6"/>
      <c r="K10" s="10"/>
      <c r="L10" s="2"/>
      <c r="M10" s="2"/>
      <c r="N10" s="2"/>
    </row>
    <row r="11" spans="1:21">
      <c r="A11" s="17">
        <v>3.2</v>
      </c>
      <c r="B11" s="1">
        <v>68</v>
      </c>
      <c r="C11" s="1">
        <v>65</v>
      </c>
      <c r="D11" s="1">
        <f t="shared" si="0"/>
        <v>63.483284543784848</v>
      </c>
      <c r="E11" s="1">
        <f t="shared" si="1"/>
        <v>61.536860312473237</v>
      </c>
      <c r="F11" s="9">
        <f ca="1">65.031*LN(A11+$P$11)-14.104</f>
        <v>79.220981764089956</v>
      </c>
      <c r="G11" s="5"/>
      <c r="H11" s="6"/>
      <c r="I11" s="6"/>
      <c r="J11" s="6"/>
      <c r="K11" s="10"/>
      <c r="L11" s="2"/>
      <c r="M11" s="2"/>
      <c r="N11" s="2"/>
      <c r="O11" s="44" t="s">
        <v>21</v>
      </c>
      <c r="P11" s="45">
        <v>1</v>
      </c>
    </row>
    <row r="12" spans="1:21">
      <c r="A12" s="17">
        <v>3.7</v>
      </c>
      <c r="B12" s="1">
        <v>56</v>
      </c>
      <c r="C12" s="1">
        <v>75</v>
      </c>
      <c r="D12" s="1">
        <f t="shared" si="0"/>
        <v>52.199414922510911</v>
      </c>
      <c r="E12" s="1">
        <f t="shared" si="1"/>
        <v>70.97819159467079</v>
      </c>
      <c r="F12" s="9">
        <f ca="1">65.031*LN(A12+$P$11)-14.104</f>
        <v>86.535537504311051</v>
      </c>
      <c r="G12" s="5"/>
      <c r="H12" s="6"/>
      <c r="I12" s="6"/>
      <c r="J12" s="6"/>
      <c r="K12" s="10"/>
      <c r="L12" s="2"/>
      <c r="M12" s="2"/>
      <c r="N12" s="2"/>
    </row>
    <row r="13" spans="1:21">
      <c r="A13" s="17">
        <v>4.3</v>
      </c>
      <c r="B13" s="1">
        <v>44</v>
      </c>
      <c r="C13" s="1">
        <v>83</v>
      </c>
      <c r="D13" s="1">
        <f t="shared" si="0"/>
        <v>42.627128793847433</v>
      </c>
      <c r="E13" s="1">
        <f t="shared" si="1"/>
        <v>80.751193541172285</v>
      </c>
      <c r="F13" s="9">
        <f ca="1">65.031*LN(A13+$P$11)-14.104</f>
        <v>94.348642247712249</v>
      </c>
      <c r="G13" s="5"/>
      <c r="H13" s="6"/>
      <c r="I13" s="6"/>
      <c r="J13" s="6"/>
      <c r="K13" s="10"/>
      <c r="L13" s="2"/>
      <c r="M13" s="2"/>
      <c r="N13" s="22" t="s">
        <v>22</v>
      </c>
      <c r="O13" s="25" t="s">
        <v>23</v>
      </c>
      <c r="P13" s="23">
        <f ca="1">304.51*P15^(-1.348)</f>
        <v>73.773336994030601</v>
      </c>
      <c r="R13" s="32" t="s">
        <v>24</v>
      </c>
      <c r="S13" s="33"/>
    </row>
    <row r="14" spans="1:21">
      <c r="A14" s="17">
        <v>4.9000000000000004</v>
      </c>
      <c r="B14" s="1">
        <v>36</v>
      </c>
      <c r="C14" s="1">
        <v>90</v>
      </c>
      <c r="D14" s="1">
        <f t="shared" si="0"/>
        <v>35.745159838315487</v>
      </c>
      <c r="E14" s="1">
        <f t="shared" si="1"/>
        <v>89.245554623936385</v>
      </c>
      <c r="F14" s="9">
        <f ca="1">65.031*LN(A14+$P$11)-14.104</f>
        <v>101.32292633213707</v>
      </c>
      <c r="G14" s="5"/>
      <c r="H14" s="6"/>
      <c r="I14" s="6"/>
      <c r="J14" s="6"/>
      <c r="K14" s="10"/>
      <c r="L14" s="2"/>
      <c r="M14" s="2"/>
      <c r="N14" s="24"/>
      <c r="O14" s="25" t="s">
        <v>25</v>
      </c>
      <c r="P14" s="23">
        <f ca="1">65.031*LN(P15+$P$11)-14.104</f>
        <v>73.774100136765128</v>
      </c>
      <c r="R14" s="34" t="s">
        <v>26</v>
      </c>
      <c r="S14" s="34"/>
    </row>
    <row r="15" spans="1:21">
      <c r="A15" s="17">
        <v>5.5</v>
      </c>
      <c r="B15" s="1">
        <v>30</v>
      </c>
      <c r="C15" s="1">
        <v>95</v>
      </c>
      <c r="D15" s="1">
        <f t="shared" si="0"/>
        <v>30.590928140161463</v>
      </c>
      <c r="E15" s="1">
        <f t="shared" si="1"/>
        <v>96.757473186357046</v>
      </c>
      <c r="F15" s="9">
        <f ca="1">65.031*LN(A15+$P$11)-14.104</f>
        <v>107.62116736608739</v>
      </c>
      <c r="G15" s="11"/>
      <c r="H15" s="12"/>
      <c r="I15" s="12"/>
      <c r="J15" s="12"/>
      <c r="K15" s="13"/>
      <c r="L15" s="2"/>
      <c r="M15" s="2"/>
      <c r="N15" s="24"/>
      <c r="O15" s="25" t="s">
        <v>27</v>
      </c>
      <c r="P15" s="23">
        <v>2.8625449999999999</v>
      </c>
      <c r="R15" s="28" t="s">
        <v>28</v>
      </c>
      <c r="S15" s="29" t="s">
        <v>29</v>
      </c>
    </row>
    <row r="16" spans="1:21">
      <c r="A16" s="17">
        <v>6.2</v>
      </c>
      <c r="B16" s="14">
        <v>24</v>
      </c>
      <c r="C16" s="14">
        <v>100</v>
      </c>
      <c r="D16" s="1">
        <f t="shared" si="0"/>
        <v>26.02900470059808</v>
      </c>
      <c r="E16" s="1">
        <f t="shared" si="1"/>
        <v>104.54826501137158</v>
      </c>
      <c r="F16" s="9">
        <f ca="1">65.031*LN(A16+$P$11)-14.104</f>
        <v>114.27246320323731</v>
      </c>
      <c r="G16" s="15"/>
      <c r="H16" s="15"/>
      <c r="I16" s="15"/>
      <c r="J16" s="15"/>
      <c r="K16" s="15"/>
      <c r="L16" s="2"/>
      <c r="M16" s="2"/>
      <c r="N16" s="24"/>
      <c r="O16" s="25" t="s">
        <v>30</v>
      </c>
      <c r="P16" s="43">
        <f ca="1">P13-P14</f>
        <v>-7.631427345273778E-4</v>
      </c>
      <c r="R16">
        <f ca="1">P15-P7</f>
        <v>-0.37929199999999996</v>
      </c>
      <c r="S16">
        <f ca="1">P11+R16</f>
        <v>0.62070800000000004</v>
      </c>
    </row>
    <row r="17" spans="1: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</sheetData>
  <mergeCells count="15">
    <mergeCell ref="O9:P9"/>
    <mergeCell ref="O4:P4"/>
    <mergeCell ref="A1:I7"/>
    <mergeCell ref="J1:K1"/>
    <mergeCell ref="J2:K2"/>
    <mergeCell ref="J3:K3"/>
    <mergeCell ref="J4:K4"/>
    <mergeCell ref="J5:K5"/>
    <mergeCell ref="J6:K6"/>
    <mergeCell ref="J7:K7"/>
    <mergeCell ref="T6:U6"/>
    <mergeCell ref="T7:U7"/>
    <mergeCell ref="S8:U8"/>
    <mergeCell ref="R13:S13"/>
    <mergeCell ref="R14:S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2024-05-06T10:04:09Z</dcterms:created>
  <dcterms:modified xsi:type="dcterms:W3CDTF">2024-05-07T10:52:07Z</dcterms:modified>
  <cp:category/>
  <cp:contentStatus/>
</cp:coreProperties>
</file>