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cuments\Ramzan\project-git\AbulFatahWeb\client\src\assets\tracker\"/>
    </mc:Choice>
  </mc:AlternateContent>
  <bookViews>
    <workbookView xWindow="0" yWindow="0" windowWidth="19200" windowHeight="6930"/>
  </bookViews>
  <sheets>
    <sheet name="Issue Tracker" sheetId="1" r:id="rId1"/>
    <sheet name="calculations" sheetId="2" state="hidden" r:id="rId2"/>
  </sheets>
  <externalReferences>
    <externalReference r:id="rId3"/>
  </externalReferences>
  <definedNames>
    <definedName name="closed">OFFSET(calculations!$J$16,,,days)</definedName>
    <definedName name="closed_labels">closed+label_offset</definedName>
    <definedName name="dates">OFFSET(calculations!$H$16,,,days)</definedName>
    <definedName name="days">calculations!$J$7</definedName>
    <definedName name="keydate">calculations!$J$8</definedName>
    <definedName name="label_offset">MAX(opened, closed)*4%</definedName>
    <definedName name="maxdate">calculations!$J$5</definedName>
    <definedName name="mindate">calculations!$J$4</definedName>
    <definedName name="opened">OFFSET(calculations!$I$16,,,days)</definedName>
    <definedName name="opened_labels">opened+label_offset</definedName>
    <definedName name="_xlnm.Print_Titles" localSheetId="0">'Issue Tracker'!$1:$1</definedName>
    <definedName name="priorities">OFFSET(calculations!$T$16,,,calculations!$O$13+1)</definedName>
    <definedName name="prioritiesUnsorted">OFFSET(calculations!$O$15,,,calculations!$O$13+1)</definedName>
    <definedName name="priority">calculations!$J$10</definedName>
    <definedName name="Product_A_Name">[1]Summary!$C$3</definedName>
    <definedName name="Product_B_Name">[1]Summary!$D$3</definedName>
    <definedName name="RowTitleRegion1..J2">'Issue Tracker'!#REF!</definedName>
    <definedName name="Title1">Issues[[#Headers],['#]]</definedName>
    <definedName name="type">calculations!$J$9</definedName>
    <definedName name="types">OFFSET(calculations!$S$16,,,calculations!$N$13+1)</definedName>
    <definedName name="typesUnsorted">OFFSET(calculations!$N$15,,,calculations!$N$13+1)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" i="2" l="1"/>
  <c r="J8" i="2" l="1"/>
  <c r="J7" i="2"/>
  <c r="J10" i="2"/>
  <c r="J9" i="2"/>
  <c r="H26" i="2" l="1"/>
  <c r="H16" i="2"/>
  <c r="H19" i="2"/>
  <c r="H20" i="2"/>
  <c r="H27" i="2"/>
  <c r="H35" i="2"/>
  <c r="H38" i="2"/>
  <c r="H55" i="2"/>
  <c r="H59" i="2"/>
  <c r="H23" i="2"/>
  <c r="H34" i="2"/>
  <c r="H53" i="2"/>
  <c r="H56" i="2"/>
  <c r="H28" i="2"/>
  <c r="H40" i="2"/>
  <c r="H62" i="2"/>
  <c r="H21" i="2"/>
  <c r="H29" i="2"/>
  <c r="H44" i="2"/>
  <c r="H22" i="2"/>
  <c r="H31" i="2"/>
  <c r="H48" i="2"/>
  <c r="H17" i="2"/>
  <c r="H25" i="2"/>
  <c r="H32" i="2"/>
  <c r="H46" i="2"/>
  <c r="H77" i="2"/>
  <c r="H66" i="2"/>
  <c r="H33" i="2"/>
  <c r="H41" i="2"/>
  <c r="H54" i="2"/>
  <c r="H68" i="2"/>
  <c r="H37" i="2"/>
  <c r="H47" i="2"/>
  <c r="H75" i="2"/>
  <c r="H64" i="2"/>
  <c r="H49" i="2"/>
  <c r="H61" i="2"/>
  <c r="H42" i="2"/>
  <c r="H52" i="2"/>
  <c r="H60" i="2"/>
  <c r="H70" i="2"/>
  <c r="H74" i="2"/>
  <c r="H72" i="2"/>
  <c r="H67" i="2"/>
  <c r="H18" i="2"/>
  <c r="H24" i="2"/>
  <c r="H30" i="2"/>
  <c r="H36" i="2"/>
  <c r="H43" i="2"/>
  <c r="H50" i="2"/>
  <c r="H58" i="2"/>
  <c r="H65" i="2"/>
  <c r="H73" i="2"/>
  <c r="H76" i="2"/>
  <c r="H71" i="2"/>
  <c r="H78" i="2"/>
  <c r="H79" i="2"/>
  <c r="H80" i="2"/>
  <c r="H39" i="2"/>
  <c r="H45" i="2"/>
  <c r="H51" i="2"/>
  <c r="H57" i="2"/>
  <c r="H63" i="2"/>
  <c r="H69" i="2"/>
  <c r="O16" i="2" l="1" a="1"/>
  <c r="O16" i="2" s="1"/>
  <c r="N16" i="2" a="1"/>
  <c r="N16" i="2" s="1"/>
  <c r="O17" i="2" l="1" a="1"/>
  <c r="O17" i="2" s="1"/>
  <c r="N17" i="2" a="1"/>
  <c r="N17" i="2" s="1"/>
  <c r="O18" i="2" l="1" a="1"/>
  <c r="O18" i="2" s="1"/>
  <c r="N18" i="2" a="1"/>
  <c r="N18" i="2" s="1"/>
  <c r="O19" i="2" l="1" a="1"/>
  <c r="O19" i="2" s="1"/>
  <c r="N19" i="2" a="1"/>
  <c r="N19" i="2" s="1"/>
  <c r="N20" i="2" l="1" a="1"/>
  <c r="N20" i="2" s="1"/>
  <c r="O20" i="2" a="1"/>
  <c r="O20" i="2" s="1"/>
  <c r="O21" i="2" l="1" a="1"/>
  <c r="O21" i="2" s="1"/>
  <c r="O22" i="2" s="1" a="1"/>
  <c r="O22" i="2" s="1"/>
  <c r="N21" i="2" a="1"/>
  <c r="N21" i="2" s="1"/>
  <c r="N22" i="2" s="1" a="1"/>
  <c r="N22" i="2" s="1"/>
  <c r="N23" i="2" s="1" a="1"/>
  <c r="N23" i="2" s="1"/>
  <c r="N24" i="2" s="1" a="1"/>
  <c r="N24" i="2" s="1"/>
  <c r="N25" i="2" s="1" a="1"/>
  <c r="N25" i="2" s="1"/>
  <c r="N26" i="2" s="1" a="1"/>
  <c r="N26" i="2" s="1"/>
  <c r="N27" i="2" s="1" a="1"/>
  <c r="N27" i="2" s="1"/>
  <c r="O23" i="2" l="1" a="1"/>
  <c r="O23" i="2" s="1"/>
  <c r="O24" i="2" s="1" a="1"/>
  <c r="O24" i="2" s="1"/>
  <c r="O25" i="2" s="1" a="1"/>
  <c r="O25" i="2" s="1"/>
  <c r="O26" i="2" s="1" a="1"/>
  <c r="O26" i="2" s="1"/>
  <c r="O27" i="2" s="1" a="1"/>
  <c r="O27" i="2" s="1"/>
  <c r="O28" i="2" s="1" a="1"/>
  <c r="O28" i="2" s="1"/>
  <c r="O29" i="2" s="1" a="1"/>
  <c r="O29" i="2" s="1"/>
  <c r="O30" i="2" s="1" a="1"/>
  <c r="O30" i="2" s="1"/>
  <c r="O31" i="2" s="1" a="1"/>
  <c r="O31" i="2" s="1"/>
  <c r="O32" i="2" s="1" a="1"/>
  <c r="O32" i="2" s="1"/>
  <c r="O33" i="2" s="1" a="1"/>
  <c r="O33" i="2" s="1"/>
  <c r="O34" i="2" s="1" a="1"/>
  <c r="O34" i="2" s="1"/>
  <c r="O35" i="2" s="1" a="1"/>
  <c r="O35" i="2" s="1"/>
  <c r="O36" i="2" s="1" a="1"/>
  <c r="O36" i="2" s="1"/>
  <c r="O37" i="2" s="1" a="1"/>
  <c r="O37" i="2" s="1"/>
  <c r="O38" i="2" s="1" a="1"/>
  <c r="O38" i="2" s="1"/>
  <c r="O39" i="2" s="1" a="1"/>
  <c r="O39" i="2" s="1"/>
  <c r="O40" i="2" s="1" a="1"/>
  <c r="O40" i="2" s="1"/>
  <c r="O41" i="2" s="1" a="1"/>
  <c r="O41" i="2" s="1"/>
  <c r="O42" i="2" s="1" a="1"/>
  <c r="O42" i="2" s="1"/>
  <c r="O43" i="2" s="1" a="1"/>
  <c r="O43" i="2" s="1"/>
  <c r="O44" i="2" s="1" a="1"/>
  <c r="O44" i="2" s="1"/>
  <c r="O45" i="2" s="1" a="1"/>
  <c r="O45" i="2" s="1"/>
  <c r="O13" i="2" s="1"/>
  <c r="N28" i="2" a="1"/>
  <c r="N28" i="2" s="1"/>
  <c r="N29" i="2" s="1" a="1"/>
  <c r="N29" i="2" s="1"/>
  <c r="N30" i="2" s="1" a="1"/>
  <c r="N30" i="2" s="1"/>
  <c r="N31" i="2" s="1" a="1"/>
  <c r="N31" i="2" s="1"/>
  <c r="N32" i="2" s="1" a="1"/>
  <c r="N32" i="2" s="1"/>
  <c r="N33" i="2" s="1" a="1"/>
  <c r="N33" i="2" s="1"/>
  <c r="N34" i="2" s="1" a="1"/>
  <c r="N34" i="2" s="1"/>
  <c r="N35" i="2" s="1" a="1"/>
  <c r="N35" i="2" s="1"/>
  <c r="N36" i="2" s="1" a="1"/>
  <c r="N36" i="2" s="1"/>
  <c r="N37" i="2" s="1" a="1"/>
  <c r="N37" i="2" s="1"/>
  <c r="N38" i="2" s="1" a="1"/>
  <c r="N38" i="2" s="1"/>
  <c r="N39" i="2" s="1" a="1"/>
  <c r="N39" i="2" s="1"/>
  <c r="N40" i="2" s="1" a="1"/>
  <c r="N40" i="2" s="1"/>
  <c r="N41" i="2" s="1" a="1"/>
  <c r="N41" i="2" s="1"/>
  <c r="N42" i="2" s="1" a="1"/>
  <c r="N42" i="2" s="1"/>
  <c r="N43" i="2" s="1" a="1"/>
  <c r="N43" i="2" s="1"/>
  <c r="N44" i="2" s="1" a="1"/>
  <c r="N44" i="2" s="1"/>
  <c r="N45" i="2" s="1" a="1"/>
  <c r="N45" i="2" s="1"/>
  <c r="N13" i="2" s="1"/>
  <c r="S38" i="2" l="1" a="1"/>
  <c r="S38" i="2" s="1"/>
  <c r="S26" i="2" a="1"/>
  <c r="S26" i="2" s="1"/>
  <c r="S24" i="2" a="1"/>
  <c r="S24" i="2" s="1"/>
  <c r="S23" i="2" a="1"/>
  <c r="S23" i="2" s="1"/>
  <c r="S22" i="2" a="1"/>
  <c r="S22" i="2" s="1"/>
  <c r="S33" i="2" a="1"/>
  <c r="S33" i="2" s="1"/>
  <c r="S32" i="2" a="1"/>
  <c r="S32" i="2" s="1"/>
  <c r="S20" i="2" a="1"/>
  <c r="S20" i="2" s="1"/>
  <c r="S43" i="2" a="1"/>
  <c r="S43" i="2" s="1"/>
  <c r="S19" i="2" a="1"/>
  <c r="S19" i="2" s="1"/>
  <c r="S42" i="2" a="1"/>
  <c r="S42" i="2" s="1"/>
  <c r="S18" i="2" a="1"/>
  <c r="S18" i="2" s="1"/>
  <c r="S28" i="2" a="1"/>
  <c r="S28" i="2" s="1"/>
  <c r="S37" i="2" a="1"/>
  <c r="S37" i="2" s="1"/>
  <c r="S25" i="2" a="1"/>
  <c r="S25" i="2" s="1"/>
  <c r="S36" i="2" a="1"/>
  <c r="S36" i="2" s="1"/>
  <c r="S35" i="2" a="1"/>
  <c r="S35" i="2" s="1"/>
  <c r="S34" i="2" a="1"/>
  <c r="S34" i="2" s="1"/>
  <c r="S45" i="2" a="1"/>
  <c r="S45" i="2" s="1"/>
  <c r="S21" i="2" a="1"/>
  <c r="S21" i="2" s="1"/>
  <c r="S44" i="2" a="1"/>
  <c r="S44" i="2" s="1"/>
  <c r="S31" i="2" a="1"/>
  <c r="S31" i="2" s="1"/>
  <c r="S30" i="2" a="1"/>
  <c r="S30" i="2" s="1"/>
  <c r="S40" i="2" a="1"/>
  <c r="S40" i="2" s="1"/>
  <c r="S27" i="2" a="1"/>
  <c r="S27" i="2" s="1"/>
  <c r="S41" i="2" a="1"/>
  <c r="S41" i="2" s="1"/>
  <c r="S29" i="2" a="1"/>
  <c r="S29" i="2" s="1"/>
  <c r="S17" i="2" a="1"/>
  <c r="S17" i="2" s="1"/>
  <c r="S16" i="2" a="1"/>
  <c r="S16" i="2" s="1"/>
  <c r="S39" i="2" a="1"/>
  <c r="S39" i="2" s="1"/>
  <c r="O12" i="2"/>
  <c r="T18" i="2" a="1"/>
  <c r="T18" i="2" s="1"/>
  <c r="T30" i="2" a="1"/>
  <c r="T30" i="2" s="1"/>
  <c r="T42" i="2" a="1"/>
  <c r="T42" i="2" s="1"/>
  <c r="T32" i="2" a="1"/>
  <c r="T32" i="2" s="1"/>
  <c r="T44" i="2" a="1"/>
  <c r="T44" i="2" s="1"/>
  <c r="T21" i="2" a="1"/>
  <c r="T21" i="2" s="1"/>
  <c r="T45" i="2" a="1"/>
  <c r="T45" i="2" s="1"/>
  <c r="T22" i="2" a="1"/>
  <c r="T22" i="2" s="1"/>
  <c r="T16" i="2" a="1"/>
  <c r="T16" i="2" s="1"/>
  <c r="T35" i="2" a="1"/>
  <c r="T35" i="2" s="1"/>
  <c r="T36" i="2" a="1"/>
  <c r="T36" i="2" s="1"/>
  <c r="T25" i="2" a="1"/>
  <c r="T25" i="2" s="1"/>
  <c r="T38" i="2" a="1"/>
  <c r="T38" i="2" s="1"/>
  <c r="T19" i="2" a="1"/>
  <c r="T19" i="2" s="1"/>
  <c r="T31" i="2" a="1"/>
  <c r="T31" i="2" s="1"/>
  <c r="T43" i="2" a="1"/>
  <c r="T43" i="2" s="1"/>
  <c r="T20" i="2" a="1"/>
  <c r="T20" i="2" s="1"/>
  <c r="T33" i="2" a="1"/>
  <c r="T33" i="2" s="1"/>
  <c r="T34" i="2" a="1"/>
  <c r="T34" i="2" s="1"/>
  <c r="T23" i="2" a="1"/>
  <c r="T23" i="2" s="1"/>
  <c r="T24" i="2" a="1"/>
  <c r="T24" i="2" s="1"/>
  <c r="T37" i="2" a="1"/>
  <c r="T37" i="2" s="1"/>
  <c r="T26" i="2" a="1"/>
  <c r="T26" i="2" s="1"/>
  <c r="T17" i="2" a="1"/>
  <c r="T17" i="2" s="1"/>
  <c r="T41" i="2" a="1"/>
  <c r="T41" i="2" s="1"/>
  <c r="T27" i="2" a="1"/>
  <c r="T27" i="2" s="1"/>
  <c r="T39" i="2" a="1"/>
  <c r="T39" i="2" s="1"/>
  <c r="T28" i="2" a="1"/>
  <c r="T28" i="2" s="1"/>
  <c r="T40" i="2" a="1"/>
  <c r="T40" i="2" s="1"/>
  <c r="T29" i="2" a="1"/>
  <c r="T29" i="2" s="1"/>
  <c r="N12" i="2"/>
  <c r="N8" i="2"/>
  <c r="I16" i="2" l="1"/>
  <c r="I17" i="2" l="1"/>
  <c r="I18" i="2" s="1"/>
  <c r="I19" i="2" s="1"/>
  <c r="I20" i="2" s="1"/>
  <c r="I21" i="2" s="1"/>
  <c r="I22" i="2" s="1"/>
  <c r="I23" i="2" s="1"/>
  <c r="I24" i="2" s="1"/>
  <c r="I25" i="2" s="1"/>
  <c r="I26" i="2" s="1"/>
  <c r="I27" i="2" s="1"/>
  <c r="I28" i="2" s="1"/>
  <c r="I29" i="2" s="1"/>
  <c r="I30" i="2" s="1"/>
  <c r="I31" i="2" s="1"/>
  <c r="I32" i="2" s="1"/>
  <c r="I33" i="2" s="1"/>
  <c r="I34" i="2" s="1"/>
  <c r="I35" i="2" s="1"/>
  <c r="I36" i="2" s="1"/>
  <c r="I37" i="2" s="1"/>
  <c r="I38" i="2" s="1"/>
  <c r="I39" i="2" s="1"/>
  <c r="I40" i="2" s="1"/>
  <c r="I41" i="2" s="1"/>
  <c r="I42" i="2" s="1"/>
  <c r="I43" i="2" s="1"/>
  <c r="I44" i="2" s="1"/>
  <c r="I45" i="2" s="1"/>
  <c r="I46" i="2" s="1"/>
  <c r="I47" i="2" s="1"/>
  <c r="I48" i="2" s="1"/>
  <c r="I49" i="2" s="1"/>
  <c r="I50" i="2" s="1"/>
  <c r="I51" i="2" s="1"/>
  <c r="I52" i="2" s="1"/>
  <c r="I53" i="2" s="1"/>
  <c r="I54" i="2" s="1"/>
  <c r="I55" i="2" s="1"/>
  <c r="I56" i="2" s="1"/>
  <c r="I57" i="2" s="1"/>
  <c r="I58" i="2" s="1"/>
  <c r="I59" i="2" s="1"/>
  <c r="I60" i="2" s="1"/>
  <c r="I61" i="2" s="1"/>
  <c r="I62" i="2" s="1"/>
  <c r="I63" i="2" s="1"/>
  <c r="I64" i="2" s="1"/>
  <c r="I65" i="2" s="1"/>
  <c r="I66" i="2" s="1"/>
  <c r="I67" i="2" s="1"/>
  <c r="I68" i="2" s="1"/>
  <c r="I69" i="2" s="1"/>
  <c r="I70" i="2" s="1"/>
  <c r="I71" i="2" s="1"/>
  <c r="I72" i="2" s="1"/>
  <c r="I73" i="2" s="1"/>
  <c r="I74" i="2" s="1"/>
  <c r="I75" i="2" s="1"/>
  <c r="I76" i="2" s="1"/>
  <c r="I77" i="2" s="1"/>
  <c r="I78" i="2" s="1"/>
  <c r="I79" i="2" s="1"/>
  <c r="I80" i="2" s="1"/>
  <c r="J16" i="2"/>
  <c r="J17" i="2" s="1"/>
  <c r="J18" i="2" s="1"/>
  <c r="J19" i="2" s="1"/>
  <c r="J20" i="2" s="1"/>
  <c r="J21" i="2" s="1"/>
  <c r="J22" i="2" s="1"/>
  <c r="J23" i="2" s="1"/>
  <c r="J24" i="2" s="1"/>
  <c r="J25" i="2" s="1"/>
  <c r="J26" i="2" s="1"/>
  <c r="J27" i="2" s="1"/>
  <c r="J28" i="2" s="1"/>
  <c r="J29" i="2" s="1"/>
  <c r="J30" i="2" s="1"/>
  <c r="J31" i="2" s="1"/>
  <c r="J32" i="2" s="1"/>
  <c r="J33" i="2" s="1"/>
  <c r="J34" i="2" s="1"/>
  <c r="J35" i="2" s="1"/>
  <c r="J36" i="2" s="1"/>
  <c r="J37" i="2" s="1"/>
  <c r="J38" i="2" s="1"/>
  <c r="J39" i="2" s="1"/>
  <c r="J40" i="2" s="1"/>
  <c r="J41" i="2" s="1"/>
  <c r="J42" i="2" s="1"/>
  <c r="J43" i="2" s="1"/>
  <c r="J44" i="2" s="1"/>
  <c r="J45" i="2" s="1"/>
  <c r="J46" i="2" s="1"/>
  <c r="J47" i="2" s="1"/>
  <c r="J48" i="2" s="1"/>
  <c r="J49" i="2" s="1"/>
  <c r="J50" i="2" s="1"/>
  <c r="J51" i="2" s="1"/>
  <c r="J52" i="2" s="1"/>
  <c r="J53" i="2" s="1"/>
  <c r="J54" i="2" s="1"/>
  <c r="J55" i="2" s="1"/>
  <c r="J56" i="2" s="1"/>
  <c r="J57" i="2" s="1"/>
  <c r="J58" i="2" s="1"/>
  <c r="J59" i="2" s="1"/>
  <c r="J60" i="2" s="1"/>
  <c r="J61" i="2" s="1"/>
  <c r="J62" i="2" s="1"/>
  <c r="J63" i="2" s="1"/>
  <c r="J64" i="2" s="1"/>
  <c r="J65" i="2" s="1"/>
  <c r="J66" i="2" s="1"/>
  <c r="J67" i="2" s="1"/>
  <c r="J68" i="2" s="1"/>
  <c r="J69" i="2" s="1"/>
  <c r="J70" i="2" s="1"/>
  <c r="J71" i="2" s="1"/>
  <c r="J72" i="2" s="1"/>
  <c r="J73" i="2" s="1"/>
  <c r="J74" i="2" s="1"/>
  <c r="J75" i="2" s="1"/>
  <c r="J76" i="2" s="1"/>
  <c r="J77" i="2" s="1"/>
  <c r="J78" i="2" s="1"/>
  <c r="J79" i="2" s="1"/>
  <c r="J80" i="2" s="1"/>
</calcChain>
</file>

<file path=xl/sharedStrings.xml><?xml version="1.0" encoding="utf-8"?>
<sst xmlns="http://schemas.openxmlformats.org/spreadsheetml/2006/main" count="162" uniqueCount="58">
  <si>
    <t>Type</t>
  </si>
  <si>
    <t>Priority</t>
  </si>
  <si>
    <t>#</t>
  </si>
  <si>
    <t>Opened</t>
  </si>
  <si>
    <t>Closed</t>
  </si>
  <si>
    <t>*</t>
  </si>
  <si>
    <t>Date</t>
  </si>
  <si>
    <t>Days</t>
  </si>
  <si>
    <t>Types</t>
  </si>
  <si>
    <t>Priorities</t>
  </si>
  <si>
    <t>Min</t>
  </si>
  <si>
    <t>Max</t>
  </si>
  <si>
    <t>*** This sheet should remain hidden ***</t>
  </si>
  <si>
    <t>High</t>
  </si>
  <si>
    <t>Type 2</t>
  </si>
  <si>
    <t>Medium</t>
  </si>
  <si>
    <t>Sorted</t>
  </si>
  <si>
    <t>TYPE</t>
  </si>
  <si>
    <t>PRIORITY</t>
  </si>
  <si>
    <t>OPENED ON</t>
  </si>
  <si>
    <t>OPENED BY</t>
  </si>
  <si>
    <t>CLOSED ON</t>
  </si>
  <si>
    <t>CLOSED BY</t>
  </si>
  <si>
    <t>NOTES</t>
  </si>
  <si>
    <t>TASK</t>
  </si>
  <si>
    <t>Ramzan</t>
  </si>
  <si>
    <t>Done</t>
  </si>
  <si>
    <t>architecture design</t>
  </si>
  <si>
    <t xml:space="preserve">domain and hosting </t>
  </si>
  <si>
    <t>database design</t>
  </si>
  <si>
    <t xml:space="preserve">requirment understanding </t>
  </si>
  <si>
    <t>api design / development</t>
  </si>
  <si>
    <t>mobile app -  PWA</t>
  </si>
  <si>
    <t>LOGO Design</t>
  </si>
  <si>
    <t>Biograhpy data</t>
  </si>
  <si>
    <t>all books  file  read / write  / copy format</t>
  </si>
  <si>
    <t>islamic images event basis ( like eid-e-milad</t>
  </si>
  <si>
    <t>multiple support language</t>
  </si>
  <si>
    <t>GTM manager for website marketing</t>
  </si>
  <si>
    <t>implements accessbilty</t>
  </si>
  <si>
    <t>admin panel</t>
  </si>
  <si>
    <t xml:space="preserve">code review </t>
  </si>
  <si>
    <t>code optimzation / security / UAT test</t>
  </si>
  <si>
    <t xml:space="preserve">need to improve mobile based menu </t>
  </si>
  <si>
    <t xml:space="preserve">Light mode / Dark mode </t>
  </si>
  <si>
    <t>add to new tab Al munazrat</t>
  </si>
  <si>
    <t>Home Page Design / Development</t>
  </si>
  <si>
    <t>Books Page Design / Development</t>
  </si>
  <si>
    <t>AI Quran Page Design / Development</t>
  </si>
  <si>
    <t>Media Page Design / Development</t>
  </si>
  <si>
    <t>Activity Page Design / Development</t>
  </si>
  <si>
    <t>Contact Us Page Design / Development</t>
  </si>
  <si>
    <t>About Us Page Design / Development</t>
  </si>
  <si>
    <t>Ifthikar</t>
  </si>
  <si>
    <t>Shabaz</t>
  </si>
  <si>
    <t>websites marketing</t>
  </si>
  <si>
    <t>FeedBack Page Design / Development</t>
  </si>
  <si>
    <t>Donation Page Design /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</si>
</sst>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9"/>
      <color theme="0"/>
      <name val="Calibri"/>
      <family val="2"/>
      <scheme val="minor"/>
    </font>
    <font>
      <sz val="13"/>
      <color theme="0"/>
      <name val="Calibri"/>
      <family val="2"/>
      <scheme val="minor"/>
    </font>
    <font>
      <sz val="28"/>
      <color theme="0"/>
      <name val="Calibri"/>
      <family val="2"/>
      <scheme val="major"/>
    </font>
    <font>
      <b/>
      <sz val="16"/>
      <color theme="0"/>
      <name val="Calibri"/>
      <family val="2"/>
      <scheme val="minor"/>
    </font>
    <font>
      <b/>
      <sz val="16"/>
      <color theme="4"/>
      <name val="Calibri"/>
      <family val="2"/>
      <scheme val="minor"/>
    </font>
    <font>
      <b/>
      <sz val="16"/>
      <color theme="6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1" tint="0.14996795556505021"/>
        <bgColor indexed="64"/>
      </patternFill>
    </fill>
  </fills>
  <borders count="2">
    <border>
      <left/>
      <right/>
      <top/>
      <bottom/>
      <diagonal/>
    </border>
    <border>
      <left/>
      <right/>
      <top style="thick">
        <color theme="1" tint="0.499984740745262"/>
      </top>
      <bottom/>
      <diagonal/>
    </border>
  </borders>
  <cellStyleXfs count="11">
    <xf numFmtId="0" fontId="0" fillId="2" borderId="0">
      <alignment horizontal="left" vertical="center" wrapText="1" indent="1"/>
    </xf>
    <xf numFmtId="14" fontId="2" fillId="0" borderId="0" applyFont="0" applyFill="0" applyBorder="0" applyAlignment="0" applyProtection="0"/>
    <xf numFmtId="0" fontId="5" fillId="3" borderId="1">
      <alignment horizontal="left" vertical="center" wrapText="1"/>
    </xf>
    <xf numFmtId="0" fontId="4" fillId="3" borderId="0">
      <alignment horizontal="left" vertical="top"/>
    </xf>
    <xf numFmtId="0" fontId="3" fillId="3" borderId="1">
      <alignment horizontal="left"/>
    </xf>
    <xf numFmtId="0" fontId="6" fillId="0" borderId="0" applyNumberFormat="0" applyFill="0" applyBorder="0" applyAlignment="0"/>
    <xf numFmtId="0" fontId="7" fillId="0" borderId="0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/>
    <xf numFmtId="0" fontId="1" fillId="0" borderId="0"/>
    <xf numFmtId="0" fontId="10" fillId="0" borderId="0" applyNumberFormat="0" applyFill="0" applyBorder="0" applyAlignment="0" applyProtection="0"/>
  </cellStyleXfs>
  <cellXfs count="7">
    <xf numFmtId="0" fontId="0" fillId="2" borderId="0" xfId="0">
      <alignment horizontal="left" vertical="center" wrapText="1" indent="1"/>
    </xf>
    <xf numFmtId="14" fontId="0" fillId="2" borderId="0" xfId="0" applyNumberFormat="1">
      <alignment horizontal="left" vertical="center" wrapText="1" indent="1"/>
    </xf>
    <xf numFmtId="0" fontId="0" fillId="2" borderId="0" xfId="0" applyFont="1" applyFill="1" applyBorder="1">
      <alignment horizontal="left" vertical="center" wrapText="1" indent="1"/>
    </xf>
    <xf numFmtId="14" fontId="0" fillId="2" borderId="0" xfId="1" applyFont="1" applyFill="1" applyBorder="1" applyAlignment="1">
      <alignment horizontal="left" vertical="center" indent="1"/>
    </xf>
    <xf numFmtId="0" fontId="6" fillId="2" borderId="0" xfId="5" applyFill="1" applyBorder="1" applyAlignment="1">
      <alignment horizontal="left" vertical="center" indent="1"/>
    </xf>
    <xf numFmtId="0" fontId="7" fillId="2" borderId="0" xfId="6" applyFill="1" applyAlignment="1">
      <alignment horizontal="left" vertical="center" indent="1"/>
    </xf>
    <xf numFmtId="0" fontId="8" fillId="2" borderId="0" xfId="7" applyFill="1" applyBorder="1" applyAlignment="1">
      <alignment horizontal="left" vertical="center" indent="1"/>
    </xf>
  </cellXfs>
  <cellStyles count="11">
    <cellStyle name="Date" xfId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Hyperlink 2" xfId="10"/>
    <cellStyle name="Input" xfId="3" builtinId="20" customBuiltin="1"/>
    <cellStyle name="Normal" xfId="0" builtinId="0" customBuiltin="1"/>
    <cellStyle name="Normal 2" xfId="9"/>
    <cellStyle name="Note" xfId="8" builtinId="10" customBuiltin="1"/>
    <cellStyle name="Title" xfId="2" builtinId="15" customBuiltin="1"/>
  </cellStyles>
  <dxfs count="3">
    <dxf>
      <fill>
        <patternFill>
          <bgColor theme="1" tint="0.14996795556505021"/>
        </patternFill>
      </fill>
    </dxf>
    <dxf>
      <font>
        <b/>
        <i val="0"/>
      </font>
      <fill>
        <patternFill>
          <bgColor theme="1" tint="0.14996795556505021"/>
        </patternFill>
      </fill>
    </dxf>
    <dxf>
      <font>
        <color theme="0"/>
      </font>
      <fill>
        <patternFill>
          <bgColor theme="1" tint="0.24994659260841701"/>
        </patternFill>
      </fill>
      <border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</dxfs>
  <tableStyles count="1" defaultTableStyle="Project Issue Tracker" defaultPivotStyle="PivotStyleDark1">
    <tableStyle name="Project Issue Tracker" pivot="0" count="3">
      <tableStyleElement type="wholeTable" dxfId="2"/>
      <tableStyleElement type="header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ash/Dropbox/Esther%20files/MyExcelOnline%20Partnership/Templates%20v0.2/Business/Activity%20costs%20tracker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arn Excel"/>
      <sheetName val="Summary"/>
      <sheetName val="Direct"/>
      <sheetName val="Indirect"/>
      <sheetName val="General and Administrative"/>
    </sheetNames>
    <sheetDataSet>
      <sheetData sheetId="0"/>
      <sheetData sheetId="1">
        <row r="3">
          <cell r="C3" t="str">
            <v>Economy Car</v>
          </cell>
          <cell r="D3" t="str">
            <v>Sports Car</v>
          </cell>
        </row>
      </sheetData>
      <sheetData sheetId="2"/>
      <sheetData sheetId="3"/>
      <sheetData sheetId="4"/>
    </sheetDataSet>
  </externalBook>
</externalLink>
</file>

<file path=xl/tables/table1.xml><?xml version="1.0" encoding="utf-8"?>
<table xmlns="http://schemas.openxmlformats.org/spreadsheetml/2006/main" id="1" name="Issues" displayName="Issues" ref="B1:J65" totalsRowShown="0" headerRowCellStyle="Heading 2">
  <autoFilter ref="B1:J65"/>
  <tableColumns count="9">
    <tableColumn id="10" name="#" dataCellStyle="Normal"/>
    <tableColumn id="1" name="TASK" dataCellStyle="Normal"/>
    <tableColumn id="2" name="TYPE" dataCellStyle="Normal"/>
    <tableColumn id="3" name="PRIORITY" dataCellStyle="Normal"/>
    <tableColumn id="4" name="OPENED ON" dataCellStyle="Date"/>
    <tableColumn id="5" name="OPENED BY" dataCellStyle="Normal"/>
    <tableColumn id="7" name="CLOSED ON" dataCellStyle="Date"/>
    <tableColumn id="8" name="CLOSED BY" dataCellStyle="Normal"/>
    <tableColumn id="9" name="NOTES"/>
  </tableColumns>
  <tableStyleInfo name="Project Issue Tracker" showFirstColumn="0" showLastColumn="0" showRowStripes="1" showColumnStripes="0"/>
  <extLst>
    <ext xmlns:x14="http://schemas.microsoft.com/office/spreadsheetml/2009/9/main" uri="{504A1905-F514-4f6f-8877-14C23A59335A}">
      <x14:table altTextSummary="Enter issue Number, description, Type,Priority, Opening &amp; Closing Date, Opened By &amp; Closed By names, and Notes in this table"/>
    </ext>
  </extLst>
</table>
</file>

<file path=xl/theme/theme1.xml><?xml version="1.0" encoding="utf-8"?>
<a:theme xmlns:a="http://schemas.openxmlformats.org/drawingml/2006/main" name="Office Theme">
  <a:themeElements>
    <a:clrScheme name="Project Issue Tracker">
      <a:dk1>
        <a:sysClr val="windowText" lastClr="000000"/>
      </a:dk1>
      <a:lt1>
        <a:sysClr val="window" lastClr="FFFFFF"/>
      </a:lt1>
      <a:dk2>
        <a:srgbClr val="0D1C35"/>
      </a:dk2>
      <a:lt2>
        <a:srgbClr val="EBEAD4"/>
      </a:lt2>
      <a:accent1>
        <a:srgbClr val="5BD2D5"/>
      </a:accent1>
      <a:accent2>
        <a:srgbClr val="0096D1"/>
      </a:accent2>
      <a:accent3>
        <a:srgbClr val="FCB606"/>
      </a:accent3>
      <a:accent4>
        <a:srgbClr val="EF6237"/>
      </a:accent4>
      <a:accent5>
        <a:srgbClr val="93CE3E"/>
      </a:accent5>
      <a:accent6>
        <a:srgbClr val="7F52AA"/>
      </a:accent6>
      <a:hlink>
        <a:srgbClr val="5BD2D5"/>
      </a:hlink>
      <a:folHlink>
        <a:srgbClr val="7F52AA"/>
      </a:folHlink>
    </a:clrScheme>
    <a:fontScheme name="198">
      <a:majorFont>
        <a:latin typeface="Calibr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5"/>
    <pageSetUpPr fitToPage="1"/>
  </sheetPr>
  <dimension ref="B1:J65"/>
  <sheetViews>
    <sheetView showGridLines="0" tabSelected="1" topLeftCell="B8" zoomScaleNormal="100" workbookViewId="0">
      <selection activeCell="D15" sqref="D15:I15"/>
    </sheetView>
  </sheetViews>
  <sheetFormatPr defaultRowHeight="30" customHeight="1" x14ac:dyDescent="0.35"/>
  <cols>
    <col min="1" max="1" width="2.58203125" customWidth="1"/>
    <col min="2" max="2" width="6.25" customWidth="1"/>
    <col min="3" max="3" width="39.08203125" customWidth="1"/>
    <col min="4" max="9" width="18.08203125" customWidth="1"/>
    <col min="10" max="10" width="38.25" customWidth="1"/>
    <col min="11" max="11" width="2.58203125" customWidth="1"/>
  </cols>
  <sheetData>
    <row r="1" spans="2:10" ht="30" customHeight="1" x14ac:dyDescent="0.35">
      <c r="B1" s="4" t="s">
        <v>2</v>
      </c>
      <c r="C1" s="4" t="s">
        <v>24</v>
      </c>
      <c r="D1" s="4" t="s">
        <v>17</v>
      </c>
      <c r="E1" s="4" t="s">
        <v>18</v>
      </c>
      <c r="F1" s="5" t="s">
        <v>19</v>
      </c>
      <c r="G1" s="4" t="s">
        <v>20</v>
      </c>
      <c r="H1" s="6" t="s">
        <v>21</v>
      </c>
      <c r="I1" s="4" t="s">
        <v>22</v>
      </c>
      <c r="J1" s="4" t="s">
        <v>23</v>
      </c>
    </row>
    <row r="2" spans="2:10" ht="30" customHeight="1" x14ac:dyDescent="0.35">
      <c r="B2">
        <v>1</v>
      </c>
      <c r="C2" t="s">
        <v>28</v>
      </c>
      <c r="D2" t="s">
        <v>14</v>
      </c>
      <c r="E2" t="s">
        <v>13</v>
      </c>
      <c r="F2" s="3">
        <v>45607</v>
      </c>
      <c r="G2" t="s">
        <v>25</v>
      </c>
      <c r="H2" s="3"/>
      <c r="I2" t="s">
        <v>25</v>
      </c>
      <c r="J2" s="2" t="s">
        <v>26</v>
      </c>
    </row>
    <row r="3" spans="2:10" ht="30" customHeight="1" x14ac:dyDescent="0.35">
      <c r="B3">
        <v>2</v>
      </c>
      <c r="C3" t="s">
        <v>27</v>
      </c>
      <c r="D3" t="s">
        <v>14</v>
      </c>
      <c r="E3" t="s">
        <v>13</v>
      </c>
      <c r="F3" s="3">
        <v>45608</v>
      </c>
      <c r="G3" t="s">
        <v>25</v>
      </c>
      <c r="H3" s="3"/>
      <c r="I3" t="s">
        <v>25</v>
      </c>
      <c r="J3" s="2" t="s">
        <v>26</v>
      </c>
    </row>
    <row r="4" spans="2:10" ht="30" customHeight="1" x14ac:dyDescent="0.35">
      <c r="B4">
        <v>3</v>
      </c>
      <c r="C4" t="s">
        <v>30</v>
      </c>
      <c r="D4" t="s">
        <v>14</v>
      </c>
      <c r="E4" t="s">
        <v>13</v>
      </c>
      <c r="F4" s="3">
        <v>45609</v>
      </c>
      <c r="G4" t="s">
        <v>25</v>
      </c>
      <c r="H4" s="3"/>
      <c r="I4" t="s">
        <v>25</v>
      </c>
      <c r="J4" s="2" t="s">
        <v>26</v>
      </c>
    </row>
    <row r="5" spans="2:10" ht="30" customHeight="1" x14ac:dyDescent="0.35">
      <c r="B5">
        <v>4</v>
      </c>
      <c r="C5" t="s">
        <v>29</v>
      </c>
      <c r="D5" t="s">
        <v>14</v>
      </c>
      <c r="E5" t="s">
        <v>13</v>
      </c>
      <c r="F5" s="3">
        <v>45610</v>
      </c>
      <c r="G5" t="s">
        <v>25</v>
      </c>
      <c r="H5" s="3"/>
      <c r="I5" t="s">
        <v>25</v>
      </c>
      <c r="J5" s="2" t="s">
        <v>26</v>
      </c>
    </row>
    <row r="6" spans="2:10" ht="30" customHeight="1" x14ac:dyDescent="0.35">
      <c r="B6">
        <v>5</v>
      </c>
      <c r="C6" t="s">
        <v>31</v>
      </c>
      <c r="D6" t="s">
        <v>14</v>
      </c>
      <c r="E6" t="s">
        <v>13</v>
      </c>
      <c r="F6" s="3">
        <v>45611</v>
      </c>
      <c r="G6" t="s">
        <v>25</v>
      </c>
      <c r="H6" s="3"/>
      <c r="I6" t="s">
        <v>25</v>
      </c>
      <c r="J6" s="2" t="s">
        <v>26</v>
      </c>
    </row>
    <row r="7" spans="2:10" ht="30" customHeight="1" x14ac:dyDescent="0.35">
      <c r="B7">
        <v>6</v>
      </c>
      <c r="C7" t="s">
        <v>46</v>
      </c>
      <c r="D7" t="s">
        <v>14</v>
      </c>
      <c r="E7" t="s">
        <v>13</v>
      </c>
      <c r="F7" s="3">
        <v>45612</v>
      </c>
      <c r="G7" t="s">
        <v>25</v>
      </c>
      <c r="H7" s="3"/>
      <c r="I7" t="s">
        <v>25</v>
      </c>
      <c r="J7" s="2" t="s">
        <v>43</v>
      </c>
    </row>
    <row r="8" spans="2:10" ht="30" customHeight="1" x14ac:dyDescent="0.35">
      <c r="B8">
        <v>7</v>
      </c>
      <c r="C8" t="s">
        <v>47</v>
      </c>
      <c r="D8" t="s">
        <v>14</v>
      </c>
      <c r="E8" t="s">
        <v>13</v>
      </c>
      <c r="F8" s="3">
        <v>45613</v>
      </c>
      <c r="G8" t="s">
        <v>25</v>
      </c>
      <c r="H8" s="3"/>
      <c r="I8" t="s">
        <v>25</v>
      </c>
    </row>
    <row r="9" spans="2:10" ht="30" customHeight="1" x14ac:dyDescent="0.35">
      <c r="B9">
        <v>8</v>
      </c>
      <c r="C9" t="s">
        <v>48</v>
      </c>
      <c r="D9" t="s">
        <v>14</v>
      </c>
      <c r="E9" t="s">
        <v>13</v>
      </c>
      <c r="F9" s="3">
        <v>45614</v>
      </c>
      <c r="G9" t="s">
        <v>25</v>
      </c>
      <c r="H9" s="3"/>
      <c r="I9" t="s">
        <v>25</v>
      </c>
    </row>
    <row r="10" spans="2:10" ht="30" customHeight="1" x14ac:dyDescent="0.35">
      <c r="B10">
        <v>9</v>
      </c>
      <c r="C10" t="s">
        <v>49</v>
      </c>
      <c r="D10" t="s">
        <v>14</v>
      </c>
      <c r="E10" t="s">
        <v>13</v>
      </c>
      <c r="F10" s="3">
        <v>45615</v>
      </c>
      <c r="G10" t="s">
        <v>25</v>
      </c>
      <c r="H10" s="3"/>
      <c r="I10" t="s">
        <v>25</v>
      </c>
    </row>
    <row r="11" spans="2:10" ht="30" customHeight="1" x14ac:dyDescent="0.35">
      <c r="B11">
        <v>10</v>
      </c>
      <c r="C11" t="s">
        <v>50</v>
      </c>
      <c r="D11" t="s">
        <v>14</v>
      </c>
      <c r="E11" t="s">
        <v>15</v>
      </c>
      <c r="F11" s="3">
        <v>45731</v>
      </c>
      <c r="G11" t="s">
        <v>25</v>
      </c>
      <c r="H11" s="3"/>
      <c r="I11" t="s">
        <v>25</v>
      </c>
      <c r="J11" t="s">
        <v>26</v>
      </c>
    </row>
    <row r="12" spans="2:10" ht="30" customHeight="1" x14ac:dyDescent="0.35">
      <c r="B12">
        <v>11</v>
      </c>
      <c r="C12" t="s">
        <v>51</v>
      </c>
      <c r="D12" t="s">
        <v>14</v>
      </c>
      <c r="E12" t="s">
        <v>15</v>
      </c>
      <c r="F12" s="3">
        <v>45731</v>
      </c>
      <c r="G12" t="s">
        <v>25</v>
      </c>
      <c r="H12" s="3"/>
      <c r="I12" t="s">
        <v>25</v>
      </c>
      <c r="J12" t="s">
        <v>26</v>
      </c>
    </row>
    <row r="13" spans="2:10" ht="30" customHeight="1" x14ac:dyDescent="0.35">
      <c r="B13">
        <v>12</v>
      </c>
      <c r="C13" t="s">
        <v>52</v>
      </c>
      <c r="D13" t="s">
        <v>14</v>
      </c>
      <c r="E13" t="s">
        <v>15</v>
      </c>
      <c r="F13" s="3">
        <v>45731</v>
      </c>
      <c r="G13" t="s">
        <v>25</v>
      </c>
      <c r="H13" s="3"/>
      <c r="I13" t="s">
        <v>25</v>
      </c>
      <c r="J13" t="s">
        <v>26</v>
      </c>
    </row>
    <row r="14" spans="2:10" ht="30" customHeight="1" x14ac:dyDescent="0.35">
      <c r="B14">
        <v>13</v>
      </c>
      <c r="C14" t="s">
        <v>56</v>
      </c>
      <c r="D14" t="s">
        <v>14</v>
      </c>
      <c r="E14" t="s">
        <v>15</v>
      </c>
      <c r="F14" s="3">
        <v>45731</v>
      </c>
      <c r="G14" t="s">
        <v>25</v>
      </c>
      <c r="H14" s="3"/>
      <c r="I14" t="s">
        <v>25</v>
      </c>
    </row>
    <row r="15" spans="2:10" ht="30" customHeight="1" x14ac:dyDescent="0.35">
      <c r="B15">
        <v>14</v>
      </c>
      <c r="C15" t="s">
        <v>57</v>
      </c>
      <c r="D15" t="s">
        <v>14</v>
      </c>
      <c r="E15" t="s">
        <v>15</v>
      </c>
      <c r="F15" s="3">
        <v>45731</v>
      </c>
      <c r="G15" t="s">
        <v>25</v>
      </c>
      <c r="H15" s="3"/>
      <c r="I15" t="s">
        <v>25</v>
      </c>
    </row>
    <row r="16" spans="2:10" ht="30" customHeight="1" x14ac:dyDescent="0.35">
      <c r="B16">
        <v>17</v>
      </c>
      <c r="C16" t="s">
        <v>32</v>
      </c>
      <c r="D16" t="s">
        <v>14</v>
      </c>
      <c r="E16" t="s">
        <v>15</v>
      </c>
      <c r="F16" s="3">
        <v>45619</v>
      </c>
      <c r="G16" t="s">
        <v>25</v>
      </c>
      <c r="H16" s="3"/>
    </row>
    <row r="17" spans="2:8" ht="30" customHeight="1" x14ac:dyDescent="0.35">
      <c r="B17">
        <v>18</v>
      </c>
      <c r="C17" t="s">
        <v>37</v>
      </c>
      <c r="D17" t="s">
        <v>14</v>
      </c>
      <c r="E17" t="s">
        <v>15</v>
      </c>
      <c r="F17" s="3">
        <v>45619</v>
      </c>
      <c r="G17" t="s">
        <v>25</v>
      </c>
      <c r="H17" s="3"/>
    </row>
    <row r="18" spans="2:8" ht="30" customHeight="1" x14ac:dyDescent="0.35">
      <c r="B18">
        <v>19</v>
      </c>
      <c r="C18" t="s">
        <v>38</v>
      </c>
      <c r="D18" t="s">
        <v>14</v>
      </c>
      <c r="E18" t="s">
        <v>15</v>
      </c>
      <c r="F18" s="3">
        <v>45619</v>
      </c>
      <c r="G18" t="s">
        <v>25</v>
      </c>
      <c r="H18" s="3"/>
    </row>
    <row r="19" spans="2:8" ht="30" customHeight="1" x14ac:dyDescent="0.35">
      <c r="B19">
        <v>20</v>
      </c>
      <c r="C19" t="s">
        <v>39</v>
      </c>
      <c r="D19" t="s">
        <v>14</v>
      </c>
      <c r="E19" t="s">
        <v>15</v>
      </c>
      <c r="F19" s="3">
        <v>45619</v>
      </c>
      <c r="G19" t="s">
        <v>25</v>
      </c>
      <c r="H19" s="3"/>
    </row>
    <row r="20" spans="2:8" ht="30" customHeight="1" x14ac:dyDescent="0.35">
      <c r="B20">
        <v>21</v>
      </c>
      <c r="C20" t="s">
        <v>41</v>
      </c>
      <c r="D20" t="s">
        <v>14</v>
      </c>
      <c r="E20" t="s">
        <v>15</v>
      </c>
      <c r="F20" s="3">
        <v>45619</v>
      </c>
      <c r="G20" t="s">
        <v>25</v>
      </c>
      <c r="H20" s="3"/>
    </row>
    <row r="21" spans="2:8" ht="30" customHeight="1" x14ac:dyDescent="0.35">
      <c r="B21">
        <v>22</v>
      </c>
      <c r="C21" t="s">
        <v>42</v>
      </c>
      <c r="D21" t="s">
        <v>14</v>
      </c>
      <c r="E21" t="s">
        <v>15</v>
      </c>
      <c r="F21" s="3">
        <v>45619</v>
      </c>
      <c r="G21" t="s">
        <v>25</v>
      </c>
      <c r="H21" s="3"/>
    </row>
    <row r="22" spans="2:8" ht="30" customHeight="1" x14ac:dyDescent="0.35">
      <c r="B22">
        <v>23</v>
      </c>
      <c r="C22" t="s">
        <v>40</v>
      </c>
      <c r="D22" t="s">
        <v>14</v>
      </c>
      <c r="E22" t="s">
        <v>15</v>
      </c>
      <c r="F22" s="3">
        <v>45619</v>
      </c>
      <c r="G22" t="s">
        <v>25</v>
      </c>
      <c r="H22" s="3"/>
    </row>
    <row r="23" spans="2:8" ht="30" customHeight="1" x14ac:dyDescent="0.35">
      <c r="B23">
        <v>24</v>
      </c>
      <c r="C23" t="s">
        <v>33</v>
      </c>
      <c r="D23" t="s">
        <v>14</v>
      </c>
      <c r="E23" t="s">
        <v>15</v>
      </c>
      <c r="F23" s="3">
        <v>45619</v>
      </c>
      <c r="G23" t="s">
        <v>53</v>
      </c>
      <c r="H23" s="3"/>
    </row>
    <row r="24" spans="2:8" ht="30" customHeight="1" x14ac:dyDescent="0.35">
      <c r="B24">
        <v>25</v>
      </c>
      <c r="C24" t="s">
        <v>34</v>
      </c>
      <c r="D24" t="s">
        <v>14</v>
      </c>
      <c r="E24" t="s">
        <v>15</v>
      </c>
      <c r="F24" s="3">
        <v>45619</v>
      </c>
      <c r="G24" t="s">
        <v>54</v>
      </c>
      <c r="H24" s="3"/>
    </row>
    <row r="25" spans="2:8" ht="30" customHeight="1" x14ac:dyDescent="0.35">
      <c r="B25">
        <v>26</v>
      </c>
      <c r="C25" t="s">
        <v>35</v>
      </c>
      <c r="D25" t="s">
        <v>14</v>
      </c>
      <c r="E25" t="s">
        <v>15</v>
      </c>
      <c r="F25" s="3">
        <v>45619</v>
      </c>
      <c r="G25" t="s">
        <v>25</v>
      </c>
      <c r="H25" s="3"/>
    </row>
    <row r="26" spans="2:8" ht="30" customHeight="1" x14ac:dyDescent="0.35">
      <c r="B26">
        <v>27</v>
      </c>
      <c r="C26" t="s">
        <v>36</v>
      </c>
      <c r="D26" t="s">
        <v>14</v>
      </c>
      <c r="E26" t="s">
        <v>15</v>
      </c>
      <c r="F26" s="3">
        <v>45619</v>
      </c>
      <c r="G26" t="s">
        <v>53</v>
      </c>
      <c r="H26" s="3"/>
    </row>
    <row r="27" spans="2:8" ht="30" customHeight="1" x14ac:dyDescent="0.35">
      <c r="B27">
        <v>28</v>
      </c>
      <c r="C27" t="s">
        <v>44</v>
      </c>
      <c r="D27" t="s">
        <v>14</v>
      </c>
      <c r="E27" t="s">
        <v>15</v>
      </c>
      <c r="F27" s="3">
        <v>45619</v>
      </c>
      <c r="G27" t="s">
        <v>25</v>
      </c>
      <c r="H27" s="3"/>
    </row>
    <row r="28" spans="2:8" ht="30" customHeight="1" x14ac:dyDescent="0.35">
      <c r="B28">
        <v>29</v>
      </c>
      <c r="C28" t="s">
        <v>45</v>
      </c>
      <c r="D28" t="s">
        <v>14</v>
      </c>
      <c r="E28" t="s">
        <v>15</v>
      </c>
      <c r="F28" s="3">
        <v>45619</v>
      </c>
      <c r="G28" t="s">
        <v>25</v>
      </c>
      <c r="H28" s="3"/>
    </row>
    <row r="29" spans="2:8" ht="30" customHeight="1" x14ac:dyDescent="0.35">
      <c r="B29">
        <v>30</v>
      </c>
      <c r="C29" t="s">
        <v>55</v>
      </c>
      <c r="D29" t="s">
        <v>14</v>
      </c>
      <c r="E29" t="s">
        <v>15</v>
      </c>
      <c r="F29" s="3">
        <v>45731</v>
      </c>
      <c r="G29" t="s">
        <v>25</v>
      </c>
      <c r="H29" s="3"/>
    </row>
    <row r="30" spans="2:8" ht="30" customHeight="1" x14ac:dyDescent="0.35">
      <c r="B30">
        <v>31</v>
      </c>
      <c r="F30" s="3"/>
      <c r="H30" s="3"/>
    </row>
    <row r="31" spans="2:8" ht="30" customHeight="1" x14ac:dyDescent="0.35">
      <c r="B31">
        <v>32</v>
      </c>
      <c r="F31" s="3"/>
      <c r="H31" s="3"/>
    </row>
    <row r="32" spans="2:8" ht="30" customHeight="1" x14ac:dyDescent="0.35">
      <c r="B32">
        <v>33</v>
      </c>
      <c r="F32" s="3"/>
      <c r="H32" s="3"/>
    </row>
    <row r="33" spans="2:8" ht="30" customHeight="1" x14ac:dyDescent="0.35">
      <c r="B33">
        <v>34</v>
      </c>
      <c r="F33" s="3"/>
      <c r="H33" s="3"/>
    </row>
    <row r="34" spans="2:8" ht="30" customHeight="1" x14ac:dyDescent="0.35">
      <c r="B34">
        <v>35</v>
      </c>
      <c r="F34" s="3"/>
      <c r="H34" s="3"/>
    </row>
    <row r="35" spans="2:8" ht="30" customHeight="1" x14ac:dyDescent="0.35">
      <c r="B35">
        <v>36</v>
      </c>
      <c r="F35" s="3"/>
      <c r="H35" s="3"/>
    </row>
    <row r="36" spans="2:8" ht="30" customHeight="1" x14ac:dyDescent="0.35">
      <c r="B36">
        <v>37</v>
      </c>
      <c r="F36" s="3"/>
      <c r="H36" s="3"/>
    </row>
    <row r="37" spans="2:8" ht="30" customHeight="1" x14ac:dyDescent="0.35">
      <c r="B37">
        <v>38</v>
      </c>
      <c r="F37" s="3"/>
      <c r="H37" s="3"/>
    </row>
    <row r="38" spans="2:8" ht="30" customHeight="1" x14ac:dyDescent="0.35">
      <c r="B38">
        <v>39</v>
      </c>
      <c r="F38" s="3"/>
      <c r="H38" s="3"/>
    </row>
    <row r="39" spans="2:8" ht="30" customHeight="1" x14ac:dyDescent="0.35">
      <c r="B39">
        <v>40</v>
      </c>
      <c r="F39" s="3"/>
      <c r="H39" s="3"/>
    </row>
    <row r="40" spans="2:8" ht="30" customHeight="1" x14ac:dyDescent="0.35">
      <c r="B40">
        <v>41</v>
      </c>
      <c r="F40" s="3"/>
      <c r="H40" s="3"/>
    </row>
    <row r="41" spans="2:8" ht="30" customHeight="1" x14ac:dyDescent="0.35">
      <c r="B41">
        <v>42</v>
      </c>
      <c r="F41" s="3"/>
      <c r="H41" s="3"/>
    </row>
    <row r="42" spans="2:8" ht="30" customHeight="1" x14ac:dyDescent="0.35">
      <c r="B42">
        <v>43</v>
      </c>
      <c r="F42" s="3"/>
      <c r="H42" s="3"/>
    </row>
    <row r="43" spans="2:8" ht="30" customHeight="1" x14ac:dyDescent="0.35">
      <c r="B43">
        <v>44</v>
      </c>
      <c r="F43" s="3"/>
      <c r="H43" s="3"/>
    </row>
    <row r="44" spans="2:8" ht="30" customHeight="1" x14ac:dyDescent="0.35">
      <c r="B44">
        <v>45</v>
      </c>
      <c r="F44" s="3"/>
      <c r="H44" s="3"/>
    </row>
    <row r="45" spans="2:8" ht="30" customHeight="1" x14ac:dyDescent="0.35">
      <c r="B45">
        <v>46</v>
      </c>
      <c r="F45" s="3"/>
      <c r="H45" s="3"/>
    </row>
    <row r="46" spans="2:8" ht="30" customHeight="1" x14ac:dyDescent="0.35">
      <c r="B46">
        <v>47</v>
      </c>
      <c r="F46" s="3"/>
      <c r="H46" s="3"/>
    </row>
    <row r="47" spans="2:8" ht="30" customHeight="1" x14ac:dyDescent="0.35">
      <c r="B47">
        <v>48</v>
      </c>
      <c r="F47" s="3"/>
      <c r="H47" s="3"/>
    </row>
    <row r="48" spans="2:8" ht="30" customHeight="1" x14ac:dyDescent="0.35">
      <c r="B48">
        <v>49</v>
      </c>
      <c r="F48" s="3"/>
      <c r="H48" s="3"/>
    </row>
    <row r="49" spans="2:8" ht="30" customHeight="1" x14ac:dyDescent="0.35">
      <c r="B49">
        <v>50</v>
      </c>
      <c r="F49" s="3"/>
      <c r="H49" s="3"/>
    </row>
    <row r="50" spans="2:8" ht="30" customHeight="1" x14ac:dyDescent="0.35">
      <c r="B50">
        <v>51</v>
      </c>
      <c r="F50" s="3"/>
      <c r="H50" s="3"/>
    </row>
    <row r="51" spans="2:8" ht="30" customHeight="1" x14ac:dyDescent="0.35">
      <c r="B51">
        <v>52</v>
      </c>
      <c r="F51" s="3"/>
      <c r="H51" s="3"/>
    </row>
    <row r="52" spans="2:8" ht="30" customHeight="1" x14ac:dyDescent="0.35">
      <c r="B52">
        <v>53</v>
      </c>
      <c r="F52" s="3"/>
      <c r="H52" s="3"/>
    </row>
    <row r="53" spans="2:8" ht="30" customHeight="1" x14ac:dyDescent="0.35">
      <c r="B53">
        <v>54</v>
      </c>
      <c r="F53" s="3"/>
      <c r="H53" s="3"/>
    </row>
    <row r="54" spans="2:8" ht="30" customHeight="1" x14ac:dyDescent="0.35">
      <c r="B54">
        <v>55</v>
      </c>
      <c r="F54" s="3"/>
      <c r="H54" s="3"/>
    </row>
    <row r="55" spans="2:8" ht="30" customHeight="1" x14ac:dyDescent="0.35">
      <c r="B55">
        <v>56</v>
      </c>
      <c r="F55" s="3"/>
      <c r="H55" s="3"/>
    </row>
    <row r="56" spans="2:8" ht="30" customHeight="1" x14ac:dyDescent="0.35">
      <c r="B56">
        <v>82</v>
      </c>
      <c r="F56" s="3"/>
      <c r="H56" s="3"/>
    </row>
    <row r="57" spans="2:8" ht="30" customHeight="1" x14ac:dyDescent="0.35">
      <c r="B57">
        <v>83</v>
      </c>
      <c r="F57" s="3"/>
      <c r="H57" s="3"/>
    </row>
    <row r="58" spans="2:8" ht="30" customHeight="1" x14ac:dyDescent="0.35">
      <c r="B58">
        <v>84</v>
      </c>
      <c r="F58" s="3"/>
      <c r="H58" s="3"/>
    </row>
    <row r="59" spans="2:8" ht="30" customHeight="1" x14ac:dyDescent="0.35">
      <c r="B59">
        <v>85</v>
      </c>
      <c r="F59" s="3"/>
      <c r="H59" s="3"/>
    </row>
    <row r="60" spans="2:8" ht="30" customHeight="1" x14ac:dyDescent="0.35">
      <c r="B60">
        <v>86</v>
      </c>
      <c r="F60" s="3"/>
      <c r="H60" s="3"/>
    </row>
    <row r="61" spans="2:8" ht="30" customHeight="1" x14ac:dyDescent="0.35">
      <c r="B61">
        <v>87</v>
      </c>
      <c r="F61" s="3"/>
      <c r="H61" s="3"/>
    </row>
    <row r="62" spans="2:8" ht="30" customHeight="1" x14ac:dyDescent="0.35">
      <c r="B62">
        <v>88</v>
      </c>
      <c r="F62" s="3"/>
      <c r="H62" s="3"/>
    </row>
    <row r="63" spans="2:8" ht="30" customHeight="1" x14ac:dyDescent="0.35">
      <c r="B63">
        <v>89</v>
      </c>
      <c r="F63" s="3"/>
      <c r="H63" s="3"/>
    </row>
    <row r="64" spans="2:8" ht="30" customHeight="1" x14ac:dyDescent="0.35">
      <c r="B64">
        <v>90</v>
      </c>
      <c r="F64" s="3"/>
      <c r="H64" s="3"/>
    </row>
    <row r="65" spans="2:8" ht="30" customHeight="1" x14ac:dyDescent="0.35">
      <c r="B65">
        <v>91</v>
      </c>
      <c r="F65" s="3"/>
      <c r="H65" s="3"/>
    </row>
  </sheetData>
  <dataValidations count="9">
    <dataValidation allowBlank="1" showInputMessage="1" showErrorMessage="1" prompt="Enter issue Number in this column under this heading. Use heading filters to find specific entries" sqref="B1"/>
    <dataValidation allowBlank="1" showInputMessage="1" showErrorMessage="1" prompt="Enter Issue description in this column under this heading" sqref="C1"/>
    <dataValidation allowBlank="1" showInputMessage="1" showErrorMessage="1" prompt="Enter issue Type in this column under this heading" sqref="D1"/>
    <dataValidation allowBlank="1" showInputMessage="1" showErrorMessage="1" prompt="Enter Priority in this column under this heading" sqref="E1"/>
    <dataValidation allowBlank="1" showInputMessage="1" showErrorMessage="1" prompt="Enter issue Opening Date in this column under this heading" sqref="F1"/>
    <dataValidation allowBlank="1" showInputMessage="1" showErrorMessage="1" prompt="Enter Opened By name in this column under this heading" sqref="G1"/>
    <dataValidation allowBlank="1" showInputMessage="1" showErrorMessage="1" prompt="Enter issue Closing Date in this column under this heading" sqref="H1"/>
    <dataValidation allowBlank="1" showInputMessage="1" showErrorMessage="1" prompt="Enter Closed By name in this column under this heading" sqref="I1"/>
    <dataValidation allowBlank="1" showInputMessage="1" showErrorMessage="1" prompt="Enter Notes in this column under this heading" sqref="J1"/>
  </dataValidations>
  <printOptions horizontalCentered="1"/>
  <pageMargins left="0.7" right="0.7" top="0.75" bottom="0.75" header="0.3" footer="0.3"/>
  <pageSetup scale="47" fitToHeight="0" orientation="portrait" r:id="rId1"/>
  <headerFooter differentFirst="1">
    <oddFooter>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T80"/>
  <sheetViews>
    <sheetView workbookViewId="0"/>
  </sheetViews>
  <sheetFormatPr defaultRowHeight="15.5" x14ac:dyDescent="0.35"/>
  <cols>
    <col min="8" max="8" width="11" customWidth="1"/>
    <col min="10" max="10" width="11.33203125" customWidth="1"/>
    <col min="14" max="15" width="14.33203125" customWidth="1"/>
  </cols>
  <sheetData>
    <row r="1" spans="1:20" ht="108.5" x14ac:dyDescent="0.35">
      <c r="A1" t="s">
        <v>12</v>
      </c>
    </row>
    <row r="4" spans="1:20" x14ac:dyDescent="0.35">
      <c r="I4" t="s">
        <v>10</v>
      </c>
      <c r="J4" s="1">
        <f ca="1">DATE((YEAR(TODAY())-1),1,1)</f>
        <v>45292</v>
      </c>
    </row>
    <row r="5" spans="1:20" x14ac:dyDescent="0.35">
      <c r="I5" t="s">
        <v>11</v>
      </c>
      <c r="J5" s="1"/>
    </row>
    <row r="7" spans="1:20" x14ac:dyDescent="0.35">
      <c r="I7" t="s">
        <v>7</v>
      </c>
      <c r="J7" t="e">
        <f>'Issue Tracker'!#REF!</f>
        <v>#REF!</v>
      </c>
    </row>
    <row r="8" spans="1:20" x14ac:dyDescent="0.35">
      <c r="I8" t="s">
        <v>6</v>
      </c>
      <c r="J8" s="1" t="e">
        <f>'Issue Tracker'!#REF!</f>
        <v>#REF!</v>
      </c>
      <c r="N8">
        <f ca="1">COUNT(typesUnsorted)</f>
        <v>1</v>
      </c>
    </row>
    <row r="9" spans="1:20" x14ac:dyDescent="0.35">
      <c r="I9" t="s">
        <v>0</v>
      </c>
      <c r="J9" t="e">
        <f>'Issue Tracker'!#REF!</f>
        <v>#REF!</v>
      </c>
    </row>
    <row r="10" spans="1:20" x14ac:dyDescent="0.35">
      <c r="I10" t="s">
        <v>1</v>
      </c>
      <c r="J10" t="e">
        <f>'Issue Tracker'!#REF!</f>
        <v>#REF!</v>
      </c>
    </row>
    <row r="12" spans="1:20" x14ac:dyDescent="0.35">
      <c r="N12" t="e">
        <f ca="1">OFFSET($N$16,,,$N$13)</f>
        <v>#VALUE!</v>
      </c>
      <c r="O12" t="e">
        <f ca="1">OFFSET($O$16,,,$O$13)</f>
        <v>#VALUE!</v>
      </c>
    </row>
    <row r="13" spans="1:20" x14ac:dyDescent="0.35">
      <c r="N13">
        <f>COUNTA(N16:N45)-COUNTIF(N16:N45,NA())</f>
        <v>2</v>
      </c>
      <c r="O13">
        <f>COUNTA(O16:O45)-COUNTIF(O16:O45,NA())</f>
        <v>3</v>
      </c>
      <c r="S13" t="s">
        <v>16</v>
      </c>
      <c r="T13" t="s">
        <v>16</v>
      </c>
    </row>
    <row r="14" spans="1:20" ht="31" x14ac:dyDescent="0.35">
      <c r="H14" t="s">
        <v>6</v>
      </c>
      <c r="I14" t="s">
        <v>3</v>
      </c>
      <c r="J14" t="s">
        <v>4</v>
      </c>
      <c r="N14" t="s">
        <v>8</v>
      </c>
      <c r="O14" t="s">
        <v>9</v>
      </c>
      <c r="S14" t="s">
        <v>8</v>
      </c>
      <c r="T14" t="s">
        <v>9</v>
      </c>
    </row>
    <row r="15" spans="1:20" x14ac:dyDescent="0.35">
      <c r="N15" t="s">
        <v>5</v>
      </c>
      <c r="O15" t="s">
        <v>5</v>
      </c>
    </row>
    <row r="16" spans="1:20" x14ac:dyDescent="0.35">
      <c r="G16">
        <v>1</v>
      </c>
      <c r="H16" s="1" t="e">
        <f t="shared" ref="H16:H47" si="0">keydate-days+G16</f>
        <v>#REF!</v>
      </c>
      <c r="I16">
        <f>I15+COUNTIFS(Issues[OPENED ON],H16,Issues[TYPE],type,Issues[PRIORITY],priority)</f>
        <v>0</v>
      </c>
      <c r="J16">
        <f>J15+COUNTIFS(Issues[CLOSED ON],H16,Issues[TYPE],type,Issues[PRIORITY],priority)</f>
        <v>0</v>
      </c>
      <c r="N16" t="str">
        <f t="array" ref="N16">INDEX(Issues[TYPE],MATCH(0,COUNTIF(N$15:N15, Issues[TYPE]),0))</f>
        <v>Type 2</v>
      </c>
      <c r="O16" t="str">
        <f t="array" ref="O16">INDEX(Issues[PRIORITY],MATCH(0,COUNTIF(O$15:O15,Issues[PRIORITY]),0))</f>
        <v>High</v>
      </c>
      <c r="S16" t="str">
        <f t="array" aca="1" ref="S16" ca="1">INDEX(typesUnsorted, MATCH(SMALL(COUNTIF(typesUnsorted, "&lt;"&amp;typesUnsorted), ROW(1:1)), COUNTIF(typesUnsorted, "&lt;"&amp;typesUnsorted), 0))</f>
        <v>*</v>
      </c>
      <c r="T16" t="str">
        <f t="array" aca="1" ref="T16" ca="1">INDEX(prioritiesUnsorted, MATCH(SMALL(COUNTIF(prioritiesUnsorted, "&lt;"&amp;prioritiesUnsorted), ROW(1:1)), COUNTIF(prioritiesUnsorted, "&lt;"&amp;prioritiesUnsorted), 0))</f>
        <v>*</v>
      </c>
    </row>
    <row r="17" spans="7:20" x14ac:dyDescent="0.35">
      <c r="G17">
        <v>2</v>
      </c>
      <c r="H17" s="1" t="e">
        <f t="shared" si="0"/>
        <v>#REF!</v>
      </c>
      <c r="I17">
        <f>I16+COUNTIFS(Issues[OPENED ON],H17,Issues[TYPE],type,Issues[PRIORITY],priority)</f>
        <v>0</v>
      </c>
      <c r="J17">
        <f>J16+COUNTIFS(Issues[CLOSED ON],H17,Issues[TYPE],type,Issues[PRIORITY],priority)</f>
        <v>0</v>
      </c>
      <c r="N17">
        <f t="array" ref="N17">INDEX(Issues[TYPE],MATCH(0,COUNTIF(N$15:N16, Issues[TYPE]),0))</f>
        <v>0</v>
      </c>
      <c r="O17" t="str">
        <f t="array" ref="O17">INDEX(Issues[PRIORITY],MATCH(0,COUNTIF(O$15:O16,Issues[PRIORITY]),0))</f>
        <v>Medium</v>
      </c>
      <c r="S17" t="str">
        <f t="array" aca="1" ref="S17" ca="1">INDEX(typesUnsorted, MATCH(SMALL(COUNTIF(typesUnsorted, "&lt;"&amp;typesUnsorted), ROW(2:2)), COUNTIF(typesUnsorted, "&lt;"&amp;typesUnsorted), 0))</f>
        <v>*</v>
      </c>
      <c r="T17" t="str">
        <f t="array" aca="1" ref="T17" ca="1">INDEX(prioritiesUnsorted, MATCH(SMALL(COUNTIF(prioritiesUnsorted, "&lt;"&amp;prioritiesUnsorted), ROW(2:2)), COUNTIF(prioritiesUnsorted, "&lt;"&amp;prioritiesUnsorted), 0))</f>
        <v>*</v>
      </c>
    </row>
    <row r="18" spans="7:20" x14ac:dyDescent="0.35">
      <c r="G18">
        <v>3</v>
      </c>
      <c r="H18" s="1" t="e">
        <f t="shared" si="0"/>
        <v>#REF!</v>
      </c>
      <c r="I18">
        <f>I17+COUNTIFS(Issues[OPENED ON],H18,Issues[TYPE],type,Issues[PRIORITY],priority)</f>
        <v>0</v>
      </c>
      <c r="J18">
        <f>J17+COUNTIFS(Issues[CLOSED ON],H18,Issues[TYPE],type,Issues[PRIORITY],priority)</f>
        <v>0</v>
      </c>
      <c r="N18" t="e">
        <f t="array" ref="N18">INDEX(Issues[TYPE],MATCH(0,COUNTIF(N$15:N17, Issues[TYPE]),0))</f>
        <v>#N/A</v>
      </c>
      <c r="O18">
        <f t="array" ref="O18">INDEX(Issues[PRIORITY],MATCH(0,COUNTIF(O$15:O17,Issues[PRIORITY]),0))</f>
        <v>0</v>
      </c>
      <c r="S18" t="str">
        <f t="array" aca="1" ref="S18" ca="1">INDEX(typesUnsorted, MATCH(SMALL(COUNTIF(typesUnsorted, "&lt;"&amp;typesUnsorted), ROW(3:3)), COUNTIF(typesUnsorted, "&lt;"&amp;typesUnsorted), 0))</f>
        <v>Type 2</v>
      </c>
      <c r="T18" t="str">
        <f t="array" aca="1" ref="T18" ca="1">INDEX(prioritiesUnsorted, MATCH(SMALL(COUNTIF(prioritiesUnsorted, "&lt;"&amp;prioritiesUnsorted), ROW(3:3)), COUNTIF(prioritiesUnsorted, "&lt;"&amp;prioritiesUnsorted), 0))</f>
        <v>High</v>
      </c>
    </row>
    <row r="19" spans="7:20" ht="31" x14ac:dyDescent="0.35">
      <c r="G19">
        <v>4</v>
      </c>
      <c r="H19" s="1" t="e">
        <f t="shared" si="0"/>
        <v>#REF!</v>
      </c>
      <c r="I19">
        <f>I18+COUNTIFS(Issues[OPENED ON],H19,Issues[TYPE],type,Issues[PRIORITY],priority)</f>
        <v>0</v>
      </c>
      <c r="J19">
        <f>J18+COUNTIFS(Issues[CLOSED ON],H19,Issues[TYPE],type,Issues[PRIORITY],priority)</f>
        <v>0</v>
      </c>
      <c r="N19" t="e">
        <f t="array" ref="N19">INDEX(Issues[TYPE],MATCH(0,COUNTIF(N$15:N18, Issues[TYPE]),0))</f>
        <v>#N/A</v>
      </c>
      <c r="O19" t="e">
        <f t="array" ref="O19">INDEX(Issues[PRIORITY],MATCH(0,COUNTIF(O$15:O18,Issues[PRIORITY]),0))</f>
        <v>#N/A</v>
      </c>
      <c r="S19" t="e">
        <f t="array" aca="1" ref="S19" ca="1">INDEX(typesUnsorted, MATCH(SMALL(COUNTIF(typesUnsorted, "&lt;"&amp;typesUnsorted), ROW(4:4)), COUNTIF(typesUnsorted, "&lt;"&amp;typesUnsorted), 0))</f>
        <v>#NUM!</v>
      </c>
      <c r="T19" t="str">
        <f t="array" aca="1" ref="T19" ca="1">INDEX(prioritiesUnsorted, MATCH(SMALL(COUNTIF(prioritiesUnsorted, "&lt;"&amp;prioritiesUnsorted), ROW(4:4)), COUNTIF(prioritiesUnsorted, "&lt;"&amp;prioritiesUnsorted), 0))</f>
        <v>Medium</v>
      </c>
    </row>
    <row r="20" spans="7:20" x14ac:dyDescent="0.35">
      <c r="G20">
        <v>5</v>
      </c>
      <c r="H20" s="1" t="e">
        <f t="shared" si="0"/>
        <v>#REF!</v>
      </c>
      <c r="I20">
        <f>I19+COUNTIFS(Issues[OPENED ON],H20,Issues[TYPE],type,Issues[PRIORITY],priority)</f>
        <v>0</v>
      </c>
      <c r="J20">
        <f>J19+COUNTIFS(Issues[CLOSED ON],H20,Issues[TYPE],type,Issues[PRIORITY],priority)</f>
        <v>0</v>
      </c>
      <c r="N20" t="e">
        <f t="array" ref="N20">INDEX(Issues[TYPE],MATCH(0,COUNTIF(N$15:N19, Issues[TYPE]),0))</f>
        <v>#N/A</v>
      </c>
      <c r="O20" t="e">
        <f t="array" ref="O20">INDEX(Issues[PRIORITY],MATCH(0,COUNTIF(O$15:O19,Issues[PRIORITY]),0))</f>
        <v>#N/A</v>
      </c>
      <c r="S20" t="e">
        <f t="array" aca="1" ref="S20" ca="1">INDEX(typesUnsorted, MATCH(SMALL(COUNTIF(typesUnsorted, "&lt;"&amp;typesUnsorted), ROW(5:5)), COUNTIF(typesUnsorted, "&lt;"&amp;typesUnsorted), 0))</f>
        <v>#NUM!</v>
      </c>
      <c r="T20" t="e">
        <f t="array" aca="1" ref="T20" ca="1">INDEX(prioritiesUnsorted, MATCH(SMALL(COUNTIF(prioritiesUnsorted, "&lt;"&amp;prioritiesUnsorted), ROW(5:5)), COUNTIF(prioritiesUnsorted, "&lt;"&amp;prioritiesUnsorted), 0))</f>
        <v>#NUM!</v>
      </c>
    </row>
    <row r="21" spans="7:20" x14ac:dyDescent="0.35">
      <c r="G21">
        <v>6</v>
      </c>
      <c r="H21" s="1" t="e">
        <f t="shared" si="0"/>
        <v>#REF!</v>
      </c>
      <c r="I21">
        <f>I20+COUNTIFS(Issues[OPENED ON],H21,Issues[TYPE],type,Issues[PRIORITY],priority)</f>
        <v>0</v>
      </c>
      <c r="J21">
        <f>J20+COUNTIFS(Issues[CLOSED ON],H21,Issues[TYPE],type,Issues[PRIORITY],priority)</f>
        <v>0</v>
      </c>
      <c r="N21" t="e">
        <f t="array" ref="N21">INDEX(Issues[TYPE],MATCH(0,COUNTIF(N$15:N20, Issues[TYPE]),0))</f>
        <v>#N/A</v>
      </c>
      <c r="O21" t="e">
        <f t="array" ref="O21">INDEX(Issues[PRIORITY],MATCH(0,COUNTIF(O$15:O20,Issues[PRIORITY]),0))</f>
        <v>#N/A</v>
      </c>
      <c r="S21" t="e">
        <f t="array" aca="1" ref="S21" ca="1">INDEX(typesUnsorted, MATCH(SMALL(COUNTIF(typesUnsorted, "&lt;"&amp;typesUnsorted), ROW(6:6)), COUNTIF(typesUnsorted, "&lt;"&amp;typesUnsorted), 0))</f>
        <v>#NUM!</v>
      </c>
      <c r="T21" t="e">
        <f t="array" aca="1" ref="T21" ca="1">INDEX(prioritiesUnsorted, MATCH(SMALL(COUNTIF(prioritiesUnsorted, "&lt;"&amp;prioritiesUnsorted), ROW(6:6)), COUNTIF(prioritiesUnsorted, "&lt;"&amp;prioritiesUnsorted), 0))</f>
        <v>#NUM!</v>
      </c>
    </row>
    <row r="22" spans="7:20" x14ac:dyDescent="0.35">
      <c r="G22">
        <v>7</v>
      </c>
      <c r="H22" s="1" t="e">
        <f t="shared" si="0"/>
        <v>#REF!</v>
      </c>
      <c r="I22">
        <f>I21+COUNTIFS(Issues[OPENED ON],H22,Issues[TYPE],type,Issues[PRIORITY],priority)</f>
        <v>0</v>
      </c>
      <c r="J22">
        <f>J21+COUNTIFS(Issues[CLOSED ON],H22,Issues[TYPE],type,Issues[PRIORITY],priority)</f>
        <v>0</v>
      </c>
      <c r="N22" t="e">
        <f t="array" ref="N22">INDEX(Issues[TYPE],MATCH(0,COUNTIF(N$15:N21, Issues[TYPE]),0))</f>
        <v>#N/A</v>
      </c>
      <c r="O22" t="e">
        <f t="array" ref="O22">INDEX(Issues[PRIORITY],MATCH(0,COUNTIF(O$15:O21,Issues[PRIORITY]),0))</f>
        <v>#N/A</v>
      </c>
      <c r="S22" t="e">
        <f t="array" aca="1" ref="S22" ca="1">INDEX(typesUnsorted, MATCH(SMALL(COUNTIF(typesUnsorted, "&lt;"&amp;typesUnsorted), ROW(7:7)), COUNTIF(typesUnsorted, "&lt;"&amp;typesUnsorted), 0))</f>
        <v>#NUM!</v>
      </c>
      <c r="T22" t="e">
        <f t="array" aca="1" ref="T22" ca="1">INDEX(prioritiesUnsorted, MATCH(SMALL(COUNTIF(prioritiesUnsorted, "&lt;"&amp;prioritiesUnsorted), ROW(7:7)), COUNTIF(prioritiesUnsorted, "&lt;"&amp;prioritiesUnsorted), 0))</f>
        <v>#NUM!</v>
      </c>
    </row>
    <row r="23" spans="7:20" x14ac:dyDescent="0.35">
      <c r="G23">
        <v>8</v>
      </c>
      <c r="H23" s="1" t="e">
        <f t="shared" si="0"/>
        <v>#REF!</v>
      </c>
      <c r="I23">
        <f>I22+COUNTIFS(Issues[OPENED ON],H23,Issues[TYPE],type,Issues[PRIORITY],priority)</f>
        <v>0</v>
      </c>
      <c r="J23">
        <f>J22+COUNTIFS(Issues[CLOSED ON],H23,Issues[TYPE],type,Issues[PRIORITY],priority)</f>
        <v>0</v>
      </c>
      <c r="N23" t="e">
        <f t="array" ref="N23">INDEX(Issues[TYPE],MATCH(0,COUNTIF(N$15:N22, Issues[TYPE]),0))</f>
        <v>#N/A</v>
      </c>
      <c r="O23" t="e">
        <f t="array" ref="O23">INDEX(Issues[PRIORITY],MATCH(0,COUNTIF(O$15:O22,Issues[PRIORITY]),0))</f>
        <v>#N/A</v>
      </c>
      <c r="S23" t="e">
        <f t="array" aca="1" ref="S23" ca="1">INDEX(typesUnsorted, MATCH(SMALL(COUNTIF(typesUnsorted, "&lt;"&amp;typesUnsorted), ROW(8:8)), COUNTIF(typesUnsorted, "&lt;"&amp;typesUnsorted), 0))</f>
        <v>#NUM!</v>
      </c>
      <c r="T23" t="e">
        <f t="array" aca="1" ref="T23" ca="1">INDEX(prioritiesUnsorted, MATCH(SMALL(COUNTIF(prioritiesUnsorted, "&lt;"&amp;prioritiesUnsorted), ROW(8:8)), COUNTIF(prioritiesUnsorted, "&lt;"&amp;prioritiesUnsorted), 0))</f>
        <v>#NUM!</v>
      </c>
    </row>
    <row r="24" spans="7:20" x14ac:dyDescent="0.35">
      <c r="G24">
        <v>9</v>
      </c>
      <c r="H24" s="1" t="e">
        <f t="shared" si="0"/>
        <v>#REF!</v>
      </c>
      <c r="I24">
        <f>I23+COUNTIFS(Issues[OPENED ON],H24,Issues[TYPE],type,Issues[PRIORITY],priority)</f>
        <v>0</v>
      </c>
      <c r="J24">
        <f>J23+COUNTIFS(Issues[CLOSED ON],H24,Issues[TYPE],type,Issues[PRIORITY],priority)</f>
        <v>0</v>
      </c>
      <c r="N24" t="e">
        <f t="array" ref="N24">INDEX(Issues[TYPE],MATCH(0,COUNTIF(N$15:N23, Issues[TYPE]),0))</f>
        <v>#N/A</v>
      </c>
      <c r="O24" t="e">
        <f t="array" ref="O24">INDEX(Issues[PRIORITY],MATCH(0,COUNTIF(O$15:O23,Issues[PRIORITY]),0))</f>
        <v>#N/A</v>
      </c>
      <c r="S24" t="e">
        <f t="array" aca="1" ref="S24" ca="1">INDEX(typesUnsorted, MATCH(SMALL(COUNTIF(typesUnsorted, "&lt;"&amp;typesUnsorted), ROW(9:9)), COUNTIF(typesUnsorted, "&lt;"&amp;typesUnsorted), 0))</f>
        <v>#NUM!</v>
      </c>
      <c r="T24" t="e">
        <f t="array" aca="1" ref="T24" ca="1">INDEX(prioritiesUnsorted, MATCH(SMALL(COUNTIF(prioritiesUnsorted, "&lt;"&amp;prioritiesUnsorted), ROW(9:9)), COUNTIF(prioritiesUnsorted, "&lt;"&amp;prioritiesUnsorted), 0))</f>
        <v>#NUM!</v>
      </c>
    </row>
    <row r="25" spans="7:20" x14ac:dyDescent="0.35">
      <c r="G25">
        <v>10</v>
      </c>
      <c r="H25" s="1" t="e">
        <f t="shared" si="0"/>
        <v>#REF!</v>
      </c>
      <c r="I25">
        <f>I24+COUNTIFS(Issues[OPENED ON],H25,Issues[TYPE],type,Issues[PRIORITY],priority)</f>
        <v>0</v>
      </c>
      <c r="J25">
        <f>J24+COUNTIFS(Issues[CLOSED ON],H25,Issues[TYPE],type,Issues[PRIORITY],priority)</f>
        <v>0</v>
      </c>
      <c r="N25" t="e">
        <f t="array" ref="N25">INDEX(Issues[TYPE],MATCH(0,COUNTIF(N$15:N24, Issues[TYPE]),0))</f>
        <v>#N/A</v>
      </c>
      <c r="O25" t="e">
        <f t="array" ref="O25">INDEX(Issues[PRIORITY],MATCH(0,COUNTIF(O$15:O24,Issues[PRIORITY]),0))</f>
        <v>#N/A</v>
      </c>
      <c r="S25" t="e">
        <f t="array" aca="1" ref="S25" ca="1">INDEX(typesUnsorted, MATCH(SMALL(COUNTIF(typesUnsorted, "&lt;"&amp;typesUnsorted), ROW(10:10)), COUNTIF(typesUnsorted, "&lt;"&amp;typesUnsorted), 0))</f>
        <v>#NUM!</v>
      </c>
      <c r="T25" t="e">
        <f t="array" aca="1" ref="T25" ca="1">INDEX(prioritiesUnsorted, MATCH(SMALL(COUNTIF(prioritiesUnsorted, "&lt;"&amp;prioritiesUnsorted), ROW(10:10)), COUNTIF(prioritiesUnsorted, "&lt;"&amp;prioritiesUnsorted), 0))</f>
        <v>#NUM!</v>
      </c>
    </row>
    <row r="26" spans="7:20" x14ac:dyDescent="0.35">
      <c r="G26">
        <v>11</v>
      </c>
      <c r="H26" s="1" t="e">
        <f t="shared" si="0"/>
        <v>#REF!</v>
      </c>
      <c r="I26">
        <f>I25+COUNTIFS(Issues[OPENED ON],H26,Issues[TYPE],type,Issues[PRIORITY],priority)</f>
        <v>0</v>
      </c>
      <c r="J26">
        <f>J25+COUNTIFS(Issues[CLOSED ON],H26,Issues[TYPE],type,Issues[PRIORITY],priority)</f>
        <v>0</v>
      </c>
      <c r="N26" t="e">
        <f t="array" ref="N26">INDEX(Issues[TYPE],MATCH(0,COUNTIF(N$15:N25, Issues[TYPE]),0))</f>
        <v>#N/A</v>
      </c>
      <c r="O26" t="e">
        <f t="array" ref="O26">INDEX(Issues[PRIORITY],MATCH(0,COUNTIF(O$15:O25,Issues[PRIORITY]),0))</f>
        <v>#N/A</v>
      </c>
      <c r="S26" t="e">
        <f t="array" aca="1" ref="S26" ca="1">INDEX(typesUnsorted, MATCH(SMALL(COUNTIF(typesUnsorted, "&lt;"&amp;typesUnsorted), ROW(11:11)), COUNTIF(typesUnsorted, "&lt;"&amp;typesUnsorted), 0))</f>
        <v>#NUM!</v>
      </c>
      <c r="T26" t="e">
        <f t="array" aca="1" ref="T26" ca="1">INDEX(prioritiesUnsorted, MATCH(SMALL(COUNTIF(prioritiesUnsorted, "&lt;"&amp;prioritiesUnsorted), ROW(11:11)), COUNTIF(prioritiesUnsorted, "&lt;"&amp;prioritiesUnsorted), 0))</f>
        <v>#NUM!</v>
      </c>
    </row>
    <row r="27" spans="7:20" x14ac:dyDescent="0.35">
      <c r="G27">
        <v>12</v>
      </c>
      <c r="H27" s="1" t="e">
        <f t="shared" si="0"/>
        <v>#REF!</v>
      </c>
      <c r="I27">
        <f>I26+COUNTIFS(Issues[OPENED ON],H27,Issues[TYPE],type,Issues[PRIORITY],priority)</f>
        <v>0</v>
      </c>
      <c r="J27">
        <f>J26+COUNTIFS(Issues[CLOSED ON],H27,Issues[TYPE],type,Issues[PRIORITY],priority)</f>
        <v>0</v>
      </c>
      <c r="N27" t="e">
        <f t="array" ref="N27">INDEX(Issues[TYPE],MATCH(0,COUNTIF(N$15:N26, Issues[TYPE]),0))</f>
        <v>#N/A</v>
      </c>
      <c r="O27" t="e">
        <f t="array" ref="O27">INDEX(Issues[PRIORITY],MATCH(0,COUNTIF(O$15:O26,Issues[PRIORITY]),0))</f>
        <v>#N/A</v>
      </c>
      <c r="S27" t="e">
        <f t="array" aca="1" ref="S27" ca="1">INDEX(typesUnsorted, MATCH(SMALL(COUNTIF(typesUnsorted, "&lt;"&amp;typesUnsorted), ROW(12:12)), COUNTIF(typesUnsorted, "&lt;"&amp;typesUnsorted), 0))</f>
        <v>#NUM!</v>
      </c>
      <c r="T27" t="e">
        <f t="array" aca="1" ref="T27" ca="1">INDEX(prioritiesUnsorted, MATCH(SMALL(COUNTIF(prioritiesUnsorted, "&lt;"&amp;prioritiesUnsorted), ROW(12:12)), COUNTIF(prioritiesUnsorted, "&lt;"&amp;prioritiesUnsorted), 0))</f>
        <v>#NUM!</v>
      </c>
    </row>
    <row r="28" spans="7:20" x14ac:dyDescent="0.35">
      <c r="G28">
        <v>13</v>
      </c>
      <c r="H28" s="1" t="e">
        <f t="shared" si="0"/>
        <v>#REF!</v>
      </c>
      <c r="I28">
        <f>I27+COUNTIFS(Issues[OPENED ON],H28,Issues[TYPE],type,Issues[PRIORITY],priority)</f>
        <v>0</v>
      </c>
      <c r="J28">
        <f>J27+COUNTIFS(Issues[CLOSED ON],H28,Issues[TYPE],type,Issues[PRIORITY],priority)</f>
        <v>0</v>
      </c>
      <c r="N28" t="e">
        <f t="array" ref="N28">INDEX(Issues[TYPE],MATCH(0,COUNTIF(N$15:N27, Issues[TYPE]),0))</f>
        <v>#N/A</v>
      </c>
      <c r="O28" t="e">
        <f t="array" ref="O28">INDEX(Issues[PRIORITY],MATCH(0,COUNTIF(O$15:O27,Issues[PRIORITY]),0))</f>
        <v>#N/A</v>
      </c>
      <c r="S28" t="e">
        <f t="array" aca="1" ref="S28" ca="1">INDEX(typesUnsorted, MATCH(SMALL(COUNTIF(typesUnsorted, "&lt;"&amp;typesUnsorted), ROW(13:13)), COUNTIF(typesUnsorted, "&lt;"&amp;typesUnsorted), 0))</f>
        <v>#NUM!</v>
      </c>
      <c r="T28" t="e">
        <f t="array" aca="1" ref="T28" ca="1">INDEX(prioritiesUnsorted, MATCH(SMALL(COUNTIF(prioritiesUnsorted, "&lt;"&amp;prioritiesUnsorted), ROW(13:13)), COUNTIF(prioritiesUnsorted, "&lt;"&amp;prioritiesUnsorted), 0))</f>
        <v>#NUM!</v>
      </c>
    </row>
    <row r="29" spans="7:20" x14ac:dyDescent="0.35">
      <c r="G29">
        <v>14</v>
      </c>
      <c r="H29" s="1" t="e">
        <f t="shared" si="0"/>
        <v>#REF!</v>
      </c>
      <c r="I29">
        <f>I28+COUNTIFS(Issues[OPENED ON],H29,Issues[TYPE],type,Issues[PRIORITY],priority)</f>
        <v>0</v>
      </c>
      <c r="J29">
        <f>J28+COUNTIFS(Issues[CLOSED ON],H29,Issues[TYPE],type,Issues[PRIORITY],priority)</f>
        <v>0</v>
      </c>
      <c r="N29" t="e">
        <f t="array" ref="N29">INDEX(Issues[TYPE],MATCH(0,COUNTIF(N$15:N28, Issues[TYPE]),0))</f>
        <v>#N/A</v>
      </c>
      <c r="O29" t="e">
        <f t="array" ref="O29">INDEX(Issues[PRIORITY],MATCH(0,COUNTIF(O$15:O28,Issues[PRIORITY]),0))</f>
        <v>#N/A</v>
      </c>
      <c r="S29" t="e">
        <f t="array" aca="1" ref="S29" ca="1">INDEX(typesUnsorted, MATCH(SMALL(COUNTIF(typesUnsorted, "&lt;"&amp;typesUnsorted), ROW(14:14)), COUNTIF(typesUnsorted, "&lt;"&amp;typesUnsorted), 0))</f>
        <v>#NUM!</v>
      </c>
      <c r="T29" t="e">
        <f t="array" aca="1" ref="T29" ca="1">INDEX(prioritiesUnsorted, MATCH(SMALL(COUNTIF(prioritiesUnsorted, "&lt;"&amp;prioritiesUnsorted), ROW(14:14)), COUNTIF(prioritiesUnsorted, "&lt;"&amp;prioritiesUnsorted), 0))</f>
        <v>#NUM!</v>
      </c>
    </row>
    <row r="30" spans="7:20" x14ac:dyDescent="0.35">
      <c r="G30">
        <v>15</v>
      </c>
      <c r="H30" s="1" t="e">
        <f t="shared" si="0"/>
        <v>#REF!</v>
      </c>
      <c r="I30">
        <f>I29+COUNTIFS(Issues[OPENED ON],H30,Issues[TYPE],type,Issues[PRIORITY],priority)</f>
        <v>0</v>
      </c>
      <c r="J30">
        <f>J29+COUNTIFS(Issues[CLOSED ON],H30,Issues[TYPE],type,Issues[PRIORITY],priority)</f>
        <v>0</v>
      </c>
      <c r="N30" t="e">
        <f t="array" ref="N30">INDEX(Issues[TYPE],MATCH(0,COUNTIF(N$15:N29, Issues[TYPE]),0))</f>
        <v>#N/A</v>
      </c>
      <c r="O30" t="e">
        <f t="array" ref="O30">INDEX(Issues[PRIORITY],MATCH(0,COUNTIF(O$15:O29,Issues[PRIORITY]),0))</f>
        <v>#N/A</v>
      </c>
      <c r="S30" t="e">
        <f t="array" aca="1" ref="S30" ca="1">INDEX(typesUnsorted, MATCH(SMALL(COUNTIF(typesUnsorted, "&lt;"&amp;typesUnsorted), ROW(15:15)), COUNTIF(typesUnsorted, "&lt;"&amp;typesUnsorted), 0))</f>
        <v>#NUM!</v>
      </c>
      <c r="T30" t="e">
        <f t="array" aca="1" ref="T30" ca="1">INDEX(prioritiesUnsorted, MATCH(SMALL(COUNTIF(prioritiesUnsorted, "&lt;"&amp;prioritiesUnsorted), ROW(15:15)), COUNTIF(prioritiesUnsorted, "&lt;"&amp;prioritiesUnsorted), 0))</f>
        <v>#NUM!</v>
      </c>
    </row>
    <row r="31" spans="7:20" x14ac:dyDescent="0.35">
      <c r="G31">
        <v>16</v>
      </c>
      <c r="H31" s="1" t="e">
        <f t="shared" si="0"/>
        <v>#REF!</v>
      </c>
      <c r="I31">
        <f>I30+COUNTIFS(Issues[OPENED ON],H31,Issues[TYPE],type,Issues[PRIORITY],priority)</f>
        <v>0</v>
      </c>
      <c r="J31">
        <f>J30+COUNTIFS(Issues[CLOSED ON],H31,Issues[TYPE],type,Issues[PRIORITY],priority)</f>
        <v>0</v>
      </c>
      <c r="N31" t="e">
        <f t="array" ref="N31">INDEX(Issues[TYPE],MATCH(0,COUNTIF(N$15:N30, Issues[TYPE]),0))</f>
        <v>#N/A</v>
      </c>
      <c r="O31" t="e">
        <f t="array" ref="O31">INDEX(Issues[PRIORITY],MATCH(0,COUNTIF(O$15:O30,Issues[PRIORITY]),0))</f>
        <v>#N/A</v>
      </c>
      <c r="S31" t="e">
        <f t="array" aca="1" ref="S31" ca="1">INDEX(typesUnsorted, MATCH(SMALL(COUNTIF(typesUnsorted, "&lt;"&amp;typesUnsorted), ROW(16:16)), COUNTIF(typesUnsorted, "&lt;"&amp;typesUnsorted), 0))</f>
        <v>#NUM!</v>
      </c>
      <c r="T31" t="e">
        <f t="array" aca="1" ref="T31" ca="1">INDEX(prioritiesUnsorted, MATCH(SMALL(COUNTIF(prioritiesUnsorted, "&lt;"&amp;prioritiesUnsorted), ROW(16:16)), COUNTIF(prioritiesUnsorted, "&lt;"&amp;prioritiesUnsorted), 0))</f>
        <v>#NUM!</v>
      </c>
    </row>
    <row r="32" spans="7:20" x14ac:dyDescent="0.35">
      <c r="G32">
        <v>17</v>
      </c>
      <c r="H32" s="1" t="e">
        <f t="shared" si="0"/>
        <v>#REF!</v>
      </c>
      <c r="I32">
        <f>I31+COUNTIFS(Issues[OPENED ON],H32,Issues[TYPE],type,Issues[PRIORITY],priority)</f>
        <v>0</v>
      </c>
      <c r="J32">
        <f>J31+COUNTIFS(Issues[CLOSED ON],H32,Issues[TYPE],type,Issues[PRIORITY],priority)</f>
        <v>0</v>
      </c>
      <c r="N32" t="e">
        <f t="array" ref="N32">INDEX(Issues[TYPE],MATCH(0,COUNTIF(N$15:N31, Issues[TYPE]),0))</f>
        <v>#N/A</v>
      </c>
      <c r="O32" t="e">
        <f t="array" ref="O32">INDEX(Issues[PRIORITY],MATCH(0,COUNTIF(O$15:O31,Issues[PRIORITY]),0))</f>
        <v>#N/A</v>
      </c>
      <c r="S32" t="e">
        <f t="array" aca="1" ref="S32" ca="1">INDEX(typesUnsorted, MATCH(SMALL(COUNTIF(typesUnsorted, "&lt;"&amp;typesUnsorted), ROW(17:17)), COUNTIF(typesUnsorted, "&lt;"&amp;typesUnsorted), 0))</f>
        <v>#NUM!</v>
      </c>
      <c r="T32" t="e">
        <f t="array" aca="1" ref="T32" ca="1">INDEX(prioritiesUnsorted, MATCH(SMALL(COUNTIF(prioritiesUnsorted, "&lt;"&amp;prioritiesUnsorted), ROW(17:17)), COUNTIF(prioritiesUnsorted, "&lt;"&amp;prioritiesUnsorted), 0))</f>
        <v>#NUM!</v>
      </c>
    </row>
    <row r="33" spans="7:20" x14ac:dyDescent="0.35">
      <c r="G33">
        <v>18</v>
      </c>
      <c r="H33" s="1" t="e">
        <f t="shared" si="0"/>
        <v>#REF!</v>
      </c>
      <c r="I33">
        <f>I32+COUNTIFS(Issues[OPENED ON],H33,Issues[TYPE],type,Issues[PRIORITY],priority)</f>
        <v>0</v>
      </c>
      <c r="J33">
        <f>J32+COUNTIFS(Issues[CLOSED ON],H33,Issues[TYPE],type,Issues[PRIORITY],priority)</f>
        <v>0</v>
      </c>
      <c r="N33" t="e">
        <f t="array" ref="N33">INDEX(Issues[TYPE],MATCH(0,COUNTIF(N$15:N32, Issues[TYPE]),0))</f>
        <v>#N/A</v>
      </c>
      <c r="O33" t="e">
        <f t="array" ref="O33">INDEX(Issues[PRIORITY],MATCH(0,COUNTIF(O$15:O32,Issues[PRIORITY]),0))</f>
        <v>#N/A</v>
      </c>
      <c r="S33" t="e">
        <f t="array" aca="1" ref="S33" ca="1">INDEX(typesUnsorted, MATCH(SMALL(COUNTIF(typesUnsorted, "&lt;"&amp;typesUnsorted), ROW(18:18)), COUNTIF(typesUnsorted, "&lt;"&amp;typesUnsorted), 0))</f>
        <v>#NUM!</v>
      </c>
      <c r="T33" t="e">
        <f t="array" aca="1" ref="T33" ca="1">INDEX(prioritiesUnsorted, MATCH(SMALL(COUNTIF(prioritiesUnsorted, "&lt;"&amp;prioritiesUnsorted), ROW(18:18)), COUNTIF(prioritiesUnsorted, "&lt;"&amp;prioritiesUnsorted), 0))</f>
        <v>#NUM!</v>
      </c>
    </row>
    <row r="34" spans="7:20" x14ac:dyDescent="0.35">
      <c r="G34">
        <v>19</v>
      </c>
      <c r="H34" s="1" t="e">
        <f t="shared" si="0"/>
        <v>#REF!</v>
      </c>
      <c r="I34">
        <f>I33+COUNTIFS(Issues[OPENED ON],H34,Issues[TYPE],type,Issues[PRIORITY],priority)</f>
        <v>0</v>
      </c>
      <c r="J34">
        <f>J33+COUNTIFS(Issues[CLOSED ON],H34,Issues[TYPE],type,Issues[PRIORITY],priority)</f>
        <v>0</v>
      </c>
      <c r="N34" t="e">
        <f t="array" ref="N34">INDEX(Issues[TYPE],MATCH(0,COUNTIF(N$15:N33, Issues[TYPE]),0))</f>
        <v>#N/A</v>
      </c>
      <c r="O34" t="e">
        <f t="array" ref="O34">INDEX(Issues[PRIORITY],MATCH(0,COUNTIF(O$15:O33,Issues[PRIORITY]),0))</f>
        <v>#N/A</v>
      </c>
      <c r="S34" t="e">
        <f t="array" aca="1" ref="S34" ca="1">INDEX(typesUnsorted, MATCH(SMALL(COUNTIF(typesUnsorted, "&lt;"&amp;typesUnsorted), ROW(19:19)), COUNTIF(typesUnsorted, "&lt;"&amp;typesUnsorted), 0))</f>
        <v>#NUM!</v>
      </c>
      <c r="T34" t="e">
        <f t="array" aca="1" ref="T34" ca="1">INDEX(prioritiesUnsorted, MATCH(SMALL(COUNTIF(prioritiesUnsorted, "&lt;"&amp;prioritiesUnsorted), ROW(19:19)), COUNTIF(prioritiesUnsorted, "&lt;"&amp;prioritiesUnsorted), 0))</f>
        <v>#NUM!</v>
      </c>
    </row>
    <row r="35" spans="7:20" x14ac:dyDescent="0.35">
      <c r="G35">
        <v>20</v>
      </c>
      <c r="H35" s="1" t="e">
        <f t="shared" si="0"/>
        <v>#REF!</v>
      </c>
      <c r="I35">
        <f>I34+COUNTIFS(Issues[OPENED ON],H35,Issues[TYPE],type,Issues[PRIORITY],priority)</f>
        <v>0</v>
      </c>
      <c r="J35">
        <f>J34+COUNTIFS(Issues[CLOSED ON],H35,Issues[TYPE],type,Issues[PRIORITY],priority)</f>
        <v>0</v>
      </c>
      <c r="N35" t="e">
        <f t="array" ref="N35">INDEX(Issues[TYPE],MATCH(0,COUNTIF(N$15:N34, Issues[TYPE]),0))</f>
        <v>#N/A</v>
      </c>
      <c r="O35" t="e">
        <f t="array" ref="O35">INDEX(Issues[PRIORITY],MATCH(0,COUNTIF(O$15:O34,Issues[PRIORITY]),0))</f>
        <v>#N/A</v>
      </c>
      <c r="S35" t="e">
        <f t="array" aca="1" ref="S35" ca="1">INDEX(typesUnsorted, MATCH(SMALL(COUNTIF(typesUnsorted, "&lt;"&amp;typesUnsorted), ROW(20:20)), COUNTIF(typesUnsorted, "&lt;"&amp;typesUnsorted), 0))</f>
        <v>#NUM!</v>
      </c>
      <c r="T35" t="e">
        <f t="array" aca="1" ref="T35" ca="1">INDEX(prioritiesUnsorted, MATCH(SMALL(COUNTIF(prioritiesUnsorted, "&lt;"&amp;prioritiesUnsorted), ROW(20:20)), COUNTIF(prioritiesUnsorted, "&lt;"&amp;prioritiesUnsorted), 0))</f>
        <v>#NUM!</v>
      </c>
    </row>
    <row r="36" spans="7:20" x14ac:dyDescent="0.35">
      <c r="G36">
        <v>21</v>
      </c>
      <c r="H36" s="1" t="e">
        <f t="shared" si="0"/>
        <v>#REF!</v>
      </c>
      <c r="I36">
        <f>I35+COUNTIFS(Issues[OPENED ON],H36,Issues[TYPE],type,Issues[PRIORITY],priority)</f>
        <v>0</v>
      </c>
      <c r="J36">
        <f>J35+COUNTIFS(Issues[CLOSED ON],H36,Issues[TYPE],type,Issues[PRIORITY],priority)</f>
        <v>0</v>
      </c>
      <c r="N36" t="e">
        <f t="array" ref="N36">INDEX(Issues[TYPE],MATCH(0,COUNTIF(N$15:N35, Issues[TYPE]),0))</f>
        <v>#N/A</v>
      </c>
      <c r="O36" t="e">
        <f t="array" ref="O36">INDEX(Issues[PRIORITY],MATCH(0,COUNTIF(O$15:O35,Issues[PRIORITY]),0))</f>
        <v>#N/A</v>
      </c>
      <c r="S36" t="e">
        <f t="array" aca="1" ref="S36" ca="1">INDEX(typesUnsorted, MATCH(SMALL(COUNTIF(typesUnsorted, "&lt;"&amp;typesUnsorted), ROW(21:21)), COUNTIF(typesUnsorted, "&lt;"&amp;typesUnsorted), 0))</f>
        <v>#NUM!</v>
      </c>
      <c r="T36" t="e">
        <f t="array" aca="1" ref="T36" ca="1">INDEX(prioritiesUnsorted, MATCH(SMALL(COUNTIF(prioritiesUnsorted, "&lt;"&amp;prioritiesUnsorted), ROW(21:21)), COUNTIF(prioritiesUnsorted, "&lt;"&amp;prioritiesUnsorted), 0))</f>
        <v>#NUM!</v>
      </c>
    </row>
    <row r="37" spans="7:20" x14ac:dyDescent="0.35">
      <c r="G37">
        <v>22</v>
      </c>
      <c r="H37" s="1" t="e">
        <f t="shared" si="0"/>
        <v>#REF!</v>
      </c>
      <c r="I37">
        <f>I36+COUNTIFS(Issues[OPENED ON],H37,Issues[TYPE],type,Issues[PRIORITY],priority)</f>
        <v>0</v>
      </c>
      <c r="J37">
        <f>J36+COUNTIFS(Issues[CLOSED ON],H37,Issues[TYPE],type,Issues[PRIORITY],priority)</f>
        <v>0</v>
      </c>
      <c r="N37" t="e">
        <f t="array" ref="N37">INDEX(Issues[TYPE],MATCH(0,COUNTIF(N$15:N36, Issues[TYPE]),0))</f>
        <v>#N/A</v>
      </c>
      <c r="O37" t="e">
        <f t="array" ref="O37">INDEX(Issues[PRIORITY],MATCH(0,COUNTIF(O$15:O36,Issues[PRIORITY]),0))</f>
        <v>#N/A</v>
      </c>
      <c r="S37" t="e">
        <f t="array" aca="1" ref="S37" ca="1">INDEX(typesUnsorted, MATCH(SMALL(COUNTIF(typesUnsorted, "&lt;"&amp;typesUnsorted), ROW(22:22)), COUNTIF(typesUnsorted, "&lt;"&amp;typesUnsorted), 0))</f>
        <v>#NUM!</v>
      </c>
      <c r="T37" t="e">
        <f t="array" aca="1" ref="T37" ca="1">INDEX(prioritiesUnsorted, MATCH(SMALL(COUNTIF(prioritiesUnsorted, "&lt;"&amp;prioritiesUnsorted), ROW(22:22)), COUNTIF(prioritiesUnsorted, "&lt;"&amp;prioritiesUnsorted), 0))</f>
        <v>#NUM!</v>
      </c>
    </row>
    <row r="38" spans="7:20" x14ac:dyDescent="0.35">
      <c r="G38">
        <v>23</v>
      </c>
      <c r="H38" s="1" t="e">
        <f t="shared" si="0"/>
        <v>#REF!</v>
      </c>
      <c r="I38">
        <f>I37+COUNTIFS(Issues[OPENED ON],H38,Issues[TYPE],type,Issues[PRIORITY],priority)</f>
        <v>0</v>
      </c>
      <c r="J38">
        <f>J37+COUNTIFS(Issues[CLOSED ON],H38,Issues[TYPE],type,Issues[PRIORITY],priority)</f>
        <v>0</v>
      </c>
      <c r="N38" t="e">
        <f t="array" ref="N38">INDEX(Issues[TYPE],MATCH(0,COUNTIF(N$15:N37, Issues[TYPE]),0))</f>
        <v>#N/A</v>
      </c>
      <c r="O38" t="e">
        <f t="array" ref="O38">INDEX(Issues[PRIORITY],MATCH(0,COUNTIF(O$15:O37,Issues[PRIORITY]),0))</f>
        <v>#N/A</v>
      </c>
      <c r="S38" t="e">
        <f t="array" aca="1" ref="S38" ca="1">INDEX(typesUnsorted, MATCH(SMALL(COUNTIF(typesUnsorted, "&lt;"&amp;typesUnsorted), ROW(23:23)), COUNTIF(typesUnsorted, "&lt;"&amp;typesUnsorted), 0))</f>
        <v>#NUM!</v>
      </c>
      <c r="T38" t="e">
        <f t="array" aca="1" ref="T38" ca="1">INDEX(prioritiesUnsorted, MATCH(SMALL(COUNTIF(prioritiesUnsorted, "&lt;"&amp;prioritiesUnsorted), ROW(23:23)), COUNTIF(prioritiesUnsorted, "&lt;"&amp;prioritiesUnsorted), 0))</f>
        <v>#NUM!</v>
      </c>
    </row>
    <row r="39" spans="7:20" x14ac:dyDescent="0.35">
      <c r="G39">
        <v>24</v>
      </c>
      <c r="H39" s="1" t="e">
        <f t="shared" si="0"/>
        <v>#REF!</v>
      </c>
      <c r="I39">
        <f>I38+COUNTIFS(Issues[OPENED ON],H39,Issues[TYPE],type,Issues[PRIORITY],priority)</f>
        <v>0</v>
      </c>
      <c r="J39">
        <f>J38+COUNTIFS(Issues[CLOSED ON],H39,Issues[TYPE],type,Issues[PRIORITY],priority)</f>
        <v>0</v>
      </c>
      <c r="N39" t="e">
        <f t="array" ref="N39">INDEX(Issues[TYPE],MATCH(0,COUNTIF(N$15:N38, Issues[TYPE]),0))</f>
        <v>#N/A</v>
      </c>
      <c r="O39" t="e">
        <f t="array" ref="O39">INDEX(Issues[PRIORITY],MATCH(0,COUNTIF(O$15:O38,Issues[PRIORITY]),0))</f>
        <v>#N/A</v>
      </c>
      <c r="S39" t="e">
        <f t="array" aca="1" ref="S39" ca="1">INDEX(typesUnsorted, MATCH(SMALL(COUNTIF(typesUnsorted, "&lt;"&amp;typesUnsorted), ROW(24:24)), COUNTIF(typesUnsorted, "&lt;"&amp;typesUnsorted), 0))</f>
        <v>#NUM!</v>
      </c>
      <c r="T39" t="e">
        <f t="array" aca="1" ref="T39" ca="1">INDEX(prioritiesUnsorted, MATCH(SMALL(COUNTIF(prioritiesUnsorted, "&lt;"&amp;prioritiesUnsorted), ROW(24:24)), COUNTIF(prioritiesUnsorted, "&lt;"&amp;prioritiesUnsorted), 0))</f>
        <v>#NUM!</v>
      </c>
    </row>
    <row r="40" spans="7:20" x14ac:dyDescent="0.35">
      <c r="G40">
        <v>25</v>
      </c>
      <c r="H40" s="1" t="e">
        <f t="shared" si="0"/>
        <v>#REF!</v>
      </c>
      <c r="I40">
        <f>I39+COUNTIFS(Issues[OPENED ON],H40,Issues[TYPE],type,Issues[PRIORITY],priority)</f>
        <v>0</v>
      </c>
      <c r="J40">
        <f>J39+COUNTIFS(Issues[CLOSED ON],H40,Issues[TYPE],type,Issues[PRIORITY],priority)</f>
        <v>0</v>
      </c>
      <c r="N40" t="e">
        <f t="array" ref="N40">INDEX(Issues[TYPE],MATCH(0,COUNTIF(N$15:N39, Issues[TYPE]),0))</f>
        <v>#N/A</v>
      </c>
      <c r="O40" t="e">
        <f t="array" ref="O40">INDEX(Issues[PRIORITY],MATCH(0,COUNTIF(O$15:O39,Issues[PRIORITY]),0))</f>
        <v>#N/A</v>
      </c>
      <c r="S40" t="e">
        <f t="array" aca="1" ref="S40" ca="1">INDEX(typesUnsorted, MATCH(SMALL(COUNTIF(typesUnsorted, "&lt;"&amp;typesUnsorted), ROW(25:25)), COUNTIF(typesUnsorted, "&lt;"&amp;typesUnsorted), 0))</f>
        <v>#NUM!</v>
      </c>
      <c r="T40" t="e">
        <f t="array" aca="1" ref="T40" ca="1">INDEX(prioritiesUnsorted, MATCH(SMALL(COUNTIF(prioritiesUnsorted, "&lt;"&amp;prioritiesUnsorted), ROW(25:25)), COUNTIF(prioritiesUnsorted, "&lt;"&amp;prioritiesUnsorted), 0))</f>
        <v>#NUM!</v>
      </c>
    </row>
    <row r="41" spans="7:20" x14ac:dyDescent="0.35">
      <c r="G41">
        <v>26</v>
      </c>
      <c r="H41" s="1" t="e">
        <f t="shared" si="0"/>
        <v>#REF!</v>
      </c>
      <c r="I41">
        <f>I40+COUNTIFS(Issues[OPENED ON],H41,Issues[TYPE],type,Issues[PRIORITY],priority)</f>
        <v>0</v>
      </c>
      <c r="J41">
        <f>J40+COUNTIFS(Issues[CLOSED ON],H41,Issues[TYPE],type,Issues[PRIORITY],priority)</f>
        <v>0</v>
      </c>
      <c r="N41" t="e">
        <f t="array" ref="N41">INDEX(Issues[TYPE],MATCH(0,COUNTIF(N$15:N40, Issues[TYPE]),0))</f>
        <v>#N/A</v>
      </c>
      <c r="O41" t="e">
        <f t="array" ref="O41">INDEX(Issues[PRIORITY],MATCH(0,COUNTIF(O$15:O40,Issues[PRIORITY]),0))</f>
        <v>#N/A</v>
      </c>
      <c r="S41" t="e">
        <f t="array" aca="1" ref="S41" ca="1">INDEX(typesUnsorted, MATCH(SMALL(COUNTIF(typesUnsorted, "&lt;"&amp;typesUnsorted), ROW(26:26)), COUNTIF(typesUnsorted, "&lt;"&amp;typesUnsorted), 0))</f>
        <v>#NUM!</v>
      </c>
      <c r="T41" t="e">
        <f t="array" aca="1" ref="T41" ca="1">INDEX(prioritiesUnsorted, MATCH(SMALL(COUNTIF(prioritiesUnsorted, "&lt;"&amp;prioritiesUnsorted), ROW(26:26)), COUNTIF(prioritiesUnsorted, "&lt;"&amp;prioritiesUnsorted), 0))</f>
        <v>#NUM!</v>
      </c>
    </row>
    <row r="42" spans="7:20" x14ac:dyDescent="0.35">
      <c r="G42">
        <v>27</v>
      </c>
      <c r="H42" s="1" t="e">
        <f t="shared" si="0"/>
        <v>#REF!</v>
      </c>
      <c r="I42">
        <f>I41+COUNTIFS(Issues[OPENED ON],H42,Issues[TYPE],type,Issues[PRIORITY],priority)</f>
        <v>0</v>
      </c>
      <c r="J42">
        <f>J41+COUNTIFS(Issues[CLOSED ON],H42,Issues[TYPE],type,Issues[PRIORITY],priority)</f>
        <v>0</v>
      </c>
      <c r="N42" t="e">
        <f t="array" ref="N42">INDEX(Issues[TYPE],MATCH(0,COUNTIF(N$15:N41, Issues[TYPE]),0))</f>
        <v>#N/A</v>
      </c>
      <c r="O42" t="e">
        <f t="array" ref="O42">INDEX(Issues[PRIORITY],MATCH(0,COUNTIF(O$15:O41,Issues[PRIORITY]),0))</f>
        <v>#N/A</v>
      </c>
      <c r="S42" t="e">
        <f t="array" aca="1" ref="S42" ca="1">INDEX(typesUnsorted, MATCH(SMALL(COUNTIF(typesUnsorted, "&lt;"&amp;typesUnsorted), ROW(27:27)), COUNTIF(typesUnsorted, "&lt;"&amp;typesUnsorted), 0))</f>
        <v>#NUM!</v>
      </c>
      <c r="T42" t="e">
        <f t="array" aca="1" ref="T42" ca="1">INDEX(prioritiesUnsorted, MATCH(SMALL(COUNTIF(prioritiesUnsorted, "&lt;"&amp;prioritiesUnsorted), ROW(27:27)), COUNTIF(prioritiesUnsorted, "&lt;"&amp;prioritiesUnsorted), 0))</f>
        <v>#NUM!</v>
      </c>
    </row>
    <row r="43" spans="7:20" x14ac:dyDescent="0.35">
      <c r="G43">
        <v>28</v>
      </c>
      <c r="H43" s="1" t="e">
        <f t="shared" si="0"/>
        <v>#REF!</v>
      </c>
      <c r="I43">
        <f>I42+COUNTIFS(Issues[OPENED ON],H43,Issues[TYPE],type,Issues[PRIORITY],priority)</f>
        <v>0</v>
      </c>
      <c r="J43">
        <f>J42+COUNTIFS(Issues[CLOSED ON],H43,Issues[TYPE],type,Issues[PRIORITY],priority)</f>
        <v>0</v>
      </c>
      <c r="N43" t="e">
        <f t="array" ref="N43">INDEX(Issues[TYPE],MATCH(0,COUNTIF(N$15:N42, Issues[TYPE]),0))</f>
        <v>#N/A</v>
      </c>
      <c r="O43" t="e">
        <f t="array" ref="O43">INDEX(Issues[PRIORITY],MATCH(0,COUNTIF(O$15:O42,Issues[PRIORITY]),0))</f>
        <v>#N/A</v>
      </c>
      <c r="S43" t="e">
        <f t="array" aca="1" ref="S43" ca="1">INDEX(typesUnsorted, MATCH(SMALL(COUNTIF(typesUnsorted, "&lt;"&amp;typesUnsorted), ROW(28:28)), COUNTIF(typesUnsorted, "&lt;"&amp;typesUnsorted), 0))</f>
        <v>#NUM!</v>
      </c>
      <c r="T43" t="e">
        <f t="array" aca="1" ref="T43" ca="1">INDEX(prioritiesUnsorted, MATCH(SMALL(COUNTIF(prioritiesUnsorted, "&lt;"&amp;prioritiesUnsorted), ROW(28:28)), COUNTIF(prioritiesUnsorted, "&lt;"&amp;prioritiesUnsorted), 0))</f>
        <v>#NUM!</v>
      </c>
    </row>
    <row r="44" spans="7:20" x14ac:dyDescent="0.35">
      <c r="G44">
        <v>29</v>
      </c>
      <c r="H44" s="1" t="e">
        <f t="shared" si="0"/>
        <v>#REF!</v>
      </c>
      <c r="I44">
        <f>I43+COUNTIFS(Issues[OPENED ON],H44,Issues[TYPE],type,Issues[PRIORITY],priority)</f>
        <v>0</v>
      </c>
      <c r="J44">
        <f>J43+COUNTIFS(Issues[CLOSED ON],H44,Issues[TYPE],type,Issues[PRIORITY],priority)</f>
        <v>0</v>
      </c>
      <c r="N44" t="e">
        <f t="array" ref="N44">INDEX(Issues[TYPE],MATCH(0,COUNTIF(N$15:N43, Issues[TYPE]),0))</f>
        <v>#N/A</v>
      </c>
      <c r="O44" t="e">
        <f t="array" ref="O44">INDEX(Issues[PRIORITY],MATCH(0,COUNTIF(O$15:O43,Issues[PRIORITY]),0))</f>
        <v>#N/A</v>
      </c>
      <c r="S44" t="e">
        <f t="array" aca="1" ref="S44" ca="1">INDEX(typesUnsorted, MATCH(SMALL(COUNTIF(typesUnsorted, "&lt;"&amp;typesUnsorted), ROW(29:29)), COUNTIF(typesUnsorted, "&lt;"&amp;typesUnsorted), 0))</f>
        <v>#NUM!</v>
      </c>
      <c r="T44" t="e">
        <f t="array" aca="1" ref="T44" ca="1">INDEX(prioritiesUnsorted, MATCH(SMALL(COUNTIF(prioritiesUnsorted, "&lt;"&amp;prioritiesUnsorted), ROW(29:29)), COUNTIF(prioritiesUnsorted, "&lt;"&amp;prioritiesUnsorted), 0))</f>
        <v>#NUM!</v>
      </c>
    </row>
    <row r="45" spans="7:20" x14ac:dyDescent="0.35">
      <c r="G45">
        <v>30</v>
      </c>
      <c r="H45" s="1" t="e">
        <f t="shared" si="0"/>
        <v>#REF!</v>
      </c>
      <c r="I45">
        <f>I44+COUNTIFS(Issues[OPENED ON],H45,Issues[TYPE],type,Issues[PRIORITY],priority)</f>
        <v>0</v>
      </c>
      <c r="J45">
        <f>J44+COUNTIFS(Issues[CLOSED ON],H45,Issues[TYPE],type,Issues[PRIORITY],priority)</f>
        <v>0</v>
      </c>
      <c r="N45" t="e">
        <f t="array" ref="N45">INDEX(Issues[TYPE],MATCH(0,COUNTIF(N$15:N44, Issues[TYPE]),0))</f>
        <v>#N/A</v>
      </c>
      <c r="O45" t="e">
        <f t="array" ref="O45">INDEX(Issues[PRIORITY],MATCH(0,COUNTIF(O$15:O44,Issues[PRIORITY]),0))</f>
        <v>#N/A</v>
      </c>
      <c r="S45" t="e">
        <f t="array" aca="1" ref="S45" ca="1">INDEX(typesUnsorted, MATCH(SMALL(COUNTIF(typesUnsorted, "&lt;"&amp;typesUnsorted), ROW(30:30)), COUNTIF(typesUnsorted, "&lt;"&amp;typesUnsorted), 0))</f>
        <v>#NUM!</v>
      </c>
      <c r="T45" t="e">
        <f t="array" aca="1" ref="T45" ca="1">INDEX(prioritiesUnsorted, MATCH(SMALL(COUNTIF(prioritiesUnsorted, "&lt;"&amp;prioritiesUnsorted), ROW(30:30)), COUNTIF(prioritiesUnsorted, "&lt;"&amp;prioritiesUnsorted), 0))</f>
        <v>#NUM!</v>
      </c>
    </row>
    <row r="46" spans="7:20" x14ac:dyDescent="0.35">
      <c r="G46">
        <v>31</v>
      </c>
      <c r="H46" s="1" t="e">
        <f t="shared" si="0"/>
        <v>#REF!</v>
      </c>
      <c r="I46">
        <f>I45+COUNTIFS(Issues[OPENED ON],H46,Issues[TYPE],type,Issues[PRIORITY],priority)</f>
        <v>0</v>
      </c>
      <c r="J46">
        <f>J45+COUNTIFS(Issues[CLOSED ON],H46,Issues[TYPE],type,Issues[PRIORITY],priority)</f>
        <v>0</v>
      </c>
    </row>
    <row r="47" spans="7:20" x14ac:dyDescent="0.35">
      <c r="G47">
        <v>32</v>
      </c>
      <c r="H47" s="1" t="e">
        <f t="shared" si="0"/>
        <v>#REF!</v>
      </c>
      <c r="I47">
        <f>I46+COUNTIFS(Issues[OPENED ON],H47,Issues[TYPE],type,Issues[PRIORITY],priority)</f>
        <v>0</v>
      </c>
      <c r="J47">
        <f>J46+COUNTIFS(Issues[CLOSED ON],H47,Issues[TYPE],type,Issues[PRIORITY],priority)</f>
        <v>0</v>
      </c>
    </row>
    <row r="48" spans="7:20" x14ac:dyDescent="0.35">
      <c r="G48">
        <v>33</v>
      </c>
      <c r="H48" s="1" t="e">
        <f t="shared" ref="H48:H79" si="1">keydate-days+G48</f>
        <v>#REF!</v>
      </c>
      <c r="I48">
        <f>I47+COUNTIFS(Issues[OPENED ON],H48,Issues[TYPE],type,Issues[PRIORITY],priority)</f>
        <v>0</v>
      </c>
      <c r="J48">
        <f>J47+COUNTIFS(Issues[CLOSED ON],H48,Issues[TYPE],type,Issues[PRIORITY],priority)</f>
        <v>0</v>
      </c>
    </row>
    <row r="49" spans="7:10" x14ac:dyDescent="0.35">
      <c r="G49">
        <v>34</v>
      </c>
      <c r="H49" s="1" t="e">
        <f t="shared" si="1"/>
        <v>#REF!</v>
      </c>
      <c r="I49">
        <f>I48+COUNTIFS(Issues[OPENED ON],H49,Issues[TYPE],type,Issues[PRIORITY],priority)</f>
        <v>0</v>
      </c>
      <c r="J49">
        <f>J48+COUNTIFS(Issues[CLOSED ON],H49,Issues[TYPE],type,Issues[PRIORITY],priority)</f>
        <v>0</v>
      </c>
    </row>
    <row r="50" spans="7:10" x14ac:dyDescent="0.35">
      <c r="G50">
        <v>35</v>
      </c>
      <c r="H50" s="1" t="e">
        <f t="shared" si="1"/>
        <v>#REF!</v>
      </c>
      <c r="I50">
        <f>I49+COUNTIFS(Issues[OPENED ON],H50,Issues[TYPE],type,Issues[PRIORITY],priority)</f>
        <v>0</v>
      </c>
      <c r="J50">
        <f>J49+COUNTIFS(Issues[CLOSED ON],H50,Issues[TYPE],type,Issues[PRIORITY],priority)</f>
        <v>0</v>
      </c>
    </row>
    <row r="51" spans="7:10" x14ac:dyDescent="0.35">
      <c r="G51">
        <v>36</v>
      </c>
      <c r="H51" s="1" t="e">
        <f t="shared" si="1"/>
        <v>#REF!</v>
      </c>
      <c r="I51">
        <f>I50+COUNTIFS(Issues[OPENED ON],H51,Issues[TYPE],type,Issues[PRIORITY],priority)</f>
        <v>0</v>
      </c>
      <c r="J51">
        <f>J50+COUNTIFS(Issues[CLOSED ON],H51,Issues[TYPE],type,Issues[PRIORITY],priority)</f>
        <v>0</v>
      </c>
    </row>
    <row r="52" spans="7:10" x14ac:dyDescent="0.35">
      <c r="G52">
        <v>37</v>
      </c>
      <c r="H52" s="1" t="e">
        <f t="shared" si="1"/>
        <v>#REF!</v>
      </c>
      <c r="I52">
        <f>I51+COUNTIFS(Issues[OPENED ON],H52,Issues[TYPE],type,Issues[PRIORITY],priority)</f>
        <v>0</v>
      </c>
      <c r="J52">
        <f>J51+COUNTIFS(Issues[CLOSED ON],H52,Issues[TYPE],type,Issues[PRIORITY],priority)</f>
        <v>0</v>
      </c>
    </row>
    <row r="53" spans="7:10" x14ac:dyDescent="0.35">
      <c r="G53">
        <v>38</v>
      </c>
      <c r="H53" s="1" t="e">
        <f t="shared" si="1"/>
        <v>#REF!</v>
      </c>
      <c r="I53">
        <f>I52+COUNTIFS(Issues[OPENED ON],H53,Issues[TYPE],type,Issues[PRIORITY],priority)</f>
        <v>0</v>
      </c>
      <c r="J53">
        <f>J52+COUNTIFS(Issues[CLOSED ON],H53,Issues[TYPE],type,Issues[PRIORITY],priority)</f>
        <v>0</v>
      </c>
    </row>
    <row r="54" spans="7:10" x14ac:dyDescent="0.35">
      <c r="G54">
        <v>39</v>
      </c>
      <c r="H54" s="1" t="e">
        <f t="shared" si="1"/>
        <v>#REF!</v>
      </c>
      <c r="I54">
        <f>I53+COUNTIFS(Issues[OPENED ON],H54,Issues[TYPE],type,Issues[PRIORITY],priority)</f>
        <v>0</v>
      </c>
      <c r="J54">
        <f>J53+COUNTIFS(Issues[CLOSED ON],H54,Issues[TYPE],type,Issues[PRIORITY],priority)</f>
        <v>0</v>
      </c>
    </row>
    <row r="55" spans="7:10" x14ac:dyDescent="0.35">
      <c r="G55">
        <v>40</v>
      </c>
      <c r="H55" s="1" t="e">
        <f t="shared" si="1"/>
        <v>#REF!</v>
      </c>
      <c r="I55">
        <f>I54+COUNTIFS(Issues[OPENED ON],H55,Issues[TYPE],type,Issues[PRIORITY],priority)</f>
        <v>0</v>
      </c>
      <c r="J55">
        <f>J54+COUNTIFS(Issues[CLOSED ON],H55,Issues[TYPE],type,Issues[PRIORITY],priority)</f>
        <v>0</v>
      </c>
    </row>
    <row r="56" spans="7:10" x14ac:dyDescent="0.35">
      <c r="G56">
        <v>41</v>
      </c>
      <c r="H56" s="1" t="e">
        <f t="shared" si="1"/>
        <v>#REF!</v>
      </c>
      <c r="I56">
        <f>I55+COUNTIFS(Issues[OPENED ON],H56,Issues[TYPE],type,Issues[PRIORITY],priority)</f>
        <v>0</v>
      </c>
      <c r="J56">
        <f>J55+COUNTIFS(Issues[CLOSED ON],H56,Issues[TYPE],type,Issues[PRIORITY],priority)</f>
        <v>0</v>
      </c>
    </row>
    <row r="57" spans="7:10" x14ac:dyDescent="0.35">
      <c r="G57">
        <v>42</v>
      </c>
      <c r="H57" s="1" t="e">
        <f t="shared" si="1"/>
        <v>#REF!</v>
      </c>
      <c r="I57">
        <f>I56+COUNTIFS(Issues[OPENED ON],H57,Issues[TYPE],type,Issues[PRIORITY],priority)</f>
        <v>0</v>
      </c>
      <c r="J57">
        <f>J56+COUNTIFS(Issues[CLOSED ON],H57,Issues[TYPE],type,Issues[PRIORITY],priority)</f>
        <v>0</v>
      </c>
    </row>
    <row r="58" spans="7:10" x14ac:dyDescent="0.35">
      <c r="G58">
        <v>43</v>
      </c>
      <c r="H58" s="1" t="e">
        <f t="shared" si="1"/>
        <v>#REF!</v>
      </c>
      <c r="I58">
        <f>I57+COUNTIFS(Issues[OPENED ON],H58,Issues[TYPE],type,Issues[PRIORITY],priority)</f>
        <v>0</v>
      </c>
      <c r="J58">
        <f>J57+COUNTIFS(Issues[CLOSED ON],H58,Issues[TYPE],type,Issues[PRIORITY],priority)</f>
        <v>0</v>
      </c>
    </row>
    <row r="59" spans="7:10" x14ac:dyDescent="0.35">
      <c r="G59">
        <v>44</v>
      </c>
      <c r="H59" s="1" t="e">
        <f t="shared" si="1"/>
        <v>#REF!</v>
      </c>
      <c r="I59">
        <f>I58+COUNTIFS(Issues[OPENED ON],H59,Issues[TYPE],type,Issues[PRIORITY],priority)</f>
        <v>0</v>
      </c>
      <c r="J59">
        <f>J58+COUNTIFS(Issues[CLOSED ON],H59,Issues[TYPE],type,Issues[PRIORITY],priority)</f>
        <v>0</v>
      </c>
    </row>
    <row r="60" spans="7:10" x14ac:dyDescent="0.35">
      <c r="G60">
        <v>45</v>
      </c>
      <c r="H60" s="1" t="e">
        <f t="shared" si="1"/>
        <v>#REF!</v>
      </c>
      <c r="I60">
        <f>I59+COUNTIFS(Issues[OPENED ON],H60,Issues[TYPE],type,Issues[PRIORITY],priority)</f>
        <v>0</v>
      </c>
      <c r="J60">
        <f>J59+COUNTIFS(Issues[CLOSED ON],H60,Issues[TYPE],type,Issues[PRIORITY],priority)</f>
        <v>0</v>
      </c>
    </row>
    <row r="61" spans="7:10" x14ac:dyDescent="0.35">
      <c r="G61">
        <v>46</v>
      </c>
      <c r="H61" s="1" t="e">
        <f t="shared" si="1"/>
        <v>#REF!</v>
      </c>
      <c r="I61">
        <f>I60+COUNTIFS(Issues[OPENED ON],H61,Issues[TYPE],type,Issues[PRIORITY],priority)</f>
        <v>0</v>
      </c>
      <c r="J61">
        <f>J60+COUNTIFS(Issues[CLOSED ON],H61,Issues[TYPE],type,Issues[PRIORITY],priority)</f>
        <v>0</v>
      </c>
    </row>
    <row r="62" spans="7:10" x14ac:dyDescent="0.35">
      <c r="G62">
        <v>47</v>
      </c>
      <c r="H62" s="1" t="e">
        <f t="shared" si="1"/>
        <v>#REF!</v>
      </c>
      <c r="I62">
        <f>I61+COUNTIFS(Issues[OPENED ON],H62,Issues[TYPE],type,Issues[PRIORITY],priority)</f>
        <v>0</v>
      </c>
      <c r="J62">
        <f>J61+COUNTIFS(Issues[CLOSED ON],H62,Issues[TYPE],type,Issues[PRIORITY],priority)</f>
        <v>0</v>
      </c>
    </row>
    <row r="63" spans="7:10" x14ac:dyDescent="0.35">
      <c r="G63">
        <v>48</v>
      </c>
      <c r="H63" s="1" t="e">
        <f t="shared" si="1"/>
        <v>#REF!</v>
      </c>
      <c r="I63">
        <f>I62+COUNTIFS(Issues[OPENED ON],H63,Issues[TYPE],type,Issues[PRIORITY],priority)</f>
        <v>0</v>
      </c>
      <c r="J63">
        <f>J62+COUNTIFS(Issues[CLOSED ON],H63,Issues[TYPE],type,Issues[PRIORITY],priority)</f>
        <v>0</v>
      </c>
    </row>
    <row r="64" spans="7:10" x14ac:dyDescent="0.35">
      <c r="G64">
        <v>49</v>
      </c>
      <c r="H64" s="1" t="e">
        <f t="shared" si="1"/>
        <v>#REF!</v>
      </c>
      <c r="I64">
        <f>I63+COUNTIFS(Issues[OPENED ON],H64,Issues[TYPE],type,Issues[PRIORITY],priority)</f>
        <v>0</v>
      </c>
      <c r="J64">
        <f>J63+COUNTIFS(Issues[CLOSED ON],H64,Issues[TYPE],type,Issues[PRIORITY],priority)</f>
        <v>0</v>
      </c>
    </row>
    <row r="65" spans="7:10" x14ac:dyDescent="0.35">
      <c r="G65">
        <v>50</v>
      </c>
      <c r="H65" s="1" t="e">
        <f t="shared" si="1"/>
        <v>#REF!</v>
      </c>
      <c r="I65">
        <f>I64+COUNTIFS(Issues[OPENED ON],H65,Issues[TYPE],type,Issues[PRIORITY],priority)</f>
        <v>0</v>
      </c>
      <c r="J65">
        <f>J64+COUNTIFS(Issues[CLOSED ON],H65,Issues[TYPE],type,Issues[PRIORITY],priority)</f>
        <v>0</v>
      </c>
    </row>
    <row r="66" spans="7:10" x14ac:dyDescent="0.35">
      <c r="G66">
        <v>51</v>
      </c>
      <c r="H66" s="1" t="e">
        <f t="shared" si="1"/>
        <v>#REF!</v>
      </c>
      <c r="I66">
        <f>I65+COUNTIFS(Issues[OPENED ON],H66,Issues[TYPE],type,Issues[PRIORITY],priority)</f>
        <v>0</v>
      </c>
      <c r="J66">
        <f>J65+COUNTIFS(Issues[CLOSED ON],H66,Issues[TYPE],type,Issues[PRIORITY],priority)</f>
        <v>0</v>
      </c>
    </row>
    <row r="67" spans="7:10" x14ac:dyDescent="0.35">
      <c r="G67">
        <v>52</v>
      </c>
      <c r="H67" s="1" t="e">
        <f t="shared" si="1"/>
        <v>#REF!</v>
      </c>
      <c r="I67">
        <f>I66+COUNTIFS(Issues[OPENED ON],H67,Issues[TYPE],type,Issues[PRIORITY],priority)</f>
        <v>0</v>
      </c>
      <c r="J67">
        <f>J66+COUNTIFS(Issues[CLOSED ON],H67,Issues[TYPE],type,Issues[PRIORITY],priority)</f>
        <v>0</v>
      </c>
    </row>
    <row r="68" spans="7:10" x14ac:dyDescent="0.35">
      <c r="G68">
        <v>53</v>
      </c>
      <c r="H68" s="1" t="e">
        <f t="shared" si="1"/>
        <v>#REF!</v>
      </c>
      <c r="I68">
        <f>I67+COUNTIFS(Issues[OPENED ON],H68,Issues[TYPE],type,Issues[PRIORITY],priority)</f>
        <v>0</v>
      </c>
      <c r="J68">
        <f>J67+COUNTIFS(Issues[CLOSED ON],H68,Issues[TYPE],type,Issues[PRIORITY],priority)</f>
        <v>0</v>
      </c>
    </row>
    <row r="69" spans="7:10" x14ac:dyDescent="0.35">
      <c r="G69">
        <v>54</v>
      </c>
      <c r="H69" s="1" t="e">
        <f t="shared" si="1"/>
        <v>#REF!</v>
      </c>
      <c r="I69">
        <f>I68+COUNTIFS(Issues[OPENED ON],H69,Issues[TYPE],type,Issues[PRIORITY],priority)</f>
        <v>0</v>
      </c>
      <c r="J69">
        <f>J68+COUNTIFS(Issues[CLOSED ON],H69,Issues[TYPE],type,Issues[PRIORITY],priority)</f>
        <v>0</v>
      </c>
    </row>
    <row r="70" spans="7:10" x14ac:dyDescent="0.35">
      <c r="G70">
        <v>55</v>
      </c>
      <c r="H70" s="1" t="e">
        <f t="shared" si="1"/>
        <v>#REF!</v>
      </c>
      <c r="I70">
        <f>I69+COUNTIFS(Issues[OPENED ON],H70,Issues[TYPE],type,Issues[PRIORITY],priority)</f>
        <v>0</v>
      </c>
      <c r="J70">
        <f>J69+COUNTIFS(Issues[CLOSED ON],H70,Issues[TYPE],type,Issues[PRIORITY],priority)</f>
        <v>0</v>
      </c>
    </row>
    <row r="71" spans="7:10" x14ac:dyDescent="0.35">
      <c r="G71">
        <v>56</v>
      </c>
      <c r="H71" s="1" t="e">
        <f t="shared" si="1"/>
        <v>#REF!</v>
      </c>
      <c r="I71">
        <f>I70+COUNTIFS(Issues[OPENED ON],H71,Issues[TYPE],type,Issues[PRIORITY],priority)</f>
        <v>0</v>
      </c>
      <c r="J71">
        <f>J70+COUNTIFS(Issues[CLOSED ON],H71,Issues[TYPE],type,Issues[PRIORITY],priority)</f>
        <v>0</v>
      </c>
    </row>
    <row r="72" spans="7:10" x14ac:dyDescent="0.35">
      <c r="G72">
        <v>57</v>
      </c>
      <c r="H72" s="1" t="e">
        <f t="shared" si="1"/>
        <v>#REF!</v>
      </c>
      <c r="I72">
        <f>I71+COUNTIFS(Issues[OPENED ON],H72,Issues[TYPE],type,Issues[PRIORITY],priority)</f>
        <v>0</v>
      </c>
      <c r="J72">
        <f>J71+COUNTIFS(Issues[CLOSED ON],H72,Issues[TYPE],type,Issues[PRIORITY],priority)</f>
        <v>0</v>
      </c>
    </row>
    <row r="73" spans="7:10" x14ac:dyDescent="0.35">
      <c r="G73">
        <v>58</v>
      </c>
      <c r="H73" s="1" t="e">
        <f t="shared" si="1"/>
        <v>#REF!</v>
      </c>
      <c r="I73">
        <f>I72+COUNTIFS(Issues[OPENED ON],H73,Issues[TYPE],type,Issues[PRIORITY],priority)</f>
        <v>0</v>
      </c>
      <c r="J73">
        <f>J72+COUNTIFS(Issues[CLOSED ON],H73,Issues[TYPE],type,Issues[PRIORITY],priority)</f>
        <v>0</v>
      </c>
    </row>
    <row r="74" spans="7:10" x14ac:dyDescent="0.35">
      <c r="G74">
        <v>59</v>
      </c>
      <c r="H74" s="1" t="e">
        <f t="shared" si="1"/>
        <v>#REF!</v>
      </c>
      <c r="I74">
        <f>I73+COUNTIFS(Issues[OPENED ON],H74,Issues[TYPE],type,Issues[PRIORITY],priority)</f>
        <v>0</v>
      </c>
      <c r="J74">
        <f>J73+COUNTIFS(Issues[CLOSED ON],H74,Issues[TYPE],type,Issues[PRIORITY],priority)</f>
        <v>0</v>
      </c>
    </row>
    <row r="75" spans="7:10" x14ac:dyDescent="0.35">
      <c r="G75">
        <v>60</v>
      </c>
      <c r="H75" s="1" t="e">
        <f t="shared" si="1"/>
        <v>#REF!</v>
      </c>
      <c r="I75">
        <f>I74+COUNTIFS(Issues[OPENED ON],H75,Issues[TYPE],type,Issues[PRIORITY],priority)</f>
        <v>0</v>
      </c>
      <c r="J75">
        <f>J74+COUNTIFS(Issues[CLOSED ON],H75,Issues[TYPE],type,Issues[PRIORITY],priority)</f>
        <v>0</v>
      </c>
    </row>
    <row r="76" spans="7:10" x14ac:dyDescent="0.35">
      <c r="G76">
        <v>61</v>
      </c>
      <c r="H76" s="1" t="e">
        <f t="shared" si="1"/>
        <v>#REF!</v>
      </c>
      <c r="I76">
        <f>I75+COUNTIFS(Issues[OPENED ON],H76,Issues[TYPE],type,Issues[PRIORITY],priority)</f>
        <v>0</v>
      </c>
      <c r="J76">
        <f>J75+COUNTIFS(Issues[CLOSED ON],H76,Issues[TYPE],type,Issues[PRIORITY],priority)</f>
        <v>0</v>
      </c>
    </row>
    <row r="77" spans="7:10" x14ac:dyDescent="0.35">
      <c r="G77">
        <v>62</v>
      </c>
      <c r="H77" s="1" t="e">
        <f t="shared" si="1"/>
        <v>#REF!</v>
      </c>
      <c r="I77">
        <f>I76+COUNTIFS(Issues[OPENED ON],H77,Issues[TYPE],type,Issues[PRIORITY],priority)</f>
        <v>0</v>
      </c>
      <c r="J77">
        <f>J76+COUNTIFS(Issues[CLOSED ON],H77,Issues[TYPE],type,Issues[PRIORITY],priority)</f>
        <v>0</v>
      </c>
    </row>
    <row r="78" spans="7:10" x14ac:dyDescent="0.35">
      <c r="G78">
        <v>63</v>
      </c>
      <c r="H78" s="1" t="e">
        <f t="shared" si="1"/>
        <v>#REF!</v>
      </c>
      <c r="I78">
        <f>I77+COUNTIFS(Issues[OPENED ON],H78,Issues[TYPE],type,Issues[PRIORITY],priority)</f>
        <v>0</v>
      </c>
      <c r="J78">
        <f>J77+COUNTIFS(Issues[CLOSED ON],H78,Issues[TYPE],type,Issues[PRIORITY],priority)</f>
        <v>0</v>
      </c>
    </row>
    <row r="79" spans="7:10" x14ac:dyDescent="0.35">
      <c r="G79">
        <v>64</v>
      </c>
      <c r="H79" s="1" t="e">
        <f t="shared" si="1"/>
        <v>#REF!</v>
      </c>
      <c r="I79">
        <f>I78+COUNTIFS(Issues[OPENED ON],H79,Issues[TYPE],type,Issues[PRIORITY],priority)</f>
        <v>0</v>
      </c>
      <c r="J79">
        <f>J78+COUNTIFS(Issues[CLOSED ON],H79,Issues[TYPE],type,Issues[PRIORITY],priority)</f>
        <v>0</v>
      </c>
    </row>
    <row r="80" spans="7:10" x14ac:dyDescent="0.35">
      <c r="G80">
        <v>65</v>
      </c>
      <c r="H80" s="1" t="e">
        <f t="shared" ref="H80" si="2">keydate-days+G80</f>
        <v>#REF!</v>
      </c>
      <c r="I80">
        <f>I79+COUNTIFS(Issues[OPENED ON],H80,Issues[TYPE],type,Issues[PRIORITY],priority)</f>
        <v>0</v>
      </c>
      <c r="J80">
        <f>J79+COUNTIFS(Issues[CLOSED ON],H80,Issues[TYPE],type,Issues[PRIORITY],priority)</f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8</vt:i4>
      </vt:variant>
    </vt:vector>
  </HeadingPairs>
  <TitlesOfParts>
    <vt:vector size="10" baseType="lpstr">
      <vt:lpstr>Issue Tracker</vt:lpstr>
      <vt:lpstr>calculations</vt:lpstr>
      <vt:lpstr>days</vt:lpstr>
      <vt:lpstr>keydate</vt:lpstr>
      <vt:lpstr>maxdate</vt:lpstr>
      <vt:lpstr>mindate</vt:lpstr>
      <vt:lpstr>'Issue Tracker'!Print_Titles</vt:lpstr>
      <vt:lpstr>priority</vt:lpstr>
      <vt:lpstr>Title1</vt:lpstr>
      <vt:lpstr>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https://templates.office.com/</dc:creator>
  <cp:lastModifiedBy>User</cp:lastModifiedBy>
  <dcterms:created xsi:type="dcterms:W3CDTF">2017-08-16T05:53:27Z</dcterms:created>
  <dcterms:modified xsi:type="dcterms:W3CDTF">2025-03-19T14:36:13Z</dcterms:modified>
</cp:coreProperties>
</file>