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romon\Downloads\"/>
    </mc:Choice>
  </mc:AlternateContent>
  <xr:revisionPtr revIDLastSave="0" documentId="13_ncr:1_{A20546F6-5494-4A7A-9F1A-FD46DB6CA0D3}" xr6:coauthVersionLast="47" xr6:coauthVersionMax="47" xr10:uidLastSave="{00000000-0000-0000-0000-000000000000}"/>
  <bookViews>
    <workbookView xWindow="-28920" yWindow="-3600" windowWidth="29040" windowHeight="17520" activeTab="4" xr2:uid="{00000000-000D-0000-FFFF-FFFF00000000}"/>
  </bookViews>
  <sheets>
    <sheet name="scopus" sheetId="3" r:id="rId1"/>
    <sheet name="IEEE" sheetId="5" r:id="rId2"/>
    <sheet name="Merged" sheetId="4" r:id="rId3"/>
    <sheet name="Analysis -Paper selection" sheetId="12" r:id="rId4"/>
    <sheet name="final-Analysis" sheetId="18" r:id="rId5"/>
    <sheet name="Legend_CFs&amp;STs" sheetId="6" r:id="rId6"/>
    <sheet name="List_Barriers" sheetId="9" r:id="rId7"/>
  </sheets>
  <definedNames>
    <definedName name="ExternalData_1" localSheetId="1" hidden="1">IEEE!$A$1:$K$66</definedName>
    <definedName name="ExternalData_1" localSheetId="2" hidden="1">Merged!$A$1:$L$220</definedName>
    <definedName name="ExternalData_1" localSheetId="0" hidden="1">scopus!$A$1:$K$185</definedName>
    <definedName name="ExternalData_2" localSheetId="3" hidden="1">'Analysis -Paper selection'!$A$3:$D$126</definedName>
    <definedName name="ExternalData_3" localSheetId="4" hidden="1">'final-Analysis'!$A$6:$B$99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18" l="1"/>
  <c r="AH4" i="18"/>
  <c r="AI4" i="18"/>
  <c r="AJ4" i="18"/>
  <c r="AK4" i="18"/>
  <c r="AL4" i="18"/>
  <c r="AM4" i="18"/>
  <c r="AG4" i="18"/>
  <c r="AD4" i="18"/>
  <c r="AA4" i="18"/>
  <c r="AB4" i="18"/>
  <c r="AC4" i="18"/>
  <c r="Z4" i="18"/>
  <c r="S4" i="18"/>
  <c r="U4" i="18"/>
  <c r="V4" i="18"/>
  <c r="W4" i="18"/>
  <c r="X4" i="18"/>
  <c r="P4" i="18"/>
  <c r="Q4" i="18"/>
  <c r="R4" i="18"/>
  <c r="O4" i="18"/>
  <c r="F4" i="18"/>
  <c r="G4" i="18"/>
  <c r="H4" i="18"/>
  <c r="I4" i="18"/>
  <c r="J4" i="18"/>
  <c r="K4" i="18"/>
  <c r="L4" i="18"/>
  <c r="E4" i="18"/>
  <c r="C4" i="18"/>
  <c r="AP6" i="18"/>
  <c r="D33" i="18"/>
  <c r="D4" i="18" s="1"/>
  <c r="G36" i="12"/>
  <c r="O3" i="18" l="1"/>
  <c r="O2" i="18"/>
  <c r="R2" i="18"/>
  <c r="Q2" i="18"/>
  <c r="P2" i="18"/>
  <c r="C3" i="18"/>
  <c r="AG3" i="18"/>
  <c r="Z3" i="18"/>
  <c r="S3" i="18"/>
  <c r="Z2" i="18" l="1"/>
  <c r="AC2" i="18"/>
  <c r="AB2" i="18"/>
  <c r="AA2" i="18"/>
  <c r="AD2" i="18"/>
  <c r="D2" i="18"/>
  <c r="C2" i="18"/>
  <c r="E2" i="18"/>
  <c r="L2" i="18"/>
  <c r="K2" i="18"/>
  <c r="J2" i="18"/>
  <c r="I2" i="18"/>
  <c r="H2" i="18"/>
  <c r="G2" i="18"/>
  <c r="F2" i="18"/>
  <c r="T2" i="18"/>
  <c r="U2" i="18"/>
  <c r="V2" i="18"/>
  <c r="W2" i="18"/>
  <c r="X2" i="18"/>
  <c r="S2"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1B38FA-2F9E-43D5-81BF-F752E9BCC3D4}" keepAlive="1" name="Query - export2023 02 21-10 32 48" description="Connection to the 'export2023 02 21-10 32 48' query in the workbook." type="5" refreshedVersion="8" background="1" saveData="1">
    <dbPr connection="Provider=Microsoft.Mashup.OleDb.1;Data Source=$Workbook$;Location=&quot;export2023 02 21-10 32 48&quot;;Extended Properties=&quot;&quot;" command="SELECT * FROM [export2023 02 21-10 32 48]"/>
  </connection>
  <connection id="2" xr16:uid="{7AA292F6-6401-4556-8E71-E0CB7817A100}" keepAlive="1" name="Query - scopus (1)" description="Connection to the 'scopus (1)' query in the workbook." type="5" refreshedVersion="0" background="1" saveData="1">
    <dbPr connection="Provider=Microsoft.Mashup.OleDb.1;Data Source=$Workbook$;Location=&quot;scopus (1)&quot;;Extended Properties=&quot;&quot;" command="SELECT * FROM [scopus (1)]"/>
  </connection>
  <connection id="3" xr16:uid="{CDC7FCD2-1445-4ACB-B1F4-4D39FBA445A1}" keepAlive="1" name="Query - scopus (2)" description="Connection to the 'scopus (2)' query in the workbook." type="5" refreshedVersion="8" background="1" saveData="1">
    <dbPr connection="Provider=Microsoft.Mashup.OleDb.1;Data Source=$Workbook$;Location=&quot;scopus (2)&quot;;Extended Properties=&quot;&quot;" command="SELECT * FROM [scopus (2)]"/>
  </connection>
  <connection id="4" xr16:uid="{588DC858-7207-4014-8602-EB1D3D375F00}" keepAlive="1" name="Query - scopus (3)" description="Connection to the 'scopus (3)' query in the workbook." type="5" refreshedVersion="8" background="1" saveData="1">
    <dbPr connection="Provider=Microsoft.Mashup.OleDb.1;Data Source=$Workbook$;Location=&quot;scopus (3)&quot;;Extended Properties=&quot;&quot;" command="SELECT * FROM [scopus (3)]"/>
  </connection>
  <connection id="5" xr16:uid="{2778FB1B-305C-4A60-99BC-9E04DDC1080A}" keepAlive="1" name="Query - scopus (4)" description="Connection to the 'scopus (4)' query in the workbook." type="5" refreshedVersion="8" background="1" saveData="1">
    <dbPr connection="Provider=Microsoft.Mashup.OleDb.1;Data Source=$Workbook$;Location=&quot;scopus (4)&quot;;Extended Properties=&quot;&quot;" command="SELECT * FROM [scopus (4)]"/>
  </connection>
  <connection id="6" xr16:uid="{87E10939-CBD0-42CA-8C3B-C81D3EF8B401}" keepAlive="1" name="Query - scopus (5)" description="Connection to the 'scopus (5)' query in the workbook." type="5" refreshedVersion="8" background="1" saveData="1">
    <dbPr connection="Provider=Microsoft.Mashup.OleDb.1;Data Source=$Workbook$;Location=&quot;scopus (5)&quot;;Extended Properties=&quot;&quot;" command="SELECT * FROM [scopus (5)]"/>
  </connection>
  <connection id="7" xr16:uid="{1FB63C09-018F-41B4-A90E-1C1790D5DA56}" keepAlive="1" name="Query - scopus (6)" description="Connection to the 'scopus (6)' query in the workbook." type="5" refreshedVersion="8" background="1" saveData="1">
    <dbPr connection="Provider=Microsoft.Mashup.OleDb.1;Data Source=$Workbook$;Location=&quot;scopus (6)&quot;;Extended Properties=&quot;&quot;" command="SELECT * FROM [scopus (6)]"/>
  </connection>
  <connection id="8" xr16:uid="{13DAEDD2-9932-4FA4-ADD5-FC5AB398E09A}" keepAlive="1" name="Query - scopus (7)" description="Connection to the 'scopus (7)' query in the workbook." type="5" refreshedVersion="8" background="1" saveData="1">
    <dbPr connection="Provider=Microsoft.Mashup.OleDb.1;Data Source=$Workbook$;Location=&quot;scopus (7)&quot;;Extended Properties=&quot;&quot;" command="SELECT * FROM [scopus (7)]"/>
  </connection>
  <connection id="9" xr16:uid="{CEF331D8-C7DA-4B21-9F57-7FD1F068F18F}" keepAlive="1" name="Query - scopus (8)" description="Connection to the 'scopus (8)' query in the workbook." type="5" refreshedVersion="8" background="1" saveData="1">
    <dbPr connection="Provider=Microsoft.Mashup.OleDb.1;Data Source=$Workbook$;Location=&quot;scopus (8)&quot;;Extended Properties=&quot;&quot;" command="SELECT * FROM [scopus (8)]"/>
  </connection>
</connections>
</file>

<file path=xl/sharedStrings.xml><?xml version="1.0" encoding="utf-8"?>
<sst xmlns="http://schemas.openxmlformats.org/spreadsheetml/2006/main" count="7146" uniqueCount="2022">
  <si>
    <t>Authors</t>
  </si>
  <si>
    <t>Title</t>
  </si>
  <si>
    <t>Year</t>
  </si>
  <si>
    <t>Source title</t>
  </si>
  <si>
    <t>Volume</t>
  </si>
  <si>
    <t>Cited Count</t>
  </si>
  <si>
    <t>DOI</t>
  </si>
  <si>
    <t>Abstract</t>
  </si>
  <si>
    <t>Author Keywords</t>
  </si>
  <si>
    <t>Document Type</t>
  </si>
  <si>
    <t>Link</t>
  </si>
  <si>
    <t>Guo W., Qureshi N.M.F., Jarwar M.A., Kim J., Shin D.R.</t>
  </si>
  <si>
    <t>AI-oriented Smart Power System Transient Stability: The Rationality, Applications, Challenges and Future Opportunities</t>
  </si>
  <si>
    <t>Sustainable Energy Technologies and Assessments</t>
  </si>
  <si>
    <t>10.1016/j.seta.2022.102990</t>
  </si>
  <si>
    <t>Nowadays, the power grid has become an active colossal resource generation and management system due to the wide use of renewable energy and dynamic workloads processed through intelligent information and communication technologies. Several new operations exist, such as power electrification, intelligent information integration on the physical layer, and complex interconnections in the smart grid. These procedures use data-driven deep learning, big data, and machine learning paradigms to efficiently analyze and control electric power system transient problems and resolve technical issues with robust accuracy and timeliness. Thus, artificial intelligence (AI) has become vital to address and resolving issues related to transient stability assessment (TSA) and control generation. In this paper, we provide a comprehensive review on the role of AI and its sub-procedures in addressing problems in TSA. The workflow of the article includes an AI-based intelligent power system structure along with power system TSA and AI-application rationality to transient situations. Outperforms other reviews, this paper discusses the AI-based TSA framework and design process along with intelligent applications and their analytics in power system transient problems. Moreover, we are not limited to AI, but we also combine the direction of big data that is highly compatible with AI, discusses future trends, opportunities, challenges, and open issues of AI-Big data based transient stability assessment in the smart power grid. © 2023</t>
  </si>
  <si>
    <t>3D-3M power system; Artificial intelligence; Cyber power physical system(CPPS); Power system; Transient stability</t>
  </si>
  <si>
    <t>Article</t>
  </si>
  <si>
    <t>https://www.scopus.com/inward/record.uri?eid=2-s2.0-85146230270&amp;doi=10.1016%2fj.seta.2022.102990&amp;partnerID=40&amp;md5=78eefbeb2385013fb8cd7d565cb3d32a</t>
  </si>
  <si>
    <t>Putz D., Gumhalter M., Auer H.</t>
  </si>
  <si>
    <t>The true value of a forecast: Assessing the impact of accuracy on local energy communities</t>
  </si>
  <si>
    <t>Sustainable Energy, Grids and Networks</t>
  </si>
  <si>
    <t>10.1016/j.segan.2022.100983</t>
  </si>
  <si>
    <t>Energy communities have become a key component of growing smart grids that integrate distributed renewable energy resources, energy storage technologies, and load management techniques. The random nature of the weather causes challenges for the reliability, power quality, and supply–demand balance of such microgrids. Therefore, energy demand forecasts are increasingly crucial for the effective and continuous operation of the power grid. They also aid in achieving the best possible use of resources to push the limits of self-sufficiency. This study examines not only the quality but the so-called value of a forecast from the point of choosing a forecasting approach. Usually, forecasting approaches are ranked using quality metrics, such as the mean absolute percentage error (MAPE) or root mean square error (RMSE). In addition, the value of a forecast is considered in this study by measuring concrete results for a local energy community (LEC), such as the load cover factor, supply cover factor, on-site energy ratio, and cost of electricity. These evaluations are based on a model of an LEC that includes not only the electric components but also a building and a selected heat pump system for space heating and cooling that is fully dynamical. The optimal operation of this exemplary LEC and the integration of demand forecasts for electricity and domestic hot water (DHW) are achieved with model predictive control (MPC). Several relevant studies on management in LEC are available, but almost none of the publications examine demand forecasting strategies and optimal building asset optimisation at the same time. This research provides two major contributions: first, by developing a more comprehensive framework to assess forecasting performance with reference to energy communities; and second, by highlighting the connection between quality and value indicators of forecasts in the context of energy communities. This study's findings show that depending solely on quality metrics when choosing a forecasting approach is insufficient and gives no clear statement about the true value of a forecast. This paper identifies the impact of more accurate forecasts on energy community performance measures and attempts to provide an outlook on theoretically achievable improvements based on significantly better forecasts. Finally, this work highlights several open research issues and prospects. © 2022 The Author(s)</t>
  </si>
  <si>
    <t>Assessing forecasting models; Building asset optimisation; Energy community; Energy management systems; Forecasting; Machine learning; Model predictive control</t>
  </si>
  <si>
    <t>https://www.scopus.com/inward/record.uri?eid=2-s2.0-85145655921&amp;doi=10.1016%2fj.segan.2022.100983&amp;partnerID=40&amp;md5=b2e00cc8009957cf37d7163c9e6c6140</t>
  </si>
  <si>
    <t>Mazhar T., Asif R.N., Malik M.A., Nadeem M.A., Haq I., Iqbal M., Kamran M., Ashraf S.</t>
  </si>
  <si>
    <t>Electric Vehicle Charging System in the Smart Grid Using Different Machine Learning Methods</t>
  </si>
  <si>
    <t>Sustainability (Switzerland)</t>
  </si>
  <si>
    <t>10.3390/su15032603</t>
  </si>
  <si>
    <t>Smart cities require the development of information and communication technology to become a reality (ICT). A “smart city” is built on top of a “smart grid”. The implementation of numerous smart systems that are advantageous to the environment and improve the quality of life for the residents is one of the main goals of the new smart cities. In order to improve the reliability and sustainability of the transportation system, changes are being made to the way electric vehicles (EVs) are used. As EV use has increased, several problems have arisen, including the requirement to build a charging infrastructure, and forecast peak loads. Management must consider how challenging the situation is. There have been many original solutions to these problems. These heavily rely on automata models, machine learning, and the Internet of Things. Over time, there have been more EV drivers. Electric vehicle charging at a large scale negatively impacts the power grid. Transformers may face additional voltage fluctuations, power loss, and heat if already operating at full capacity. Without EV management, these challenges cannot be solved. A machine-learning (ML)-based charge management system considers conventional charging, rapid charging, and vehicle-to-grid (V2G) technologies while guiding electric cars (EVs) to charging stations. This operation reduces the expenses associated with charging, high voltages, load fluctuation, and power loss. The effectiveness of various machine learning (ML) approaches is evaluated and compared. These techniques include Deep Neural Networks (DNN), K-Nearest Neighbors (KNN), Long Short-Term Memory (LSTM), Random Forest (RF), Support Vector Machine (SVM), and Decision Tree (DT) (DNN). According to the results, LSTM might be used to give EV control in certain circumstances. The LSTM model’s peak voltage, power losses, and voltage stability may all be improved by compressing the load curve. In addition, we keep our billing costs to a minimum, as well. © 2023 by the authors.</t>
  </si>
  <si>
    <t>electric vehicles; load forecasting; machine learning; signal processing; smart grid</t>
  </si>
  <si>
    <t>https://www.scopus.com/inward/record.uri?eid=2-s2.0-85147861486&amp;doi=10.3390%2fsu15032603&amp;partnerID=40&amp;md5=d811e26c88953f8a4dec5ae6f5e3f5d2</t>
  </si>
  <si>
    <t>Xie W., Yi Y., Zhou Z., Wang K.</t>
  </si>
  <si>
    <t>Data-driven stochastic optimization for power grids scheduling under high wind penetration</t>
  </si>
  <si>
    <t>Energy Systems</t>
  </si>
  <si>
    <t>10.1007/s12667-021-00486-0</t>
  </si>
  <si>
    <t>To address the environmental concern and improve the economic efficiency, the wind power is rapidly integrated into smart grids. However, the inherent uncertainty of wind energy raises operational challenges. To ensure the cost-efficient, reliable and robust operation, it is critically important to find the optimal decision that can correctly and rigorously hedge against all sources of uncertainty. In this paper, we propose data-driven stochastic unit commitment (SUC) to guide the power grids scheduling. Specifically, given the finite historical data, the posterior predictive distribution is developed to quantify the wind power prediction uncertainty accounting for both inherent stochastic uncertainty of wind power generation and input model estimation error. For complex power grid systems, a finite number of scenarios is used to estimate the expected cost in the planning horizon. To further control the impact of finite sampling error induced by using the sample average approximation (SAA), we propose a parallel computing based optimization solution methodology, which can quickly find the reliable optimal unit commitment decision hedging against various sources of uncertainty. The empirical study over six-bus and 118-bus systems demonstrates that our approach can provide more cost-efficient and robust performance than the existing deterministic and stochastic unit commitment approaches. © 2021, The Author(s), under exclusive licence to Springer-Verlag GmbH Germany, part of Springer Nature.</t>
  </si>
  <si>
    <t>Parallel computing; Power grids scheduling; Renewable energy; Stochastic programming; Unit commitment; Wind power</t>
  </si>
  <si>
    <t>https://www.scopus.com/inward/record.uri?eid=2-s2.0-85116884766&amp;doi=10.1007%2fs12667-021-00486-0&amp;partnerID=40&amp;md5=812f5f853e3acaf631e2de7e5d71e763</t>
  </si>
  <si>
    <t>Alorf A.</t>
  </si>
  <si>
    <t>Edge-Cloud Computing for Scheduling the Energy Consumption in Smart Grid</t>
  </si>
  <si>
    <t>Computer Systems Science and Engineering</t>
  </si>
  <si>
    <t>10.32604/csse.2023.035437</t>
  </si>
  <si>
    <t>Nowadays, smart electricity grids are managed through advanced tools and techniques. The advent of Artificial Intelligence (AI) and network technology helps to control the energy demand. These advanced technologies can resolve common issues such as blackouts, optimal energy generation costs, and peak-hours congestion. In this paper, the residential energy demand has been investigated and optimized to enhance the Quality of Service (QoS) to consumers. The energy consumption is distributed throughout the day to fulfill the demand in peak hours. Therefore, an Edge-Cloud computing-based model is proposed to schedule the energy demand with reward-based energy consumption. This model gives priority to consumer preferences while planning the operation of appliances. A distributed system using non-cooperative game theory has been designed to minimize the communication overhead between the edge nodes. Furthermore, the allotment mechanism has been designed to manage the grid appliances through the edge node. The proposed model helps to improve the latency in the grid appliances scheduling process. © 2023 Authors. All rights reserved.</t>
  </si>
  <si>
    <t>Edge-cloud computing; energy scheduling; non-cooperative game theory; smart grid; smart home</t>
  </si>
  <si>
    <t>https://www.scopus.com/inward/record.uri?eid=2-s2.0-85147419611&amp;doi=10.32604%2fcsse.2023.035437&amp;partnerID=40&amp;md5=4b7a12244b14580befdd6f19add483ea</t>
  </si>
  <si>
    <t>Tushar W., Yuen C., Saha T.K., Nizami S., Alam M.R., Smith D.B., Vincent Poor H.</t>
  </si>
  <si>
    <t>A Survey of Cyber-Physical Systems from a Game-Theoretic Perspective</t>
  </si>
  <si>
    <t>IEEE Access</t>
  </si>
  <si>
    <t>10.1109/ACCESS.2023.3239834</t>
  </si>
  <si>
    <t>With the emergence of the Internet-of-Things (IoT), artificial intelligence, and communication technologies, cyber-physical systems (CPS) have revolutionized the engineering paradigm with profound applications in many aspects of society including homes, energy, agriculture, health-care, transportation, business, and manufacturing. A CPS uses suitable computational techniques such as game theory to enable different entities to interact with one another for taking necessary actions to obtain selected objectives. Recent literature on CPS has extensively used game theory to approach a variety of technical challenges. In order to make these contributions more accessible to a broader audience, there is a need for studies that can provide readers with a comprehensive understanding of different types of CPS and their attributes, then clearly outline why game theory is relevant for modeling different aspects of CPS, and also discuss how game theory has been used in relevant literature to date. This paper bridges this gap by 1) providing a general discussion of different types of CPS and their characteristics; 2) giving an overview of different types of game-theoretic approaches; 3) explaining why game theory is appropriate for modeling different types of CPS; and 4) finally, studying how game theory has been used in different CPS types to address their challenges. Further, we also identify some key research challenges for future investigation where game theory could be applied as a potential solution. Author</t>
  </si>
  <si>
    <t>Cyber-physical system; Cyber-physical systems; electric vehicle; game theory; Game theory; industry 4.0; medical; Monitoring; Protocols; Real-time systems; review; Security; smart grid; survey; Transportation; transportation; unmanned aerial vehicle</t>
  </si>
  <si>
    <t>https://www.scopus.com/inward/record.uri?eid=2-s2.0-85147317097&amp;doi=10.1109%2fACCESS.2023.3239834&amp;partnerID=40&amp;md5=920436d3ce525b744d4ff80be4741235</t>
  </si>
  <si>
    <t>Waseem M., Adnan Khan M., Goudarzi A., Fahad S., Sajjad I.A., Siano P.</t>
  </si>
  <si>
    <t>Incorporation of Blockchain Technology for Different Smart Grid Applications: Architecture, Prospects, and Challenges</t>
  </si>
  <si>
    <t>Energies</t>
  </si>
  <si>
    <t>10.3390/en16020820</t>
  </si>
  <si>
    <t>Smart grid integrates computer, communication, and sensing technologies into existing power grid networks to achieve significant informatization-related advantages. It will provide communication between neighbors, localized management, bidirectional power transfer, and effective demand response. Smart grids (SG) replace conventional grids by integrating various operational measures, including smart automation appliances, smart meters, and renewable energy sources. Regarding energy management and resolving energy issues, SG is one of the most cutting-edge and potentially game-changing innovations. Even still, its complexity suggests that decentralization may provide significant gains. Because of its increasing digitization and interconnectedness, it is also vulnerable to cyber threats. Blockchain, in this sense, is a potential SG paradigm solution that provides several great benefits. Even though blockchains have been widely discussed to decentralize and strengthen smart grid cybersecurity, they have not yet been researched in depth from an application and architectural standpoint. Blockchain-enabled SG applications are the subject of an in-depth research investigation. Electric vehicles (EVs), home automation, energy management systems, etc., are only a few of the many examples that have prompted the proposal of blockchain designs for their respective use cases. Information communication network security is of paramount importance. However, this evolving system raises cybersecurity issues. This paper aims to guide researchers in the right manner so they may build blockchain-based, secure, distributed SG applications in the future. This article also summarizes cybersecurity threats pertaining to smart grids. It starts with a description of a blockchain followed by the blockchain infrastructure, challenges, and solutions for different smart grid applications. A look back at the tried-and-true methods of securing a power grid is offered, and then it discusses the newer and more complex cybersecurity threats to the smart grid. In addition, models of common cyberattacks are presented, and the methods of defense against them are examined. © 2023 by the authors.</t>
  </si>
  <si>
    <t>blockchain; cyberattacks; cybersecurity; denial-of-service (DoS) attack; electric vehicles; energy management; home automation; smart grid</t>
  </si>
  <si>
    <t>https://www.scopus.com/inward/record.uri?eid=2-s2.0-85146570196&amp;doi=10.3390%2fen16020820&amp;partnerID=40&amp;md5=ad7e8a435d7a70478ee08290ce09de4e</t>
  </si>
  <si>
    <t>Wang F., Yan Z., Luan Y., Zhang H.</t>
  </si>
  <si>
    <t>Blockchain adoption and security management of large scale industrial renewable-based systems: Knowledge-based approach</t>
  </si>
  <si>
    <t>Journal of Innovation and Knowledge</t>
  </si>
  <si>
    <t>10.1016/j.jik.2023.100328</t>
  </si>
  <si>
    <t>Smart networks, e.g., smart grids (SGs) as complex interconnected systems have become more complex and require greater processing and communication capabilities due to the growing use of renewable energy (RE). In addition to being a reliable method for collecting and managing information, wireless networks (WNs) are capable of enhancing the performance of RE management. As a result of wireless data transfer risks and centralized power trades, SGs using WNs are unable to provide the security of the electricity market or ensure a high level of RE utilization. Blockchains (BCs), which are new technologies that enable data sharing, are gaining popularity, and it is thought to be able to address these issues. A BC-based, reliable power-exchange scheme is presented for SGs using WNs in this study. Using the BC for recording power data obtained from the WNs allows the smart contract for making appropriate trades according to the information. Energy trading and RE consumption are more efficient in a dual-chain architecture that consists of local energy trade BCs and RE trade BCs. A BC-based RE incentive framework is designed to have greater stability and scale among RE producers. Overall, the proposed technique not only can provide higher security and reliability to the system but also can mitigate fraud, as well as providing less operation cost for the system. Ultimately, the 56-bus test feeder layout is used to validate the framework. © 2023 The Authors</t>
  </si>
  <si>
    <t>Blockchain; Cybersecurity; Decision making; Interconnected systems; Secure trading procedure; Smart management; Wireless network</t>
  </si>
  <si>
    <t>https://www.scopus.com/inward/record.uri?eid=2-s2.0-85146257767&amp;doi=10.1016%2fj.jik.2023.100328&amp;partnerID=40&amp;md5=eed1c0997219024b9be023480dc52777</t>
  </si>
  <si>
    <t>Stryczek S., Natkaniec M.</t>
  </si>
  <si>
    <t>Internet Threat Detection in Smart Grids Based on Network Traffic Analysis Using LSTM, IF, and SVM</t>
  </si>
  <si>
    <t>10.3390/en16010329</t>
  </si>
  <si>
    <t>The protection of users of ICT networks, including smart grids, is a challenge whose importance is constantly growing. Internet of Things (IoT) or Internet of Energy (IoE) devices, as well as network resources, store more and more information about users. Large institutions use extensive security systems requiring large and expensive resources. For smart grid users, this becomes difficult. Efficient methods are needed to take advantage of limited sets of traffic features. In this paper, machine learning techniques to verify network events for recognition of Internet threats were analyzed, intentionally using a limited number of parameters. The authors considered three machine learning techniques: Long Short-Term Memory, Isolation Forest, and Support Vector Machine. The analysis is based on two datasets. In the paper, the data preparation process is also described. Eight series of results were collected and compared with other studies. The results showed significant differences between the techniques, the size of the datasets, and the balance of the datasets. We also showed that a more accurate classification could be achieved by increasing the number of analyzed features. Unfortunately, each increase in the number of elements requires more extensive analysis. The work ends with a description of the steps that can be taken in the future to improve the operation of the models and enable the implementation of the described methods of analysis in practice. © 2022 by the authors.</t>
  </si>
  <si>
    <t>limited set of features; machine learning; smart grids; threat detection; traffic analysis</t>
  </si>
  <si>
    <t>https://www.scopus.com/inward/record.uri?eid=2-s2.0-85145653514&amp;doi=10.3390%2fen16010329&amp;partnerID=40&amp;md5=161adc20186bf1e3cded02233ebaf75d</t>
  </si>
  <si>
    <t>O'Brien J.F., Schoenwald D.A., Roberson D.</t>
  </si>
  <si>
    <t>Sensor/actuator colocation feasibility for distributed damping control using active power modulation</t>
  </si>
  <si>
    <t>Electric Power Systems Research</t>
  </si>
  <si>
    <t>10.1016/j.epsr.2022.108823</t>
  </si>
  <si>
    <t>Multi-use distributed active power modulation devices, including energy storage, have the potential to transform the dynamic performance and resilience of modern power systems. Rapid response characteristics relative to traditional power delivery equipment paired with traditional uses (arbitrage, reserve, etc.) make storage an obvious choice for multi-use operation, adding value for asset owners while augmenting stability for reliable operation. Limitations to distributed power control are investigated to provide guidance for those interested in separated sensors and actuators. Substantive distance between the sensor/actuator pair results in non-minimum phase (NMP) which complicates the control design, reducing feedback system effectiveness. It is shown that wide-area control (WAC) is limited by the presence of NMP induced by closed right-half plane (CRHP) zeros - a consequence of sensors placed at locations separated from modulation bus(es). Such geographic separation may be driven by economics, asset owner jurisdiction, technology and/or policy, and is therefore unavoidable. This work suggests that system designers must perform a collocation study before control design and testing. A well-known WAC architecture using synchrophasors as sensors and energy storage devices for active power injection is presented as a detailed case study. © 2022 Elsevier B.V.</t>
  </si>
  <si>
    <t>Active power modulation; Collocation; Energy storage; Flywheel; Grid scale battery; Phasor measurement unit; PMU; Smart grid; Synchrophasor; WAC; Wide-area control</t>
  </si>
  <si>
    <t>https://www.scopus.com/inward/record.uri?eid=2-s2.0-85139595035&amp;doi=10.1016%2fj.epsr.2022.108823&amp;partnerID=40&amp;md5=0d86003fd2699770514aa8325fd0d190</t>
  </si>
  <si>
    <t>Wu J., Yuan J., Weng Y., Ayyanar R.</t>
  </si>
  <si>
    <t>Spatial-Temporal Deep Learning for Hosting Capacity Analysis in Distribution Grids</t>
  </si>
  <si>
    <t>IEEE Transactions on Smart Grid</t>
  </si>
  <si>
    <t>10.1109/TSG.2022.3196943</t>
  </si>
  <si>
    <t>The widespread use of distributed energy sources (DERs) raises significant challenges for power system design, planning, and operation, leading to wide adaptation of tools on hosting capacity analysis (HCA). Traditional HCA methods conduct extensive power flow analysis. Due to the computation burden, these time-consuming methods fail to provide online hosting capacity (HC) in large distribution systems. To solve the problem, we first propose a deep learning-based problem formulation for HCA, which conducts offline training and determines HC in real time. The used learning model, long short-term memory (LSTM), implements historical time-series data to capture periodical patterns in distribution systems. However, directly applying LSTMs suffers from low accuracy due to the lack of consideration on spatial information, where location information like feeder topology is critical in nodal HCA. Therefore, we modify the forget gate function to dual forget gates, to capture the spatial correlation within the grid. Such a design turns the LSTM into the Spatial-Temporal LSTM (ST-LSTM). Moreover, as voltage violations are the most vital constraints in HCA, we design a voltage sensitivity gate to increase accuracy further. The results of LSTMs and ST-LSTMs on feeders, such as IEEE 34-, 123-bus feeders, and utility feeders, validate our designs. © 2010-2012 IEEE.</t>
  </si>
  <si>
    <t>data-driven method; deep learning; distributed energy resource; Hosting capacity; long short-term memory (LSTM); spatial-temporal correlation</t>
  </si>
  <si>
    <t>https://www.scopus.com/inward/record.uri?eid=2-s2.0-85136132429&amp;doi=10.1109%2fTSG.2022.3196943&amp;partnerID=40&amp;md5=ec55057404702fa03a0fa10b3e3565f1</t>
  </si>
  <si>
    <t>Elahi O., Behkam R., Gharehpetian G.B., Mohammadi F.</t>
  </si>
  <si>
    <t>Diagnosing Disk-Space Variation in Distribution Power Transformer Windings Using Group Method of Data Handling Artificial Neural Networks</t>
  </si>
  <si>
    <t>10.3390/en15238885</t>
  </si>
  <si>
    <t>Monitoring centers in the smart grid exchange the collected data by sensors and smart meters to monitor the current conditions and performance of electric power components. Distribution Power Transformers (DPTs) have a key role in maintaining the integrity of power flow in the smart grid. Online monitoring of DPTs to detect possible faults can potentially increase the reliability of modern power systems. Mechanical defects of DPTs are the major issues in their proper operation that must be detected in their early stage of occurrence. One of the most effective solutions for diagnosing mechanical defects in DPTs is Frequency Response Analysis (FRA). In this study, an appropriate condition monitoring scheme for DPTs is developed to identify even minor winding defects. Disk-Space Variation (DSV), a common DPT windings fault, is applied to the 20 kV-winding of a 1.6 MVA DPT in various locations and with different severity. Their corresponding frequency responses are then computed, and all four components of the frequency responses, i.e., amplitude, argument, and real and imaginary parts, are evaluated. Different data-driven-based indices are implemented to extract appropriate feature vectors in the preprocessing stage. Group Method of Data Handling (GMDH) Artificial Neural Networks is proposed to assist monitoring centers in interpreting FRA signatures and identifying DPT defects at primary stages. GMDH has a data-dependent structure, which gives high flexibility to modeling nonlinear characteristics of FRA test results with different data sizes. It is demonstrated that the proposed approach is capable of accurately determining the fault location and fault severity. The proposed Artificial Intelligence (AI)-based approach is used to extract essential features from frequency response traces in order to detect the position and degree of Disk-Space Variation (DSV) in the DPT windings. The experimental results verify the effectiveness of the proposed methods in determining the severity and location of DSV defects. © 2022 by the authors.</t>
  </si>
  <si>
    <t>data mining; disk-space variation (DSV); distribution power transformer (DPT); online monitoring; smart grid</t>
  </si>
  <si>
    <t>https://www.scopus.com/inward/record.uri?eid=2-s2.0-85143814047&amp;doi=10.3390%2fen15238885&amp;partnerID=40&amp;md5=9e59ee74a28955ca88d7789c89ad8425</t>
  </si>
  <si>
    <t>Ardiansyah, Masood Z., Choi D., Choi Y.</t>
  </si>
  <si>
    <t>Seq2Seq regression learning-based multivariate and multistep SOC forecasting of BESS in frequency regulation service</t>
  </si>
  <si>
    <t>10.1016/j.segan.2022.100939</t>
  </si>
  <si>
    <t>Battery Energy Storage Systems (BESS) has a fast response time and high ramping capability, making it suitable for smart grid frequency regulation service. However, providing the required regulation capacity without a problem at any point in time is bound with the BESS state of charge (SOC) development periodically. Moreover, knowing SOC variation in advance will help the BESS producers keep SOC at the desired level. The BESS SOC can be maintained in the admissible operation area to avoid the mismatch penalties while following regulation signals. Therefore, the maximum service reward can also be achieved. Unfortunately, forecasting the SOC of BESS in frequency regulation service is not a straightforward problem. The forecasting method should deal with multiple dependent variables that periodically determine SOC's development. Moreover, developing a one-time manner multistep SOC forecasting model is also a challenge. To solve both problems, a sequence-to-sequence (seq2seq) regression learning architecture that has been proven to deal with sequentially interdependent data is adopted in our proposed forecasting framework. Various state-of-the-art memory cells in deep regression learning, i.e., long short-term memory (LSTM), gated recurrent unit (GRU), bi-directional (bi)-LSTM, and bi-GRU, were utilized and evaluated. The evaluation result shows that the developed models outperform the existing machine learning-based forecasting methods. The Bi-GRU cells provide the best performance in root mean square error (RMSE) and mean absolute error (MAE) evaluation metrics. © 2022 The Author(s)</t>
  </si>
  <si>
    <t>Battery energy storage systems; Deep regression learning; Frequency regulation; Multivariate forecasting; State of charge</t>
  </si>
  <si>
    <t>https://www.scopus.com/inward/record.uri?eid=2-s2.0-85140079177&amp;doi=10.1016%2fj.segan.2022.100939&amp;partnerID=40&amp;md5=06666cd98579bfc1ca72d000f7d1b784</t>
  </si>
  <si>
    <t>Madhuri N.S., Shailaja K., Saha D., P R., Glory K.B., Sumithra M.</t>
  </si>
  <si>
    <t>IOT integrated smart grid management system for effective energy management</t>
  </si>
  <si>
    <t>Measurement: Sensors</t>
  </si>
  <si>
    <t>10.1016/j.measen.2022.100488</t>
  </si>
  <si>
    <t>Customers' steadily increasing usage of power equipment causes a mismatch among requirements and supply, which presents a growing issue for power generation. Energy management is an essential tool in minimizing large supply-side shortages and boosting power effectiveness. The present practice in energy systems emphasizes lowering the total price of electricity without restricting use by deciding to decrease electricity usage duringpeaktimings. The aforementioned problem calls for the creation and advancement of an adaptable &amp; moveable technology that serves a broad range of clients and maintains the overall energy balance. The goal of the Intelligent Electricity Management Solution seems to be to compensate for an energy loss of electricity in a territory with managed part-load reduction that caters to consumption habits. The execution of experiments conducted is demonstrated under the assumptions of a power storage occurrence, the maximum demand restriction using various scenarios, and adjusting the preference allocated to each equipment. In Intelligent Power Management System (IPMS), there are price-optimization techniques depending on the duration of use and flexibility using detector information elements. A home location network with efficient ZigBee connectivity has been constructed, and an IoT framework has been created for predictive analytics and archiving. © 2022 The Authors</t>
  </si>
  <si>
    <t>Energy efficiency; IoT; Management system; ZigBee communication</t>
  </si>
  <si>
    <t>https://www.scopus.com/inward/record.uri?eid=2-s2.0-85139734973&amp;doi=10.1016%2fj.measen.2022.100488&amp;partnerID=40&amp;md5=ed52c67be8f58d80e7791b2b0c8744bf</t>
  </si>
  <si>
    <t>Hildén A., Järventausta P., Repo S., Systä K., Heikkilä V., Hylli O., Saarimäki N., Vilkko M.</t>
  </si>
  <si>
    <t>A data collection and supplementary control platform of a modern building for smart energy applications</t>
  </si>
  <si>
    <t>10.1016/j.segan.2022.100928</t>
  </si>
  <si>
    <t>This paper presents the design and applications of a data collection and supplementary control platform developed for energy-related applications of a modern office building. The challenges and possibilities of such a platform are discussed. The developed platform needed to aggregate and utilize available data and controls in buildings. The platform comprises a data collector at the edge for collecting, filtering and buffering data and for rapid control actions, and an IoT platform at the back end for visualizations and slow responses of energy management. Data is collected from internal (e.g., building automation and smart metering) and external (e.g., weather and market services) sources. The unique features of the platform include support for heterogeneous nature of the data sources and high volume and time resolution of data. The applications developed prove the applicability of the platform: energy and power quality analysis using machine learning, power peak management, blockchain for energy trading, and dashboards for energy information visualization for users of the building. The platform allows comprehensive and reliable data collection and more sophisticated integration of buildings in smart grids, e.g., ancillary service markets. The platform has also been deployed in a microgrid environment. Furthermore, the paper offers valuable experiences and lessons learned if planning to realize a smart building. © 2022 The Author(s)</t>
  </si>
  <si>
    <t>Building; Data collection; Edge and cloud computing; Electric variables measurement; Internet of Things; Supplementary control</t>
  </si>
  <si>
    <t>https://www.scopus.com/inward/record.uri?eid=2-s2.0-85139275667&amp;doi=10.1016%2fj.segan.2022.100928&amp;partnerID=40&amp;md5=b95cef973b643829ee0571655fe5a31e</t>
  </si>
  <si>
    <t>Goldsworthy M., Moore T., Peristy M., Grimeland M.</t>
  </si>
  <si>
    <t>Cloud-based model-predictive-control of a battery storage system at a commercial site</t>
  </si>
  <si>
    <t>Applied Energy</t>
  </si>
  <si>
    <t>10.1016/j.apenergy.2022.120038</t>
  </si>
  <si>
    <t>Reducing costs for battery energy storage systems and the increasing availability of onsite generation sources are driving development of complex battery control algorithms principally aimed at minimising electricity costs. These algorithms combine forecasts of site consumption, generation and electricity costs and a model of the battery system in a solver that minimises a cost objective over some forecast horizon. Often they are trialled in simulation environments without the complexities introduced by real-world deployments such data quality and reliability issues, communication issues and forecast inaccuracies to name a few. This study reports on a trial demonstration of a cloud-based data-driven robust model predictive battery control algorithm controlling an existing 150kWh lithium-ion battery at an operational site housing 100 + office staff. Forecasting model and control performance are evaluated in situ. Despite two of the four battery inverters being non-functional, the algorithm delivered electricity bill cost savings of 5.5 %, of which two-thirds was the result of reducing the sites capacity charge from 358 kVa to 317 kVa. Throughout the trial multiple operational issues were encountered mostly related to data outages, equipment and communications reliability and the lessons learned from managing these occurrences are also discussed. © 2022 The Authors</t>
  </si>
  <si>
    <t>Battery energy storage; Commercial buildings; Demand response; Micro-grid; Model predictive control</t>
  </si>
  <si>
    <t>https://www.scopus.com/inward/record.uri?eid=2-s2.0-85134877607&amp;doi=10.1016%2fj.apenergy.2022.120038&amp;partnerID=40&amp;md5=3157610929e10bfd20e60bb9b876840b</t>
  </si>
  <si>
    <t>Starke A., Nagaraj K., Ruben C., Aljohani N., Zou S., Bretas A., McNair J., Zare A.</t>
  </si>
  <si>
    <t>Cross-layered distributed data-driven framework for enhanced smart grid cyber-physical security</t>
  </si>
  <si>
    <t>IET Smart Grid</t>
  </si>
  <si>
    <t>10.1049/stg2.12070</t>
  </si>
  <si>
    <t>Smart Grid (SG) research and development has drawn much attention from academia, industry and government due to the great impact it will have on society, economics and the environment. Securing the SG is a considerably significant challenge due the increased dependency on communication networks to assist in physical process control, exposing them to various cyber-threats. In addition to attacks that change measurement values using False Data Injection (FDI) techniques, attacks on the communication network may disrupt the power system's real-time operation by intercepting messages, or by flooding the communication channels with unnecessary data. Addressing these attacks requires a cross-layer approach. In this paper a cross-layered strategy is presented, called Cross-Layer Ensemble CorrDet with Adaptive Statistics(CECD-AS), which integrates the detection of faulty SG measurement data as well as inconsistent network inter-arrival times and transmission delays for more reliable and accurate anomaly detection and attack interpretation. Numerical results show that CECD-AS can detect multiple False Data Injections, Denial of Service (DoS) and Man In The Middle (MITM) attacks with a high F1-score compared to current approaches that only use SG measurement data for detection such as the traditional physics-based State Estimation, ECD-AS strategy and other machine learning classification-based detection schemes. © 2022 The Authors. IET Smart Grid published by John Wiley &amp; Sons Ltd on behalf of The Institution of Engineering and Technology.</t>
  </si>
  <si>
    <t>cross-layered; cyber security; cyber-physical systems; machine learning; network reliability; network security; power systems; real-time systems</t>
  </si>
  <si>
    <t>https://www.scopus.com/inward/record.uri?eid=2-s2.0-85130611585&amp;doi=10.1049%2fstg2.12070&amp;partnerID=40&amp;md5=aac39b9974224c424eb60d2ebe6f09b9</t>
  </si>
  <si>
    <t>De Crescenzo C., Marzocchella A., Karatza D., Molino A., Ceron-Chafla P., Lindeboom R.E.F., van Lier J.B., Chianese S., Musmarra D.</t>
  </si>
  <si>
    <t>Modelling of autogenerative high-pressure anaerobic digestion in a batch reactor for the production of pressurised biogas</t>
  </si>
  <si>
    <t>Biotechnology for Biofuels and Bioproducts</t>
  </si>
  <si>
    <t>10.1186/s13068-022-02117-x</t>
  </si>
  <si>
    <t>Background: Pressurised anaerobic digestion allows the production of biogas with a high content of methane and, at the same time, avoid the energy costs for the biogas upgrading and injection into the distribution grid. The technology carries potential, but the research faces practical constraints by a.o. the capital investment needed in high-pressure reactors and sensors and associated sampling limitations. In this work, the kinetic model of an autogenerative high-pressure anaerobic digestion of acetate, as the representative compound of the aceticlastic methanogenesis route, in batch configuration, is proposed to predict the dynamic performance of pressurised digesters and support future experimental work. The modelling of autogenerative high-pressure anaerobic digestion in batch configuration, which is not extensively studied and simulated in the present literature, was developed, calibrated, and validated by using experimental results available from the literature. Results: Under high-pressure conditions, the assessment of the Monod maximum specific uptake rate, the half-saturation constant and the first-order decay rate was carried out, and the values of 5.9 kg COD kg COD−1 d−1, 0.05 kg COD m−3 and 0.02 d−1 were determined, respectively. By using the predicted values, excellent fittings of the final pressure, the CH4 molar fraction and the specific methanogenic yield calculation were obtained. Likewise, the variation in the gas–liquid mass transfer coefficient by several orders of magnitude showed negligible effects on the model predictive values in terms of methane molar fraction of the produced biogas, while the final pressure seemed to be slightly influenced. Conclusions: The proposed model allowed to estimate the Monod maximum specific uptake rate for acetate, the half-saturation rate for acetate and the first-order decay rate constant, which were comparable with literature values reported for well-studied methanogens under anaerobic digestion at atmospheric pressure. The methane molar fraction and the final pressure predicted by the model showed different responses towards the variation of the gas–liquid mass transfer coefficient since the former seemed not to be affected by the variation of the gas–liquid mass transfer coefficient; in contrast, the final pressure seemed to be slightly influenced. The proposed approach may also allow to potentially identify the methanogens species able to be predominant at high pressure. © 2022, The Author(s).</t>
  </si>
  <si>
    <t>ADM1-based kinetic model; Autogenerative high-pressure anaerobic digestion (AHPD); Batch operation; Kinetic and biological parameters assessment; Pressurised biogas; Sensitivity analysis</t>
  </si>
  <si>
    <t>https://www.scopus.com/inward/record.uri?eid=2-s2.0-85125358540&amp;doi=10.1186%2fs13068-022-02117-x&amp;partnerID=40&amp;md5=24ddf3db3b99588e71d6a68e4331be63</t>
  </si>
  <si>
    <t>Fu X.</t>
  </si>
  <si>
    <t>Statistical machine learning model for capacitor planning considering uncertainties in photovoltaic power</t>
  </si>
  <si>
    <t>Protection and Control of Modern Power Systems</t>
  </si>
  <si>
    <t>10.1186/s41601-022-00228-z</t>
  </si>
  <si>
    <t>New energy integration and flexible demand response make smart grid operation scenarios complex and changeable, which bring challenges to network planning. If every possible scenario is considered, the solution to the planning can become extremely time-consuming and difficult. This paper introduces statistical machine learning (SML) techniques to carry out multi-scenario based probabilistic power flow calculations and describes their application to the stochastic planning of distribution networks. The proposed SML includes linear regression, probability distribution, Markov chain, isoprobabilistic transformation, maximum likelihood estimator, stochastic response surface and center point method. Based on the above SML model, capricious weather, photovoltaic power generation, thermal load, power flow and uncertainty programming are simulated. Taking a 33-bus distribution system as an example, this paper compares the stochastic planning model based on SML with the traditional models published in the literature. The results verify that the proposed model greatly improves planning performance while meeting accuracy requirements. The case study also considers a realistic power distribution system operating under stressed conditions. © 2022, The Author(s).</t>
  </si>
  <si>
    <t>Renewable energy; Statistical machine learning; Stochastic programming; Uncertainty</t>
  </si>
  <si>
    <t>https://www.scopus.com/inward/record.uri?eid=2-s2.0-85125348609&amp;doi=10.1186%2fs41601-022-00228-z&amp;partnerID=40&amp;md5=2a7d03cb71f73a899ad7d12dd06a9076</t>
  </si>
  <si>
    <t>Boeding M., Boswell K., Hempel M., Sharif H., Lopez J., Jr., Perumalla K.</t>
  </si>
  <si>
    <t>Survey of Cybersecurity Governance, Threats, and Countermeasures for the Power Grid †</t>
  </si>
  <si>
    <t>10.3390/en15228692</t>
  </si>
  <si>
    <t>The convergence of Information Technologies and Operational Technology systems in industrial networks presents many challenges related to availability, integrity, and confidentiality. In this paper, we evaluate the various cybersecurity risks in industrial control systems and how they may affect these areas of concern, with a particular focus on energy-sector Operational Technology systems. There are multiple threats and countermeasures that Operational Technology and Information Technology systems share. Since Information Technology cybersecurity is a relatively mature field, this paper emphasizes on threats with particular applicability to Operational Technology and their respective countermeasures. We identify regulations, standards, frameworks and typical system architectures associated with this domain. We review relevant challenges, threats, and countermeasures, as well as critical differences in priorities between Information and Operational Technology cybersecurity efforts and implications. These results are then examined against the recommended National Institute of Standards and Technology framework for gap analysis to provide a complete approach to energy sector cybersecurity. We provide analysis of countermeasure implementation to align with the continuous functions recommended for a sound cybersecurity framework. © 2022 by the authors.</t>
  </si>
  <si>
    <t>cybersecurity; distributed control systems; industrial control systems; industrial internet of things; security; smart grid; supervisory control and data acquisition</t>
  </si>
  <si>
    <t>https://www.scopus.com/inward/record.uri?eid=2-s2.0-85142758120&amp;doi=10.3390%2fen15228692&amp;partnerID=40&amp;md5=8912e0571785ec7180696f25568f4bab</t>
  </si>
  <si>
    <t>Khan Z.A., Hussain T., Haq I.U., Ullah F.U.M., Baik S.W.</t>
  </si>
  <si>
    <t>Towards efficient and effective renewable energy prediction via deep learning</t>
  </si>
  <si>
    <t>Energy Reports</t>
  </si>
  <si>
    <t>10.1016/j.egyr.2022.08.009</t>
  </si>
  <si>
    <t>Renewable energy (RE) offers major environmental and economic benefits compared to nuclear and fuel-based energy; however, the data used for RE include significant randomness, intermittent behaviour, and strong-volatility, hindering their integration into smart grids. Accurate RE prediction is a promising solution to this problem and can provide effective planning and management services. Various predictive models have been developed to improve the prediction performance for better energy management. However, current works focus on improving the prediction accuracy, which is a requirement of power systems, without considering the time complexity of their methodologies. Considering these limitations, we develop a lightweight ESNCNN model for accurate RE prediction, in which an ESN learns the nonlinear mapping relationship and a CNN extracts the spatial information from RE data. The ESN and CNN layers are linearly connected via residual connections to avoid the vanishing gradient problem. Finally, we incorporate fully connected layers to enhance and select the optimal ESNCNN features to predict the future energy production. Our ESNCNN model is evaluated based on RE benchmarks, using various evaluation metrics such as MSE, MBE, MAE and RMSE, and achieves state-of-the-art performance. Further experiments are performed with different machine learning, deep learning, and hybrid models to select the optimum model. To fully assess the generalisation ability of the proposed ESNCNN, additional experiments are performed over electricity consumption datasets, which reveal an extensive decrease in error rates compared to other state-of-the-art approaches. Our model therefore represents a new paradigm for finding an energy equilibrium between grid and energy production resources using a single ESNCNN platform. Our results indicate a substantial reduction in the error rates over the RE dataset (MSE (5.01%), MAE (5.49%), and RMSE (3.76%)) and the electricity consumption dataset (MSE (5.37%), MAE (7.63%), RMSE (0.047%), and MBE (1.2%)). © 2022 The Author(s)</t>
  </si>
  <si>
    <t>CNN; Echo state network; ESNCNN; Hybrid model; Power generation forecasting; Renewable energy</t>
  </si>
  <si>
    <t>https://www.scopus.com/inward/record.uri?eid=2-s2.0-85136225045&amp;doi=10.1016%2fj.egyr.2022.08.009&amp;partnerID=40&amp;md5=75acfc0412f843f9c779a0a3a415de39</t>
  </si>
  <si>
    <t>Taherian H., Aghaebrahimi M.R., Baringo L.</t>
  </si>
  <si>
    <t>Profit maximization for an electricity retailer using a novel customers’ behavior leaning in a smart grid environment</t>
  </si>
  <si>
    <t>10.1016/j.egyr.2022.05.205</t>
  </si>
  <si>
    <t>With the establishment of the smart grids platform, demand response (DR) programs have improved the operation and reliability of the power grid by increasing the participation of customers. This article investigates the issue of bidding strategy for an electricity retailer, which interacts with a set of residential customers. In this environment, the price-responsive customers react to the announced prices optionally. Thus, the retailer requires to learn the behavior of its customers. The proposed model enlisting the analytic hierarchy process (AHP) and a strength deep learning (DL) algorithm represents a pioneer study of applying a data-driven method into the bidding strategy problem. Herein, the energy usage patterns of customers in response to the dynamic pricing are firstly extracted, and a profit maximization problem of the retailer for the DR management is then developed with the consideration of the market constraints. The numerical results show the good performance of the proposed approach for improving the profitability of the retailer. © 2022 The Author(s)</t>
  </si>
  <si>
    <t>Analytic hierarchy process; Bidding strategy; Customers’ behavior learning; Deep learning; Power market; Smart grids</t>
  </si>
  <si>
    <t>https://www.scopus.com/inward/record.uri?eid=2-s2.0-85131692296&amp;doi=10.1016%2fj.egyr.2022.05.205&amp;partnerID=40&amp;md5=9006a1b00a62b82d8ab2c49a8f1e658c</t>
  </si>
  <si>
    <t>Xu X., Yang Y.</t>
  </si>
  <si>
    <t>Municipal hazardous waste management with reverse logistics exploration</t>
  </si>
  <si>
    <t>10.1016/j.egyr.2022.02.230</t>
  </si>
  <si>
    <t>Municipal waste is collected and processed by or on behalf of municipalities. The term excludes municipal sewage networks, treatment, and garbage from building and demolition operations. Hazardous waste management (HWM) is concerned with handling waste materials that, if not done correctly, can have serious consequences for the environment and human health. Returning a product that has been damaged or destroyed to its original state is called “reverse logistics”, which is distinct from “waste management”. The primary focus of waste management is collecting and handling materials that can no longer be recycled with Smart Grid and Renewable Energy Systems. Unscientific treatment, inappropriate garbage collection, and ethical concerns are the main issues influencing solid waste management. Solid waste management is primarily influenced by unscientific treatment, inefficient garbage collection, and ethical concerns. Soil erosion, water pollution, soil degrading, and air-polluting are some of the side effects of this process. Making smart trashcans using IoT (IoT) devices such as smart sensors is possible with Smart Grid and Renewable Energy Systems. Technology, including IoT systems, can be used to alleviate the concern of waste disposal by generating data on how much waste is produced and collected in the first place, and then using that data and implementing more efficient methods of waste reduction in the future via separation and recycling, for example. The paper presented new municipal hazardous waste management methods and the internet of things. A sensor can be attached to a dumpster to monitor its fill level in Municipal Hazardous Waste Management (MHWM-IoT) municipalities or trash management firms. While still avoiding trash disposal facilities with the room, the IoT enterprise solution may identify the most efficient paths for garbage collectors based on this data. There has been a focus on contamination of the environment and proper waste processing technology implementation. Waste management is a critical issue that the government must address swiftly. Currently, there is limited public awareness of this topic. Too many dangers are associated with bringing out garbage, not today for future generations. As​ a result, the simulation analysis clarifies waste management and attains data management, sustainability, performance, minimal wastage accomplished by recycling, and achieving an efficiency of 95.09%. Consequently, the simulation analysis helps to clarify the process of waste management while achieving data storage efficiency of 95.09 percent and sustainability and performance. © 2022 The Authors</t>
  </si>
  <si>
    <t>Hazardous waste; IoT; Management hazards; Municipalities; Renewable energy systems; Reverse logistics; Smart grid; Treatment</t>
  </si>
  <si>
    <t>https://www.scopus.com/inward/record.uri?eid=2-s2.0-85125925240&amp;doi=10.1016%2fj.egyr.2022.02.230&amp;partnerID=40&amp;md5=833b1559a0552407168d0afb4a08f0e2</t>
  </si>
  <si>
    <t>Gumz J., Fettermann D.C., Frazzon E.M., Kück M.</t>
  </si>
  <si>
    <t>Using Industry 4.0’s Big Data and IoT to Perform Feature-Based and Past Data-Based Energy Consumption Predictions</t>
  </si>
  <si>
    <t>10.3390/su142013642</t>
  </si>
  <si>
    <t>Industry 4.0 and its technologies allow advancements in communications, production and management efficiency across several segments. In smart grids, essential parts of smart cities, smart meters act as IoT devices that can gather data and help the management of the sustainable energy matrix, a challenge that is faced worldwide. This work aims to use smart meter data and household features data to seek the most appropriate methods of energy consumption prediction. Using the Cross-Industry Standard Process for Data Mining (CRISP-DM) method, Python Platform, and several prediction methods, prediction experiments were performed with household feature data and past consumption data of over 470 smart meters that gathered data for three years. Support vector machines, random forest regression, and neural networks were the best prediction methods among the ones tested in the sample. The results help utilities (companies that maintain the infrastructure for public services) to offer better contracts to new households and to manage their smart grid infrastructure based on the forecasted demand. © 2022 by the authors.</t>
  </si>
  <si>
    <t>forecasting; neural networks; python; random forest; smart meters; support vector machines</t>
  </si>
  <si>
    <t>https://www.scopus.com/inward/record.uri?eid=2-s2.0-85140836623&amp;doi=10.3390%2fsu142013642&amp;partnerID=40&amp;md5=18e42f615fa49446a6ed452d3750bf3d</t>
  </si>
  <si>
    <t>Li D., Gong Y.</t>
  </si>
  <si>
    <t>The design of power grid data management system based on blockchain technology and construction of system security evaluation model</t>
  </si>
  <si>
    <t>10.1016/j.egyr.2022.05.277</t>
  </si>
  <si>
    <t>The construction of smart grid has triggered comprehensive changes in power equipment. At the same time, massive data are waiting to be screened, analyzed and processed. However, there are many data sources and complex data structure in smart grid, and smart grid requires higher security, reliability, traceability, non-repudiation and real-time performance of data processing, which poses unprecedented challenges to the traditional data management. Blockchain technology has the advantages of decentralization, autonomy, leakage prevention and openness. It can match the demands of power data management in terms of operation mode, security protection, complement power data, and better meet the security and credibility requirements of energy Internet. Therefore, this paper designs the smart grid data management system based on blockchain, and constructs the system security evaluation model by using AHP and expert consultation method. Firstly, the characteristics of smart grid big data and blockchain technology are analyzed; Then the technical architecture of data management system is designed by using alliance chain, and the technical architecture is analyzed in detail; Finally, the index factors affecting system security are combed, and the system security evaluation model is constructed by AHP. Distributed storage, asymmetric encryption, consensus mechanism, and other technologies of blockchain technology can well solve the problems of power grid data storage and application, and better ensure the security of smart grid data. © 2022 The Author(s)</t>
  </si>
  <si>
    <t>AHP; Blockchain; Data management; Smart grid; System safety evaluation</t>
  </si>
  <si>
    <t>https://www.scopus.com/inward/record.uri?eid=2-s2.0-85132411551&amp;doi=10.1016%2fj.egyr.2022.05.277&amp;partnerID=40&amp;md5=bdaa3930d0c55de5e5621664b79a6311</t>
  </si>
  <si>
    <t>Rauf A., Kassas M., Khalid M.</t>
  </si>
  <si>
    <t>Data-Driven Optimal Battery Storage Sizing for Grid-Connected Hybrid Distributed Generations Considering Solar and Wind Uncertainty</t>
  </si>
  <si>
    <t>10.3390/su141711002</t>
  </si>
  <si>
    <t>A large-scale renewable-based sustainable power system requires multifaced techno-economic optimization and energy penetration. Due to the volatile and non-periodic nature of renewable energy, the uncertainty of renewables combined with load uncertainties significantly impacts the operational efficiency of renewable integration. The complexities in balancing demand, generation, and maintaining system reliability have introduced new challenges in the current distribution system. Most of the associated challenges can be effectively reduced by using a battery energy storage system (BESS) and the right techniques for handling uncertainties. In this paper, a distributionally robust optimization (DRO) technique with a linear decision rule is formulated for the unit commitment (UC) framework for optimal scheduling of a distribution network that consists of a wind farm, solar PV, a distributed generator (DG), and BESS. To cut the energy cost per unit, BESS plays an important role by storing energy at an off-peak time for on-peak-time use with relatively lower prices. For the all-time minimum overall systems cost, the distribution system requires an optimal size of the BESS to be connected to provide optimal scheduling of DGs. Three case studies are formulated using an IEEE 14 bus system (converted from MW to kW to match the BESS size available in the market) and solved with the proposed distributionally robust optimization technique to achieve the maximum operating point with an optimal capacity of BESS, i.e., wind, solar and hybrid. Each case study has its own optimal 30-min interval schedule for DGs along with the optimal capacity of BESS. The cost comparison with and without BESS and its impact on the start-up and shut down of DGs is reported with all the dynamic economic dispatch results, including the battery’s state-of-charge profile. The proposed technique can handle the uncertainties in renewables and allows economical energy dispatch and optimal BESS sizing with comparatively lower computational processing and complexities. © 2022 by the authors.</t>
  </si>
  <si>
    <t>battery energy storage systems; distributed generators; distributionally robust optimization; solar pv uncertainty; unit commitment; wind-farm uncertainty</t>
  </si>
  <si>
    <t>https://www.scopus.com/inward/record.uri?eid=2-s2.0-85137934376&amp;doi=10.3390%2fsu141711002&amp;partnerID=40&amp;md5=20a807e0224b9f415c4864f7bd07d5dd</t>
  </si>
  <si>
    <t>Minh Q.N., Nguyen V.-H., Quy V.K., Ngoc L.A., Chehri A., Jeon G.</t>
  </si>
  <si>
    <t>Edge Computing for IoT-Enabled Smart Grid: The Future of Energy</t>
  </si>
  <si>
    <t>10.3390/en15176140</t>
  </si>
  <si>
    <t>The explosive development of electrical engineering in the early 19th century marked the birth of the 2nd industrial revolution, with the use of electrical energy in place of steam power, as well as changing the history of human development. The versatility of electricity allows people to apply it to a multitude of fields such as transportation, heat applications, lighting, telecommunications, and computers. Nowadays, with the breakout development of science and technology, electric energy sources are formed by many different technologies such as hydroelectricity, solar power, wind power, coal power, etc. These energy sources are connected to form grid systems to transmit electricity to cities, businesses and homes for life and work. Electrical energy today has become the backbone of all modern technologies. To ensure the safe, reliable and energy-efficient operation of the grid, a wide range of grid management applications have been proposed. However, a significant challenge for monitoring and controlling grids is service response time. In recent times, to solve this problem, smart grid management applications based on IoT and edge computing have been proposed. In this work, we perform a comprehensive survey of edge computing for IoT-enabled smart grid systems. In addition, recent smart grid frameworks based on IoT and edge computing are discussed, important requirements are presented, and the open issues and challenges are indicated. We believe that in the Internet of Things era, the smart grid will be the future of energy. We hope that these study results will contribute important guidelines for in-depth research in the field of smart grids and green energy in the future. © 2022 by the authors.</t>
  </si>
  <si>
    <t>edge computing; energy efficient; Internet of Things; smart grid</t>
  </si>
  <si>
    <t>https://www.scopus.com/inward/record.uri?eid=2-s2.0-85137751560&amp;doi=10.3390%2fen15176140&amp;partnerID=40&amp;md5=4cb2af0e5c5f4719ee8450ad16a05bf3</t>
  </si>
  <si>
    <t>Vokony I., Salama H., Barancsuk L., Sinkovics B., Sores P., Hartmann B., Taczi I.</t>
  </si>
  <si>
    <t>P2P local market concept with dynamic network usage tariff via asset enablement – Horizon2020 project demo experiences</t>
  </si>
  <si>
    <t>Renewable Energy and Power Quality Journal</t>
  </si>
  <si>
    <t>10.24084/repqj20.376</t>
  </si>
  <si>
    <t>With the growth of renewables, the increased interconnection of European grids, the development of local energy initiatives, and the specific requirements on transmission system operator (TSO) – distribution system operator (DSO) cooperation as set forth in the different Network Codes and Guidelines, TSOs and DSOs face new challenges that will require greater coordination. The European Commission adopted legislative proposals on the energy market that promote cooperation among network operators as they procure balancing and other ancillary services and provide congestion management. Therefore, this creates the need for a specific project such as the H2020 INTERRFACE project, having the greater coordination between TSOs and DSOs as its core objective. In this project, one of the demonstrations is a local asset-enabled energy market to provide data-driven, simulation-based results, with a realistic market setting. There the transactions beneficial for the distribution grid are facilitated via dynamic pricing (DNUT – dynamic network usage tariff). In the demonstration of a local market that runs based on data, provided from 3 sites (2 Hungarian, 1 Slovenian), local distribution system operators are involved to provide grid and consumption/production data. This paper discusses the first results from one demonstration site, which contribute to the development of local P2P markets. It also facilitates the introduction of grid calculation based dynamic tariffs by providing practical results from the cooperation of research entities and DSOs in the H2020 INTERRFACE project. © 2022, European Association for the Development of Renewable Energy, Environment and Power Quality (EA4EPQ). All rights reserved.</t>
  </si>
  <si>
    <t>asset-enablement; flexibility; local market; microgrid; P2P trading</t>
  </si>
  <si>
    <t>https://www.scopus.com/inward/record.uri?eid=2-s2.0-85136206320&amp;doi=10.24084%2frepqj20.376&amp;partnerID=40&amp;md5=4b671e7174790a0f072b0ed02662a678</t>
  </si>
  <si>
    <t>Vokony I., Taczi I., Szalmane Csete M.</t>
  </si>
  <si>
    <t>Agile digitalization evolution in the energy sector, taking into account innovative and disruptive technologies</t>
  </si>
  <si>
    <t>10.24084/repqj20.375</t>
  </si>
  <si>
    <t>The development of technology and science is decisive in the development of social welfare. We are experiencing the fourth revolution in technological development –after the invention of the steam engine; electricity and process automation; and then computer/IT technology – characterized by an interconnected information network. This revolution will affect all related industries, including the energy sector. New solutions, sensors, devices are available, but the main issue is the use of these devices. So-called smart grid technologies have many advantages, but they also present challenges, whether technologically, economically or sociologically and socially [1]. The answers to these challenges are often not traditional, but creative solutions can mean a breakthrough, changing and accelerating the current progress trends. Such solutions and methods can change and advance all segments and areas, from energy to medicine to the beauty industry. The digital transformation and its implications will significantly change the support for the basic functions of energy distribution. Nowadays, it is almost impossible to solve any task or complete a simple work phase without a computer or IT tool, location data, work schedule description, parameters, and so on. Long-term operation and design, proper architecture and design framework are crucial for efficient operation. Enterprise architecture management within large companies usually involves a very complex range of activities [2]: business, IT and organizational information infrastructure. The role of enterprise architecture is becoming increasingly important for developing and growing companies [3]. In our article, we show how recent decades have helped improve the efficiency of network management and how digitalization is becoming an indispensable player in a sustainable, renewable-based vision. © 2022, European Association for the Development of Renewable Energy, Environment and Power Quality (EA4EPQ). All rights reserved.</t>
  </si>
  <si>
    <t>automatization; digitalization; innovation; IT; sustainability</t>
  </si>
  <si>
    <t>https://www.scopus.com/inward/record.uri?eid=2-s2.0-85136202615&amp;doi=10.24084%2frepqj20.375&amp;partnerID=40&amp;md5=373bec69a6e013519d9a58ca964ff3d2</t>
  </si>
  <si>
    <t>Fernández G., Menéndez A., Meneses P., Zubiria A., García A., Díez F., Jimeno J., Rodríguez-Seco J.E., Cortés A.F.</t>
  </si>
  <si>
    <t>Development and Initial Testing of a Virtual Laboratory for the Build-up and Testing of Microgrid Management Algorithms</t>
  </si>
  <si>
    <t>10.24084/repqj20.390</t>
  </si>
  <si>
    <t>In a bid of facilitating the increasing penetration of intermittent and random renewable energies, microgrids along with their management algorithms are becoming crucial assets. To prove their effectiveness, these algorithms need to be tested in real environments and/or laboratories, which can be very difficult in many cases, especially at the initial development stages. To solve this issue, this article proposes the use of a laboratory digital twin, i.e., a virtual laboratory with a behaviour that is similar to that of real installations, aimed at facilitating the development, testing and debugging of microgrids management algorithms. The proposed solution is demonstrated to be safe and complete when it comes to test these algorithms. © 2022, European Association for the Development of Renewable Energy, Environment and Power Quality (EA4EPQ). All rights reserved.</t>
  </si>
  <si>
    <t>communications; digital twin; laboratory; Microgrids; smart grids</t>
  </si>
  <si>
    <t>https://www.scopus.com/inward/record.uri?eid=2-s2.0-85136168967&amp;doi=10.24084%2frepqj20.390&amp;partnerID=40&amp;md5=9bffe6a08bde4410fe01b0f9d9ae5d8f</t>
  </si>
  <si>
    <t>Wang A.-X., Li J.-J.</t>
  </si>
  <si>
    <t>A novel cloud-edge collaboration based short-term load forecasting method for smart grid</t>
  </si>
  <si>
    <t>Frontiers in Energy Research</t>
  </si>
  <si>
    <t>10.3389/fenrg.2022.977026</t>
  </si>
  <si>
    <t>With the increasing development of smart grid technology, short-term load forecasting becomes particularly important in power system operation. However, the design of accurate and reliable short-term load forecasting methods and models is challenging due to the volatility and intermittency of renewable energy sources, as well as the privacy and individual characteristics of electricity consumption data from user data. To overcome this issue, in this paper, a novel cloud-edge collaboration short-term load forecasting method is proposed for smart grid. In order to reduce the computational load of edge nodes and improve the accuracy of node prediction, we use the method of building a model pre-training pool to train multiple pre-training models in the cloud layer at the same time. Then we use edge nodes to retrain the pre-trained model, select the optimal model and update the model parameters to achieve short-term load forecasting. To assure the validity of the model and the confidentiality of private data, we utilize the model pre-training pool to minimize edge node training difficulty and employ the approach of secondary edge node training. Finally, extensive experiments confirm the efficacy of our proposed method. Copyright © 2022 Wang and Li.</t>
  </si>
  <si>
    <t>cloud-edge collaboration; edge computing; reinforcement learning; short-term load forecasting; smart grid</t>
  </si>
  <si>
    <t>https://www.scopus.com/inward/record.uri?eid=2-s2.0-85138292566&amp;doi=10.3389%2ffenrg.2022.977026&amp;partnerID=40&amp;md5=b371412167db8b6ca4de46d931479194</t>
  </si>
  <si>
    <t>Orlando M., Estebsari A., Pons E., Pau M., Quer S., Poncino M., Bottaccioli L., Patti E.</t>
  </si>
  <si>
    <t>A Smart Meter Infrastructure for Smart Grid IoT Applications</t>
  </si>
  <si>
    <t>IEEE Internet of Things Journal</t>
  </si>
  <si>
    <t>10.1109/JIOT.2021.3137596</t>
  </si>
  <si>
    <t>Electric infrastructures have been pushed forward to handle tasks they were not originally designed to perform. To improve reliability and efficiency, state-of-the-art power grids include improved security, reduced peak loads, increased integration of renewable sources, and lower operational costs. In this framework, 'smart grids' are built around bidirectional communication technologies, where 'smart meters' communicate with all other entities and collect data from the power grid, offering specific features to each actor playing in the energy marketplace. In this article, to overcome some of the challenges raised by smart grids and smart meters, we propose a distributed metering infrastructure, which provides bidirectional communication, self-configuration, and autoupdate capabilities. Our 3-phase smart meters follow the basics Internet of Things principles and have the ability to run, either onboard or distributed on the network, multiple algorithms for smart grid management. These algorithms can be freely added, updated, or removed on the fly, thanks to the autoupdate feature of the system. Moreover, to reduce costs and improve scalability, we prove that it is possible to implement our smart meters using only off-the-shelf and inexpensive hardware devices. A digital real-time simulator (i.e., Opal-RT) has been used to assess the capabilities of both the infrastructure and the meter. Our experimental analysis shows that the latency introduced by the data transmission over the Internet is compliant with the limits imposed by the IEC 61850 standard. As a consequence, our architecture does not affect the operational status of the smart grid, making it a viable solution to support the deployment of novel services. © 2014 IEEE.</t>
  </si>
  <si>
    <t>Advanced metering infrastructure (AMI); co-simulation platform; distribution systems; multimodel co-simulation; outage management; smart grid; smart meter</t>
  </si>
  <si>
    <t>https://www.scopus.com/inward/record.uri?eid=2-s2.0-85122081144&amp;doi=10.1109%2fJIOT.2021.3137596&amp;partnerID=40&amp;md5=a79e1e4b79ba349363d7d0e3e2cf0ad1</t>
  </si>
  <si>
    <t>Li J., Gu C., Xiang Y., Li F.</t>
  </si>
  <si>
    <t>Edge-cloud Computing Systems for Smart Grid: State-of-the-art, Architecture, and Applications</t>
  </si>
  <si>
    <t>Journal of Modern Power Systems and Clean Energy</t>
  </si>
  <si>
    <t>10.35833/MPCE.2021.000161</t>
  </si>
  <si>
    <t>The quantity and heterogeneity of intelligent energy generation and consumption terminals in the smart grid are increasing drastically over the years. These edge devices have created significant pressures on cloud computing (CC) system and centralised control for data storage and processing in real-time operation and control. The integration of edge computing (EC) can effectively alleviate the pressure and conduct real-time processing while ensuring data security. This paper conducts an extensive review of the EC-CC computing system and its Application to the smart grid, which will integrate a vast number of dispersed devices. It first comprehensively describes the relationship among CC, fog computing (FC), and EC to provide a theoretical basis for the differentiation. It then introduces the architecture of the EC-CC computing system in the smart grid, where the architecture consists of both hardware structure and software platforms, and key technologies are introduced to support functionalities. Thereafter, the application to the smart grid is discussed across the whole supply chain, including energy generation, transportation (transmission and distribution networks)., and consumption. Finally, future research opportunities and challenges of EC-CC while being applied to the smart grid are outlined. This paper can inform future research and industrial exploitations of these new technologies to enable a highly efficient smart grid under decarbonisation, digitalisation, and decentralisation transitions. © 2013 State Grid Electric Power Research Institute.</t>
  </si>
  <si>
    <t>cloud computing; container technology; data fusion; edge computing; fog computing; Internet of Things; Smart grid</t>
  </si>
  <si>
    <t>https://www.scopus.com/inward/record.uri?eid=2-s2.0-85136116223&amp;doi=10.35833%2fMPCE.2021.000161&amp;partnerID=40&amp;md5=3480942cc36ad5a1997297b27af53986</t>
  </si>
  <si>
    <t>Kumari A., Sukharamwala U.C., Tanwar S., Raboaca M.S., Alqahtani F., Tolba A., Sharma R., Aschilean I., Mihaltan T.C.</t>
  </si>
  <si>
    <t>Blockchain-Based Peer-to-Peer Transactive Energy Management Scheme for Smart Grid System</t>
  </si>
  <si>
    <t>Sensors</t>
  </si>
  <si>
    <t>10.3390/s22134826</t>
  </si>
  <si>
    <t>In Smart Grid (SG), Transactive Energy Management (TEM) is one of the most promising approaches to boost consumer participation in energy generation, energy management, and establishing decentralized energy market models using Peer-to-Peer (P2P). In P2P, a prosumer produces electric energy at their place using Renewable Energy Resources (RES) such as solar energy, wind energy, etc. Then, this generated energy is traded with consumers (who need the energy) in a nearby locality. P2P facilitates energy exchange in localized micro-energy markets of the TEM system. Such decentralized P2P energy management could cater to diverse prosumers and utility business models. However, the existing P2P approaches suffer from several issues such as single-point-of-failure, network bandwidth, scalability, trust, and security issues. To handle the aforementioned issues, this paper proposes a Decentralized and Transparent P2P Energy Trading (DT-P2PET) scheme using blockchain. The proposed DT-P2PET scheme aims to reduce the grid’s energy generation and management burden while also increasing profit for both consumers and prosumers through a dynamic pricing mechanism. The DT-P2PET scheme uses Ethereum-blockchain-based Smart Contracts (SCs) and InterPlanetary File System (IPFS) for the P2P energy trading. Furthermore, a recommender mechanism is also introduced in this study to increase the number of prosumers. The Ethereum SCs are designed and deployed to perform P2P in real time in the proposed DT-P2PET scheme. The DT-P2PET scheme is evaluated based on the various parameters such as profit generation (for prosumer and consumer both), data storage cost, network bandwidth, and data transfer rate in contrast to the existing approaches. © 2022 by the authors. Licensee MDPI, Basel, Switzerland.</t>
  </si>
  <si>
    <t>blockchain; ethereum; peer-to-peer energy trading; smart grid; transactive energy management</t>
  </si>
  <si>
    <t>https://www.scopus.com/inward/record.uri?eid=2-s2.0-85132809420&amp;doi=10.3390%2fs22134826&amp;partnerID=40&amp;md5=9b075eb4dad88fab08b8a8f66fa7e015</t>
  </si>
  <si>
    <t>González I., Calderón A.J., Folgado F.J.</t>
  </si>
  <si>
    <t>IoT real time system for monitoring lithium-ion battery long-term operation in microgrids</t>
  </si>
  <si>
    <t>Journal of Energy Storage</t>
  </si>
  <si>
    <t>10.1016/j.est.2022.104596</t>
  </si>
  <si>
    <t>Energy storage through Lithium-ion Batteries (LiBs) is acquiring growing presence both in commercially available equipment and research activities. Smart power grids, e.g. smart grids and microgrids, also take advantage of LiBs to deal with the intermittency of renewable energy sources and to provide stable voltage. In this context, monitoring and data acquisition tasks are required for the proper operation and continuous surveillance and tracking of the LiB. In this paper, a monitoring system devoted to visualizing the operation of a LiB is presented. Internet of Things (IoT) technology is used to deploy the system, namely, Grafana software is applied for data analytics and visualization, being hosted in a microcomputer Raspberry Pi. The user is able to access online to graphical and numerical real time information about the LiB magnitudes (current, voltage, temperature, state of charge, etc.). Such a LiB acts as the backbone of a microgrid which hybridizes photovoltaic power with hydrogen generation and consumption. The proposal is a novelty in scientific literature since it overcomes limitations identified in previous works such as absence of long-term operation, of medium-scale power/capacity, of alerts for safe range of critical magnitudes, of real operating conditions, and of compatibility/interoperability management. The design and implementation of the monitoring system is reported together with experimental data of the LiB to prove its feasibility and successful performance. © 2022 The Authors</t>
  </si>
  <si>
    <t>Grafana; Internet of things; Lithium-ion battery; Microgrid; Monitoring; Photovoltaic</t>
  </si>
  <si>
    <t>https://www.scopus.com/inward/record.uri?eid=2-s2.0-85127664468&amp;doi=10.1016%2fj.est.2022.104596&amp;partnerID=40&amp;md5=c4046783e217d5cfb7d7356d81955a89</t>
  </si>
  <si>
    <t>Chen X., Qu G., Tang Y., Low S., Li N.</t>
  </si>
  <si>
    <t>Reinforcement Learning for Selective Key Applications in Power Systems: Recent Advances and Future Challenges</t>
  </si>
  <si>
    <t>10.1109/TSG.2022.3154718</t>
  </si>
  <si>
    <t>With large-scale integration of renewable generation and distributed energy resources, modern power systems are confronted with new operational challenges, such as growing complexity, increasing uncertainty, and aggravating volatility. Meanwhile, more and more data are becoming available owing to the widespread deployment of smart meters, smart sensors, and upgraded communication networks. As a result, data-driven control techniques, especially reinforcement learning (RL), have attracted surging attention in recent years. This paper provides a comprehensive review of various RL techniques and how they can be applied to decision-making and control in power systems. In particular, we select three key applications, i.e., frequency regulation, voltage control, and energy management, as examples to illustrate RL-based models and solutions. We then present the critical issues in the application of RL, i.e., safety, robustness, scalability, and data. Several potential future directions are discussed as well. © 2021 IEEE.</t>
  </si>
  <si>
    <t>energy management; Frequency regulation; reinforcement learning; smart grid; voltage control</t>
  </si>
  <si>
    <t>https://www.scopus.com/inward/record.uri?eid=2-s2.0-85125344490&amp;doi=10.1109%2fTSG.2022.3154718&amp;partnerID=40&amp;md5=36d578e03aad59fa9b738064bb9fbda2</t>
  </si>
  <si>
    <t>Astrain J.J., Falcone F., Lopez-Martin A.J., Sanchis P., Villadangos J., Matias I.R.</t>
  </si>
  <si>
    <t>Monitoring of Electric Buses Within an Urban Smart City Environment</t>
  </si>
  <si>
    <t>IEEE Sensors Journal</t>
  </si>
  <si>
    <t>10.1109/JSEN.2021.3077846</t>
  </si>
  <si>
    <t>A practical experience on monitoring the data generated by electric buses is presented, focusing on energy consumption, charge and state of the batteries. The work is carried out in the framework of a global smart city strategy developed by the H2020 Smart City Lighthouse STARDUST project. The crucial role of the data collection and transmission from electric buses has become evident in this work, so the adopted solutions are covered in detail. A practical electric bus charging station configuration is considered, operating within the city of Pamplona, Spain, with an urban route setting in which electric charging is performed. Various key factors for the practical implementation of the necessary communication infrastructure, including wireless Low Power Wide Area connectivity challenges within the urban scenario settings, based in LoRa/LoRaWAN communication system nodes. The monitoring system architecture is also presented, in which specific machine learning modules in order to collect patterns and visualization of data to enhance planning, operation and maintenance procedures. © 2001-2012 IEEE.</t>
  </si>
  <si>
    <t>Business intelligence; electric bus; LoRa; smart city; smart grid</t>
  </si>
  <si>
    <t>https://www.scopus.com/inward/record.uri?eid=2-s2.0-85105877109&amp;doi=10.1109%2fJSEN.2021.3077846&amp;partnerID=40&amp;md5=b96443d03924bd4e752acc4d15d6000c</t>
  </si>
  <si>
    <t>Mohamed N., Salama M.M.A.</t>
  </si>
  <si>
    <t>Data Mining-Based Cyber-Physical Attack Detection Tool for Attack-Resilient Adaptive Protective Relays</t>
  </si>
  <si>
    <t>10.3390/en15124328</t>
  </si>
  <si>
    <t>Maintaining proper operation of adaptive protection schemes is one of the main challenges that must be considered for smart grid deployment. The use of reliable cyber detection and protection systems boosts the preparedness potential of the network as required by National Infrastructure Protection Plans (NIPPS). In an effort to enhance grid cyber-physical resilience, this paper proposes a tool to enable attack detection in protective relays to tackle the problem of compromising their online settings by cyber attackers. Implementing the tool first involves an offline phase in which Monte Carlo simulation is used to generate a training dataset. Using rough set classification, a set of If-Then rules is obtained for each relay and loaded to the relays at the initialization stage. The second phase occurs during online operation, with each updated setting checked by the corresponding relay’s built-in tool to determine whether the settings received are genuine or compromised. A test dataset was generated to assess tool performance using the modified IEEE 34-bus test feeder. Several assessment measures have been used for performance evaluation and their results demonstrate the tool’s superior ability to classify settings efficiently using physical properties only. © 2022 by the authors. Licensee MDPI, Basel, Switzerland.</t>
  </si>
  <si>
    <t>adaptive protection schemes; cyber-physical resilience; cybersecurity; Monte Carlo simulation; overcurrent relays; rough sets; smart grids; substation automation</t>
  </si>
  <si>
    <t>https://www.scopus.com/inward/record.uri?eid=2-s2.0-85132361479&amp;doi=10.3390%2fen15124328&amp;partnerID=40&amp;md5=a067bae66d38be207a27212515fcccad</t>
  </si>
  <si>
    <t>Xiao J., Hou W.</t>
  </si>
  <si>
    <t>Cost Estimation Process of Green Energy Production and Consumption Using Probability Learning Approach</t>
  </si>
  <si>
    <t>10.3390/su14127091</t>
  </si>
  <si>
    <t>With electric vehicle (EV) charging, green energy production costs could be reduced, and smart grid (SG) reliability improved. Nevertheless, the vast number of EVs could adversely affect the stability of the voltage and cost of operation. The present study designs a new security-based system based on a new EV participation charging method for a decentralized blockchain-enabled SG system. It is aimed at minimizing the level of power alternation in the electrical network and the total charging costs of EVs as mobile systems. In the first step, the power alternation level issue of the SG is formulated based on the capacity of EV batteries, the rate of charging, and EV users’ charging behavior. Next, a new adaptive blockchain-based EV participation (AdBEV) method is proposed, using the Iceberg order execution algorithm for improving EV discharging and charging schedules. Simulated outcomes demonstrate that the suggested method is superior to the genetic algorithm method when it comes to reducing power fluctuation levels and total charging cost. © 2022 by the authors. Licensee MDPI, Basel, Switzerland.</t>
  </si>
  <si>
    <t>EV mobility; hybrid blockchain technology; machine learning; modern transportation system; smart grid</t>
  </si>
  <si>
    <t>https://www.scopus.com/inward/record.uri?eid=2-s2.0-85132285260&amp;doi=10.3390%2fsu14127091&amp;partnerID=40&amp;md5=9c61ed64be3cc82d3bb43ce51377383e</t>
  </si>
  <si>
    <t>Mahjoub S., Chrifi-Alaoui L., Marhic B., Delahoche L.</t>
  </si>
  <si>
    <t>Predicting Energy Consumption Using LSTM, Multi-Layer GRU and Drop-GRU Neural Networks</t>
  </si>
  <si>
    <t>10.3390/s22114062</t>
  </si>
  <si>
    <t>With the steep rise in the development of smart grids and the current advancement in developing measuring infrastructure, short term power consumption forecasting has recently gained increasing attention. In fact, the prediction of future power loads turns out to be a key issue to avoid energy wastage and to build effective power management strategies. Furthermore, energy consumption information can be considered historical time series data that are required to extract all meaningful knowledge and then forecast the future consumption. In this work, we aim to model and to compare three different machine learning algorithms in making a time series power forecast. The proposed models are the Long Short-Term Memory (LSTM), the Gated Recurrent Unit (GRU) and the Drop-GRU. We are going to use the power consumption data as our time series dataset and make predictions accordingly. The LSTM neural network has been favored in this work to predict the future load consumption and prevent consumption peaks. To provide a comprehensive evaluation of this method, we have performed several experiments using real data power consumption in some French cities. Experimental results on various time horizons show that the LSTM model produces a better result than the GRU and the Drop-GRU forecasting methods. There are fewer prediction errors and its precision is finer. Therefore, these predictions based on the LSTM method will allow us to make decisions in advance and trigger load shedding in cases where consumption exceeds the authorized threshold. This will have a significant impact on planning the power quality and the maintenance of power equipment. © 2022 by the authors. Licensee MDPI, Basel, Switzerland.</t>
  </si>
  <si>
    <t>Drop-GRU; energy consumption prediction; GRU; load shedding; LSTM; neural networks; time series</t>
  </si>
  <si>
    <t>https://www.scopus.com/inward/record.uri?eid=2-s2.0-85130858557&amp;doi=10.3390%2fs22114062&amp;partnerID=40&amp;md5=c4a95a6db943b830a6c436f367782c65</t>
  </si>
  <si>
    <t>Nayak J., Al-Anbagi I.</t>
  </si>
  <si>
    <t>Vulnerability assessment and defence strategy to site distributed generation in smart grid</t>
  </si>
  <si>
    <t>10.1049/stg2.12059</t>
  </si>
  <si>
    <t>False data injection (FDI) attacks tamper with the state estimation data and can pose significant threats to the smart grid. The vulnerability analysis and defence strategies may help to mitigate the impact of these attacks. However, existing research efforts have not addressed the computational power and accuracy issues in the vulnerability analysis and defence mechanisms using realistic test environments. In this work, the authors present a novel low-complexity FDI attacks model to perform the vulnerability analysis. The authors develop a reduced-row-echelon-form-based greedy algorithm using the non-linear power flow system to generate FDI attacks more accurately. Later, the authors propose a novel optimal defence strategy by developing a greedy algorithm. The authors' algorithm finds the optimal power assets' locations and defends against hidden FDI attacks with low computation cost. Finally, the authors utilize the proposed AC-based attack and defence models to identify secure sites for distributed generation (DG) in the smart grid. The authors' experimental results for various IEEE standard test systems show enhanced accuracy of the attack and defence algorithms. The authors also validate the effectiveness of the proposed approaches in finding secure sites for DG units in the smart grid. © 2022 The Authors. IET Smart Grid published by John Wiley &amp; Sons Ltd on behalf of The Institution of Engineering and Technology.</t>
  </si>
  <si>
    <t>distributed power generation; phasor measurement; power system cybersecurity and privacy; smart grid devices</t>
  </si>
  <si>
    <t>https://www.scopus.com/inward/record.uri?eid=2-s2.0-85125043290&amp;doi=10.1049%2fstg2.12059&amp;partnerID=40&amp;md5=c9e4a07f5fd544bbb21ac21522ea0e6d</t>
  </si>
  <si>
    <t>Müller N., Heinrich C., Heussen K., Bindner H.W.</t>
  </si>
  <si>
    <t>Unsupervised detection and open-set classification of fast-ramped flexibility activation events</t>
  </si>
  <si>
    <t>10.1016/j.apenergy.2022.118647</t>
  </si>
  <si>
    <t>The continuous electrification of the mobility and heating sectors adds much-needed flexibility to the power system. However, flexibility utilization also introduces new challenges to distribution system operators (DSOs), who need mechanisms to supervise flexibility activations and monitor their effect on distribution network operation. Flexibility activations can be broadly categorized to those originating from electricity markets and those initiated by the DSO to avoid constraint violations. Coinciding electricity market driven flexibility activations may cause voltage quality or temporary overloading issues, and the failure of flexibility activations initiated by the DSO might leave critical grid states unresolved. This work proposes a novel data processing pipeline for automated real-time identification of fast-ramped flexibility activation events. Its practical value is twofold: (i) potentially critical flexibility activations originating from electricity markets can be detected by the DSO at an early stage, and (ii) successful activation of DSO-requested flexibility can be verified by the operator. In both cases the increased awareness would allow the DSO to take counteractions to avoid potentially critical grid situations. The proposed pipeline combines techniques from unsupervised detection and open-set classification. For both building blocks feasibility is systematically evaluated and proofed on real load and flexibility activation data. © 2022 The Author(s)</t>
  </si>
  <si>
    <t>Active distribution networks; Electrification; Event detection; Flexibility; Machine learning; Open-set classification</t>
  </si>
  <si>
    <t>https://www.scopus.com/inward/record.uri?eid=2-s2.0-85125127493&amp;doi=10.1016%2fj.apenergy.2022.118647&amp;partnerID=40&amp;md5=abd0bf65d3dab3a757cf45855845af89</t>
  </si>
  <si>
    <t>Pinheiro M.G., Madeira S.C., Francisco A.P.</t>
  </si>
  <si>
    <t>Shapelets to Classify Energy Demand Time Series</t>
  </si>
  <si>
    <t>10.3390/en15082960</t>
  </si>
  <si>
    <t>Data are an important asset that the electric power industry have available today to support management decisions, excel in operational efficiency, and be more competitive. The advent of smart grids has increased power grid sensorization and so, too, the data availability. However, the inability to recognize the value of data beyond the siloed application in which data are collected is seen as a barrier. Power load time series are one of the most important types of data collected by utilities, because of the inherent information in them (e.g., power load time series comprehend human behavior, economic momentum, and other trends). The area of time series analysis in the energy domain is attracting considerable interest because of growing available data as more sensorization is deployed in power grids. This study considers the shapelet technique to create interpretable classifiers for four use cases. The study systematically applied the shapelet technique to data from different hierarchical power levels (national, primary power substations, and secondary power substations). The study has experimentally shown shapelets as a technique that embraces the interpretability and accuracy of the learning models, the ability to extract interpretable patterns and knowledge, and the ability to recognize and monetize the value of the data, important subjects to reinforce the importance of data-driven services within the energy sector. © 2022 by the authors. Licensee MDPI, Basel, Switzerland.</t>
  </si>
  <si>
    <t>electricity demand; energy; energy digitalization; machine learning; shapelets; time series classification</t>
  </si>
  <si>
    <t>https://www.scopus.com/inward/record.uri?eid=2-s2.0-85129161568&amp;doi=10.3390%2fen15082960&amp;partnerID=40&amp;md5=0d1598996548d25d638fbaec452617e4</t>
  </si>
  <si>
    <t>Azeroual O., Jha M., Nikiforova A., Sha K., Alsmirat M., Jha S.</t>
  </si>
  <si>
    <t>A Record Linkage‐Based Data Deduplication Framework with DataCleaner Extension</t>
  </si>
  <si>
    <t>Multimodal Technologies and Interaction</t>
  </si>
  <si>
    <t>10.3390/mti6040027</t>
  </si>
  <si>
    <t>The data management process is characterised by a set of tasks where data quality management (DQM) is one of the core components. Data quality, however, is a multidimensional concept, where the nature of the data quality issues is very diverse. One of the most widely anticipated data quality challenges, which becomes particularly vital when data come from multiple data sources which is a typical situation in the current data‐driven world, is duplicates or non‐unique-ness. Even more, duplicates were recognised to be one of the key domain‐specific data quality dimensions in the context of the Internet of Things (IoT) application domains, where smart grids and health dominate most. Duplicate data lead to inaccurate analyses, leading to wrong decisions, negatively affect data‐driven and/or data processing activities such as the development of models, fore-casts, simulations, have a negative impact on customer service, risk and crisis management, service personalisation in terms of both their accuracy and trustworthiness, decrease user adoption and satisfaction, etc. The process of determination and elimination of duplicates is known as deduplication, while the process of finding duplicates in one or more databases that refer to the same entities is known as Record Linkage. To find the duplicates, the data sets are compared with each other using similarity functions that are usually used to compare two input strings to find similarities between them, which requires quadratic time complexity. To defuse the quadratic complexity of the problem, especially in large data sources, record linkage methods, such as blocking and sorted neighbourhood, are used. In this paper, we propose a six‐step record linkage deduplication frame-work. The operation of the framework is demonstrated on a simplified example of research data artifacts, such as publications, research projects and others of the real‐world research institution representing Research Information Systems (RIS) domain. To make the proposed framework usable we integrated it into a tool that is already used in practice, by developing a prototype of an extension for the well‐known DataCleaner. The framework detects and visualises duplicates thereby identifying and providing the user with identified redundancies in a user‐friendly manner allowing their further elimination. By removing the redundancies, the quality of the data is improved therefore improving analyses and decision‐making. This study makes a call for other researchers to take a step towards the “golden record” that can be achieved when all data quality issues are recognised and resolved, thus moving towards absolute data quality. © 2022 by the authors. Licensee MDPI, Basel, Switzerland.</t>
  </si>
  <si>
    <t>blocking; data linkage; data matching; data quality; deduplication; duplicate detection; graphs; modelling; research data; RIS; similarity; simulation; sorted neighbourhood; uniqueness</t>
  </si>
  <si>
    <t>https://www.scopus.com/inward/record.uri?eid=2-s2.0-85129055005&amp;doi=10.3390%2fmti6040027&amp;partnerID=40&amp;md5=32c90d013e96a6bf386d7d6defefc005</t>
  </si>
  <si>
    <t>Kousar S., Zafar N.A., Ali T., Alkhammash E.H., Hadjouni M.</t>
  </si>
  <si>
    <t>Formal Modeling of IoT-Based Distribution Management System for Smart Grids</t>
  </si>
  <si>
    <t>10.3390/su14084499</t>
  </si>
  <si>
    <t>The smart grid is characterized as a power system that integrates real-time measurements, bi-directional communication, a two-way flow of electricity, and evolutionary computation. The power distribution system is a fundamental aspect of the electric power system in order to deliver safe, efficient, reliable, and resilient power to consumers. A distribution management system (DMS) begins with the extension of the Supervisory Control and Data Acquisition (SCADA) system through a transmission network beyond the distribution network. These transmission networks oversee the distribution of energy generated at power plants to consumers via a complex system of transformers, substations, transmission lines, and distribution lines. The major challenges that existing distribution management systems are facing, maintaining constant power loads, user profiles, centralized com-munication, and the malfunctioning of system equipment and monitoring huge amounts of data of millions of micro-transactions, need to be addressed. Substation feeder protection abruptly shuts down power on the whole feeder in the event of a distribution network malfunction, causing service disruption to numerous end-user clients, including industrial, hospital, commercial, and residential users. Although there are already many traditional systems with the integration of smart things at present, there are few studies of those systems reporting runtime errors during their implementation and real-time use. This paper presents the systematic model of a distribution management system comprised of substations, distribution lines, and smart meters with the integration of Internet-of-Things (IoT), Nondeterministic Finite Automata (NFA), Unified Modeling Language (UML), and formal modeling approaches. Non-deterministic finite automata are used for automating the system procedures. UML is used to represent the actors involved in the distribution management system. Formal methods from the perspective of the Vienna Development Method-Specification Language (VDM-SL) are used for modeling the system. The model will be analyzed using the facilities available in the VDM-SL toolbox. © 2022 by the authors. Licensee MDPI, Basel, Switzerland.</t>
  </si>
  <si>
    <t>distribution management system; fault detection; formal methods; smart grid; unified modeling language; VDM-SL</t>
  </si>
  <si>
    <t>https://www.scopus.com/inward/record.uri?eid=2-s2.0-85128729149&amp;doi=10.3390%2fsu14084499&amp;partnerID=40&amp;md5=29e8c45900cf63ff94cf5a0762799214</t>
  </si>
  <si>
    <t>Marot A., Kelly A., Naglic M., Barbesant V., Cremer J., Stefanov A., Viebahn J.</t>
  </si>
  <si>
    <t>Perspectives on Future Power System Control Centers for Energy Transition</t>
  </si>
  <si>
    <t>10.35833/MPCE.2021.000673</t>
  </si>
  <si>
    <t>Today's power systems are seeing a paradigm shift under the energy transition, sparkled by the electrification of demand, digitalisation of systems, and an increasing share of decarbonated power generation. Most of these changes have a direct impact on their control centers, forcing them to handle weather-based energy resources, new interconnections with neighbouring transmission networks, more markets, active distribution networks, micro-grids, and greater amounts of available data. Unfortunately, these changes have translated during the past decade to small, incremental changes, mostly centered on hardware, software, and human factors. We assert that more transformative changes are needed, especially regarding humancentered design approaches, to enable control room operators to manage the future power system. This paper discusses the evolution of operators towards continuous operation planners, monitoring complex time horizons thanks to adequate real-time automation. Reviewing upcoming challenges as well as emerging technologies for power systems, we present our vision of a new evolutionary architecture for control centers, both at backend and frontend levels. We propose a unified hypervision scheme based on structured decision-making concepts, providing operators with proactive, collaborative, and effective decision support. © 2013 State Grid Electric Power Research Institute.</t>
  </si>
  <si>
    <t>Artificial intelligence; cyber-physical system; decision-making; digital architecture; digital twin; energy transition; hypervision</t>
  </si>
  <si>
    <t>https://www.scopus.com/inward/record.uri?eid=2-s2.0-85128609501&amp;doi=10.35833%2fMPCE.2021.000673&amp;partnerID=40&amp;md5=1862e0cc7ad94fa587b2b4c2e5c945e4</t>
  </si>
  <si>
    <t>Rimal B.P., Kong C., Poudel B., Wang Y., Shahi P.</t>
  </si>
  <si>
    <t>Smart Electric Vehicle Charging in the Era of Internet of Vehicles, Emerging Trends, and Open Issues</t>
  </si>
  <si>
    <t>10.3390/en15051908</t>
  </si>
  <si>
    <t>The Internet of Vehicles (IoV), where people, fleets of electric vehicles (EVs), utility, power grids, distributed renewable energy, and communications and computing infrastructures are con-nected, has emerged as the next big leap in smart grids and city sectors for a sustainable society. Meanwhile, decentralized and complex grid edge faces many challenges for planning, operation, and management of power systems. Therefore, providing a reliable communications infrastructure is vital. The fourth industrial revolution, that is, a cyber-physical system in conjunction with the Internet of Things (IoT) and coexistence of edge (fog) and cloud computing brings new ways of dealing with such challenges and helps maximize the benefits of power grids. From this perspective, as a use case of IoV, we present a cloud-based EV charging framework to tackle issues of high demand in charging stations during peak hours. A price incentive scheme and another scheme, electricity supply expansion, are presented and compared with the baseline. The results demonstrate that the proposed hierarchical models improve the system performance and the quality of service (QoS) for EV customers. The proposed methods can efficiently assist system operators in managing the system design and grid stability. Further, to shed light on emerging technologies for smart and connected EVs, we elaborate on seven major trends: decentralized energy trading based on blockchain and distributed ledger technology, behavioral science and behavioral economics, artificial and computational intelligence and its applications, digital twins of IoV, software-defined IoVs, and intelligent EV charging with information-centric networking, and parking lot microgrids and EV-based virtual storage. We have also discussed some of the potential research issues in IoV to further study IoV. The integration of communications, modern power system management, EV control management, and computing technologies for IoV are crucial for grid stability and large-scale EV charging networks. © 2022 by the authors. Licensee MDPI, Basel, Switzerland.</t>
  </si>
  <si>
    <t>Blockchain; Cloud computing; Distributed renewable energy; Edge computing; Electric vehicles; Internet of Vehicles; Machine learning; Smart grids; Transactive energy</t>
  </si>
  <si>
    <t>https://www.scopus.com/inward/record.uri?eid=2-s2.0-85126279624&amp;doi=10.3390%2fen15051908&amp;partnerID=40&amp;md5=26c14a9f02c118bdcf203504b4e60bd2</t>
  </si>
  <si>
    <t>Chakrabarty S., Sikdar B.</t>
  </si>
  <si>
    <t>Unified Detection of Attacks Involving Injection of False Control Commands and Measurements in Transmission Systems of Smart Grids</t>
  </si>
  <si>
    <t>10.1109/TSG.2021.3137835</t>
  </si>
  <si>
    <t>Transmission system operation and monitoring, in the context of smart grids, are heavily dependent on the correctness or aptness of supervisory control commands. These command channels are a part of the SCADA system, which is vulnerable to cyber-attacks. Maliciously injected commands can cause a wide range of issues including blackouts. However, the literature addressing this problem is limited. In order to fill this gap, a generalized framework is proposed to achieve simultaneous detection of attacks against various types of control devices/equipments used in transmission systems, even if they are carried out stealthily. First, generalized mathematical models of such stealthy attacks are presented. Then, based on these attack models, changes in the measurement covariance matrix that occur during an attack are exploited to formulate the proposed approach. We first mathematically characterize these changes using the eigenvectors and trace of the covariance matrix and then use them to develop a detection metric. It is observed that when the model of a false data injection (FDI) attack is considered, the developed detection metric is also capable of detecting such attacks. The algorithm that results from the detection metric is a generalized framework for detection of attacks against all types of transmission system controls and measurements. Moreover, the algorithm is non-iterative, computationally inexpensive, and independent of both the type of state estimation and communication technology used. The proposed algorithm is found to be effective, when tested on the IEEE 118-bus system. © 2010-2012 IEEE.</t>
  </si>
  <si>
    <t>Cybersecurity; false data injection (FDI) attacks; supervisory control protection</t>
  </si>
  <si>
    <t>https://www.scopus.com/inward/record.uri?eid=2-s2.0-85122071182&amp;doi=10.1109%2fTSG.2021.3137835&amp;partnerID=40&amp;md5=8007dccacb168693a7985032146336cf</t>
  </si>
  <si>
    <t>Porcu D., Castro S., Otura B., Encinar P., Chochliouros I., Ciornei I., Hadjidemetriou L., Ellinas G., Santiago R., Grigoriou E., Antonopoulos A., Cadenelli N., Di Pietro N., Betzler A., Prieto I., Battista F., Brodimas D., Rumenova R., Bachoumis A.</t>
  </si>
  <si>
    <t>Demonstration of 5G Solutions for Smart Energy Grids of the Future: A Perspective of the Smart5Grid Project</t>
  </si>
  <si>
    <t>10.3390/en15030839</t>
  </si>
  <si>
    <t>As the complexity of electric systems increases, so does the required effort for the monitoring and management of grid operations. To solve grid performance issues, smart grids require the exchange of higher volumes of data, high availability of the telecommunication infrastructure, and very low latency. The fifth generation (5G) mobile network seems to be the most promising technology to support such requirements, allowing utilities to have dedicated virtual slices of network resources to maximize the service availability in case of network congestions. Regarding this evolving scenario, this work presents the Smart5Grid project vision on how 5G can support the energy vertical industry for the fast deployment of innovative digital services. Specifically, this work introduces the concept of network applications (NetApps), a new paradigm of virtualization that are envisioned to facilitate the creation of a new market for information technology (IT), small and medium enterprises (SMEs), and startups. This concept, and the open architecture that facilitates its implementation, is showcased by four real-life 5G-enabled demonstrators: (1) automatic fault detection in a medium voltage (MV) grid in Italy, (2) real-time safety monitoring for operators in high voltage (HV) substations in Spain, (3) remote distributed energy resources (DER) monitoring in Bulgaria, and (4) wide area monitoring in a cross-border scenario between Greece and Bulgaria. © 2022 by the authors. Licensee MDPI, Basel, Switzerland.</t>
  </si>
  <si>
    <t>5G technology; NetApp; NetApp controller; Smart grid; Virtual network function</t>
  </si>
  <si>
    <t>https://www.scopus.com/inward/record.uri?eid=2-s2.0-85123530258&amp;doi=10.3390%2fen15030839&amp;partnerID=40&amp;md5=1ac69ac9e88cec87402b7a631ff2dabd</t>
  </si>
  <si>
    <t>Karamdel S., Liang X., Faried S.O., Mitolo M.</t>
  </si>
  <si>
    <t>Optimization Models in Cyber-Physical Power Systems: A Review</t>
  </si>
  <si>
    <t>10.1109/ACCESS.2022.3229626</t>
  </si>
  <si>
    <t>The growing interconnection between information networks and power grids enables a more efficient and economical operation, but also introduces significant challenges in modern cyber-physical power systems, such as malicious cyber-attacks. Several cyber-attacks have been reported in the recent decade, affecting hundreds of thousands of people. These attacks can lead to large power system blackouts, and optimization models are essential tools for optimal decision-making in reliable and secure operation of cyber-physical power systems. In this paper, optimization models in cyber-physical power systems are extensively reviewed and classified based on their applications, including cyber-security and optimal operation. One major application of optimization is in cyber-security evaluation of smart grids. This paper investigates the models to implement cyber-attacks against state estimation, coordinated cyber-physical attacks aiming to cover each other, and financially-motivated attacks in electricity markets; optimal defense strategies and interactions between the attacker and the defender are also introduced. Furthermore, optimization models used in the operation and dispatching of cyber-physical power and energy systems, optimal routing of information networks, and privacy-preserving models are presented. Finally, as solving optimization models is a crucial step in optimal decision-making, solvers in the literature are also introduced. © 2013 IEEE.</t>
  </si>
  <si>
    <t>Cyber-physical power systems; cyber-security; optimal operation; optimization models; smart grids</t>
  </si>
  <si>
    <t>https://www.scopus.com/inward/record.uri?eid=2-s2.0-85144808778&amp;doi=10.1109%2fACCESS.2022.3229626&amp;partnerID=40&amp;md5=2dd4cd964b8c0fc2a60f3c9eb859db98</t>
  </si>
  <si>
    <t>Akkaoui R., Stefanov A., Palensky P., Epema D.H.J.</t>
  </si>
  <si>
    <t>A Taxonomy and Lessons Learned From Blockchain Adoption Within the Internet of Energy Paradigm</t>
  </si>
  <si>
    <t>10.1109/ACCESS.2022.3212148</t>
  </si>
  <si>
    <t>The concept of the internet of energy (IoE) emerged as an innovative paradigm to encompass all the complex and intertwined notions relevant to the transition of current smart grids towards more decarbonization, digitalization and decentralization. With a focus on the two last aspects, the amount of intelligent devices being connected in a scattered way to the existing power grid is ever-growing. Nevertheless, guaranteeing a cyber-secure and resilient control of these IoE components as well as a seamless and reliable delivery of electricity services, such as renewable energy exchange, electric vehicles charging, demand response, and so forth; might be the bottleneck of current power systems that are largely still functioning following a centralized approach. Thus, the future power grid would gradually incorporate a growing number of distributed-based control schemes to deal with this challenge. And many believe that blockchain could be a key-enabler in this transition, due to its consistent characteristics with multiple requirements of future power systems. In this paper, we provide an extensive state-of-the-art of blockchain-based additions to the IoE. Where, we first introduce various concepts related to blockchain and discuss the rationale behind its adoption in the context of IoE. Then, differently from the existing body of literature surveys, we do not only provide a taxonomy and evaluate a wide range of recent research outputs that integrated blockchain within modern power systems. But we also draw some valuable lessons learned for each studied category and discuss the intersection of blockchain with various emerging paradigms that have the potential of radically impacting the smart grid. In addition, we present some real-world industrial initiatives and ongoing projects built on top of blockchain, dedicated for offering diverse electricity services with a case study of a pilot project on energy trading in Amsterdam. Finally, we discuss the remaining challenges and worthwhile opportunities of deploying blockchain in this particular area, with a focus on the aspect of operational cyber-security. © 2013 IEEE.</t>
  </si>
  <si>
    <t>Blockchain; cryptocurrency; electric vehicles; energy trading; internet of energy; privacy; security; smart contract; smart grid</t>
  </si>
  <si>
    <t>https://www.scopus.com/inward/record.uri?eid=2-s2.0-85140193005&amp;doi=10.1109%2fACCESS.2022.3212148&amp;partnerID=40&amp;md5=4c400d12a4bb0e9f88a50558c95b2259</t>
  </si>
  <si>
    <t>Abbasi M., Plaza-Hernandez M., Prieto J., Corchado J.M.</t>
  </si>
  <si>
    <t>Security in the Internet of Things Application Layer: Requirements, Threats, and Solutions</t>
  </si>
  <si>
    <t>10.1109/ACCESS.2022.3205351</t>
  </si>
  <si>
    <t>Communication systems and networks are evolving as an integral part of not only of our everyday life but also as a part of the industry, fundamental infrastructures, companies, etc. Current directions and concepts, such as the Internet of Things (IoT), promise the enhanced quality of life, greater business opportunities, cost-effective manufacturing, and efficient operation management through ubiquitous connectivity and deployment of smart physical objects. IoT networks can collect, preprocess, and transmit vast amounts of data. A considerable portion of this data is security- and privacy-critical data, which makes IoT networks a tempting option for attackers. Given that these networks deal with the actual aspects of our lives and fundamental infrastructures (e.g. smart grids), security in such networks is crucial. The large scale of these networks and their unique characteristics and complexity bring further vulnerabilities. In this study, we focus on the IoT application layer, security requirements, threats, and countermeasures in this layer, and some of the open issues and future research lines. © 2013 IEEE.</t>
  </si>
  <si>
    <t>Internet of Things; privacy; requirements; security; taxonomy</t>
  </si>
  <si>
    <t>https://www.scopus.com/inward/record.uri?eid=2-s2.0-85139223760&amp;doi=10.1109%2fACCESS.2022.3205351&amp;partnerID=40&amp;md5=878af4d8eaf29f58b04a25fc32f50b43</t>
  </si>
  <si>
    <t>Augello A., Gallo P., Sanseverino E.R., Sciume G., Tornatore M.</t>
  </si>
  <si>
    <t>A Coexistence Analysis of Blockchain, SCADA Systems, and OpenADR for Energy Services Provision</t>
  </si>
  <si>
    <t>10.1109/ACCESS.2022.3205121</t>
  </si>
  <si>
    <t>The advent of blockchain technology allows the raise of new business models for the electricity market, opening the way also to end-users and letting them offer regulation services to the power grid. Thanks to the characteristic of being distributed, the blockchain technology could be a solution to balancing problems caused by the penetration of renewable sources, implementing a platform for Demand-Response programs delivery. Demand-Response allows consumers to respond to market signals by increasing or reducing their energy consumption, contributing to greater flexibility and stability of the grid and to a more efficient use of infrastructures and energy resources. Currently, Demand-Response is carried out by controlling aggregates of loads, storage or generating units managed by centralized Supervisory Control and Data Acquisition systems such as SCADA. Regulatory changes and the increasing penetration of renewable sources distributed over the territory are turning the whole electricity system into a smart-grid. More recently and with reference to the end-users participation in regulation services, smartness is achieved through the so-called Internet of Things, which can be considered the modern equivalent of SCADA, but with the possibility of to being applied to distributed and diversified assets. For this reason, great efforts have been made to study the interoperability and coexistence between Internet of Things and blockchain, two emerging paradigms that are gaining popularity in the energy world. Limited or no contribution can instead be found in the literature on the integration of SCADA systems and blockchain. Indeed, in order to ensure an easier and faster widespread application of blockchain in the context of power systems, it is interesting to study its possible coexistence with legacy and more established industrial technologies such as OpenADR or SCADA. In Europe, the prevailing technology is the latter one. For this reason, in this paper, the coexistence of blockchain technology with SCADA systems is discussed. In particular, both Hyperledger Fabric blockchain and SCADA systems are considered together to assess the feasibility of aggregation of energy resources for Demand-Response, as well as the relevant measured data. The analysis is carried out by first presenting the two different paradigms: the centralized data acquisition in trusted environments and analysis via OpenADR and SCADA, and the global, distributed and secured ones with the blockchain. Then an architecture for the integration of SCADA and blockchain technology is proposed and the related challenges within the frame of a project for innovative technologies DR programs implementation are outlined. © 2013 IEEE.</t>
  </si>
  <si>
    <t>Blockchain; communication protocol; distributed energy services; industrial applications; OpenADR; SCADA; smart grids</t>
  </si>
  <si>
    <t>https://www.scopus.com/inward/record.uri?eid=2-s2.0-85137906324&amp;doi=10.1109%2fACCESS.2022.3205121&amp;partnerID=40&amp;md5=553195140265a08daa4dee6b379cf388</t>
  </si>
  <si>
    <t>Lazaropoulos A.G., Leligou H.C.</t>
  </si>
  <si>
    <t>Fiber Optics and Broadband over Power Lines in Smart Grid: A CommunicationS System Architecture for Overhead High-Voltage, Medium-Voltage and Low-Voltage Power Grids</t>
  </si>
  <si>
    <t>Progress In Electromagnetics Research B</t>
  </si>
  <si>
    <t>10.2528/PIERB22062502</t>
  </si>
  <si>
    <t>This paper proposes a network system architecture that integrates the operation of two communications technologies of the smart grid, i.e., fiber optics and broadband over power lines, across the same overhead transmission and distribution power grid. This integration brings benefits for the power utilities, telecommunications providers and customers alike. The proposed system architecture is expandable by allowing more communications technologies of the smart grid, such as DSL, fiber, WPAN, WiFi, WiMAX, GSM (4G, 5G), and satellite, to connect. Issues concerning wireless sensor networks, towersharing, and terabit-class backbone networks are discussed. © 2022, Progress In Electromagnetics Research. All rights reserved.</t>
  </si>
  <si>
    <t/>
  </si>
  <si>
    <t>https://www.scopus.com/inward/record.uri?eid=2-s2.0-85137623496&amp;doi=10.2528%2fPIERB22062502&amp;partnerID=40&amp;md5=72a836f87715dac68375e405a03321e4</t>
  </si>
  <si>
    <t>Carrillo D., Kalalas C., Raussi P., Michalopoulos D.S., Rodriguez D.Z., Kokkoniemi-Tarkkanen H., Ahola K., Nardelli P.H.J., Fraidenraich G., Popovski P.</t>
  </si>
  <si>
    <t>Boosting 5G on Smart Grid Communication: A Smart RAN Slicing Approach</t>
  </si>
  <si>
    <t>IEEE Wireless Communications</t>
  </si>
  <si>
    <t>10.1109/MWC.004.2200079</t>
  </si>
  <si>
    <t>Fifth-generation (5G) and beyond systems are expected to accelerate the ongoing transformation of power systems towards the smart grid. However, the inherent heterogeneity in smart grid services and requirements pose significant challenges towards the definition of a unified network architecture. In this context, radio access network (RAN) slicing emerges as a key 5G enabler to ensure interoperable connectivity and service management in the smart grid. This article introduces a novel RAN slicing framework which leverages the potential of artificial intelligence (AI) to support IEC 61850 smart grid services. With the aid of deep reinforcement learning, efficient radio resource management for RAN slices is attained, while conforming to the stringent performance requirements of a smart grid selfhealing use case. Our research outcomes advocate the adoption of emerging AI-native approaches for RAN slicing in beyond- 5G systems, and lay the foundations for differentiated service provisioning in the smart grid. IEEE</t>
  </si>
  <si>
    <t>5G mobile communication; Business; Monitoring; Power systems; Reliability; Smart grids; Ultra reliable low latency communication</t>
  </si>
  <si>
    <t>https://www.scopus.com/inward/record.uri?eid=2-s2.0-85137564466&amp;doi=10.1109%2fMWC.004.2200079&amp;partnerID=40&amp;md5=f3bc494c32628ec294a1e528ac9811eb</t>
  </si>
  <si>
    <t>Zhao L., Zhang X., Chen Y., Peng X., Cao Y.</t>
  </si>
  <si>
    <t>An Improved Load Forecasting Method Based on the Transfer Learning Structure under Cyber-Threat Condition</t>
  </si>
  <si>
    <t>Computational Intelligence and Neuroscience</t>
  </si>
  <si>
    <t>10.1155/2022/1696663</t>
  </si>
  <si>
    <t>Smart grid is regarded as an evolutionary regime of existing power grids. It integrates artificial intelligence and communication technologies to fundamentally improve the efficiency and reliability of power systems. One serious challenge for the smart grid is its vulnerability to cyber threats. In the event of a cyber attack, grid data may be missing; subsequently, load forecast and power planning that rely on these data cannot be processed by generation centers. To address this issue, this paper proposes a transfer learning-based framework for smart grid scheduling that is less reliant on local data while capable of delivering schedules with low operating cost. Specifically, the proposed framework contains (1) a power forecasting model based on transfer learning which can provide high quality load prediction with limited training data, (2) a novel adaptive time series prediction method with modeling time series from a covariate shift perspective that aims to train the forecasting model with a strong generalization capability, and (3) a day-ahead optimal economic power scheduling model considering a shared energy storage station. © 2022 Luo Zhao et al.</t>
  </si>
  <si>
    <t>https://www.scopus.com/inward/record.uri?eid=2-s2.0-85137211201&amp;doi=10.1155%2f2022%2f1696663&amp;partnerID=40&amp;md5=f65e728acce0b32dd2e6e45cb172036f</t>
  </si>
  <si>
    <t>Hu H., Ou J., Qian B., Luo Y., He P., Zhou M., Chen Z.</t>
  </si>
  <si>
    <t>A Practical Anonymous Voting Scheme Based on Blockchain for Internet of Energy</t>
  </si>
  <si>
    <t>Security and Communication Networks</t>
  </si>
  <si>
    <t>10.1155/2022/4436824</t>
  </si>
  <si>
    <t>E-voting allows us to build a democratic business in most Internet of things (IoT) systems. For example, we may vote to choose a proper energy broker in a smart grid system. In this study, we focus on e-voting services in an Internet of energy (IoE) system, which is a new-style smart grid. A practical e-voting in IoE may focus on the properties of fairness, decentralization, eligibility, anonymity, compatibility, verifiability, and coercion resistance. It is difficult to fulfil all these properties simultaneously. Traditional voting schemes often use a public bulletin board or administrator in the voting process, which makes them become centralized. Services that offer e-voting via blockchain can make the voting schemes decentralized. However, many of them ignore the complexity of organizing the data of the transactions, which should be confirmed by the miners. Moreover, to the best of the authors' knowledge, no works have tested the performance in the blockchain while considering practical use cases and constraints. Concerning all the challenges, we propose a practical anonymous voting scheme for IoE called IoEPAV. The proposed scheme fulfils all the mentioned design goals simultaneously. We tested IoEPAV both in different test networks of the Ethereum blockchain to give an overall evaluation. The practical evaluation can show that the proposed scheme is easy to be integrated into a real system like IoE. We also gave a comparison analysis with the state-of-the-art blockchain-based e-voting. All the results show that IoEPAV is decentralized, verifiable, anonymous, and highly efficient. © 2022 Houpeng Hu et al.</t>
  </si>
  <si>
    <t>https://www.scopus.com/inward/record.uri?eid=2-s2.0-85137108816&amp;doi=10.1155%2f2022%2f4436824&amp;partnerID=40&amp;md5=9c649e1526a760e1af1dbe985cd2e164</t>
  </si>
  <si>
    <t>Rezwanul Mahmood M., Matin M.A., Sarigiannidis P., Goudos S.K.</t>
  </si>
  <si>
    <t>A Comprehensive Review on Artificial Intelligence/Machine Learning Algorithms for Empowering the Future IoT Toward 6G Era</t>
  </si>
  <si>
    <t>10.1109/ACCESS.2022.3199689</t>
  </si>
  <si>
    <t>The evolution of the wireless network systems over decades has been providing new services to the users with the help of innovative network and device technologies. In recent times, the 5G network systems are about to be deployed which creates the opportunity to realize massive connectivity with high throughput, low latency, high energy efficiency and security. It also focuses on providing massive Internet of Things (IoT) network connectivity as well as services for good health, large-scale agricultural and industrial production, intelligent traffic control and electricity generation, transmission and distribution systems. However, the ever-increasing number of user devices is directing the researchers towards beyond 5G systems to allocate these user devices with higher bandwidth. Researches on the 6G wireless network systems have already begun to provide higher bandwidth availability for densely connected larger network devices with QoS surety. Researchers are leveraging artificial intelligence (AI)/machine learning (ML) for enhancing future IoT network operations and services. This paper attempts to discuss AI/ML algorithms that can help in developing energy efficient, secured and effective IoT network operations and services. In particular, our article concentrates on the major issues and factors that influence the design of the communication systems for future IoT with the integration of AI/ML. It also highlights application domains, including smart healthcare, smart agriculture, smart transportation, smart grid and smart industry that can operate efficiently and securely. Finally, this paper ends with the discussion on future research scopes with these algorithms in addressing the open issues of the future IoT network systems. Author</t>
  </si>
  <si>
    <t>5G mobile communication; 6G mobile communication; Artificial intelligence; Artificial intelligence; B5G/6G; Communication systems; Energy efficiency; future communication systems; Future IoT; Internet of Things; Machine learning; Machine learning; Network systems; Wireless networks</t>
  </si>
  <si>
    <t>https://www.scopus.com/inward/record.uri?eid=2-s2.0-85136661312&amp;doi=10.1109%2fACCESS.2022.3199689&amp;partnerID=40&amp;md5=6164f52506ae3082e3966d17f3f92c55</t>
  </si>
  <si>
    <t>Taherian-Fard E., Niknam T., Sahebi R., Javidsharifi M., Kavousi-Fard A., Aghaei J.</t>
  </si>
  <si>
    <t>A Software Defined Networking Architecture for DDoS-Attack in the Storage of Multimicrogrids</t>
  </si>
  <si>
    <t>10.1109/ACCESS.2022.3197283</t>
  </si>
  <si>
    <t>Multi-microgrid systems can improve the resiliency and reliability of the power system network. Secure communication for multi-microgrid operation is a crucial issue that needs to be investigated. This paper proposes a multi-controller software defined networking (SDN) architecture based on fog servers in multi-microgrids to improve the electricity grid security, monitoring and controlling. The proposed architecture defines the support vector machine (SVM) to detect the distributed denial of service (DDoS) attack in the storage of microgrids. The information of local SDN controllers on fog servers is managed and supervised by the master controller placed in the application plane properly. Based on the results of attack detection, the power scheduling problem is solved and send a command to change the status of tie and sectionalize switches. The optimization application on the cloud server implements the modified imperialist competitive algorithm (MICA) to solve this stochastic mixed-integer nonlinear problem. The effective performance of the proposed approach using an SDN-based architecture is evaluated through applying it on a multi-microgrid based on IEEE 33-bus radial distribution system with three microgrids in simulation results. © 2013 IEEE.</t>
  </si>
  <si>
    <t>cloud-fog computing; distributed denial of service attack (DDoS); Multi-microgrid; optimization algorithm; software defined networking</t>
  </si>
  <si>
    <t>https://www.scopus.com/inward/record.uri?eid=2-s2.0-85136138639&amp;doi=10.1109%2fACCESS.2022.3197283&amp;partnerID=40&amp;md5=4576c812d5303f90209aee80d9e46d96</t>
  </si>
  <si>
    <t>Rashed M., Kamruzzaman J., Gondal I., Islam S.</t>
  </si>
  <si>
    <t>False Data Detection in a Clustered Smart Grid Using Unscented Kalman Filter</t>
  </si>
  <si>
    <t>10.1109/ACCESS.2022.3193781</t>
  </si>
  <si>
    <t>The smart grid accessibility over the Internet of Things (IoT) is becoming attractive to electrical grid operators as it brings considerable operational and cost efficiencies. However, this in return creates significant cyber security challenges, such as fortification of state estimation data such as state variables against false data injection attacks (FDIAs). In this paper, a clustered partitioning state estimation (CPSE) technique is proposed to detect FDIA by using static state estimation, namely, weighted least square (WLS) method in conjunction with dynamic state estimation using minimum variance unscented Kalman filter (MV-UKF) which improves the accuracy of state estimation. The estimates acquired from the MV-UKF do not deviate like WLS as these are purely based on the previous iteration saved in the transition matrix. The deviation between the corresponding estimations of WLS and MV-UKF are utilised to partition the smart grid into smaller sub-systems to detect FDIA and then identify its location. To validate the proposed detection technique, FIDAs are injected into IEEE 14-bus, IEEE 30-bus, IEEE 118-bus, and IEEE 300-bus distribution feeder using MATPOWER simulation platform. Our results clearly demonstrate that the proposed technique can locate the attack area efficiently compared to other techniques such as chi square. © 2013 IEEE.</t>
  </si>
  <si>
    <t>FDIA; Smart grid; state estimation; unscented Kalman filter</t>
  </si>
  <si>
    <t>https://www.scopus.com/inward/record.uri?eid=2-s2.0-85135560973&amp;doi=10.1109%2fACCESS.2022.3193781&amp;partnerID=40&amp;md5=627e1c4066a74382e650a455d36c61f7</t>
  </si>
  <si>
    <t>Amasyali K., Chen Y., Olama M.</t>
  </si>
  <si>
    <t>A Data-Driven, Distributed Game-Theoretic Transactional Control Approach for Hierarchical Demand Response</t>
  </si>
  <si>
    <t>10.1109/ACCESS.2022.3188642</t>
  </si>
  <si>
    <t>Modern power systems require flexible demand-side resources to maintain the balance between electricity supply and demand. Building thermostatically controlled loads (TCLs) are great flexible assets, as they account for a significant portion of electricity consumption in buildings. In this regard, demand response (DR) programs have long been used by grid operators to enable the coordination of TCLs to reveal and utilize this demand flexibility. Existing efforts in DR are mostly model-based, which is not scalable because gathering the physical parameters and developing an accurate model for each participating load is impractical. To address this limitation, this paper proposes a data-driven, distributed hierarchical transactional control approach, which leverages concepts from machine learning, game theory, and model-free control. In this approach, the interactions between a distribution system operator (DSO) and load aggregators (LAs) in the upper level are designed as a Stackelberg game, where the DSO is the leader and the LAs are the followers. The DSO aims to maximize its profit and minimize the total demand peak-to-average ratio (PAR) of the system, whereas the LAs aim to minimize their electricity cost while maintaining the quality of service provided. In the lower level, the LAs control the individual loads of end users while tracking the optimal aggregated load profile passed from the upper level. The performance of this approach is evaluated using a case study with a single DSO, three LAs, and 300 TCLs. The results show that the proposed approach can achieve profit maximization and peak load reduction for the DSO, and cost reduction for the LAs while maintaining the comfort of the end users. © 2013 IEEE.</t>
  </si>
  <si>
    <t>Demand response; long short-term memory (LSTM); model-free control; Stackelberg game; thermostatically controlled loads; transactive control</t>
  </si>
  <si>
    <t>https://www.scopus.com/inward/record.uri?eid=2-s2.0-85134204919&amp;doi=10.1109%2fACCESS.2022.3188642&amp;partnerID=40&amp;md5=48c0d95692d16af99a9769273fc98b61</t>
  </si>
  <si>
    <t>Abdalla O.H., Mostafa A.</t>
  </si>
  <si>
    <t>Optimal Number and Locations of Smart RMUs for Self-Healing Distribution Networks</t>
  </si>
  <si>
    <t>International Transactions on Electrical Energy Systems</t>
  </si>
  <si>
    <t>10.1155/2022/4819129</t>
  </si>
  <si>
    <t>Smart grids with self-healing (SH) capability provide an important intelligent feature to help in fast correction actions in case of network faults. SH architecture consists of modern communication systems, smart equipment, and intelligent sensors. With the high cost of SH components (especially smart ring main unit (SRMU)), optimization is required to achieve optimum performance with minimum cost. This study presents a proposed methodology to determine the optimum number and locations of SRMUs in electricity distribution networks considering various cost issues. The disconnection cost of on-grid photovoltaic (PV) plants is taken into consideration as an important factor in determining the locations of the SRMUs. The nonlinear programming (NLP) optimization technique is used to determine the required number of SRMUs, considering the cost/benefit analysis (cost of upgrading MRMUs to SRMUs/benefit due to interruption time reduction), which is the most important factor from DISCOs' perspective. The mixed integer linear programming (MILP) optimization technique is employed for selecting the optimal locations of the SRMUs considering the cost of losses, energy not supplied (ENS), and PV disconnection, which improves network operation cost. The methodology takes into consideration the cable failure rate and the interest rate. Moreover, the study introduces the Egyptian electrical distribution network and a pilot project for control centre development using SRMUs. The methodology is applied to a modified IEEE 37-node test feeder and a part of a specific district network in South Cairo consisting of 158 nodes; both systems include a number of PV distributed generation plants. Simulation results are presented to show the effectiveness of the proposed method. © 2022 Omar H. Abdalla and Azza Mostafa.</t>
  </si>
  <si>
    <t>https://www.scopus.com/inward/record.uri?eid=2-s2.0-85133976687&amp;doi=10.1155%2f2022%2f4819129&amp;partnerID=40&amp;md5=3cfd39c2deb6df4c7f20a153e75bd1c8</t>
  </si>
  <si>
    <t>Liao P., Yan J., Sellier J.M., Zhang Y.</t>
  </si>
  <si>
    <t>Divergence-Based Transferability Analysis for Self-Adaptive Smart Grid Intrusion Detection with Transfer Learning</t>
  </si>
  <si>
    <t>10.1109/ACCESS.2022.3186328</t>
  </si>
  <si>
    <t>Machine learning is a popular approach to security monitoring and intrusion detection in cyber-physical systems (CPS) like the smart grid. However, these highly dynamic CPS operating in open environments can result in significant data distribution divergence, which may require the adaptation of a learned model. While transfer learning has been an effective approach to retain the performance against the divergence, there is still limited work on a more fundamental question that can be called transferability: when should one apply transfer learning? To address this challenge, this paper proposes a divergence-based transferability analysis to decide whether to apply transfer learning and autonomically adapt learning-based intrusion detectors. This work first identifies three metrics used to measure the divergence between data distributions, and then explores the relation between detector's accuracy drop and divergence in extensive temporal, spatial, and spatiotemporal experiments. Two regression models are trained to approximate the divergence-accuracy relation and then used to predict an accuracy drop which determines whether to apply transfer learning. Finally, a state-of-the-art domain adversarial neural network (DANN) classifier is adopted as the transfer learning model. Datasets from real normal operation profiles and simulated attacks are used to validate the effectiveness of the proposed transferability analysis against variations in attack timing, locations, and both. In all three scenarios, the proposed analysis demonstrated high accuracy in predicting accuracy drop from the divergence, with an RMSE lower than 4.20%, and the DANN can be timely triggered to achieve an accuracy improvement over 5.00%. © 2013 IEEE.</t>
  </si>
  <si>
    <t>adversarial training; data distribution divergence; domain adaptation; false data injection; intrusion detection; smart grid; Transferability analysis</t>
  </si>
  <si>
    <t>https://www.scopus.com/inward/record.uri?eid=2-s2.0-85133812183&amp;doi=10.1109%2fACCESS.2022.3186328&amp;partnerID=40&amp;md5=b8d03a8712235a46d963b2119713e54c</t>
  </si>
  <si>
    <t>Sun B., Dang Q., Qiu Y., Yan L., Du C., Liu X.</t>
  </si>
  <si>
    <t>Blockchain Privacy Data Access Control Method Based on Cloud Platform Data</t>
  </si>
  <si>
    <t>International Journal of Advanced Computer Science and Applications</t>
  </si>
  <si>
    <t>10.14569/IJACSA.2022.0130602</t>
  </si>
  <si>
    <t>With the improvement of digital informatization and openness of the smart grid, the security of all kinds of sensitive and private data in the power grid is inevitably facing severe threats and challenges. In this paper, we propose a privacy protection scheme for multidimensional data aggregation and access control in the cloud Internet of Things for smart grid. The scalable access control based on attribute encryption is used to determine the data security of power user data in the process of data information sharing in the blockchain under the large data traffic of the cloud platform, which is to achieve privacy protection and fine-grained access control for demand-side multidimensional data. By using the EBGN homomorphic encryption algorithm, the multidimensional data is encrypted, and each dimension can be decrypted separately using the corresponding private key. The multidimensional data aggregation at the gateway can aggregate the multidimensional data into cipher-text, and the control center does not need to decrypt the cipher-text data of each dimension, thereby simplifying the operation of the gateway and the control center and improving the security and privacy of the data. By encrypting the EBGN private key of each dimension through the cipher-text policy attribute encryption algorithm, the fine-grained access control at the dimension level is realized. The experimental results show that the proposed method can effectively improve the security of private data in the aspect of multidimensional data privacy protection, thus reducing the security risk of multidimensional data being illegally accessed. The research in this paper can effectively reduce the communication overhead and computational complexity, reduce the computational cost, and is suitable for data security and privacy protection of smart grid cloud Internet of Things © 2022. International Journal of Advanced Computer Science and Applications.All Rights Reserved.</t>
  </si>
  <si>
    <t>Access control; Blockchain; Cloud platform; Data encryption; Private data</t>
  </si>
  <si>
    <t>https://www.scopus.com/inward/record.uri?eid=2-s2.0-85133311836&amp;doi=10.14569%2fIJACSA.2022.0130602&amp;partnerID=40&amp;md5=fa22605a0b5775b7a965f39a34e86699</t>
  </si>
  <si>
    <t>Trevizan R.D., Obert J., De Angelis V., Nguyen T.A., Rao V.S., Chalamala B.R.</t>
  </si>
  <si>
    <t>Cyberphysical Security of Grid Battery Energy Storage Systems</t>
  </si>
  <si>
    <t>10.1109/ACCESS.2022.3178987</t>
  </si>
  <si>
    <t>This paper presents a literature review on current practices and trends on cyberphysical security of grid-connected battery energy storage systems (BESSs). Energy storage is critical to the operation of Smart Grids powered by intermittent renewable energy resources. To achieve this goal, utility-scale and consumer-scale BESS will have to be fully integrated into power systems operations, providing ancillary services and performing functions to improve grid reliability, balance power and demand, among others. This vision of the future power grid will only become a reality if BESS are able to operate in a coordinated way with other grid entities, thus requiring significant communication capabilities. The pervasive networking infrastructure necessary to fully leverage the potential of storage increases the attack surface for cyberthreats, and the unique characteristics of battery systems pose challenges for cyberphysical security. This paper discusses a number of such threats, their associated attack vectors, detection methods, protective measures, research gaps in the literature and future research trends. © 2013 IEEE.</t>
  </si>
  <si>
    <t>Battery energy storage systems; battery management systems; cybersecurity; energy storage; industrial control systems; power systems</t>
  </si>
  <si>
    <t>https://www.scopus.com/inward/record.uri?eid=2-s2.0-85131756370&amp;doi=10.1109%2fACCESS.2022.3178987&amp;partnerID=40&amp;md5=638762e1b4dfecbe814e85b0d5b0999c</t>
  </si>
  <si>
    <t>Ganesan A., Paul A., Seo H.</t>
  </si>
  <si>
    <t>Elderly People Activity Recognition in Smart Grid Monitoring Environment</t>
  </si>
  <si>
    <t>Mathematical Problems in Engineering</t>
  </si>
  <si>
    <t>10.1155/2022/9540033</t>
  </si>
  <si>
    <t>Elderly people activity recognition has become a vital necessity in many countries, because most of the elderly people live alone and are vulnerable. Thus, more research to advance in the monitoring systems used to recognize the activities of elderly people is required. Many researchers have proposed different monitoring systems for activity recognition using wired and wireless wearable sensing devices. However, the activity classification accuracy achieved so far should be improved to meet the challenges of more precise activity monitoring. Our study proposes a smart Human Activity Recognition system architecture utilizing an open source dataset generated by wireless, batteryless sensors used by 14 healthy aged persons and unsupervised and supervised machine learning algorithms. In this paper, we also propose using a smart grid for checking regularly the wearable sensing device operational status to address the well-known reliability challenges of these devices, such as wireless charging and data trustworthiness. As the data from the sensing device is very noisy, we employ the K-means++ clustering to identify outliers and use advanced ensemble classification techniques, such as the stacking classifier for which a meta model built using the random forest algorithm gave better results than all other base models considered. We also employ a bagging classifier, which is an ensemble meta-estimator fitting the prediction outputs of the base classifiers and aggregating them to produce the ensemble output. The best classification accuracy of 99.81 was achieved by the stacking classifier in training and 99.78% in testing, respectively. Comparisons for finding the best model were conducted using the recall, F1 score, and precision values. © 2022 Anusha Ganesan et al.</t>
  </si>
  <si>
    <t>https://www.scopus.com/inward/record.uri?eid=2-s2.0-85128205094&amp;doi=10.1155%2f2022%2f9540033&amp;partnerID=40&amp;md5=bbaea294591fb96dabd9d562418e80eb</t>
  </si>
  <si>
    <t>Qayyum F., Jamil F., Ahmad S., Kim D.-H.</t>
  </si>
  <si>
    <t>Hybrid renewable energy resources management for optimal energy operation in nano-grid</t>
  </si>
  <si>
    <t>Computers, Materials and Continua</t>
  </si>
  <si>
    <t>10.32604/cmc.2022.019898</t>
  </si>
  <si>
    <t>Renewable energy resources are deemed a potential energy production source due to their cost efficiency and harmless reaction to the environment, unlike non-renewable energy resources. However, they often fail to meet energy requirements in unfavorable weather conditions. The concept of Hybrid renewable energy resources addresses this issue by integrating both renewable and non-renewable energy resources to meet the required energy load. In this paper, an intelligent cost optimization algorithm is proposed to maximize the use of renewable energy resources and minimum utilization of non-renewable energy resources to meet the energy requirement for a nanogrid infrastructure. An actual data set comprising information about the load and demand of utility grids is used to evaluate the performance of the proposed nanogrid energy management system. The objective function is formulated to manage the nanogrid operation and implemented using a variant of Particle Swarm Optimization (PSO) named recurrent PSO (rPSO). Firstly, rPSO algorithm minimizes the installation cost for nanogrid. Thereafter, the proposed NEMS ensures cost efficiency for the post-installation period by providing a daily operational plan and optimizing renewable resources. State-of-the-art optimization models, including Genetic Algorithm (GA), bat and different Mathematical Programming Language (AMPL) solvers, are used to evaluate the model. The study’s outcomes suggest that the proposed work significantly reduces the use of diesel generators and fosters the use of renewable energy resources and beneficiates the eco-friendly environment. © 2022 Tech Science Press. All rights reserved.</t>
  </si>
  <si>
    <t>Distributed generation (DG); Machine learning; Nanogrid; Optimization; Renewable energy; Smart grid</t>
  </si>
  <si>
    <t>https://www.scopus.com/inward/record.uri?eid=2-s2.0-85121444943&amp;doi=10.32604%2fcmc.2022.019898&amp;partnerID=40&amp;md5=d4653e245bf064ae74e1b4adf0f452d2</t>
  </si>
  <si>
    <t>Khan M.A., Siddiqui M.S., Rahmani M.K.I., Husain S.</t>
  </si>
  <si>
    <t>Investigation of Big Data Analytics for Sustainable Smart City Development: An Emerging Country</t>
  </si>
  <si>
    <t>10.1109/ACCESS.2021.3115987</t>
  </si>
  <si>
    <t>In the data-driven world, data is created in huge volume and then analyzed by several organizations to get benefit from them. Smart city is one of the examples to use big data to offer improved services for its resident and tourist. However, some countries face certain obstacles to analyze the big data integration for sustainability in smart city development. Therefore, the purpose of this research paper is to identify and analyze the significant barriers related to sustainable smart city development. To accomplish this objective, fourteen barriers of big data analytics are selected through the combined approach of literature review and expert input. After that, these barriers are evaluated using the best worst method for obtaining deeper insights. The result of this study reveals that the most significant barrier is 'lack of technologies for BDA', 'lack of BDA framework', 'nature of big data', and 'low availability of analytics platforms for big data'. These barriers need to address on priority to develop a sustainable smart city. This study is helpful to the urban planner, government, and consultancy agencies to decide on the adoption of BDA for sustainable smart city development. Further, they can also optimize their resources in the best possible manner to achieve the sustainable development of the existing smart cities. © 2013 IEEE.</t>
  </si>
  <si>
    <t>Best worst method (BWM); Big data; Big data analytics (BDA); Data analysis; Decision making; Internet of Things; Sensors; Smart city; Sustainable development</t>
  </si>
  <si>
    <t>https://www.scopus.com/inward/record.uri?eid=2-s2.0-85116924441&amp;doi=10.1109%2fACCESS.2021.3115987&amp;partnerID=40&amp;md5=78c0a6d2f98caba8477303396c711a18</t>
  </si>
  <si>
    <t>Zang J., Royapoor M., Acharya K., Jonczyk J., Werner D.</t>
  </si>
  <si>
    <t>Performance gaps of sustainability features in green award-winning university buildings</t>
  </si>
  <si>
    <t>Building and Environment</t>
  </si>
  <si>
    <t>10.1016/j.buildenv.2021.108417</t>
  </si>
  <si>
    <t>Sustainability certifications like BREEAM, LEED, and China's sustainable green building award certification scheme encourage installation of technologies that save mains water and grid electricity. Among these are rainwater harvesting systems, ultralow water use appliances, photovoltaic panel systems, and intelligent building management systems. In reviewing the performance of two award-winning university buildings over respective periods of sixteen and four years, we found that such systems delivered only 28–71% of their potential resource savings. These performance gaps arose from various technical and social issues (pump failures, tank leakages, poor alignment of demand and supply with limited storage, low photovoltaic panel efficiency, poor user acceptance, etc.), but the consequences were exacerbated by inadequate asset management that resulted in long system downtimes, in some cases for 2–5 years. Repair, maintenance, and upgrading expenses then combined with lower than anticipated water and electricity bill savings that ultimately meant that, for the most part, there was no prospect of earning a return on capital expenditures. Continuous monitoring of building water consumption by an external service provider was the most effective resource and cost saving solution in this study, as it required no capital expenditure, and revealed a 1640 l/h leakage, without putting high demands on the building management. In contrast, little value was obtained from 25 water-related sensors installed as part of a “building-as-a-lab” project because of inadequate post hand-over support. Robust post-commissioning operation should become a key criterion for sustainable building innovation, and this should be reflected in green awards and rating systems. © 2021 The Authors</t>
  </si>
  <si>
    <t>Green buildings; Photovoltaic panels; Rainwater harvesting; Smart buildings; Sustainability</t>
  </si>
  <si>
    <t>https://www.scopus.com/inward/record.uri?eid=2-s2.0-85116674863&amp;doi=10.1016%2fj.buildenv.2021.108417&amp;partnerID=40&amp;md5=fa6c5c46eb675c7fac03a1a34943503a</t>
  </si>
  <si>
    <t>Alkhiari A.M., Mishra S., AlShehri M.</t>
  </si>
  <si>
    <t>Blockchain-based SQKD and IDS in edge enabled smart grid network</t>
  </si>
  <si>
    <t>10.32604/cmc.2022.019562</t>
  </si>
  <si>
    <t>Smart Grid is a power grid that improves flexibility, reliability, and efficiency through smart meters. Due to extensive data exchange over the Internet, the smart grid faces many security challenges that have led to data loss, data compromise, and high power consumption. Moreover, the lack of hardware protection and physical attacks reduce the overall performance of the smart grid network. We proposed the BLIDSE model (Blockchain-based secure quantum key distribution and Intrusion Detection System in Edge Enables Smart Grid Network) to address these issues. The proposed model includes five phases: The first phase is blockchain-based secure user authentication, where all smart meters are first registered in the blockchain, and then the blockchain generates a secret key. The blockchain verifies the user ID and the secret key during authentication matches the one authorized to access the network. The secret key is shared during transmission through secure quantum key distribution (SQKD). The second phase is the lightweight data encryption, for which we use a lightweight symmetric encryption algorithm, named Camellia. The third phase is the multi-constraint-based edge selection; the data are transmitted to the control center through the edge server, which is also authenticated by blockchain to enhance the security during the data transmission. We proposed a perfect matching algorithm for selecting the optimal edge. The fourth phase is a dual intrusion detection system which acts as a firewall used to drop irrelevant packets, and data packets are classified into normal, physical errors and attacks, which is done by Double Deep Q Network (DDQN). The last phase is optimal user privacy management. In this phase, smart meter updates and revocations are done, for which we proposed Forensic based Investigation Optimization (FBI), which improves the security of the smart grid network. The simulation is performed using network simulator NS3.26, which evaluates the performance in terms of computational complexity, accuracy, false detection, and false alarm rate. The proposed BLIDSE model effectively mitigates cyber-attacks, thereby contributing to improved security in the network. © 2022 Tech Science Press. All rights reserved.</t>
  </si>
  <si>
    <t>Blockchain; Deep reinforcement learning; Edge computing; Intrusion detection system; Quantum key distribution; Smart grid</t>
  </si>
  <si>
    <t>https://www.scopus.com/inward/record.uri?eid=2-s2.0-85116032992&amp;doi=10.32604%2fcmc.2022.019562&amp;partnerID=40&amp;md5=b05ef1f40a2e255ea6a95f8cd6c19929</t>
  </si>
  <si>
    <t>Hazarika A., Poddar S., Nasralla M.M., Rahaman H.</t>
  </si>
  <si>
    <t>Area and energy efficient shift and accumulator unit for object detection in IoT applications</t>
  </si>
  <si>
    <t>Alexandria Engineering Journal</t>
  </si>
  <si>
    <t>10.1016/j.aej.2021.04.099</t>
  </si>
  <si>
    <t>Convolutional Neural Networks (CNNs) exhibit significant performance enhancements in several machine learning tasks such as surveillance, intelligent transportation, smart grids and healthcare systems. With the proliferation of physical things being connected to internet and enabled with sensory capabilities to form an Internet of Thing (IoT) network, it is increasingly important to run CNN inference, a computationally intensive application, on the resource constrained IoT devices. Object detection is a fundamental computer vision problem that provides information for image understanding in several artificial intelligence (AI) applications in smart cities. Among various object detection algorithms, CNN has emerged as a new paradigm to improve the overall performance. The Multiply-accumulate (MAC) operations, which are used repeatedly in the convolution layers of CNN, hold extreme computational complexity. Hence, the overall computational workloads and their respective energy consumption of any CNN applications are on the rise. To overcome these escalating challenges, approximate computing mechanism has played a vital role in reducing power and area of computation intensive CNN applications. In this paper, we have designed an approximate MAC architecture, termed Shift and Accumulator Unit (SAC), for the error-resilient CNN based object detection algorithm targeting embedded platforms. The proposed computing unit deliberately trades accuracy to reduce design complexity and power consumption, thus suiting the resource constrained IoT devices. The pipeline architecture of the SAC unit saves approximately 1.8× clock cycles than the non-pipeline SAC architecture. The performance evaluation shows that the proposed computing unit has better energy efficiency and resource utilization than the accurate multiplier and state-of-the-art approximate multipliers without noticeable deterioration in overall performance. © 2021 THE AUTHORS</t>
  </si>
  <si>
    <t>Approximate computing; Convolution operation; Embedded platform; MAC unit; Object detection</t>
  </si>
  <si>
    <t>https://www.scopus.com/inward/record.uri?eid=2-s2.0-85108515894&amp;doi=10.1016%2fj.aej.2021.04.099&amp;partnerID=40&amp;md5=18fe9278646dca60df738dbe57d1a4d7</t>
  </si>
  <si>
    <t>Xie G., Chen X., Weng Y.</t>
  </si>
  <si>
    <t>Enhance load forecastability: Optimize data sampling policy by reinforcing user behaviors</t>
  </si>
  <si>
    <t>European Journal of Operational Research</t>
  </si>
  <si>
    <t>10.1016/j.ejor.2021.03.032</t>
  </si>
  <si>
    <t>Load forecasting has long been a key task for reliable power systems planning and operation. Over the recent years, advanced metering infrastructure has proliferated in industry. This has given rise to many load forecasting methods based on frequent measurements of power states obtained by smart meters. Meanwhile, real-world constraints arising in this new setting present both challenges and opportunities to achieve high load forecastability. The bandwidth constraints often imposed on the transmission between data concentrators and utilities are one of them, which limit the amount of data that can be sampled from customers. There lacks a sampling-rate control policy that is self-adaptive to users’ load behaviors through online data interaction with the smart grid environment. In this paper, we formulate the bandwidth-constrained sampling-rate control problem as a Markov decision process (MDP) and provide a reinforcement learning (RL)-based algorithm to solve the MDP for an optimal sampling-rate control policy. The resulting policy can be updated in real time to accommodate volatile load behaviors observed in the smart grid. Numerical experiments show that the proposed RL-based algorithm outperforms competing algorithms and delivers superior predictive performance. © 2021 Elsevier B.V.</t>
  </si>
  <si>
    <t>Forecasting; Machine learning; Markov decision processes; Reinforcement learning; Sampling-rate control</t>
  </si>
  <si>
    <t>https://www.scopus.com/inward/record.uri?eid=2-s2.0-85103991306&amp;doi=10.1016%2fj.ejor.2021.03.032&amp;partnerID=40&amp;md5=f62b58832c0578e0b82517a90326f21c</t>
  </si>
  <si>
    <t>González-Ordiano J.Á., Mühlpfordt T., Braun E., Liu J., Çakmak H., Kühnapfel U., Düpmeier C., Waczowicz S., Faulwasser T., Mikut R., Hagenmeyer V., Appino R.R.</t>
  </si>
  <si>
    <t>Probabilistic forecasts of the distribution grid state using data-driven forecasts and probabilistic power flow</t>
  </si>
  <si>
    <t>10.1016/j.apenergy.2021.117498</t>
  </si>
  <si>
    <t>The uncertainty associated with renewable energies creates challenges in the operation of distribution grids. One way for Distribution System Operators to deal with this is the computation of probabilistic forecasts of the full state of the grid. Recently, probabilistic forecasts have seen increased interest for quantifying the uncertainty of renewable generation and load. However, individual probabilistic forecasts of the state defining variables do not allow the prediction of the probability of joint events, for instance, the probability of two line flows exceeding their limits simultaneously. To overcome the issue of estimating the probability of joint events, we present an approach that combines data-driven probabilistic forecasts (obtained more specifically with quantile regressions) and probabilistic power flow. Moreover, we test the presented method using data from a real-world distribution grid that is part of the Energy Lab 2.0 of the Karlsruhe Institute of Technology and we implement it within a state-of-the-art computational framework. © 2021</t>
  </si>
  <si>
    <t>Distribution grid; Probabilistic forecasts; Probabilistic power flow; Uncertainty quantification</t>
  </si>
  <si>
    <t>https://www.scopus.com/inward/record.uri?eid=2-s2.0-85111960994&amp;doi=10.1016%2fj.apenergy.2021.117498&amp;partnerID=40&amp;md5=bc94793ade349427accc631b3c79d493</t>
  </si>
  <si>
    <t>Wu W., He H., Chu Z., Liu Y., Shi L., Gu M., Zhang T., Lin Z., Yang L.</t>
  </si>
  <si>
    <t>Blockchain-based smart payment scheme of power infrastructure funds</t>
  </si>
  <si>
    <t>10.1016/j.egyr.2021.09.199</t>
  </si>
  <si>
    <t>Nowadays, the construction of smart grids and new digital infrastructure is vigorously promoted by the government, so that the power infrastructure is gradually developing towards intelligence and digitization. However, various challenges such as the industry barrier difficult to remove, the unclear supervision policy, and unmatured technology specifications are brought into the present infrastructure construction. In order to improve the timeliness and accuracy of the power infrastructure fund payment, increase the credibility of data, and enhance the quality and effectiveness of supervision and review, a blockchain-based smart payment scheme for power infrastructure is proposed in this work. First, a smart payment business framework of power infrastructure based on blockchain technology is designed. On this basis, the overall framework of the smart payment scheme and the relationships between participants of the blockchain are analyzed. Then, the smart contract for power infrastructure fund payment based on Remix IDE is customized and the correctness and efficiency of the scheme are verified. Finally, the effectiveness and advantages of the scheme are analyzed from the perspective of reliability, security, and efficiency. The simulation result shows that the smart contract based payment process of power infrastructure funds can be optimized and simplified by the proposed scheme and the overall processing time can be reduced by more than 30%. © 2021 The Authors</t>
  </si>
  <si>
    <t>Blockchain; Digital signature; Fund payment; Power infrastructure; Smart contract</t>
  </si>
  <si>
    <t>https://www.scopus.com/inward/record.uri?eid=2-s2.0-85120630650&amp;doi=10.1016%2fj.egyr.2021.09.199&amp;partnerID=40&amp;md5=19a86f960e4e06957fb9b3bc2bfdc283</t>
  </si>
  <si>
    <t>Dorokhova M., Vianin J., Alder J.-M., Ballif C., Wyrsch N., Wannier D.</t>
  </si>
  <si>
    <t>A blockchain-supported framework for charging management of electric vehicles</t>
  </si>
  <si>
    <t>10.3390/en14217144</t>
  </si>
  <si>
    <t>Profound changes driven by decarbonization, decentralization, and digitalization are disrupting the energy industry, bringing new challenges to its key stakeholders. In the attempt to address the climate change issue, increasing penetration of renewables and mobility electrification augment the complexity of the electric grid, thus calling for new management approaches to govern energy exchanges while ensuring reliable and secure operations. The emerging blockchain technology is regarded as one of the most promising solutions to respond to the matter in a decentralized, efficient, fast, and secure way. In this work, we propose an Ethereum-based charging management framework for electric vehicles (EVs), tightly interlinked with physical and software infrastructure and implemented in a real-world demonstration site. With a specifically designed solidity-based smart contract governing the charging process, the proposed framework enables secure and reliable accounting of energy exchanges in a network of trustless peers, thus facilitating the EVs’ deployment and encouraging the adoption of blockchain technology for everyday tasks such as EV charging through private and semi-private charging infrastructure. The results of a multi-actor implementation case study in Switzerland demonstrate the feasibility of the proposed blockchain framework and highlight its potential to reduce costs in a typical EV charging business model. Moreover, the study shows that the suggested framework can speed up the charging and billing processes for EV users, simplify the access to energy markets for charging station owners, and facilitate the interaction between the two through specifically designed mobile and web applications. The implementation presented in this paper can be used as a guideline for future blockchain applications for EV charging and other smart grid projects. © 2021 by the authors. Licensee MDPI, Basel, Switzerland.</t>
  </si>
  <si>
    <t>blockchain; Electric vehicle charging; Electric vehicles; Ethereum; Smart community</t>
  </si>
  <si>
    <t>https://www.scopus.com/inward/record.uri?eid=2-s2.0-85118577491&amp;doi=10.3390%2fen14217144&amp;partnerID=40&amp;md5=3477e513b605f1f814c77ea094d46ee2</t>
  </si>
  <si>
    <t>Antal C., Cioara T., Antal M., Mihailescu V., Mitrea D., Anghel I., Salomie I., Raveduto G., Bertoncini M., Croce V., Bragatto T., Carere F., Bellesini F.</t>
  </si>
  <si>
    <t>Blockchain based decentralized local energy flexibility market</t>
  </si>
  <si>
    <t>10.1016/j.egyr.2021.08.118</t>
  </si>
  <si>
    <t>Large-scale deployment of renewable energy sources brings new challenges for smart grid management requiring the development of decentralized solutions and active participation of prosumer and non-grid-owned assets. Local energy flexibility markets can help in monitoring energy flows, motivate changes in prosumers’ energy supply and demand, achieving local energy balance, and optimization of electricity flows. In this paper, we propose a blockchain-based decentralized energy flexibility market enabling small-scale prosumers to trade in a peer-to-peer fashion their flexibility in terms of load modulation concerning the baseline energy profiles. We have defined an energy flexibility token for digitizing the flexibility of prosumers allowing to be traded on the market as an asset and self-enforcing smart contracts for decentralized market operation including functions such as the placement of flexibility bids/offers, trading session management, or energy and financial settlement of energy flexibility transactions. For matching the flexibility bids and offers, a solution based on a greedy heuristic and a bipartite graph is proposed for minimizing the number of flexibility transactions and reducing the blockchain-associated costs, while Oracles are used to assure its secure integration with the blockchain. The blockchain-based flexibility market was validated with the help of the Terni city Distribution System Operator, showing promising results in enabling the self-consumption of renewable energy generated in a small scale urban micro-grid considering live energy monitoring data, and in assuring the local balancing of the demand side in a simulated environment considering many market participants and historical energy data. © 2021</t>
  </si>
  <si>
    <t>Bids and offers matching; Blockchain; Local flexibility market; Oracles; Peer-to-peer flexibility trading</t>
  </si>
  <si>
    <t>https://www.scopus.com/inward/record.uri?eid=2-s2.0-85117207647&amp;doi=10.1016%2fj.egyr.2021.08.118&amp;partnerID=40&amp;md5=a70e7ad8492767cb1ade139503c95106</t>
  </si>
  <si>
    <t>Shibl M., Ismail L., Massoud A.</t>
  </si>
  <si>
    <t>Electric vehicles charging management using machine learning considering fast charging and vehicle-to-grid operation</t>
  </si>
  <si>
    <t>10.3390/en14196199</t>
  </si>
  <si>
    <t>Electric vehicles (EVs) have gained in popularity over the years. The charging of a high number of EVs harms the distribution system. As a result, increased transformer overloads, power losses, and voltage fluctuations may occur. Thus, management of EVs is required to address these challenges. An EV charging management system based on machine learning (ML) is utilized to route EVs to charging stations to minimize the load variance, power losses, voltage fluctuations, and charging cost whilst considering conventional charging, fast charging, and vehicle-to-grid (V2G) technologies. A number of ML algorithms are contrasted in terms of their performances in optimization since ML has the ability to create accurate future decisions based on historical data, which are Decision Tree (DT), Random Forest (RF), Support Vector Machine (SVM), K-Nearest Neighbours (KNN), Long Short-Term Memory (LSTM) and Deep Neural Networks (DNN). The results verify the reliability of the use of LSTM for the management of EVs to ensure high accuracy. The LSTM model successfully minimizes power losses and voltage fluctuations and achieves peak shaving by flattening the load curve. Furthermore, the charging cost is minimized. Additionally, the efficiency of the management system proved to be robust against the uncertainty of the load data that is used as an input to the ML system. © 2021 by the authors. Licensee MDPI, Basel, Switzerland.</t>
  </si>
  <si>
    <t>Decision tree; Deep neural networks; Distribution grid optimiza-tion; Electric vehicle charging; K-nearest neighbors; Long short-term memory; Machine learning; Random forest; Support vector machine; Vehicle to grid</t>
  </si>
  <si>
    <t>https://www.scopus.com/inward/record.uri?eid=2-s2.0-85116019659&amp;doi=10.3390%2fen14196199&amp;partnerID=40&amp;md5=27c8a7e6eecb9ec3e4c4cb1811122f8b</t>
  </si>
  <si>
    <t>Yaqub R., Ali M., Ali H.</t>
  </si>
  <si>
    <t>Dc microgrid utilizing artificial intelligence and phasor measurement unit assisted inverter</t>
  </si>
  <si>
    <t>10.3390/en14196086</t>
  </si>
  <si>
    <t>Community microgrids are set to change the landscape of future energy markets. The technology is being deployed in many cities around the globe. However, a wide-scale deployment faces three major issues: initial synchronization of microgrids with the utility grids, slip management during its operation, and mitigation of distortions produced by the inverter. This paper proposes a Phasor Measurement Unit (PMU) Assisted Inverter (PAI) that addresses these three issues in a single solution. The proposed PAI continually receives real-time data from a Phasor Measurement Unit installed in the distribution system of a utility company and keeps constructing a real-time reference signal for the inverter. To validate the concept, a unique intelligent DC microgrid architecture that employs the proposed Phasor Measurement Unit (PMU) Assisted Inverter (PAI) is also presented, alongside the cloud-based Artificial Intelligence (AI), which harnesses energy from community shared resources, such as batteries and the community’s rooftop solar resources. The results show that the proposed system produces quality output and is 98.5% efficient. © 2021 by the authors. Licensee MDPI, Basel, Switzerland.</t>
  </si>
  <si>
    <t>Artificial intelligence (AI); Cloud; DC microgrid; Electric vehicles; In-verter; Phasor measurement unit (PMU); Slip management; Synchronization; Zero crossover distortion</t>
  </si>
  <si>
    <t>https://www.scopus.com/inward/record.uri?eid=2-s2.0-85115621971&amp;doi=10.3390%2fen14196086&amp;partnerID=40&amp;md5=9abc9470088ecb9caaf81a9eef65b2e3</t>
  </si>
  <si>
    <t>Biard G., Nour G.A.</t>
  </si>
  <si>
    <t>Industry 4.0 contribution to asset management in the electrical industry</t>
  </si>
  <si>
    <t>10.3390/su131810369</t>
  </si>
  <si>
    <t>Industry 4.0 has revolutionized paradigms by leading to major technological develop-ments in several sectors, including the energy sector. Aging equipment fleets and changing demand are challenges facing electricity companies. Forced to limit resources, these organizations must question their method and the current model of asset management (AM). The objective of this article is to detail how industry 4.0 can improve the AM of electrical networks from a global point of view. To do so, the industry 4.0 tools will be presented, as well as a review of the literature on their application and benefits in this area. From the literature review conducted, we observe that once properly structured and managed, big data forms the basis for the implementation of advanced tools and technologies in electrical networks. The data generated by smart grids and data compiled for several years in electrical networks have the characteristics of big data. Therefore, it leaves room for a mul-titude of possibilities for comprehensive analysis and highly relevant information. Several tools and technologies, such as modeling, simulation as well as the use of algorithms and IoT, combined with big data analysis, leads to innovations that serve a common goal. They facilitate the control of reli-ability-related risks, maximize the performance of assets, and optimize the intervention frequency. Consequently, they minimize the use of resources by helping decision-making processes. © 2021 by the authors. Licensee MDPI, Basel, Switzerland.</t>
  </si>
  <si>
    <t>Asset life cycle management; Asset management; Big data; Complex systems; Decision making; Electrical networks; Industry 4.0; Risk management; Smart grids</t>
  </si>
  <si>
    <t>https://www.scopus.com/inward/record.uri?eid=2-s2.0-85115258851&amp;doi=10.3390%2fsu131810369&amp;partnerID=40&amp;md5=ad89418084a5f83524597f0e524e171f</t>
  </si>
  <si>
    <t>Papastefanou S.</t>
  </si>
  <si>
    <t>Smart Grids and Machine Learning in Chinese and Western Intellectual Property Law: The Key Role of Machine Learning in Integrating Sustainable Energy into Smart Grids and the Corresponding Approaches to Asset Protection in Intellectual Property Law</t>
  </si>
  <si>
    <t>IIC International Review of Intellectual Property and Competition Law</t>
  </si>
  <si>
    <t>10.1007/s40319-021-01100-7</t>
  </si>
  <si>
    <t>Having huge power grids successfully integrate sustainable energy sources requires a smart and flexible power grid management system. Such smart systems have to adapt fast and accurately to a great amount of data input – a task which is made easier by applying modern machine learning technology. Solutions crafted by dynamic and powerful computing algorithms have the potential to surpass human cognitive capabilities. The question arises whether and how intellectual property law can be used to set the right incentives. This paper initially describes the basic functions of smart grids and the corresponding necessity of machine learning. Subsequently, it will analyze the current approaches of the most relevant patent offices in dealing with the challenges of AI-related smart grid inventions. Ultimately, it will be demonstrated that the contemporary discussions fail to focus on practical considerations of market entry possibilities that might be more promising than the approach of creating new exclusionary intellectual property rights. © 2021, The Author(s).</t>
  </si>
  <si>
    <t>AI; Compulsory licensing; Copyright law; Machine learning; Patent law; Smart grid</t>
  </si>
  <si>
    <t>https://www.scopus.com/inward/record.uri?eid=2-s2.0-85113874547&amp;doi=10.1007%2fs40319-021-01100-7&amp;partnerID=40&amp;md5=250291b541c345312d9dedf05986f1c3</t>
  </si>
  <si>
    <t>Kathirgamanathan A., Mangina E., Finn D.P.</t>
  </si>
  <si>
    <t>Development of a Soft Actor Critic deep reinforcement learning approach for harnessing energy flexibility in a Large Office building</t>
  </si>
  <si>
    <t>Energy and AI</t>
  </si>
  <si>
    <t>10.1016/j.egyai.2021.100101</t>
  </si>
  <si>
    <t>This research is concerned with the novel application and investigation of ‘Soft Actor Critic’ based deep reinforcement learning to control the cooling setpoint (and hence cooling loads) of a large commercial building to harness energy flexibility. The research is motivated by the challenge associated with the development and application of conventional model-based control approaches at scale to the wider building stock. Soft Actor Critic is a model-free deep reinforcement learning technique that is able to handle continuous action spaces and which has seen limited application to real-life or high-fidelity simulation implementations in the context of automated and intelligent control of building energy systems. Such control techniques are seen as one possible solution to supporting the operation of a smart, sustainable and future electrical grid. This research tests the suitability of the technique through training and deployment of the agent on an EnergyPlus based environment of the office building. The agent was found to learn an optimal control policy that was able to minimise energy costs by 9.7% compared to the default rule-based control scheme and was able to improve or maintain thermal comfort limits over a test period of one week. The algorithm was shown to be robust to the different hyperparameters and this optimal control policy was learnt through the use of a minimal state space consisting of readily available variables. The robustness of the algorithm was tested through investigation of the speed of learning and ability to deploy to different seasons and climates. It was found that the agent requires minimal training sample points and outperforms the baseline after three months of operation and also without disruption to thermal comfort during this period. The agent is transferable to other climates and seasons although further retraining or hyperparameter tuning is recommended. © 2021 The Authors</t>
  </si>
  <si>
    <t>Building energy flexibility; Deep Reinforcement Learning (DRL); Machine learning; Smart grid; Soft Actor Critic (SAC)</t>
  </si>
  <si>
    <t>https://www.scopus.com/inward/record.uri?eid=2-s2.0-85109095539&amp;doi=10.1016%2fj.egyai.2021.100101&amp;partnerID=40&amp;md5=e40d481cb0c8bb9ece4e2dca13a67462</t>
  </si>
  <si>
    <t>Baasch G., Rousseau G., Evins R.</t>
  </si>
  <si>
    <t>A Conditional Generative adversarial Network for energy use in multiple buildings using scarce data</t>
  </si>
  <si>
    <t>10.1016/j.egyai.2021.100087</t>
  </si>
  <si>
    <t>Building consumption data is integral to numerous applications including retrofit analysis, Smart Grid integration and optimization, and load forecasting. Still, due to technical limitations, privacy concerns and the proprietary nature of the industry, usable data is often unavailable for research and development. Generative adversarial networks (GANs) - which generate synthetic instances that resemble those from an original training dataset - have been proposed to help address this issue. Previous studies use GANs to generate building sequence data, but the models are not typically designed for time series problems, they often require relatively large amounts of input data (at least 20,000 sequences) and it is unclear whether they correctly capture the temporal behaviour of the buildings. In this work we implement a conditional temporal GAN that addresses these issues, and we show that it exhibits state-of-the-art performance on small datasets. 22 different experiments that vary according to their data inputs are benchmarked using Jensen-Shannon divergence (JSD) and predictive forecasting validation error. Of these, the best performing is also evaluated using a curated set of metrics that extends those of previous work to include PCA, deep-learning based forecasting and measurements of trend and seasonality. Two case studies are included: one for residential and one for commercial buildings. The model achieves a JSD of 0.012 on the former data and 0.037 on the latter, using only 396 and 156 original load sequences, respectively. © 2021</t>
  </si>
  <si>
    <t>Building load profile; Data scarcity; Generative adversarial network; Machine learning</t>
  </si>
  <si>
    <t>https://www.scopus.com/inward/record.uri?eid=2-s2.0-85107871983&amp;doi=10.1016%2fj.egyai.2021.100087&amp;partnerID=40&amp;md5=9bf75715673e826f5561b6a24e2a4de8</t>
  </si>
  <si>
    <t>Paletta Q., Arbod G., Lasenby J.</t>
  </si>
  <si>
    <t>Benchmarking of deep learning irradiance forecasting models from sky images – An in-depth analysis</t>
  </si>
  <si>
    <t>Solar Energy</t>
  </si>
  <si>
    <t>10.1016/j.solener.2021.05.056</t>
  </si>
  <si>
    <t>A number of industrial applications, such as smart grids, power plant operation, hybrid system management or energy trading, could benefit from improved short-term solar forecasting, addressing the intermittent energy production from solar panels. However, current approaches to modelling the cloud cover dynamics from sky images still lack precision regarding the spatial configuration of clouds, their temporal dynamics and physical interactions with solar radiation. Benefiting from a growing number of large datasets, data driven methods are being developed to address these limitations with promising results. In this study, we compare four commonly used deep learning architectures trained to forecast solar irradiance from sequences of hemispherical sky images and exogenous variables. To assess the relative performance of each model, we used the forecast skill metric based on the smart persistence model, as well as ramp and time distortion metrics. The results show that encoding spatiotemporal aspects of the sequence of sky images greatly improved the predictions with 10 min ahead forecast skill reaching 20.4% on the test year. However, based on the experimental data, we conclude that, with a common setup, deep learning models tend to behave just as a ‘very smart persistence model’, temporally aligned with the persistence model while mitigating its most penalising errors. Thus, despite being captured by the sky cameras, models often miss fundamental events causing large irradiance changes such as clouds obscuring the sun. We hope that our work will contribute to a shift of this approach to irradiance forecasting, from reactive to anticipatory. © 2021 International Solar Energy Society</t>
  </si>
  <si>
    <t>Computer Vision; Convolutional Neural Networks; Deep Learning; Forecasting; Sky Images; Solar irradiance</t>
  </si>
  <si>
    <t>https://www.scopus.com/inward/record.uri?eid=2-s2.0-85111067547&amp;doi=10.1016%2fj.solener.2021.05.056&amp;partnerID=40&amp;md5=d49a0ad6aa4c076bad37fdcdb16ef7c8</t>
  </si>
  <si>
    <t>Al-Gabalawy M.</t>
  </si>
  <si>
    <t>Reinforcement learning for the optimization of electric vehicle virtual power plants</t>
  </si>
  <si>
    <t>10.1002/2050-7038.12951</t>
  </si>
  <si>
    <t>Integrating weather-dependent renewable energy sources into the electricity system impose challenges on the power grid. Balancing services are needed, which can be provided by virtual power plants (VPP) that aggregate distributed energy resources (DER) to consume or produce electricity on demand. Electric vehicle (EV) fleets can use idle cars' batteries as combined storage to offer balancing services on smart electricity markets. However, there are risks associated with this business model extension. The fleet faces severe imbalance penalties if it cannot charge the offered amount of balancing energy due to the vehicles' unpredicted mobility demand. Ensuring the fleet can fulfill all market commitments risks denying profitable customer rentals. We study the design of a decision support system that estimates these risks, dynamically adjusts the composition of a VPP portfolio, and profitably places bids on multiple electricity markets simultaneously. Here we show that a reinforcement learning agent can optimize the VPP portfolio by learning from favorable market conditions and fleet demand uncertainties. In comparison to previous research, in which the bidding risks were unknown and fleets could only offer conservative amounts of balancing power to a single market, our proposed approach increases the amount of offered balancing power by 48% to 82% and achieves a charging cost reduction of the fleet by 25%. In experiments with real-world carsharing data of 500 EVs, we found that mobility demand forecasting algorithms' accuracy is crucial for a successful bidding strategy. Moreover, we show that recent advancements in deep reinforcement learning decrease the convergence time and improve the results' robustness. Our results demonstrate how modern RL algorithms can be successfully used for fleet management, VPP optimization, and demand response in the smart grid. We anticipate that DER, such as EVs, will play an essential role in providing reliable backup power for the grid and formulate market design recommendations to allow easier access to these resources. © 2021 John Wiley &amp; Sons Ltd.</t>
  </si>
  <si>
    <t>distributed energy resources; electric vehicle; machine learning; optimization; reinforcement learning; virtual power plants</t>
  </si>
  <si>
    <t>https://www.scopus.com/inward/record.uri?eid=2-s2.0-85107157513&amp;doi=10.1002%2f2050-7038.12951&amp;partnerID=40&amp;md5=a5f927241753f87aeaee2db23371c0e8</t>
  </si>
  <si>
    <t>Xu Y., Ahokangas P., Yrjölä S., Koivumäki T.</t>
  </si>
  <si>
    <t>The fifth archetype of electricity market: the blockchain marketplace</t>
  </si>
  <si>
    <t>Wireless Networks</t>
  </si>
  <si>
    <t>10.1007/s11276-019-02065-9</t>
  </si>
  <si>
    <t>Enabling and empowering the diverse energy resources to have active yet efficient participation in the smart grid and energy market is an unrivaled challenge for the energy industry. This research expands the four dominant archetypes of business models in the energy and electricity market, creating a fifth archetype, the “blockchain marketplace”. The contributions of the study are to identify the extant electricity market designs and architectures as centralized and pseudo-decentralized while proposing a fully decentralized architecture enabled by the blockchain. The research contributes to the literature of smart grids and demand-side management and introduces the value configuration/architecture approach for the energy market and business model domains. © 2019, The Author(s).</t>
  </si>
  <si>
    <t>Blockchain; Business model; Electricity market; Energy market; Smart grid</t>
  </si>
  <si>
    <t>https://www.scopus.com/inward/record.uri?eid=2-s2.0-85068829377&amp;doi=10.1007%2fs11276-019-02065-9&amp;partnerID=40&amp;md5=58ec1c8b365367ac6d21ead369b6aa6c</t>
  </si>
  <si>
    <t>Leal A., Botero J.F.</t>
  </si>
  <si>
    <t>An architecture for power substations communication networks based on SDN and virtualization paradigms [Arquitectura para redes de comunicaciones en subestaciones de energía basadas en virtualización y SDN]</t>
  </si>
  <si>
    <t>Revista Facultad de Ingenieria</t>
  </si>
  <si>
    <t>10.17533/udea.redin.20210321</t>
  </si>
  <si>
    <t>The deployment of infrastructures related to the Smart Grid concept introduces data communication networks in the grid operation systems (control, communication, and monitoring). The implementation of data communication networks facilitates and improves the efficiency of the tasks related to the generation, transmission, and distribution of electrical energy. In turn, network management is being permeated by new technologies such as Software Defined Networking (SDN) and network virtualization, that promote automation and innovation of communication networks aiming to overcome the lack of flexibility and the difficulties to evolve that are present in current communication networks. In this context, this paper proposes a reconceptualization of the power substations communications network architecture based on the IEC 61850 standard. Here, we present a complete view of the Smart Solution for Substation Networks (S3N) architecture, which allows modeling the future power substations communication networks taking advantage of the benefits introduced by SDN and virtualization technologies. In addition, in order to provide a better understanding of the challenges arising in this area, and to generate new research interest in this field, a review of several studies oriented to determine the feasibility of incorporating SDN as a key element to improve the management and operation of the power substations communication networks is presented. © 2021. All Rights Reserved.</t>
  </si>
  <si>
    <t>automation; automatización; SDN; SDN; sistema; Subestación; Substation; system; virtualización; virtualization</t>
  </si>
  <si>
    <t>https://www.scopus.com/inward/record.uri?eid=2-s2.0-85108567402&amp;doi=10.17533%2fudea.redin.20210321&amp;partnerID=40&amp;md5=d1d33400bc18465b879a823d3d3a296d</t>
  </si>
  <si>
    <t>Ardagna C.A., Bellandi V., Damiani E., Bezzi M., Hebert C.</t>
  </si>
  <si>
    <t>Big Data Analytics-as-a-Service: Bridging the gap between security experts and data scientists</t>
  </si>
  <si>
    <t>Computers and Electrical Engineering</t>
  </si>
  <si>
    <t>10.1016/j.compeleceng.2021.107215</t>
  </si>
  <si>
    <t>We live in an interconnected and pervasive world where huge amount of data are collected every second. Fully exploiting data through advanced analytics, machine learning and artificial intelligence, becomes crucial for businesses, from micro to large enterprises, resulting in a key advantage (or shortcoming) in the global market competition, as well as in a strong market driver for business analytics solutions. This scenario is deeply changing the security landscape, introducing new risks and threats that affect security and privacy of systems, on one side, and safety of users, on the other side. Many domains that can benefit from novel solutions based on data analytics have stringent security requirements to fulfill. The Energy domain's Smart Grid is a major example of systems at the crossroads of security and data-driven intelligence. The Smart Grid plays a crucial role in modern energy infrastructure. However, it must face two major challenges related to security: managing front-end intelligent devices such as power assets and smart meters securely, and protecting the huge amount of data received from these devices. Starting from these considerations, setting up proper analytics is a complex problem because security controls could have the undesired side effect of decreasing the accuracy of the analytics themselves. This is even more critical when the configuration of security controls is let to the security expert, who often has only basic skills in data science. In this paper, we propose a solution based on the concept of Model-Based Big Data Analytics-as-a-Service (MBDAaaS) that bridges the gap between security experts and data scientists. Our solution acts as a middleware allowing a security expert and a data scientist to collaborate to the deployment of an analytics addressing their needs. © 2021 Elsevier Ltd</t>
  </si>
  <si>
    <t>Artificial intelligence; Big Data Analytics; Machine learning; Security and privacy</t>
  </si>
  <si>
    <t>https://www.scopus.com/inward/record.uri?eid=2-s2.0-85106222197&amp;doi=10.1016%2fj.compeleceng.2021.107215&amp;partnerID=40&amp;md5=4fc53097d67861b00a6fc43f56c36ad9</t>
  </si>
  <si>
    <t>Antonopoulos I., Robu V., Couraud B., Flynn D.</t>
  </si>
  <si>
    <t>Data-driven modelling of energy demand response behaviour based on a large-scale residential trial</t>
  </si>
  <si>
    <t>10.1016/j.egyai.2021.100071</t>
  </si>
  <si>
    <t>Recent years have seen an increasing interest in Demand Response (DR), as a means to satisfy the growing flexibility needs of modern power grids. This increased flexibility is required due to the growing proportion of intermittent renewable energy generation into the energy mix, and increasing complexity in demand profiles from the electrification of transport networks. Currently, less than 2% of the global potential for demand-side flexibility is currently utilised, but a more widespread adoption of residential consumers as flexibility resources can lead to substantially higher utilisation of the demand-side flexibility potential. In order to achieve this target, acquiring a better understanding of how residential DR participants respond in DR events is essential – and recent advances in novel machine learning and statistical AI provide promising tools to address this challenge. This study provides an in-depth analysis of how residential customers have responded in incentive-based DR, utilising household-related data from a large-scale, real-world trial: the Smart Grid, Smart City (SGSC) project. Using a number of different machine learning approaches, we model the relationship between a household's response and household-related features. Moreover, we examine the potential effects of households’ features on the residential response behaviour, and highlight a number of key insights which raise questions about the reported level of consumers’ engagement in DR schemes, and the motivation for different customers’ response level. Finally, we explore the temporal structure of the response – and although we found no supporting evidence of DR responders learning over time for the available data from this trial, the proposed methodologies could be used for longer-term longitudinal DR studies. Our study concludes with a broader discussion of our findings and potential paths for future research in this emerging area. © 2021 The Author(s)</t>
  </si>
  <si>
    <t>Artificial intelligence; Artificial neural networks; Demand response; Ensemble methods; Machine learning; Power systems; Residential response behaviour</t>
  </si>
  <si>
    <t>https://www.scopus.com/inward/record.uri?eid=2-s2.0-85113225994&amp;doi=10.1016%2fj.egyai.2021.100071&amp;partnerID=40&amp;md5=6dab37353c8758138085cf88a50ead7d</t>
  </si>
  <si>
    <t>Tran N.N., Pota H.R., Tran Q.N., Hu J.</t>
  </si>
  <si>
    <t>Designing Constraint-Based False Data-Injection Attacks against the Unbalanced Distribution Smart Grids</t>
  </si>
  <si>
    <t>10.1109/JIOT.2021.3056649</t>
  </si>
  <si>
    <t>The advent of smart power grid, which plays a vital role in the upcoming smart city era, is accompanied with the implementation of a monitoring tool, called state estimation (SE). For the case of the unbalanced residential distribution grid, the state-estimating operation, which is conducted at a regional scale, is considered as an application of the edge computing-based Internet of Things (IoT). While the outcome of the SE is important to the subsequent control activities, its accuracy heavily depends on the data integrity of the information collected from the scattered measurement devices. This fact exposes the vulnerability of the SE module under the effect of data-driven attacks. Among these, the false data-injection (FDI) attack is attracting much attention due to its capability to interfere with the normal operation of the network without being detected. This article presents an attack design scheme based on a nonlinear physical-constraint model that is able to produce an FDI attack with theoretically stealthy characteristic. To demonstrate the effectiveness of the proposed design scheme, simulations with the IEEE 13-node test feeder and the WSCC 9-bus system are conducted. The experimental results indicate that not only the false-positive rate of the bad data detection mechanism is 100% but the physical consequence of the attack is severe. These results pose a serious challenge for the operators in maintaining the integrity of measurement data. © 2014 IEEE.</t>
  </si>
  <si>
    <t>Cyber-physical system; cybersecurity threat; distribution; edge computing; false data-injection (FDI) attack; Internet of Things (IoT); smart devices; smart grid; state estimation (SE); unbalanced</t>
  </si>
  <si>
    <t>https://www.scopus.com/inward/record.uri?eid=2-s2.0-85100815500&amp;doi=10.1109%2fJIOT.2021.3056649&amp;partnerID=40&amp;md5=b9c6afa4d682192a445e82688be69924</t>
  </si>
  <si>
    <t>Vallent T.F., Hanyurwimfura D., Mikeka C.</t>
  </si>
  <si>
    <t>Efficient certificate-less aggregate signature scheme with conditional privacy-preservation for vehicular ad hoc networks enhanced smart grid system</t>
  </si>
  <si>
    <t>10.3390/s21092900</t>
  </si>
  <si>
    <t>Vehicular Ad hoc networks (VANETs) as spontaneous wireless communication technology of vehicles has a wide range of applications like road safety, navigation and other electric car technolo-gies, however its practicability is greatly hampered by cyber-attacks. Due to message broadcasting in an open environment during communication, VANETs are inherently vulnerable to security and privacy attacks. However to address the cyber-security issues with optimal computation overhead is a matter of current security research challenge. So this paper designs a secure and efficient certificateless aggregate scheme (ECLAS) for VANETs applicable in a smart grid scenario. The proposed scheme is based on elliptic curve cryptography to provide conditional privacy-preservation by incor-porating usage of time validated pseudo-identification for communicating vehicles besides sorting out the KGC (Key Generation Center) escrow problem. The proposed scheme is comparatively more efficient to relevant related research work because it precludes expensive computation operations likes bilinear pairings as shown by the performance evaluation. Similarly, communication cost is within the ideal range to most related works while considering the security requirements of VANETs system applicable in a smart grid environment. © 2021 by the authors. Licensee MDPI, Basel, Switzerland.</t>
  </si>
  <si>
    <t>Aggregation; Certificate-less; Privacy-preserving; Signature; Smart grid; Vehicular ad hoc network</t>
  </si>
  <si>
    <t>https://www.scopus.com/inward/record.uri?eid=2-s2.0-85104475487&amp;doi=10.3390%2fs21092900&amp;partnerID=40&amp;md5=338167b1042182d67abdc0e0fd9af013</t>
  </si>
  <si>
    <t>Yang Q., Wang H.</t>
  </si>
  <si>
    <t>Blockchain-Empowered Socially Optimal Transactive Energy System: Framework and Implementation</t>
  </si>
  <si>
    <t>IEEE Transactions on Industrial Informatics</t>
  </si>
  <si>
    <t>10.1109/TII.2020.3027577</t>
  </si>
  <si>
    <t>Transactive energy plays a key role in the operation and energy management of future power systems. However, the conventional operational mechanism, which follows a centralized design, is often less secure, vulnerable to malicious behaviors, and suffers from privacy leakage. In this article, we introduce blockchain technology in transactive energy to address these challenges. Specifically, we develop a novel blockchain-based transactive energy framework for prosumers and design a decentralized energy trading algorithm that matches the operation of the underlying blockchain system. We prove that the trading algorithm improves the individual benefit and guarantees the socially optimal performance, and thus, incentivizes prosumers to join the transactive energy platform. Moreover, we evaluate the feasibility of the transactive energy platform throughout the implementation of a small-scale network of Internet of Things devices and extensive simulations using real-world data. Our results show that this blockchain-based transactive energy platform is feasible in practice, and the decentralized trading algorithm reduces the user's individual cost by up to 77% and lowers the overall cost by 24%. © 2005-2012 IEEE.</t>
  </si>
  <si>
    <t>Blockchain; decentralized optimization; energy trading (ET); privacy; smart grid; transactive energy</t>
  </si>
  <si>
    <t>https://www.scopus.com/inward/record.uri?eid=2-s2.0-85101775541&amp;doi=10.1109%2fTII.2020.3027577&amp;partnerID=40&amp;md5=4e1fcf8743d83ad21a1180c5133f339b</t>
  </si>
  <si>
    <t>Lucas A., Geneiatakis D., Soupionis Y., Nai-Fovino I., Kotsakis E.</t>
  </si>
  <si>
    <t>Blockchain technology applied to energy demand response service tracking and data sharing</t>
  </si>
  <si>
    <t>10.3390/en14071881</t>
  </si>
  <si>
    <t>Demand response (DR) services have the potential to enable large penetration of renewable energy by adjusting load consumption, thus providing balancing support to the grid. The success of such load flexibility provided by industry, communities, or prosumers and its integration in electricity markets, will depend on a redesign and adaptation of the current interactions between participants. New challenges are, however, bound to appear with the large scale contribution of smaller assets to flexibility, including, among others, the dispatch coordination, the validation of delivery of the DR provision, and the corresponding settlement of contracts, while assuring secured data access among interested parties. In this study we applied distributed ledger (DLT)/blockchain technology to securely track DR provision, focusing on the validation aspect, assuring data integrity, origin, fast registry, and sharing within a permissioned system, between all relevant parties (including transmission system operators (TSOs), aggregators, distribution system operators (DSOs), balance responsible parties (BRP), and prosumers). We propose a framework for DR registry and implemented it as a proof of concept on Hyperledger Fabric, using real assets in a laboratory environment, in order to study its feasibility and performance. The lab set up includes a 450 kW energy storage system, scheduled to provide DR services, upon a system operator request and the corresponding validations and verifications are done, followed by the publication on a blockchain. Results show the end to end execution time remained below 1 s, when below 32 requests/sec. The smart contract memory utilization did not surpass 1% for both active and passive nodes and the peer CPU utilization, remained below 5% in all cases simulated (3, 10, and 28 nodes). Smart Contract CPU utilization remained stable, below 1% in all cases. The performance of the implementation showed scalable results, which enables real world adoption of DLT in supporting the development of flexibility markets, with the advantages of blockchain technology. © 2021 by the authors. Licensee MDPI, Basel, Switzerland.</t>
  </si>
  <si>
    <t>Blockchain; Data sharing coordination; Demand response; Distributed ledger technology; Flexibility provision; Hyperledger</t>
  </si>
  <si>
    <t>https://www.scopus.com/inward/record.uri?eid=2-s2.0-85106466010&amp;doi=10.3390%2fen14071881&amp;partnerID=40&amp;md5=b62b11a092313d59ee4f2eff8b928695</t>
  </si>
  <si>
    <t>Lei W., Wen H., Wu J., Hou W.</t>
  </si>
  <si>
    <t>MADDPG-based security situational awareness for smart grid with intelligent edge</t>
  </si>
  <si>
    <t>Applied Sciences (Switzerland)</t>
  </si>
  <si>
    <t>10.3390/app11073101</t>
  </si>
  <si>
    <t>Advanced communication and information technologies enable smart grids to be more intelligent and automated, although many security issues are emerging. Security situational awareness (SSA) has been envisioned as a potential approach to provide safe services for power systems’ operation. However, in the power cloud master station mode, massive heterogeneous power terminals make SSA complicated, and failure information cannot be promptly delivered. Moreover, the dynamic and continuous situational space also increases the challenges of SSA. By taking advantages of edge intelligence, this paper introduces edge computing between terminals and the cloud to address the drawbacks of the traditional power cloud paradigm. Moreover, a deep reinforcement learning algorithm based on the edge computing paradigm of multiagent deep deterministic policy gradient (MADDPG) is proposed. The minimum processing cost under the premise of minimum detection error rate is taken to analyze the smart grids’ SSA. Performance evaluations show that the algorithm under this paradigm can achieve faster convergence and the optimal goal, namely the provision of real-time protection for smart grids. © 2021 by the authors.</t>
  </si>
  <si>
    <t>Deep reinforcement learning; Edge computing; Multi-agent DDPG; Situational awareness; Smart grid</t>
  </si>
  <si>
    <t>https://www.scopus.com/inward/record.uri?eid=2-s2.0-85103548591&amp;doi=10.3390%2fapp11073101&amp;partnerID=40&amp;md5=f85157cbd5a398b61e1d9c10364ace01</t>
  </si>
  <si>
    <t>Gaybullaev T., Kwon H.-Y., Kim T., Lee M.-K.</t>
  </si>
  <si>
    <t>Efficient and privacy-preserving energy trading on blockchain using dual binary encoding for inner product encryption†</t>
  </si>
  <si>
    <t>10.3390/s21062024</t>
  </si>
  <si>
    <t>The rapidly increasing expansion of distributed energy resources (DER), such as renewable energy systems and energy storage systems into the electric power system and the integration of advanced information and communication technologies enable DER owners to participate in the electricity market for grid services. For more efficient and reliable power system operation, the concept of peer-to-peer (P2P) energy trading has recently been proposed. The adoption of blockchain technology in P2P energy trading has been considered to be the most promising solution enabling secure smart contracts between prosumers and users. However, privacy concerns arise because the sensitive data and transaction records of the participants, i.e., the prosumers and the distribution system operator (DSO), become available to the blockchain nodes. Many efforts have been made to resolve this issue. A recent breakthrough in a P2P energy trading system on an Ethereum blockchain is that all bid values are encrypted using functional encryption and peer matching for trading is performed securely on these encrypted bids. Their protocol is based on a method that encodes integers to vectors and an algorithm that securely compares the ciphertexts of these vectors. However, the comparison method is not very efficient in terms of the range of possible bid values because the amount of computation grows linearly according to the size of this range. This paper addresses this challenge by proposing a new bid encoding algorithm called dual binary encoding, which dramatically reduces the amount of computation as it is only proportional to the square of the logarithm of the size of the encoding range. Moreover, we propose a practical mechanism for rebidding the remaining amount caused when the amounts from the two matching peers are not equal. Finally, the feasibility of the proposed method is evaluated by using a virtual energy trade testbed and a private Ethereum blockchain platform. © 2021 by the authors. Licensee MDPI, Basel, Switzerland.</t>
  </si>
  <si>
    <t>Blockchain; Energy trading; Functional encryption; Inner product; Integer comparison</t>
  </si>
  <si>
    <t>https://www.scopus.com/inward/record.uri?eid=2-s2.0-85102257199&amp;doi=10.3390%2fs21062024&amp;partnerID=40&amp;md5=3f3cc06d606b62fee441b20f9b415a47</t>
  </si>
  <si>
    <t>Sadu A., Jindal A., Lipari G., Ponci F., Monti A.</t>
  </si>
  <si>
    <t>Resilient design of distribution grid automation system against cyber-physical attacks using blockchain and smart contract</t>
  </si>
  <si>
    <t>Blockchain: Research and Applications</t>
  </si>
  <si>
    <t>10.1016/j.bcra.2021.100010</t>
  </si>
  <si>
    <t>The current Distribution Grid Automation (DGA) Systems are being heavily dependent on the Information and Communication Technologies (ICT) infrastructure for its proper operation. The DGA architectures are predominantly centralized and usually deployed on a dedicated hardware. This increases the risk of blackouts under a coordinated cyber-physical attack. The compromise of the dedicated hardware that hosts the central coordinator of the DGA automation results in a blackout. Though many countermeasures have already been proposed for tackling different types cyber and physical attacks on the ICT infrastructure, very few measures have been proposed to ensure the availability of the grid operation functions, even when it is compromised. This study proposes an automatic, distributed approach based on Blockchain and Smart Contract that ensures the availability of the core DGA functions even if the central coordinator that operates the grid is compromised. This is done by virtualizing and migrating/re-initialising these functions from the dedicated hardware that was compromised to another. Additionally, a Multi-Attribute Decision Making based method is incorporated into the Smart Contract that helps in selection of the optimal hardware that can host the function considering its limitations (hardware and software). Finally, a proof of concept implementation of the proposed solution is presented that utilizes the Calvin IoT (Internet of Things) platform, Flow programming tool and Hyperledger fabric and its performance is evaluated. © 2021 The Authors</t>
  </si>
  <si>
    <t>Blockchain; Distribution grid automation; Multiple attribute decision making; Resilience; Smart contract</t>
  </si>
  <si>
    <t>https://www.scopus.com/inward/record.uri?eid=2-s2.0-85123247429&amp;doi=10.1016%2fj.bcra.2021.100010&amp;partnerID=40&amp;md5=b41b6bd1a147442eb9c389375db990b1</t>
  </si>
  <si>
    <t>Garcia-Torres F., Zafra-Cabeza A., Silva C., Grieu S., Darure T., Estanqueiro A.</t>
  </si>
  <si>
    <t>Model predictive control for microgrid functionalities: Review and future challenges</t>
  </si>
  <si>
    <t>10.3390/en14051296</t>
  </si>
  <si>
    <t>Renewable generation and energy storage systems are technologies which evoke the future energy paradigm. While these technologies have reached their technological maturity, the way they are integrated and operated in the future smart grids still presents several challenges. Microgrids appear as a key technology to pave the path towards the integration and optimized operation in smart grids. However, the optimization of microgrids considered as a set of subsystems introduces a high degree of complexity in the associated control problem. Model Predictive Control (MPC) is a control methodology which has been satisfactorily applied to solve complex control problems in the industry and also currently it is widely researched and adopted in the research community. This paper reviews the application of MPC to microgrids from the point of view of their main functionalities, describing the design methodology and the main current advances. Finally, challenges and future perspectives of MPC and its applications in microgrids are described and summarized. © 2021 by the authors. Licensee MDPI, Basel, Switzerland.</t>
  </si>
  <si>
    <t>Blockchain; Buildings; Electric markets; Energy storage system; Fault-tolerant control; Flexibility; Microgrids; Model predictive control; Power quality and reliability; Power-to-X; Resilence</t>
  </si>
  <si>
    <t>https://www.scopus.com/inward/record.uri?eid=2-s2.0-85106241639&amp;doi=10.3390%2fen14051296&amp;partnerID=40&amp;md5=95636d851644b8e4a445e811451e6ba0</t>
  </si>
  <si>
    <t>Piovesan N., Lopez-Perez D., Miozzo M., Dini P.</t>
  </si>
  <si>
    <t>Joint Load Control and Energy Sharing for Renewable Powered Small Base Stations: A Machine Learning Approach</t>
  </si>
  <si>
    <t>IEEE Transactions on Green Communications and Networking</t>
  </si>
  <si>
    <t>10.1109/TGCN.2020.3027063</t>
  </si>
  <si>
    <t>The deployment of dense networks of small base stations represents one of the most promising solutions for future mobile networks to meet the foreseen increasing traffic demands. However, such an infrastructure consumes a considerable amount of energy, which, in turn, may represent an issue for the environment and the operational expenses of the mobile operators. The use of renewable energy to supply the small base stations has been recently considered as a mean to reduce the energy footprint of the mobile networks. In this article, we consider a hierarchical structure in which part of the base stations are powered exclusively by solar panels and batteries. Base stations are grouped in clusters and connected in a micro-grid. A central controller enables base station sleep mode and energy sharing among the base stations based on the available energy budget and the traffic demands. We propose three different implementations of the controller through Machine Learning models, namely Imitation Learning, Q-Learning and Deep Q-Learning, capable of learning optimal sleep mode and energy sharing policies. We provide an exhaustive discussion on the achieved performance, complexity and feasibility of the proposed models together with the energy and cost savings attained. © 2017 IEEE.</t>
  </si>
  <si>
    <t>deep learning; deep reinforcement learning; energy efficiency; Energy sustainability; machine learning; mobile networks</t>
  </si>
  <si>
    <t>https://www.scopus.com/inward/record.uri?eid=2-s2.0-85103216942&amp;doi=10.1109%2fTGCN.2020.3027063&amp;partnerID=40&amp;md5=5fd7ee060c040523a93c60cf6299251f</t>
  </si>
  <si>
    <t>Krč R., Kratochvílová M., Podroužek J., Apeltauer T., Stupka V., Pitner T.</t>
  </si>
  <si>
    <t>Machine learning-based node characterization for smart grid demand response flexibility assessment</t>
  </si>
  <si>
    <t>10.3390/su13052954</t>
  </si>
  <si>
    <t>As energy distribution systems evolve from a traditional hierarchical load structure towards distributed smart grids, flexibility is increasingly investigated as both a key measure and core challenge of grid balancing. This paper contributes to the theoretical framework for quantifying network flexibility potential by introducing a machine learning based node characterization. In particular, artificial neural networks are considered for classification of historic demand data from several network substations. Performance of the resulting classifiers is evaluated with respect to clustering analysis and parameter space of the models considered, while the bootstrapping based statistical evaluation is reported in terms of mean confusion matrices. The resulting meta-models of individual nodes can be further utilized on a network level to mitigate the difficulties associated with identifying, implementing and actuating many small sources of energy flexibility, compared to the few large ones traditionally acknowledged. © 2020 by the authors. Licensee MDPI, Basel, Switzerland.</t>
  </si>
  <si>
    <t>Artificial neural networks; Convolutional neural networks; Electricity network; Flexibility assessment; Machine learning; Network simulation; Renewable energy sources; Smart grid</t>
  </si>
  <si>
    <t>https://www.scopus.com/inward/record.uri?eid=2-s2.0-85102882366&amp;doi=10.3390%2fsu13052954&amp;partnerID=40&amp;md5=8965924679d73f0de85c126645aa7431</t>
  </si>
  <si>
    <t>Karagiannopoulos S., Valverde G., Aristidou P., Hug G.</t>
  </si>
  <si>
    <t>Clustering Data-Driven Local Control Schemes in Active Distribution Grids</t>
  </si>
  <si>
    <t>IEEE Systems Journal</t>
  </si>
  <si>
    <t>10.1109/JSYST.2020.3004277</t>
  </si>
  <si>
    <t>Controllable distributed energy resources (DERs) in active distribution grids (ADGs) provide operational flexibility to system operators, thereby, offering the means to address various challenges. Existing local controllers for these resources are communication-free, robust, and cheap, but with suboptimal performance compared to centralized approaches that heavily rely on monitoring and communication. Data-driven local controls can bridge the gap by providing customized local controllers designed from historical data, offline optimization, and machine learning methods. These local controllers emulate the optimal behavior under expected operating conditions, without the use of communication. However, they exhibit high implementation overhead with the need of individual programming of DER controllers, especially when there are many DERs or when new units are installed at a later stage. In this article, we propose a clustering method to decrease the implementation overhead by reducing the individual DER controls into a smaller set while still achieving high performance. We show the performance of the method on a three-phase, unbalanced, low-voltage, distribution network. © 2007-2012 IEEE.</t>
  </si>
  <si>
    <t>Active distribution networks; data-driven control design; machine learning; optimal control; optimal power flow (OPF); time-series clustering</t>
  </si>
  <si>
    <t>https://www.scopus.com/inward/record.uri?eid=2-s2.0-85102726140&amp;doi=10.1109%2fJSYST.2020.3004277&amp;partnerID=40&amp;md5=17ab4bee202ddf3a5644f0ebc9a8afdf</t>
  </si>
  <si>
    <t>Sinha A., Mohandas M., Pandey P., Vyas O.P.</t>
  </si>
  <si>
    <t>Cyber Physical Defense Framework for Distributed Smart Grid Applications</t>
  </si>
  <si>
    <t>10.3389/fenrg.2020.621650</t>
  </si>
  <si>
    <t>Cyber-Physical Systems (CPS) is the amalgamation of highly sophisticated sensors with physical spaces. These close conjunctions of sensors with communication infrastructure intrinsically linking to society’s Critical Infrastructures (C.I.) are being witnessed more often in the context of Smart Grid (SG). As a backbone of C.I., Smart Grid demonstrates ability to precisely monitor large scale energy systems and designed in order to achieve complex local and global objectives. Being capable of performing such sophisticated operation it also bears the vulnerability of being exposed for cyber-physical co-ordinated attack that may lead to catastrophic effect. Many researchers have analyze the different stages of cyber-physical co-ordinated attacks like attack detection, prevention, impact analysis and recovery plans but there exist a research gap to address all the issues under single framework. Through this paper, we propose a novel Cyber Physical Defense Framework (CPDF) based on National Institute of Standards and Technology (NIST) guidelines to address the cyber attack on SG. Our work addresses the pre and post attack scenario, attack vector formulation through hierarchical PetriNet modeling and recovery mechanism. We have performed experiment for Distributed Denial of Service (DDoS) and False Data Injection attack (FDI) to validate our framework effectiveness and established the efficacy of proposed model. In the end, we have presented a case study of FDI attack detection using machine learning technique on IEEE 9-bus and 14-bus system. © Copyright © 2021 Sinha, Mohandas, Pandey and Vyas.</t>
  </si>
  <si>
    <t>attack vector formulation; cyber-physical security; DDoS atacks; FDI attack; NIST–National Institute of Standards and Technology; risk assesment; smart grid architecture model</t>
  </si>
  <si>
    <t>https://www.scopus.com/inward/record.uri?eid=2-s2.0-85101967455&amp;doi=10.3389%2ffenrg.2020.621650&amp;partnerID=40&amp;md5=c9f15750db2f685048d8ad78bf29503d</t>
  </si>
  <si>
    <t>Eskandarnia E.M., Al-Ammal H.M.</t>
  </si>
  <si>
    <t>A Taxonomy of Smart Meter Analytics: Forecasting, Knowledge Discovery, and Power Management</t>
  </si>
  <si>
    <t>International Journal of Computing and Digital Systems</t>
  </si>
  <si>
    <t>10.12785/IJCDS/110170</t>
  </si>
  <si>
    <t>The field of smart meter data analytic is a relatively young field that grew because of the wealth of data generated from the use of smart meters. This data has been used for several sustainability applications including power management and planning. This review paper aims at presenting a unifying taxonomy to classify the various domains of smart meter analytic and their underlying functions and techniques. The aim is to better understand the current research trends, approaches, and opportunities. The paper reviews the functions, applications, and techniques after examining a huge body of knowledge within the three main domains of the field, namely forecasting, knowledge discovery, and power management. In the forecasting domain, the functions are classified based on the scale and horizon. Other domains are divided into relevant functions, algorithms, and general techniques. The review is performed from the perspective of data science; emphasizing the data tasks such as data wrangling, analytics algorithms, and evaluation methods for each domain. A review of the various algorithms and techniques within each function is presented, and the paper concludes with a discussion of issues and research opportunities for smart meter data within the machine learning and data science fields. © 2021 University of Bahrain. All rights reserved.</t>
  </si>
  <si>
    <t>Data analytics; Machine learning; Power management; Smart grid; Smart meters</t>
  </si>
  <si>
    <t>https://www.scopus.com/inward/record.uri?eid=2-s2.0-85125672251&amp;doi=10.12785%2fIJCDS%2f110170&amp;partnerID=40&amp;md5=7565313198cac064076cef530fcace8f</t>
  </si>
  <si>
    <t>de Souza J.V., Faria W.R., Braggio A.A., Piardi A.B., Otto R.B., Nadal Z.L.I.</t>
  </si>
  <si>
    <t>Overview and Future Challenges on the Connection of Electric Vehicles into Modern Distribution Power Systems</t>
  </si>
  <si>
    <t>Brazilian Archives of Biology and Technology</t>
  </si>
  <si>
    <t>10.1590/1678-4324-75years-2021010158</t>
  </si>
  <si>
    <t>Distribution systems worldwide have suffered profound alterations to their passive historic characteristic in the last decade due to the ever-increasing installation of distributed generators. Nowadays, it is consensual among researchers and utilities that soon most of the investments in distribution networks will be towards the materialization of smart-grids, which implies even more drastic impacts on the grid operation. In this new context, distributed generators, energy storage systems, electric vehicles and other types of resources will operate in coordination with technologies such as internet of things and big data, in an even more active distribution grid under a decentralized electricity market. Thus, it is fundamental to develop the means to control such an interactive power grid, including technologies, products, and ideas. Although several articles have been published addressing this topic, each country’s distribution grids have their peculiarities, and so should the proposals for smart-grid implementation on each of them. In this sense, it is crucial investigating what has already been proposed and implemented in the Brazilian smart-grid context to forecast and formulate the next steps on this topic. Smart-grid comprises several fields, in this paper we focus on the electric vehicle branch, providing a review of the subject under the Brazilian context. Additionally, the paper addresses the development of technologies, electricity market regulation, and strategic business models under the current scenario and a near-future perspective. ©2021. by the authors.</t>
  </si>
  <si>
    <t>Distribution Power Systems; Electric Vehicles; V2G Technology</t>
  </si>
  <si>
    <t>https://www.scopus.com/inward/record.uri?eid=2-s2.0-85121237296&amp;doi=10.1590%2f1678-4324-75years-2021010158&amp;partnerID=40&amp;md5=77f9633cb7f2d971360135c0a6697dc1</t>
  </si>
  <si>
    <t>Althobaiti A., Jindal A., Marnerides A.K., Roedig U.</t>
  </si>
  <si>
    <t>Energy Theft in Smart Grids: A Survey on Data-Driven Attack Strategies and Detection Methods</t>
  </si>
  <si>
    <t>10.1109/ACCESS.2021.3131220</t>
  </si>
  <si>
    <t>The convergence of legacy power system components with advanced networking and communication facilities have led towards the development of smart grids. Smart grids are envisioned to be the next generation innovative power systems, guaranteeing resilience, reliability and sustainability and to facilitate energy production, distribution and management. Nonetheless, the development of such systems entails challenges covering a broad spectrum ranging from operational management up to data-driven power accounting and network security. Given the highly distributed properties of the modern grid, energy theft can now be observed at various transmission and distribution levels. Apart from the financial gain for a malicious actor, energy theft can also affect critical grid processes with a direct impact on its overall resilience and safety. This survey reviews recent energy theft strategies as well as detection methods from a data-driven perspective. By considering various operational and functional layers within modern smart grids we critically assess how energy theft can be formulated. Moreover, we provide an overview of the grid demand, supply and control chain with a focus on energy theft and associated security flaws that currently exist in the smart grid ecosystem. Different attack detection models for theft detection in the smart grid are categorized. Lastly, we discuss various open issues in the scope of data-driven energy theft detection methods and provide future directions to carry out research in this field. © 2013 IEEE.</t>
  </si>
  <si>
    <t>cybersecurity; data-driven methods; Energy theft; smart grid</t>
  </si>
  <si>
    <t>https://www.scopus.com/inward/record.uri?eid=2-s2.0-85120583010&amp;doi=10.1109%2fACCESS.2021.3131220&amp;partnerID=40&amp;md5=939142f7f6ac4564bf57cce32aa40abe</t>
  </si>
  <si>
    <t>Shabha G., Barber F., Laycock P.</t>
  </si>
  <si>
    <t>A qualitative assessment of the impact of smart homes and environmentally beneficial technologies on the UK 2050 net-zero carbon emission target</t>
  </si>
  <si>
    <t>Smart and Sustainable Built Environment</t>
  </si>
  <si>
    <t>10.1108/SASBE-07-2021-0112</t>
  </si>
  <si>
    <t>Purpose: There are 29 million homes in the UK, accounting for 14% of the UK's energy consumption. This is given that UK has one of the highest water and energy demands in Europe which needs to be addressed according to the Committee on Climate Change (CCC). Smart homes technology holds a current perception that it is principally used by “tech-savvy” users with larger budgets. However, smart home technology can be used to control water, heat and energy in the entire house. This paper investigates how smart home technology could be effectively utilised to aid the UK government in meeting climate change targets and to mitigate the environmental impact of a home in use towards reducing carbon emissions. Design/methodology/approach: Both primary and secondary data were sought to gain insight into the research problem. An epistemological approach to this research is to use interpretivism to analyse data gathered via a semi-structured survey. Two groups of participants were approached: (1) professionals who are deemed knowledgeable about smart home development and implementation and (2) users of smart home technology. A variety of open-ended questions were formulated, allowing participants to elaborate by exploring issues and providing detailed qualitative responses based on their experience in this area which were interpreted quantitatively for clearer analysis. Findings: With fossil fuel reserves depleting, there is an urgency for renewable, low carbon energy sources to reduce the 5 tonnes annual carbon emissions from a UK household. This requires a multi-faceted and a multimethod approach, relying on the involvement of both the general public and the government in order to be effective. By advancing energy grids to make them more efficient and reliable, concomitant necessitates a drastic change in the way of life and philosophy of homeowners when contemplating a reduction of carbon emissions. If both parties are able to do so, the UK is more likely to reach its 2050 net-zero carbon goal. The presence of a smart meter within the household is equally pivotal. It has a positive effect of reducing the amount of carbon emissions and hence more need to be installed. Research limitations/implications: Further research is needed using a larger study sample to achieve more accurate and acceptable generalisations about any future course of action. Further investigation on the specifics of smart technology within the UK household is also needed to reduce the energy consumption in order to meet net-zero carbon 2050 targets due to failures of legislation. Practical implications: For smart homes manufacturers and suppliers, more emphasis should be placed to enhance compatibility and interoperability of appliances and devices using different platform and creating more user's friendly manuals supported by step-by-step visual to support homeowners in the light of the wealth of knowledge base generated over the past few years. For homeowners, more emphasis should be placed on creating online knowledge management platform easily accessible which provide virtual support and technical advice to home owners to deal with any operational and technical issues or IT glitches. Developing technical design online platform for built environment professionals on incorporating smart sensors and environmentally beneficial technology during early design and construction stages towards achieving low to zero carbon homes. Originality/value: This paper bridges a significant gap in the body of knowledge in term of its scope, theoretical validity and practical applicability, highlighting the impact of using smart home technology on the environment. It provides an insight into how the UK government could utilise smart home technology in order to reduce its carbon emission by identifying the potential link between using smart home technology and environmental sustainability in tackling and mitigating climate change. The findings can be applied to other building types and has the potential to employ aspects of smart home technology in order to manage energy and water usage including but not limited to healthcare, commercial and industrial buildings. © 2021, Emerald Publishing Limited.</t>
  </si>
  <si>
    <t>Smart grid; Smart home; Smart home technology</t>
  </si>
  <si>
    <t>https://www.scopus.com/inward/record.uri?eid=2-s2.0-85120575586&amp;doi=10.1108%2fSASBE-07-2021-0112&amp;partnerID=40&amp;md5=b533615a2f382d520a02598274e3454a</t>
  </si>
  <si>
    <t>Mahesh A., Chokkalingam B., Mihet-Popa L.</t>
  </si>
  <si>
    <t>Inductive Wireless Power Transfer Charging for Electric Vehicles-A Review</t>
  </si>
  <si>
    <t>10.1109/ACCESS.2021.3116678</t>
  </si>
  <si>
    <t>Considering a future scenario in which a driverless Electric Vehicle (EV) needs an automatic charging system without human intervention. In this regard, there is a requirement for a fully automatable, fast, safe, cost-effective, and reliable charging infrastructure that provides a profitable business model and fast adoption in the electrified transportation systems. These qualities can be comprehended through wireless charging systems. Wireless Power Transfer (WPT) is a futuristic technology with the advantage of flexibility, convenience, safety, and the capability of becoming fully automated. In WPT methods resonant inductive wireless charging has to gain more attention compared to other wireless power transfer methods due to high efficiency and easy maintenance. This literature presents a review of the status of Resonant Inductive Wireless Power Transfer Charging technology also highlighting the present status and its future of the wireless EV market. First, the paper delivers a brief history throw lights on wireless charging methods, highlighting the pros and cons. Then, the paper aids a comparative review of different type's inductive pads, rails, and compensations technologies done so far. The static and dynamic charging techniques and their characteristics are also illustrated. The role and importance of power electronics and converter types used in various applications are discussed. The batteries and their management systems as well as various problems involved in WPT are also addressed. Different trades like cyber security economic effects, health and safety, foreign object detection, and the effect and impact on the distribution grid are explored. Prospects and challenges involved in wireless charging systems are also highlighting in this work. We believe that this work could help further the research and development of WPT systems. © 2013 IEEE.</t>
  </si>
  <si>
    <t>compensator networks; Electric vehicle charging; inductive wireless charging; magnetic resonance charging; wireless power transfer</t>
  </si>
  <si>
    <t>https://www.scopus.com/inward/record.uri?eid=2-s2.0-85116938923&amp;doi=10.1109%2fACCESS.2021.3116678&amp;partnerID=40&amp;md5=25c86a606c0a0b8c7883d4a512e2e7a4</t>
  </si>
  <si>
    <t>Onumanyi A.J., Isaac S.J., Kruger C.P., Abu-Mahfouz A.M.</t>
  </si>
  <si>
    <t>Transactive Energy: State-of-the-Art in Control Strategies, Architectures, and Simulators</t>
  </si>
  <si>
    <t>10.1109/ACCESS.2021.3115154</t>
  </si>
  <si>
    <t>The concept of transactive energy (TE) in smart grid systems is gaining increased research attention for its potential to optimize distributed energy resources, improve system reliability, as well as provide a balanced ecosystem for fair economic transaction between prosumers. TE is defined by the GridWise Architecture Council as a system of economic and control mechanisms that allows the dynamic balance of supply and demand across the entire electrical infrastructure using value as a key operational parameter. With control mechanisms being a key part of TE systems, in this article, we discuss the state-of-the-art in TE control strategies, architectures, and relevant simulators for designing, evaluating, and analysing TE systems. Most importantly, existing TE control strategies are examined and discussed via a hierarchical structure comprising four different levels wherein TE control strategies/controllers can be deployed. Architecture-wise, we highlight the different types of TE architectures including the centralized, decentralized, distributed, and hierarchical architecture. In terms of existing and potential simulators for designing and evaluating TE models, we discuss and compare notable software across different characteristics of interest. We conclude this article by highlighting the basic components of a typical TE controller and other future research directions spanning across security concerns, privacy issues, communication challenges, simulation and validation demands. As a main contribution, different from existing survey articles, this article presents a synthesis of existing works regarding TE control strategies, architectures, and TE-based simulators for the benefit of the budding researcher whose interest may lie in the study of TE systems. © 2013 IEEE.</t>
  </si>
  <si>
    <t>Energy; microgrid; power; smart; transactive</t>
  </si>
  <si>
    <t>https://www.scopus.com/inward/record.uri?eid=2-s2.0-85115759440&amp;doi=10.1109%2fACCESS.2021.3115154&amp;partnerID=40&amp;md5=e2fc036649ec8f32eca14421fae39d6d</t>
  </si>
  <si>
    <t>Alaerjan A.S.</t>
  </si>
  <si>
    <t>Model-Driven Interoperability Layer for Normalized Connectivity across Smart Grid Domains</t>
  </si>
  <si>
    <t>10.1109/ACCESS.2021.3096043</t>
  </si>
  <si>
    <t>The connectivity of heterogeneous components is the key factor behind the notion of the Internet of Things (IoT). Typically, IoT applications involve several communication protocols that are developed based on heterogeneous data models. This has complicated the connectivity within IoT applications. It has also caused significant interoperability issues. Therefore, in this paper we propose a novel connectivity layer which we refer to as the Distributed Data Interoperability Layer (DDIL). DDIL aims at addressing the connectivity issues that arise due to the heterogeneity of data models. In the approach, we construct DDIL into different software components. We then describe these components as a set of configurable features to allow DDIL to be tailored based on the requirements of each application. DDIL has the capabilities to address both syntactic and semantic interoperability. The feature-oriented design of DDIL provides required flexibility which is a key concern in several IoT applications. Additionally, DDIL supports backward compatibility. It also allows utilizing preexisting technologies which supports rapid development of applications. We implemented the approach in a simulated smart grid environment. The results prove that DDIL has the capabilities to support the connectivity of different applications even if they are developed based on different protocols and heterogeneous data models. © 2013 IEEE.</t>
  </si>
  <si>
    <t>Applications; connectivity; feature-oriented; interoperability; IoT; model-based</t>
  </si>
  <si>
    <t>https://www.scopus.com/inward/record.uri?eid=2-s2.0-85110686287&amp;doi=10.1109%2fACCESS.2021.3096043&amp;partnerID=40&amp;md5=5cacb515e953e59c6356c1c70d457d6f</t>
  </si>
  <si>
    <t>Beniwal R.K., Saini M.K., Nayyar A., Qureshi B., Aggarwal A.</t>
  </si>
  <si>
    <t>A critical analysis of methodologies for detection and classification of power quality events in smart grid</t>
  </si>
  <si>
    <t>10.1109/ACCESS.2021.3087016</t>
  </si>
  <si>
    <t>Recently, power quality (PQ) issues have drawn considerable attention of the researchers due to the increasing awareness of the customers towards power quality. The PQ issues maintain its pre-eminence because of the significant growth encountered in the smart grid technology, distributed generation, usage of sensitive and power electronic equipments with the integration of renewable energy resources. The IoT and 5G networks technologies have a number of advantages like smart sensor interfacing, remote sensing and monitoring, data transmission at high speed. Due to this, applications of these two are highly adopted in smart grid. The prime focus of the paper is to present an exhaustive survey of detection and classification of power quality disturbances by discussing signal processing techniques and artificial intelligence tools with their respective pros and cons. Further, critical analysis of automatic recognition techniques for the concerned field is posited with the viewpoint of the types of power input signal (synthetic/real/noisy), pre-processing tools, feature selection methods, artificial intelligence techniques and modes of operation (online/offline) as per the reported articles. The present work also elaborates the future scope of the said field for the reader. This paper provides valuable guidelines to the researchers those having interest in the field of PQ analysis and exploring the better methodologies for further improvement. Comprehensive comparisons have been presented with the help of tabular presentations. Although this critical survey cannot be collectively exhaustive, still this survey comprises the most significant works in the concerned paradigm by examining more than 300 research publications. © 2020 Wolters Kluwer Health. All rights reserved.</t>
  </si>
  <si>
    <t>Artificial intelligence; Detection and classification; IoT; Power quality disturbance; Renewable energy; Signal processing; Smart grid</t>
  </si>
  <si>
    <t>https://www.scopus.com/inward/record.uri?eid=2-s2.0-85109485013&amp;doi=10.1109%2fACCESS.2021.3087016&amp;partnerID=40&amp;md5=c3591379a936be97fc79b9bd3802b08a</t>
  </si>
  <si>
    <t>Colmenares-Quintero R.F., Valderrama-Riveros O.C., Macho-Hernantes F., Stansfield K.E., Colmenares-Quintero J.C.</t>
  </si>
  <si>
    <t>Renewable energy smart sensing system monitoring for off-grid vulnerable community in Colombia</t>
  </si>
  <si>
    <t>Cogent Engineering</t>
  </si>
  <si>
    <t>10.1080/23311916.2021.1936372</t>
  </si>
  <si>
    <t>The implementation of renewable energy is a necessity nowadays and like any other technology involves challenges and opportunities to achieve. The main objective of our projects in an off-grid vulnerable community in Colombia is to design a smart grid to control the power grid, but also to understand the grid behavior and the actors (generators and consumers) for which a smart monitoring system must be implemented in the initial phase of these initiatives. This work proposes the design of a smart monitoring sensing system to gather information on both the status of electrical variables (i.e., power, current, voltage, reactive energy, and power factor) and environment variables (i.e., temperature, solar radiation, GPS, humidity, and atmospheric pressure) for an off-grid renewable energy system fit for a vulnerable community in Colombia. The system was created as a web-app that allows multiplatform access and allows scalability for large numbers of generators and loads. Finally, the system offers flexibility to exploit different sensors or hardware to measure the variables since it only reads the information from the data base. © 2021 The Author(s). This open access article is distributed under a Creative Commons Attribution (CC-BY) 4.0 license.</t>
  </si>
  <si>
    <t>Renewable energy; smart grid; sustainable development goals; system monitoring; web-app</t>
  </si>
  <si>
    <t>https://www.scopus.com/inward/record.uri?eid=2-s2.0-85107831755&amp;doi=10.1080%2f23311916.2021.1936372&amp;partnerID=40&amp;md5=f17d8a5419b45cfa7bfdd593ae9cd7d9</t>
  </si>
  <si>
    <t>Taher B.H., Liu H., Abedi F., Lu H., Yassin A.A., Mohammed A.J.</t>
  </si>
  <si>
    <t>A Secure and Lightweight Three-Factor Remote User Authentication Protocol for Future IoT Applications</t>
  </si>
  <si>
    <t>Journal of Sensors</t>
  </si>
  <si>
    <t>10.1155/2021/8871204</t>
  </si>
  <si>
    <t>With the booming integration of IoT technology in our daily life applications such as smart industrial, smart city, smart home, smart grid, and healthcare, it is essential to ensure the security and privacy challenges of these systems. Furthermore, time-critical IoT applications in healthcare require access from external parties (users) to their real-time private information via wireless communication devices. Therefore, challenges such as user authentication must be addressed in IoT wireless sensor networks (WSNs). In this paper, we propose a secure and lightweight three-factor (3FA) user authentication protocol based on feature extraction of user biometrics for future IoT WSN applications. The proposed protocol is based on the hash and XOR operations, including (i) a 3-factor authentication (i.e., smart device, biometrics, and user password); (ii) shared session key; (iii) mutual authentication; and (iv) key freshness. We demonstrate the proposed protocol's security using the widely accepted Burrows-Abadi-Needham (BAN) logic, Automated Validation of Internet Security Protocols and Applications (AVISPA) simulation tool, and the informal security analysis that demonstrates its other features. In addition, our simulations prove that the proposed protocol is superior to the existing related authentication protocols, in terms of security and functionality features, along with communication and computation overheads. Moreover, the proposed protocol can be utilized efficiently in most of IoT's WSN applications, such as wireless healthcare sensor networks. © 2021 Bahaa Hussein Taher et al.</t>
  </si>
  <si>
    <t>https://www.scopus.com/inward/record.uri?eid=2-s2.0-85105719024&amp;doi=10.1155%2f2021%2f8871204&amp;partnerID=40&amp;md5=072f4c34ad42b2f8d928c58b0b804e39</t>
  </si>
  <si>
    <t>Massaoudi M., Abu-Rub H., Refaat S.S., Chihi I., Oueslati F.S.</t>
  </si>
  <si>
    <t>Deep Learning in Smart Grid Technology: A Review of Recent Advancements and Future Prospects</t>
  </si>
  <si>
    <t>10.1109/ACCESS.2021.3071269</t>
  </si>
  <si>
    <t>The current electric power system witnesses a significant transition into Smart Grids (SG) as a promising landscape for high grid reliability and efficient energy management. This ongoing transition undergoes rapid changes, requiring a plethora of advanced methodologies to process the big data generated by various units. In this context, SG stands tied very closely to Deep Learning (DL) as an emerging technology for creating a more decentralized and intelligent energy paradigm while integrating high intelligence in supervisory and operational decision-making. Motivated by the outstanding success of DL-based prediction methods, this article attempts to provide a thorough review from a broad perspective on the state-of-the-art advances of DL in SG systems. Firstly, a bibliometric analysis has been conducted to categorize this review's methodology. Further, we taxonomically delve into the mechanism behind some of the trending DL algorithms. We then showcase the DL enabling technologies in SG, such as federated learning, edge intelligence, and distributed computing. Finally, challenges and research frontiers are provided to serve as guidelines for future work in the futuristic power grid domain. This study's core objective is to foster the synergy between these two fields for decision-makers and researchers to accelerate DL's practical deployment for SG systems. © 2013 IEEE.</t>
  </si>
  <si>
    <t>deep learning; deep neural networks; distributed and federated learning; edge computing; power systems; Smart grid</t>
  </si>
  <si>
    <t>https://www.scopus.com/inward/record.uri?eid=2-s2.0-85103881228&amp;doi=10.1109%2fACCESS.2021.3071269&amp;partnerID=40&amp;md5=305328223f3ac238898c0b5c02e1de9d</t>
  </si>
  <si>
    <t>Amin M., El-Sousy F.F.M., Aziz G.A.A., Gaber K., Mohammed O.A.</t>
  </si>
  <si>
    <t>CPS Attacks Mitigation Approaches on Power Electronic Systems with Security Challenges for Smart Grid Applications: A Review</t>
  </si>
  <si>
    <t>10.1109/ACCESS.2021.3063229</t>
  </si>
  <si>
    <t>This paper presents an inclusive review of the cyber-physical (CP) attacks, vulnerabilities, mitigation approaches on the power electronics and the security challenges for the smart grid applications. With the rapid evolution of the physical systems in the power electronics applications for interfacing renewable energy sources that incorporate with cyber frameworks, the cyber threats have a critical impact on the smart grid performance. Due to the existence of electronic devices in the smart grid applications, which are interconnected through communication networks, these networks may be subjected to severe cyber-attacks by hackers. If this occurs, the digital controllers can be physically isolated from the control loop. Therefore, the cyber-physical systems (CPSs) in the power electronic systems employed in the smart grid need special treatment and security. In this paper, an overview of the power electronics systems security on the networked smart grid from the CP perception, as well as then emphases on prominent CP attack patterns with substantial influence on the power electronics components operation along with analogous defense solutions. Furthermore, appraisal of the CPS threats attacks mitigation approaches, and encounters along the smart grid applications are discussed. Finally, the paper concludes with upcoming trends and challenges in CP security in the smart grid applications. © 2013 IEEE.</t>
  </si>
  <si>
    <t>cyber-attacks; cyber-physical system; Cyber-security; security attacks mitigation; smart grid; voltage source converter</t>
  </si>
  <si>
    <t>https://www.scopus.com/inward/record.uri?eid=2-s2.0-85103752538&amp;doi=10.1109%2fACCESS.2021.3063229&amp;partnerID=40&amp;md5=52a8385933190ca7ecf58eba1c7931d1</t>
  </si>
  <si>
    <t>Abir S.M.A.A., Anwar A., Choi J., Kayes A.S.M.</t>
  </si>
  <si>
    <t>Iot-enabled smart energy grid: Applications and challenges</t>
  </si>
  <si>
    <t>10.1109/ACCESS.2021.3067331</t>
  </si>
  <si>
    <t>The Internet of Things (IoT) is a rapidly emerging field of technologies that delivers numerous cutting-edge solutions in various domains including the critical infrastructures. Thanks to the IoT, the conventional power system network can be transformed into an effective and smarter energy grid. In this article, we review the architecture and functionalities of IoT-enabled smart energy grid systems. Specifically, we focus on different IoT technologies including sensing, communication, computing technologies, and their standards in relation to smart energy grid. This article also presents a comprehensive overview of existing studies on IoT applications to the smart grid system. Based on recent surveys and literature, we observe that the security vulnerabilities related to IoT technologies have been attributed as one of the major concerns of IoT-enabled energy systems. Therefore, we review the existing threat and attack models for IoT-enabled energy systems and summarize mitigation techniques for those security vulnerabilities. Finally, we highlight how advanced technologies (e.g., blockchain, machine learning, and artificial intelligence) can complement IoT-enabled energy systems to be more resilient and secure and overcome the existing difficulties so that they become more effective, robust, and reliable in operation. Precisely, this article will help understand the framework for IoT-enabled smart energy system, associated security vulnerabilities, and prospects of advanced technologies to improve the effectiveness of smart energy systems. © 2013 IEEE.</t>
  </si>
  <si>
    <t>Cybersecurity; IoT; smart grid; smart meter</t>
  </si>
  <si>
    <t>https://www.scopus.com/inward/record.uri?eid=2-s2.0-85103275173&amp;doi=10.1109%2fACCESS.2021.3067331&amp;partnerID=40&amp;md5=11719464d6d90ec66e53dfa410c79006</t>
  </si>
  <si>
    <t>Diamantoulakis P.D., Papanikolaou V.K., Karagiannidis G.K.</t>
  </si>
  <si>
    <t>Optimization of ultra-dense wireless powered networks</t>
  </si>
  <si>
    <t>10.3390/s21072390</t>
  </si>
  <si>
    <t>The internet-of-things (IoT) is expected to have a transformative impact in several different domains, including energy management in smart grids, manufacturing, transportation, smart cities and communities, smart food and farming, and healthcare. To this direction, the maintenance cost of IoT deployments has been identified as one of the main challenges, which is directly related to energy efficiency and autonomy of IoT solutions. In order to increase the energy sustainability of next-generation IoT, wireless power transfer (WPT) emerged as a promising technology; however, its effectiveness is hindered as the distance between the base station and the wireless powered IoT devices increases. To counter this effect, decentralized approaches based on the use of distributed densely deployed remote radio heads (RRHs) can be utilized to diminish the distance between the transmitting and the receiving nodes. A trade-off ensues from the use of RRHs as power beacons (PBs) or access points (APs) that enable either energy transfer during downlink or information reception during uplink, respectively. To balance this trade-off, in this work, the maximization of the ergodic rate in ultra-dense wireless powered networks is investigated. In more detail, three different protocols are introduced, optimized, and compared to each other: density splitting, time splitting, and hybrid time and density splitting, which are based on the optimization of the portion of the number of RRHs that are employed as PBs or APs at a specific time instance. Additionally, two different policies are taken into account regarding the PBs’ power constraint. The formulated problems that correspond to the combination of the proposed protocols with each of the two considered power constraint policies are optimally solved by using convex optimization tools and closed-form solutions are derived that result to useful insights. Finally, numerical results are provided, which illustrate the ergodic rate achieved by each of the proposed protocols and offer interesting conclusions regarding their comparison, which are directly linked to design guidelines and the required capital and operational expenses. © 2021 by the authors. Licensee MDPI, Basel, Switzerland.</t>
  </si>
  <si>
    <t>Internet-of-things; Optimization; Remote radio heads; Ultra-dense; Wireless power transfer</t>
  </si>
  <si>
    <t>https://www.scopus.com/inward/record.uri?eid=2-s2.0-85103269238&amp;doi=10.3390%2fs21072390&amp;partnerID=40&amp;md5=bc97732f386e7c212fc7fc4aa596082e</t>
  </si>
  <si>
    <t>Chen Y., Chen S., Zhang N., Liu H., Jing H., Min G.</t>
  </si>
  <si>
    <t>LPR-MLP: A Novel Health Prediction Model for Transmission Lines in Grid Sensor Networks</t>
  </si>
  <si>
    <t>Complexity</t>
  </si>
  <si>
    <t>10.1155/2021/8867190</t>
  </si>
  <si>
    <t>The safety of the transmission lines maintains the stable and efficient operation of the smart grid. Therefore, it is very important and highly desirable to diagnose the health status of transmission lines by developing an efficient prediction model in the grid sensor network. However, the traditional methods have limitations caused by the characteristics of high dimensions, multimodality, nonlinearity, and heterogeneity of the data collected by sensors. In this paper, a novel model called LPR-MLP is proposed to predict the health status of the power grid sensor network. The LPR-MLP model consists of two parts: (1) local binary pattern (LBP), principal component analysis (PCA), and ReliefF are used to process image data and meteorological and mechanical data and (2) the multilayer perceptron (MLP) method is then applied to build the prediction model. The results obtained from extensive experiments on the real-world data collected from the online system of China Southern Power Grid demonstrate that this new LPR-MLP model can achieve higher prediction accuracy and precision of 86.31% and 85.3%, compared with four traditional methods. © 2021 Yunliang Chen et al.</t>
  </si>
  <si>
    <t>https://www.scopus.com/inward/record.uri?eid=2-s2.0-85101572143&amp;doi=10.1155%2f2021%2f8867190&amp;partnerID=40&amp;md5=293e4281f43f6f1556e918c0dfe91163</t>
  </si>
  <si>
    <t>Aldegheishem A., Anwar M., Javaid N., Alrajeh N., Shafiq M., Ahmed H.</t>
  </si>
  <si>
    <t>Towards Sustainable Energy Efficiency with Intelligent Electricity Theft Detection in Smart Grids Emphasising Enhanced Neural Networks</t>
  </si>
  <si>
    <t>10.1109/ACCESS.2021.3056566</t>
  </si>
  <si>
    <t>In smart grids, electricity theft is the most significant challenge. It cannot be identified easily since existing methods are dependent on specific devices. Also, the methods lack in extracting meaningful information from high-dimensional electricity consumption data and increase the false positive rate that limit their performance. Moreover, imbalanced data is a hurdle in accurate electricity theft detection (ETD) using data driven methods. To address this problem, sampling techniques are used in the literature. However, the traditional sampling techniques generate insufficient and unrealistic data that degrade the ETD rate. In this work, two novel ETD models are developed. A hybrid sampling approach, i.e., synthetic minority oversampling technique with edited nearest neighbor, is introduced in the first model. Furthermore, AlexNet is used for dimensionality reduction and extracting useful information from electricity consumption data. Finally, a light gradient boosting model is used for classification purpose. In the second model, conditional wasserstein generative adversarial network with gradient penalty is used to capture the real distribution of the electricity consumption data. It is constructed by adding auxiliary provisional information to generate more realistic data for the minority class. Moreover, GoogLeNet architecture is employed to reduce the dataset's dimensionality. Finally, adaptive boosting is used for classification of honest and suspicious consumers. Both models are trained and tested using real power consumption data provided by state grid corporation of China. The proposed models' performance is evaluated using different performance metrics like precision, recall, accuracy, F1-score, etc. The simulation results prove that the proposed models outperform the existing techniques, such as support vector machine, extreme gradient boosting, convolution neural network, etc., in terms of efficient ETD. © 2013 IEEE.</t>
  </si>
  <si>
    <t>Electricity theft detection; generative adversarial network; GoogLeNet; imbalanced data; SMOTEENN; Urban planning</t>
  </si>
  <si>
    <t>https://www.scopus.com/inward/record.uri?eid=2-s2.0-85100761076&amp;doi=10.1109%2fACCESS.2021.3056566&amp;partnerID=40&amp;md5=333fc6ece05922285adf58fd4846821e</t>
  </si>
  <si>
    <t>Eisele S., Eghtesad T., Campanelli K., Agrawal P., Laszka A., Dubey A.</t>
  </si>
  <si>
    <t>Safe and private forward-trading platform for transactive microgrids</t>
  </si>
  <si>
    <t>ACM Transactions on Cyber-Physical Systems</t>
  </si>
  <si>
    <t>10.1145/3403711</t>
  </si>
  <si>
    <t>Power grids are evolving at an unprecedented pace due to the rapid growth of distributed energy resources (DER) in communities. These resources are very different from traditional power sources, as they are located closer to loads and thus can significantly reduce transmission losses and carbon emissions. However, their intermittent and variable nature often results in spikes in the overall demand on distribution system operators (DSO). To manage these challenges, there has been a surge of interest in building decentralized control schemes, where a pool of DERs combined with energy storage devices can exchange energy locally to smooth fluctuations in net demand. Building a decentralized market for transactive microgrids is challenging, because even though a decentralized system provides resilience, it also must satisfy requirements such as privacy, efficiency, safety, and security, which are often in conflict with each other. As such, existing implementations of decentralized markets often focus on resilience and safety but compromise on privacy. In this article, we describe our platform, called TRANSAX, which enables participants to trade in an energy futures market, which improves efficiency by finding feasible matches for energy trades, enabling DSOs to plan their energy needs better. TRANSAX provides privacy to participants by anonymizing their trading activity using a distributed mixing service, while also enforcing constraints that limit trading activity based on safety requirements, such as keeping planned energy flow below line capacity. We show that TRANSAX can satisfy the seemingly conflicting requirements of efficiency, safety, and privacy. We also provide an analysis of how much trading efficiency is lost. Trading efficiency is improved through the problem formulation, which accounts for temporal flexibility, and system efficiency is improved using a hybrid-solver architecture. Finally, we describe a testbed to run experiments and demonstrate its performance using simulation results. © 2020 Copyright held by the owner/author(s). Publication rights licensed to ACM.</t>
  </si>
  <si>
    <t>Blockchain; Cyber-physical system; Decentralized application; Distributed ledger; Privacy; Smart contract; Smart grid; Transactive energy</t>
  </si>
  <si>
    <t>https://www.scopus.com/inward/record.uri?eid=2-s2.0-85100307601&amp;doi=10.1145%2f3403711&amp;partnerID=40&amp;md5=e571ec1fea754757da27e36d49c00aa8</t>
  </si>
  <si>
    <t>Khan N., Ullah F.U.M., Afnan, Ullah A., Lee M.Y., Baik S.W.</t>
  </si>
  <si>
    <t>Batteries State of Health Estimation via Efficient Neural Networks with Multiple Channel Charging Profiles</t>
  </si>
  <si>
    <t>10.1109/ACCESS.2020.3047732</t>
  </si>
  <si>
    <t>The prognostics and health management (PHM) plays the main role to handle the risk of failure before its occurrence. Next, it has a broad spectrum of applications including utility networks, energy storage systems (ESS), etc. However, an accurate capacity estimation of batteries in ESS is mandatory for their safe operations and decision making policy. ESS comprises of different storage mechanisms such as batteries, capacitors, etc. Consequently, the measurement of different charging profiles (CPs) has a strong relation to battery capacity. These profiles include temperature (T), voltage (V), and current (I) where the CPs patterns vary as the battery ages with cycles. Consequently, estimating a battery capacity, the conventional methods practice single channel charging profile (SCCP) and hop multiple channel CPs (MCCPs) that cause incorrect battery health estimation. To tackle these issues, this article proposes MCCPs based battery management system (BMS) to estimate batteries health/capacity through the deep learning (DL) concept where the patterns in these CPs are changed as the battery ages with time and cycles. Thus, we deeply investigate both machine learning (ML) and DL based methods to provide a concrete comparative analysis of our method. The adaptive boosting (AB) and support vector regression (SVR) are widely compared with long short-term memory (LSTM), multi-layer perceptron (MLP), bi-directional LSTM (BiLSTM), and convolutional neural network (CNN) to attain the appropriate approach for battery capacity and state of health (SOH) estimation. These approaches have a high learning capability of inter-relation between the battery capacity and variation in CPs patterns. To validate and verify the proposed technique, we use NASA battery dataset and experimentally prove that BiLSTM outperforms all the approaches and obtains the smallest error values for MAE, MSE, RMSE, and MAPE using MCCPs compared to SCCP. © 2013 IEEE.</t>
  </si>
  <si>
    <t>Battery management system; bi-directional LSTM; capacity; deep learning; energy storage systems; ensemble learning; lithium-ion battery; machine learning; renewable energy sources; smart grid; state of health; transfer learning</t>
  </si>
  <si>
    <t>https://www.scopus.com/inward/record.uri?eid=2-s2.0-85099111663&amp;doi=10.1109%2fACCESS.2020.3047732&amp;partnerID=40&amp;md5=4d9d9bd7635907e3e965d3ef8dfd0bc5</t>
  </si>
  <si>
    <t>McPherson R., Irvine J.</t>
  </si>
  <si>
    <t>Secure Decentralised Deployment of LoRaWAN Sensors</t>
  </si>
  <si>
    <t>10.1109/JSEN.2020.3013117</t>
  </si>
  <si>
    <t>Low-power wide-area networks (LPWAN) technologies, such as LoRaWAN, have become a popular and cost-effective way of monitoring assets. Two considerations which still present a barrier to deployment are the cost of deployment and the potential cost and disruption of re-keying a compromised network. This loss of functionality from a compromised network has made security conscious industries reluctant to embrace LPWAN technology. This paper will address these concerns by simplifying the deployment and re-keying of LoRaWAN devices, by detailing a procedure which uses a smartphone's camera flash to transfer the necessary credentials. Smartphones were chosen as a transfer mechanism since they are both abundant and suitably powerful to generate and transfer secure keys. Using smartphones and light also removes the need for a laptop, a wired connection and programming software, allowing devices to be provisioned out in the field without the need for calibration or specialised tools. The design was created and successfully programs sensor devices in variety of environments, and has demonstrated benefits to critical national infrastructure industries such as utilities. © 2001-2012 IEEE.</t>
  </si>
  <si>
    <t>consumer devices; Internet of Things; LoRaWAN; security; smart grid</t>
  </si>
  <si>
    <t>https://www.scopus.com/inward/record.uri?eid=2-s2.0-85097718830&amp;doi=10.1109%2fJSEN.2020.3013117&amp;partnerID=40&amp;md5=500386da667187c7a6ffa2e23070e2ee</t>
  </si>
  <si>
    <t>Bibri S.E., Krogstie J.</t>
  </si>
  <si>
    <t>Environmentally data-driven smart sustainable cities: applied innovative solutions for energy efficiency, pollution reduction, and urban metabolism</t>
  </si>
  <si>
    <t>Energy Informatics</t>
  </si>
  <si>
    <t>10.1186/s42162-020-00130-8</t>
  </si>
  <si>
    <t>The IoT and big data technologies have become essential to the functioning of both smart cities and sustainable cities, and thus, urban operational functioning and planning are becoming highly responsive to a form of data-driven urbanism. This offers the prospect of building models of smart sustainable cities functioning in real time from routinely sensed data. This in turn allows to monitor, understand, analyze, and plan such cities to improve their energy efficiency and environmental health in real time thanks to new urban intelligence functions as an advanced form of decision support. However, prior studies tend to deal largely with data-driven technologies and solutions in the realm of smart cities, mostly in relation to economic and social aspects, leaving important questions involving the underlying substantive and synergistic effects on environmental sustainability barely explored to date. These issues also apply to sustainable cities, especially eco-cities. Therefore, this paper investigates the potential and role of data-driven smart solutions in improving and advancing environmental sustainability in the context of smart cities as well as sustainable cities, under what can be labeled “environmentally data-driven smart sustainable cities.” To illuminate this emerging urban phenomenon, a descriptive/illustrative case study is adopted as a qualitative research methodology§ to examine and compare Stockholm and Barcelona as the ecologically and technologically leading cities in Europe respectively. The results show that smart grids, smart meters, smart buildings, smart environmental monitoring, and smart urban metabolism are the main data-driven smart solutions applied for improving and advancing environmental sustainability in both eco-cities and smart cities. There is a clear synergy between such solutions in terms of their interaction or cooperation to produce combined effects greater than the sum of their separate effects—with respect to the environment. This involves energy efficiency improvement, environmental pollution reduction, renewable energy adoption, and real-time feedback on energy flows, with high temporal and spatial resolutions. Stockholm takes the lead over Barcelona as regards the best practices for environmental sustainability given its long history of environmental work, strong environmental policy, progressive environmental performance, high environmental standards, and ambitious goals. It also has, like Barcelona, a high level of the implementation of applied data-driven technology solutions in the areas of energy and environment. However, the two cities differ in the nature of such implementation. We conclude that city governments do not have a unified agenda as a form of strategic planning, and data-driven decisions are unique to each city, so are environmental challenges. Big data are the answer, but each city sets its own questions based on what characterize it in terms of visions, policies, strategies, pathways, and priorities. © 2020, The Author(s).</t>
  </si>
  <si>
    <t>Barcelona; Data-driven smart solutions; Energy efficiency; Environmental pollution; Environmental sustainability; Policy; Smart grid; Smart sustainable cities; Smart urban metabolism; Stockholm; The IoT and big data technologies</t>
  </si>
  <si>
    <t>https://www.scopus.com/inward/record.uri?eid=2-s2.0-85107929807&amp;doi=10.1186%2fs42162-020-00130-8&amp;partnerID=40&amp;md5=cdd761bb93efa50cefd8dce09756a9f2</t>
  </si>
  <si>
    <t>Bibri S.E.</t>
  </si>
  <si>
    <t>The eco-city and its core environmental dimension of sustainability: green energy technologies and their integration with data-driven smart solutions</t>
  </si>
  <si>
    <t>10.1186/s42162-020-00107-7</t>
  </si>
  <si>
    <t>Ecological urbanism is seen today as one of the keys towards unlocking the quest for a low-carbon or fossil fuel–free society. Global and local policies promote and advocate the eco–city as the most environmentally sound model of sustainable urbanism. It is argued that the eco–city strategies and solutions are expected to deliver positive outcomes in terms of minimal demand on energy resources and thus minimal environmental impacts. Moreover, it has recently been suggested that the eco-city needs to embrace and leverage what advanced ICT has to offer, particularly with regard to sustainable energy systems, so as to improve and advance its contribution to the goals of environmental sustainability. This paper examines how the eco–city especially its core environmental dimension is practiced and justified in urban planning and development with respect to sustainable energy systems and their integration with data-driven smart technologies at the district level. To illuminate this urban phenomenon accordingly, a descriptive case study is adopted as a qualitative research methodology where the empirical basis is formed by urban planning and development documents combined with secondary data and scientific literature. To provide a theoretical foundation and produce a rationale for this study, this paper first provides a state–of–the–art review of the field of ecological urbanism in terms of its foundations, models, strategies, research issues, as well as data–driven smart technological trends. This study shows that the Eco-city District of Stockholm Royal Seaport uses green energy and data-driven smart technologies as the key strategies and solutions for achieving the environmental objectives of sustainable development in terms of lowering energy consumption and mitigating pollution. This entails conserving and decreasing the demand for energy through renewable resources (i.e., sun, wind, and water), bio–fuelled Combined Heat Power system, large-scale smart grid system, energy management, sustainable waste management, and passive solar houses. This research enhances the scholarly community’s current understanding of the emerging phenomenon of the smart eco-city with respect to the synergic potential of the integration of its sustainable energy strategies with data-driven technology solutions for advancing environmental sustainability. © 2020, The Author(s).</t>
  </si>
  <si>
    <t>Data-driven smart solutions; Eco-district; Ecological urbanism; Eco–city; Environmental sustainability; Green energy; ICT; Renewable resources; Smart energy systems; Sustainable development</t>
  </si>
  <si>
    <t>https://www.scopus.com/inward/record.uri?eid=2-s2.0-85107903386&amp;doi=10.1186%2fs42162-020-00107-7&amp;partnerID=40&amp;md5=a6141873f0d3b4842ab1897732058c48</t>
  </si>
  <si>
    <t>Kaczorowska D., Rezmer J., Jasinski M., Sikorski T., Suresh V., Leonowicz Z., Kostyla P., Szymanda J., Janik P.</t>
  </si>
  <si>
    <t>A case study on battery energy storage system in a virtual power plant: defining charging and discharging characteristics</t>
  </si>
  <si>
    <t>10.3390/en13246670</t>
  </si>
  <si>
    <t>A virtual power plant (VPP) can be defined as the integration of decentralized units into one centralized control system. A VPP consists of generation sources and energy storage units. In this article, based on real measurements, the charging and discharging characteristics of the battery energy storage system (BESS) were determined, which represents a key element of the experimental virtual power plant operating in the power system in Poland. The characteristics were determined using synchronous measurements of the power of charge and discharge of the storage and the state of charge (SoC). The analyzed private network also includes a hydroelectric power plant (HPP) and loads. The article also examines the impact of charging and discharging characteristics of the BESS on its operation, analyzing the behavior of the storage unit for the given operation plans. The last element of the analysis is to control the power flow in the private network. The operation of the VPP for the given scenario of power flow control was examined. The aim of the scenario is to adjust the load of the private network to the level set by the function. The tests of power flow are carried out on the day on which the maximum power demand occurred. The analysis was performed for four cases: a constant value limitation when the HPP is in operation and when it is not, and two limits set by function during normal operation of the HPP. Thus, the article deals not only with the issue of determining the actual characteristics of charging and discharging the storage unit, but also their impact on the operation of the entire VPP. © 2020 by the authors.</t>
  </si>
  <si>
    <t>Battery energy storage systems (BESS); Distributed energy resources (DER); Power systems; Smart grids; Virtual power plant (VPP)</t>
  </si>
  <si>
    <t>https://www.scopus.com/inward/record.uri?eid=2-s2.0-85101011949&amp;doi=10.3390%2fen13246670&amp;partnerID=40&amp;md5=d3869ec9d6022f0a20b8c93938026605</t>
  </si>
  <si>
    <t>Shao S., Wu L., Zhang Q., Zhang N., Wang K.</t>
  </si>
  <si>
    <t>Cooperative coverage-based lifetime prolongation for microgrid monitoring WSN in smart grid</t>
  </si>
  <si>
    <t>Eurasip Journal on Wireless Communications and Networking</t>
  </si>
  <si>
    <t>10.1186/s13638-020-01857-4</t>
  </si>
  <si>
    <t>To take full advantage of the flexibility of access and disconnection from smart grid, organizing distributed renewable energy resources in form of microgrid becomes one solution of energy replenishment in smart grid. A large amount of accurate and comprehensive information data are needed to be monitored by a variety of different types of sensors to guarantee the effective operation of this kind of microgrid. Energy consumption of microgrid monitoring WSN consequently becomes an issue. This paper presents a novel lifetime prolongation algorithm based on cooperative coverage of different types of sensors. Firstly, according to the requirements of monitoring business, the construction of cooperative coverage sets and connected monitoring WSN are discussed. Secondly, energy consumption is analyzed based on cooperative coverage. Finally, the cooperative coverage-based lifetime prolongation algorithm (CC-LP) is proposed. Both the energy consumption balancing inside the cooperative coverage set and the switching scheduling between cooperative coverage sets are discussed. Then, we draw into an improved ant colony optimization algorithm to calculate the switching scheduling. Simulation results show that this novel algorithm can effectively prolong the lifetime of monitoring WSN, especially in the monitoring area with a large deployed density of different types of sensors. © 2020, The Author(s).</t>
  </si>
  <si>
    <t>Cooperative coverage; Energy consumption; Improved ant colony optimization; Lifetime prolongation; Microgrid</t>
  </si>
  <si>
    <t>https://www.scopus.com/inward/record.uri?eid=2-s2.0-85097252310&amp;doi=10.1186%2fs13638-020-01857-4&amp;partnerID=40&amp;md5=7ec3bbcd1c36317e9af7b15212224f79</t>
  </si>
  <si>
    <t>Alhasnawi B.N., Jasim B.H., Esteban M.D., Guerrero J.M.</t>
  </si>
  <si>
    <t>A novel smart energy management as a service over a cloud computing platform for nanogrid appliances</t>
  </si>
  <si>
    <t>10.3390/su12229686</t>
  </si>
  <si>
    <t>There will be a dearth of electrical energy in the world in the future due to exponential increase in electrical energy demand of rapidly growing world population. With the development of Internet of Things (IoT), more smart appliances will be integrated into homes in smart cities that actively participate in the electricity market by demand response programs to efficiently manage energy in order to meet this increasing energy demand. Thus, with this incitement, the energy management strategy using a price-based demand response program is developed for IoT-enabled residential buildings. We propose a new EMS for smart homes for IoT-enabled residential building smart devices by scheduling to minimize cost of electricity, alleviate peak-to-average ratio, correct power factor, automatic protective appliances, and maximize user comfort. In this method, every home appliance is interfaced with an IoT entity (a data acquisition module) with a specific IP address, which results in a wide wireless system of devices. There are two components of the proposed system: software and hardware. The hardware is composed of a base station unit (BSU) and many terminal units (TUs). The software comprises Wi-Fi network programming as well as system protocol. In this study, a message queue telemetry transportation (MQTT) broker was installed on the boards of BSU and TU. In this paper, we present a low-cost platform for the monitoring and helping decision making about different areas in a neighboring community for efficient management and maintenance, using information and communication technologies. The findings of the experiments demonstrated the feasibility and viability of the proposed method for energy management in various modes. The proposed method increases effective energy utilization, which in turn increases the sustainability of IoT-enabled homes in smart cities. The proposed strategy automatically responds to power factor correction, to protective home appliances, and to price-based demand response programs to combat the major problem of the demand response programs, which is the limitation of consumer’s knowledge to respond upon receiving demand response signals. The schedule controller proposed in this paper achieved an energy saving of 6.347 kWh real power per day, this paper achieved saving 7.282 kWh apparent power per day, and the proposed algorithm in our paper saved $2.3228388 per day. © 2020 by the authors. Licensee MDPI, Basel, Switzerland.</t>
  </si>
  <si>
    <t>Cloud platform; Demand response; Internet of things; MQTT; Nanogrid; Node red; Raspberry Pi; Utility grid; WeMos-D1</t>
  </si>
  <si>
    <t>https://www.scopus.com/inward/record.uri?eid=2-s2.0-85097763254&amp;doi=10.3390%2fsu12229686&amp;partnerID=40&amp;md5=e5fb0cb0c7a6fb4f74b39d4a20bab693</t>
  </si>
  <si>
    <t>Wang L., Wu J., Yuan R., Zhang D., Liu J., Jiang S., Zhang Y., Li M.</t>
  </si>
  <si>
    <t>Dynamic adaptive cross-chain trading mode for multi-Microgrid joint operation</t>
  </si>
  <si>
    <t>Sensors (Switzerland)</t>
  </si>
  <si>
    <t>10.3390/s20216096</t>
  </si>
  <si>
    <t>The emerging blockchain technology has injected new vitality into the energy market, especially the peer-to-peer power trading of microgrid systems. However, with the increase of energy blockchain projects, the difficulty of data communication and value islands between blockchain networks have become open issues. Thus, in this paper, we propose a dynamic adaptive cross-chain trading mode for multi-microgrid joint operation. The novelty is to design a proof of credit threshold consensus mechanism to achieve effiective information verification. This consensus mechanism can ensure the adaptive consistency of cross-chain information without changing the existing blockchain architecture of each system. At the same time, we design a corresponding key management interoperability protocol based on RSA algorithm and Chinese remainder theorem, which can realize data transfer and information consensus for cross-chain transactions. The theoretical analysis verifies that the cross-chain communication information is effiective and the system is able to protect against the attack of malicious nodes. Finally, a cross-chain simulation experiment is established to analyze the operation efficiency. The result shows that this cross-chain trading takes place within seconds, which basically meets the response requirements for multi-microgrid joint operation. © 2020 by the authors. Licensee MDPI, Basel, Switzerland.</t>
  </si>
  <si>
    <t>Blockchain; Consensus mechanism; Cross-chain trading; Key management interoperability protocol; Multi-microgrid</t>
  </si>
  <si>
    <t>https://www.scopus.com/inward/record.uri?eid=2-s2.0-85094960418&amp;doi=10.3390%2fs20216096&amp;partnerID=40&amp;md5=f73e2b34c00aa5e874d92b0f67f8501f</t>
  </si>
  <si>
    <t>Albayati A., Abdullah N.F., Abu-Samah A., Mutlag A.H., Nordin R.</t>
  </si>
  <si>
    <t>A serverless advanced metering infrastructure based on fog-edge computing for a smart grid: A comparison study for energy sector in iraq</t>
  </si>
  <si>
    <t>10.3390/en13205460</t>
  </si>
  <si>
    <t>The development of the smart grid (SG) has the potential to bring significant improvements to the energy generation, transmission, and distribution sectors. Hence, adequate handling of fluctuating energy demands is required. This can only be achieved by implementing the concept of transactive energy. Transactive energy aims to optimize energy production, transmission, and distribution combined with next-generation hardware and software, making it a challenge for implementation at a national level, and to ensure the effective collaboration of energy exchange between consumers and producers, a serverless architecture based on functionality can make significant contributions to the smart grids advanced metering infrastructure (SG-AMI). In this paper, a scalable serverless SG-AMI architecture is proposed based on fog-edge computing, virtualization consideration, and Function as a service (FaaS) as a services model to increase the operational flexibility, increase the system performance, and reduce the total cost of ownership. The design was benchmarked against the Iraqi Ministry of Electricity (MOELC) proposed designs for the smart grid, and it was evaluated based on the MOELC traditional computing-design, and a related cloud computing-based design. The results show that our proposed design offers an improvement of 20% to 65% performance on network traffic load, latency, and time to respond, with a reduction of 50% to 67% on the total cost of ownership, lower power and cooling consumption compared to the SG design proposed by MOELC. From this paper, it can be observed that a robust roadmap for SG-AMI architecture can effectively contribute towards increasing the scalability and interoperability, automation, and standardization of the energy sector. © 2020 by the authors.</t>
  </si>
  <si>
    <t>Advanced metering infrastructure; Fog computing; Function as a Services (FaaS); Serverless; Smart grid</t>
  </si>
  <si>
    <t>https://www.scopus.com/inward/record.uri?eid=2-s2.0-85093839167&amp;doi=10.3390%2fen13205460&amp;partnerID=40&amp;md5=446d2ca60618d4c1a8c93106a59143ae</t>
  </si>
  <si>
    <t>Yuan Y., Dehghanpour K., Bu F., Wang Z.</t>
  </si>
  <si>
    <t>A Data-Driven Customer Segmentation Strategy Based on Contribution to System Peak Demand</t>
  </si>
  <si>
    <t>IEEE Transactions on Power Systems</t>
  </si>
  <si>
    <t>10.1109/TPWRS.2020.2979943</t>
  </si>
  <si>
    <t>Advanced metering infrastructure (AMI) enables utilities to obtain granular energy consumption data, which offers a unique opportunity to design customer segmentation strategies based on their impact on various operational metrics in distribution grids. However, performing utility-scale segmentation for unobservable customers with only monthly billing information, remains a challenging problem. To address this challenge, we propose a new metric, the coincident monthly peak contribution (CMPC), that quantifies the contribution of individual customers to system peak demand. Furthermore, a novel multi-state machine learning-based segmentation method is developed that estimates CMPC for customers without smart meters (SMs): first, a clustering technique is used to build a databank containing typical daily load patterns in different seasons using the SM data of observable customers. Next, to associate unobservable customers with the discovered typical load profiles, a classification approach is leveraged to compute the likelihood of daily consumption patterns for different unobservable households. In the third stage, a weighted clusterwise regression (WCR) model is utilized to estimate the CMPC of unobservable customers using their monthly billing data and the outcomes of the classification module. The proposed segmentation methodology has been tested and verified using real utility data. © 1969-2012 IEEE.</t>
  </si>
  <si>
    <t>Customer segmentation; machine learning; observability; peak load contribution</t>
  </si>
  <si>
    <t>https://www.scopus.com/inward/record.uri?eid=2-s2.0-85090469506&amp;doi=10.1109%2fTPWRS.2020.2979943&amp;partnerID=40&amp;md5=d282286d5267eb7dec6146cf0ad1dba7</t>
  </si>
  <si>
    <t>Lahariya M., Benoit D.F., Develder C.</t>
  </si>
  <si>
    <t>Synthetic data generator for electric vehicle charging sessions: modeling and evaluation using real-world data</t>
  </si>
  <si>
    <t>10.3390/en13164211</t>
  </si>
  <si>
    <t>Electric vehicle (EV) charging stations have become prominent in electricity grids in the past few years. Their increased penetration introduces both challenges and opportunities; they contribute to increased load, but also offer flexibility potential, e.g., in deferring the load in time. To analyze such scenarios, realistic EV data are required, which are hard to come by. Therefore, in this article we define a synthetic data generator (SDG) for EV charging sessions based on a large real-world dataset. Arrival times of EVs are modeled assuming that the inter-arrival times of EVs follow an exponential distribution. Connection time for EVs is dependent on the arrival time of EV, and can be described using a conditional probability distribution. This distribution is estimated using Gaussian mixture models, and departure times can calculated by sampling connection times for EV arrivals from this distribution. Our SDG is based on a novel method for the temporal modeling of EV sessions, and jointly models the arrival and departure times of EVs for a large number of charging stations. Our SDG was trained using real-world EV sessions, and used to generate synthetic samples of session data, which were statistically indistinguishable from the real-world data. We provide both (i) source code to train SDG models from new data, and (ii) trained models that reflect real-world datasets. © 2020 by the authors. Licensee MDPI, Basel, Switzerland.</t>
  </si>
  <si>
    <t>Electric vehicle; Exponential distribution; Gaussian mixture models; Machine learning; Mathematical modeling; Poisson distribution; Simulation; Smart grid; Synthetic data</t>
  </si>
  <si>
    <t>https://www.scopus.com/inward/record.uri?eid=2-s2.0-85090911090&amp;doi=10.3390%2fen13164211&amp;partnerID=40&amp;md5=9f390f761f0f5c6d89de82639f5b73b1</t>
  </si>
  <si>
    <t>Su J., Chu X., Kadry S., Rajkumar S.</t>
  </si>
  <si>
    <t>Internet-of-things-assisted smart system 4.0 framework using simulated routing procedures</t>
  </si>
  <si>
    <t>10.3390/su12156119</t>
  </si>
  <si>
    <t>The environment and energy are two important issues in the current century. The development of modern society is closely linked to energy and the environment. Internet of Things (IoT) and Wireless Sensor Networks (WSNs) have recently been developed substantially to contribute to the fourth transformation of the power grid, namely the smart grid. WSNs have the potential to improve power grid reliability via cable replacements, fault-tolerance features, large-scale protection, versatility to deploy, and cost savings in the smart grid environment. Moreover, because of equipment noise, dust heat, electromagnetic interference, multipath effects, and fading, current WSNs are making it very difficult to provide effective communication for the smart grid (SG) environment, in which WSN work is more difficult. For the smart system 4.0 framework, a highly reliable communication network based on the WSN is critically important for the successful operation of electricity grids in the next decade. To solve the above problem, a Robust Bio-Dynamic Stimulated Routing Procedure (RDSRP) has been proposed based on the real-time behavior of a new Hybrid Bird Optimizer (HBO) model. The presented innovative research and development is a small yet important aspect of continuous critical activities that address one of our society's major challenges and that reverse the dangerous trends of environmental destruction. This study explores some of the most recent advances in this area, including energy efficiency and energy harvesting, which are expected to have a significant impact on green topics under smart systems in the Internet of things. The experimental results show that the proposed distributed system suggestively enhances network efficiency and reduces the transmission of excess packets for wireless sensor network-based smart grid applications. © 2020 by the authors.</t>
  </si>
  <si>
    <t>Dynamic stimulated routing procedure; Internet of things (IoT); Smart grid; Wireless sensor networks (WSNs)</t>
  </si>
  <si>
    <t>https://www.scopus.com/inward/record.uri?eid=2-s2.0-85089494344&amp;doi=10.3390%2fsu12156119&amp;partnerID=40&amp;md5=85f14e4859516f977033f860f4acbdb2</t>
  </si>
  <si>
    <t>Meeuw A., Schopfer S., Wörner A., Tiefenbeck V., Ableitner L., Fleisch E., Wortmann F.</t>
  </si>
  <si>
    <t>Implementing a blockchain-based local energy market: Insights on communication and scalability</t>
  </si>
  <si>
    <t>Computer Communications</t>
  </si>
  <si>
    <t>10.1016/j.comcom.2020.04.038</t>
  </si>
  <si>
    <t>Peer-to-peer (P2P) energy markets are gaining interest in the energy sector as a means to increase the share of decentralised energy resources (DER), thus fostering a clean, resilient and decentralised supply of energy. Various reports have touted P2P energy markets as ideal use case for blockchain-technology, as it offers advantages such as fault-tolerant operation, trust delegation, immutability, transparency, resilience, and automation. However, relatively little is known about the influence of hardware and communication infrastructure limitations on blockchain systems in real-life applications. In this article, we demonstrate the implementation of a real-world blockchain managed microgrid in Walenstadt, Switzerland. The 37 participating households are equipped with 75 special smart-metres that include single board computers (SBC) that run their own, application-specific private blockchain. Using the field-test setup, we provide an empirical evaluation of the feasibility of a Byzantine fault tolerant blockchain system. Furthermore, we artificially throttle bandwidth between nodes to simulate how the bandwidth of communication infrastructure impacts its performance. We find that communication networks with a bandwidth smaller than 1000 kbit/s – which includes WPAN, LoRa, narrowband IoT, and narrowband PLC – lead to insufficient throughput of the operation of a blockchain-managed microgrid. While larger numbers of validators may provide higher decentralisation and fault-tolerant operation, they considerably reduce throughput. The results from the field-test in the Walenstadt microgrid show that the blockchain running on the smart-metre SBCs can provide a maximum throughput of 10 transactions per second. The blockchain throughput halts almost entirely if the system is run by more than 40 validators. Based on the field test, we provide simplified guidelines for utilities or grid operators interested in implementing local P2P markets based on BFT systems. © 2020 Elsevier B.V.</t>
  </si>
  <si>
    <t>Blockchain managed microgrid; Local energy markets; Network requirements; Peer-to-peer trading; Smart grid communication</t>
  </si>
  <si>
    <t>https://www.scopus.com/inward/record.uri?eid=2-s2.0-85086070578&amp;doi=10.1016%2fj.comcom.2020.04.038&amp;partnerID=40&amp;md5=74565f6adcefc971cc63272c9c0b15a3</t>
  </si>
  <si>
    <t>Islam S.Z., Othman M.L., Mariun N., Hizam H., Ayuni N.</t>
  </si>
  <si>
    <t>Feasibility analysis of standalone pv powered battery using SEN for smart grid</t>
  </si>
  <si>
    <t>International Journal of Power Electronics and Drive Systems</t>
  </si>
  <si>
    <t>10.11591/ijpeds.v11.i2.pp667-676</t>
  </si>
  <si>
    <t>In Smart Grid (SG) communication network, sensors integrated communication radios namely ZigBee, Wi-Fi, and Bluetooth are becoming urgent and crucial part of SG wireless communication. Sensor nodes are generally battery powered. With the enhancement and huge utilization of sensor technologies, batteries have not been improved significantly at the same pace. However, batteries are essential to power the sensor nodes and there is no alternative of this energy bank. Therefore, to provide seamless power to the nodes is a challenge when the nodes are meant for integrating distributed renewable generations for years. Necessitate of the battery replacement is not often cost effective when the batteries are drained out. This paper presents a feasibility study of standalone Photovoltaic (PV) powered battery using Sensors-radios integrated Embedded Node (SEN) for SG application. In this study, we have analyzed charging characteristics of a lead-acid battery that can be recharged during day time by a PV module. The aim of this research is to testify the two simultaneous jobs-(i) the battery is sufficient to power Sensors-ZigBee integrated Arduino (SZA) for at least one day operation, (ii) scrutiny the optimal size of PV for recharging the battery considering three different day variations-average, cloudy, and full rainy day. The result from real data analysis reveals that the module is sufficient to recharge the battery on an average day; however, it is not sufficient for full cloudy or full rainy day. Finally, a mathematical model is obtained from regression analysis that shows battery internal resistance is exponential to voltage on both full cloudy and rainy day, but it is linear on average day. © 2020, Institute of Advanced Engineering and Science. All rights reserved.</t>
  </si>
  <si>
    <t>Photovoltaic; Smart grid; Wireless sensor; Zigbee radio</t>
  </si>
  <si>
    <t>https://www.scopus.com/inward/record.uri?eid=2-s2.0-85081582179&amp;doi=10.11591%2fijpeds.v11.i2.pp667-676&amp;partnerID=40&amp;md5=66df7921ec168a2f2d920888dfb80fbc</t>
  </si>
  <si>
    <t>Le Ray G., Pinson P.</t>
  </si>
  <si>
    <t>The ethical smart grid: Enabling a fruitful and long-lasting relationship between utilities and customers</t>
  </si>
  <si>
    <t>Energy Policy</t>
  </si>
  <si>
    <t>10.1016/j.enpol.2020.111258</t>
  </si>
  <si>
    <t>The European Union is implementing ambitious programs to tackle energy efficiency, energy independence, and climate change challenges. To reach the 20/20/20 targets, the EU aims at modernizing power grids to make them ‘smart’ by collecting close to real-time data and subsequently operate grids more optimally. One of the smart grid purposes is to integrate a growing share of renewable generation while efficiently accommodating their variability and limited predictability through the actuation of consumer flexibility. Hence, the success of energy programs relies on customer involvement in altering their energy consumption through the use of analytics and incentive-based demand-side management. The rollout of smart meters throughout Europe should provide the necessary information to implement them. This is without accounting for a possible backlash of customers in response to bad practices of utilities when it comes to digitization and smart meter rollout, also associated with the potential distrust of digital products. Beyond legal binds and technical obstacles, the possible ways of handling the rollout of smart meters and metering, which defines the relationship between customers and utilities, are multiple. However, only the practices that exhibit ethical behavior of the utilities towards customers, and consider them as stakeholders in smart grids will lead to a fruitful and long-lasting relationship between customers and utilities. © 2020 Elsevier Ltd</t>
  </si>
  <si>
    <t>Big data; Ethics; Privacy; Smart grid; Smart meter</t>
  </si>
  <si>
    <t>https://www.scopus.com/inward/record.uri?eid=2-s2.0-85081281059&amp;doi=10.1016%2fj.enpol.2020.111258&amp;partnerID=40&amp;md5=f662bd1f2dd13b934b15ac1167ee66d3</t>
  </si>
  <si>
    <t>Yang Q., Wang G., Sadeghi A., Giannakis G.B., Sun J.</t>
  </si>
  <si>
    <t>Two-Timescale Voltage Control in Distribution Grids Using Deep Reinforcement Learning</t>
  </si>
  <si>
    <t>10.1109/TSG.2019.2951769</t>
  </si>
  <si>
    <t>Modern distribution grids are currently being challenged by frequent and sizable voltage fluctuations, due mainly to the increasing deployment of electric vehicles and renewable generators. Existing approaches to maintaining bus voltage magnitudes within the desired region can cope with either traditional utility-owned devices (e.g., shunt capacitors), or contemporary smart inverters that come with distributed generation units (e.g., photovoltaic plants). The discrete on-off commitment of capacitor units is often configured on an hourly or daily basis, yet smart inverters can be controlled within milliseconds, thus challenging joint control of these two types of assets. In this context, a novel two-timescale voltage regulation scheme is developed for distribution grids by judiciously coupling data-driven with physics-based optimization. On a faster timescale, say every second, the optimal setpoints of smart inverters are obtained by minimizing instantaneous bus voltage deviations from their nominal values, based on either the exact alternating current power flow model or a linear approximant of it; whereas, on the slower timescale (e.g., every hour), shunt capacitors are configured to minimize the long-term discounted voltage deviations using a deep reinforcement learning algorithm. Extensive numerical tests on a real-world 47-bus distribution network as well as the IEEE 123-bus test feeder using real data corroborate the effectiveness of the novel scheme. © 2010-2012 IEEE.</t>
  </si>
  <si>
    <t>capacitors; deep reinforcement learning; inverters; Two timescales; voltage control</t>
  </si>
  <si>
    <t>https://www.scopus.com/inward/record.uri?eid=2-s2.0-85080934055&amp;doi=10.1109%2fTSG.2019.2951769&amp;partnerID=40&amp;md5=58d70ce8385fa58d0698a8d21eabf2f7</t>
  </si>
  <si>
    <t>Ibrahim A., Dobre O.A., Ngatched T.M.N., Armada A.G.</t>
  </si>
  <si>
    <t>Bender's Decomposition for Optimization Design Problems in Communication Networks</t>
  </si>
  <si>
    <t>IEEE Network</t>
  </si>
  <si>
    <t>10.1109/MNET.001.1900414</t>
  </si>
  <si>
    <t>Various types of communication networks are constantly emerging to improve connectivity services and facilitate the interconnection of various types of devices. This involves the development of several technologies, such as device-to-device communications, wireless sensor networks and vehicular communications. The various services provided have heterogeneous requirements on the quality metrics such as throughput, end-to-end latency and jitter. Furthermore, different network technologies have inherently heterogeneous restrictions on resources, for example, power, interference management requirements, computational capabilities, and so on. As a result, different network operations such as spectrum management, routing, power control and offloading need to be performed differently. Mathematical optimization techniques have always been at the heart of such design problems to formulate and propose computationally efficient solution algorithms. One of the existing powerful techniques of mathematical optimization is Benders Decomposition (BD), which is the focus of this article. Here, we briefly review different BD variants that have been applied in various existing network types and different design problems. These main variants are the classical, the combinatorial, the multi-stage, and the generalized BD. We discuss compelling BD applications for various network types including heterogeneous cellular networks, infrastructure wired wide area networks, smart grids, wireless sensor networks, and wireless local area networks. Mainly, our goal is to assist the readers in refining the motivation, problem formulation, and methodology of this powerful optimization technique in the context of future networks. We also discuss the BD challenges and the prospective ways these can be addressed when applied to communication networks' design problems. © 1986-2012 IEEE.</t>
  </si>
  <si>
    <t>https://www.scopus.com/inward/record.uri?eid=2-s2.0-85075677106&amp;doi=10.1109%2fMNET.001.1900414&amp;partnerID=40&amp;md5=8c1d1d8cbeacd0fc01bff7136099f14a</t>
  </si>
  <si>
    <t>Sechilariu M.</t>
  </si>
  <si>
    <t>Intelligent energy management of electrical power systems</t>
  </si>
  <si>
    <t>10.3390/APP10082951</t>
  </si>
  <si>
    <t>Smart grid implementation is facilitated by multi-source energy systems development, i.e., microgrids, which are considered the key smart grid building blocks. Whether they are alternative current (AC) or direct current (DC), high voltage or low voltage, high power or small power, integrated into the distribution system or the transmission network, multi-source systems always require an intelligent energy management that is integrated into the power system. A comprehensive intelligent energy system aims at providing overall energy efficiency with regard to the following: increased power generation flexibility, increased renewable generation systems, improved energy consumption, reduced CO2 emission, improved stability, and minimized energy cost. This Special Issue presents recent key theoretical and practical developments that concern the models, technologies, and flexible solutions to facilitate the following optimal energy and power flow strategies: the techno-economic model for optimal sources dispatching (mono and multi-objective energy optimization), real-time optimal scheduling, and real time optimization with model predictive control. © 2020 by the authors.</t>
  </si>
  <si>
    <t>Advanced control technologies; Blockchain; Building-integrated energy management; Demand side management; Electric vehicles charging stations; Energy cost optimization; Energy monitoring; Energy optimization; Microgrids; Multi-energy systems; Multi-source systems; Smart meter</t>
  </si>
  <si>
    <t>https://www.scopus.com/inward/record.uri?eid=2-s2.0-85085129305&amp;doi=10.3390%2fAPP10082951&amp;partnerID=40&amp;md5=8225a9dabad4c5dc61a9ebc7be56f373</t>
  </si>
  <si>
    <t>Yang Z., Feng L., Chang Z., Lu J., Liu R., Kadoch M., Cheriet M.</t>
  </si>
  <si>
    <t>Prioritized uplink resource allocation in smart grid backscatter communication networks via deep reinforcement learning</t>
  </si>
  <si>
    <t>Electronics (Switzerland)</t>
  </si>
  <si>
    <t>10.3390/electronics9040622</t>
  </si>
  <si>
    <t>With the rapid increase in the number of wireless sensor terminals in smart grids, backscattering has become a very promising green technology. By means of backscattering, wireless sensors can either reflect energy signals in the environment to exchange information with each other or capture the energy signals to recharge their batteries. However, the changing environment around wireless sensors, limited radio frequency and various service priorities in uplink communications bring great challenges in allocation resources. In this paper, we put forward a backscatter communication model based on business priority and cognitive network. In order to achieve optimal throughput of system, an asynchronous advantage actor-critic (A3C) algorithm is designed to tackle the problem of uplink resource allocation. The experimental results indicate that the presented scheme can significantly enhance overall system performance and ensure the business requirements of high-priority users. © 2020 by the authors. Licensee MDPI, Basel, Switzerland.</t>
  </si>
  <si>
    <t>A3C; Backscatter; Deep reinforcement learning; K-means clustering; Priority strategy; Resource allocation</t>
  </si>
  <si>
    <t>https://www.scopus.com/inward/record.uri?eid=2-s2.0-85084435956&amp;doi=10.3390%2felectronics9040622&amp;partnerID=40&amp;md5=8241fb0eb8e6ef8cf576750df79179ce</t>
  </si>
  <si>
    <t>Krishnadas G., Kiprakis A.</t>
  </si>
  <si>
    <t>A machine learning pipeline for demand response capacity scheduling</t>
  </si>
  <si>
    <t>10.3390/en13071848</t>
  </si>
  <si>
    <t>Demand response (DR) is an integral component of smart grid operations that offers the necessary flexibility to support its decarbonisation. In incentive-based DR programs, deviations from the scheduled DR capacity affect the grid's energy balance and result in revenue losses for the DR participants. This issue aggravates with increasing DR delivery from participants such as large consumer buildings who have limited standard methods to follow for DR capacity scheduling. Load curtailment based DR capacity availability from such consumers can be forecasted reliably with the help of supervised machine learning (ML) models. This study demonstrates the development of data-driven ML based total and flexible load forecast models for a retail building. The ML model development tasks such as data pre-processing, training-testing dataset preparation, cross-validation, algorithm selection, hyperparameter optimisation, feature ranking, model selection and model evaluation are guided by deployment-centric design criteria such as reliability, computational efficiency and scalability. Based on the selected performance metrics, the day-ahead and week-ahead ML based load forecast models developed for the retail building are shown to outperform the timeseries persistence models used for benchmarking. Furthermore, the deployment of these models for DR capacity scheduling is proposed as an ML pipeline that can be realised with the help of ML workflows, computational resources as well as systems for monitoring and visualisation. The ML pipeline ensures faster, cost-effective and large-scale deployment of forecast models that support reliable DR capacity scheduling without affecting the grid's energy balance. Minimisation of revenue losses encourages increased DR participation from large consumer buildings, ensuring further flexibility in the smart grid. © 2020 MDPI AG. All rights reserved.</t>
  </si>
  <si>
    <t>Data-driven; Demand response; Deployment; Flexibility; Large consumer building; Load curtailment; Machine learning; Retail building; Smart grid</t>
  </si>
  <si>
    <t>https://www.scopus.com/inward/record.uri?eid=2-s2.0-85083630927&amp;doi=10.3390%2fen13071848&amp;partnerID=40&amp;md5=18c3c3961bd2e85f58a327a5e4a5306d</t>
  </si>
  <si>
    <t>Amaxilatis D., Chatzigiannakis I., Tselios C., Tsironis N., Niakas N., Papadogeorgos S.</t>
  </si>
  <si>
    <t>A smartwater metering deployment based on the fog computing paradigm</t>
  </si>
  <si>
    <t>10.3390/app10061965</t>
  </si>
  <si>
    <t>In this paper, we look into smart water metering infrastructures that enable continuous, on-demand and bidirectional data exchange between metering devices, water flow equipment, utilities and end-users. We focus on the design, development and deployment of such infrastructures as part of larger, smart city, infrastructures. Until now, such critical smart city infrastructures have been developed following a cloud-centric paradigm where all the data are collected and processed centrally using cloud services to create real business value. Cloud-centric approaches need to address several performance issues at all levels of the network, as massive metering datasets are transferred to distant machine clouds while respecting issues like security and data privacy. Our solution uses the fog computing paradigm to provide a system where the computational resources already available throughout the network infrastructure are utilized to facilitate greatly the analysis of fine-grained water consumption data collected by the smart meters, thus significantly reducing the overall load to network and cloud resources. Details of the system's design are presented along with a pilot deployment in a real-world environment. The performance of the system is evaluated in terms of network utilization and computational performance. Our findings indicate that the fog computing paradigm can be applied to a smart grid deployment to reduce effectively the data volume exchanged between the different layers of the architecture and provide better overall computational, security and privacy capabilities to the system. © 2020 by the authors.</t>
  </si>
  <si>
    <t>Experimentation; Internet of things; Real-world deployment; Smart actuators; Smart grid; Smart sensors; Water metering</t>
  </si>
  <si>
    <t>https://www.scopus.com/inward/record.uri?eid=2-s2.0-85082695931&amp;doi=10.3390%2fapp10061965&amp;partnerID=40&amp;md5=a4d34808779f6c7251990fc826da4cc9</t>
  </si>
  <si>
    <t>Cepeda C., Orozco-Henao C., Percybrooks W., Pulgarín-Rivera J.D., Montoya O.D., Gil-González W., Vélez J.C.</t>
  </si>
  <si>
    <t>Intelligent fault detection system for microgrids</t>
  </si>
  <si>
    <t>10.3390/en13051223</t>
  </si>
  <si>
    <t>The dynamic features of microgrid operation, such as on-grid/off-grid operation mode, the intermittency of distributed generators, and its dynamic topology due to its ability to reconfigure itself, cause misfiring of conventional protection schemes. To solve this issue, adaptive protection schemes that use robust communication systems have been proposed for the protection of microgrids. However, the cost of this solution is significantly high. This paper presented an intelligent fault detection (FD) system for microgrids on the basis of local measurements and machine learning (ML) techniques. This proposed FD system provided a smart level to intelligent electronic devices (IED) installed on the microgrid through the integration of ML models. This allowed each IED to autonomously determine if a fault occurred on the microgrid, eliminating the requirement of robust communication infrastructure between IEDs for microgrid protection. Additionally, the proposed system presented a methodology composed of four stages, which allowed its implementation in any microgrid. In addition, each stage provided important recommendations for the proper use of ML techniques on the protection problem. The proposed FD system was validated on the modified IEEE 13-nodes test feeder. This took into consideration typical features of microgrids such as the load imbalance, reconfiguration, and off-grid/on-grid operation modes. The results demonstrated the flexibility and simplicity of the FD system in determining the best accuracy performance among several ML models. The ease of design's implementation, formulation of parameters, and promising test results indicated the potential for real-life applications. © 2020 by the authors.</t>
  </si>
  <si>
    <t>Fault detector; Machine learning-based techniques; Microgrid</t>
  </si>
  <si>
    <t>https://www.scopus.com/inward/record.uri?eid=2-s2.0-85081121087&amp;doi=10.3390%2fen13051223&amp;partnerID=40&amp;md5=b8921e869af1d75bdf22dc0d4d02929b</t>
  </si>
  <si>
    <t>Yassine B.I., Boumediene A.</t>
  </si>
  <si>
    <t>Renewable energies evaluation and linking to smart grid</t>
  </si>
  <si>
    <t>10.11591/ijpeds.v11.i1.pp107-118</t>
  </si>
  <si>
    <t>To tackle the widespread challenges encountered during the management of power flow in electrical networks, the integration of smart grid (S.G) is proposed as a viable solution to address the environmental and economic concerns. In order to enhance overall functionality of the electric power delivery system, operation of the smart grid is governed by data-driven algorithms where various sensors and smart meters are used to collect this data. On other hand, the fluctuating cost of fossil fuels and its negative impact on the environnement has incentivized the exploitation of renewable energies in the smart grid. In the present paper, a hybrid Photovoltaic/Wind (PV/Wind) is suggested to supply a smart grid. The objective of this study is to asses the feasibility of a smart grid supplied solely by renewable energy sources. Conceptual standings of this newly suggested model are validated by simulations. © 2020, Institute of Advanced Engineering and Science. All rights reserved.</t>
  </si>
  <si>
    <t>Hybrid photovoltaic/Wind farm; Renewable energies; Sensors; Smart grid; Smart meters; Town servers</t>
  </si>
  <si>
    <t>https://www.scopus.com/inward/record.uri?eid=2-s2.0-85077902765&amp;doi=10.11591%2fijpeds.v11.i1.pp107-118&amp;partnerID=40&amp;md5=e94655ca7afa20c4c2c215b2baa8bcb7</t>
  </si>
  <si>
    <t>Samuel O., Almogren A., Javaid A., Zuair M., Ullah I., Javaid N.</t>
  </si>
  <si>
    <t>Leveraging blockchain technology for secure energy trading and least-cost evaluation of decentralized contributions to electrification in sub-Saharan Africa</t>
  </si>
  <si>
    <t>Entropy</t>
  </si>
  <si>
    <t>10.3390/e22020226</t>
  </si>
  <si>
    <t>The International Energy Agency has projected that the total energy demand for electricity in sub-Saharan Africa (SSA) is expected to rise by an average of 4% per year up to 2040. It implies that ~620 million people are living without electricity in SSA. Going with the 2030 vision of the United Nations that electricity should be accessible to all, it is important that new technology and methods are provided. In comparison to other nations worldwide, smart grid (SG) is an emerging technology in SSA. SG is an information technology-enhanced power grid, which provides a two-way communication network between energy producers and customers. Also, it includes renewable energy, smart meters, and smart devices that help to manage energy demands and reduce energy generation costs. However, SG is facing inherent difficulties, such as energy theft, lack of trust, security, and privacy issues. Therefore, this paper proposes a blockchain-based decentralized energy system (BDES) to accelerate rural and urban electrification by improving service delivery while minimizing the cost of generation and addressing historical antipathy and cybersecurity risk within SSA. Additionally, energy insufficiency and fixed pricing schemes may raise concerns in SG, such as the imbalance of order. The paper also introduces a blockchain-based energy trading system, which includes price negotiation and incentive mechanisms to address the imbalance of order. Moreover, existing models for energy planning do not consider the effect of fill rate (FR) and service level (SL). A blockchain levelized cost of energy (BLCOE) is proposed as the least-cost solution that measures the impact of energy reliability on generation cost using FR and SL. Simulation results are presented to show the performance of the proposed model and the least-cost option varies with relative energy generation cost of centralized, decentralized and BDES infrastructure. Case studies of Burkina Faso, Cote d'Ivoire, Gambia, Liberia, Mali, and Senegal illustrate situations that are more suitable for BDES. For other SSA countries, BDES can cost-effectively service a large population and regions. Additionally, BLCOE reduces energy costs by approximately 95% for battery and 75% for the solar modules. The future BLCOE varies across SSA on an average of about 0.049 $/kWh as compared to 0.15 $/kWh of an existing system in the literature. © 2020 by the authors.</t>
  </si>
  <si>
    <t>Blockchain; Cryptocurrency; Energy trading; Fill rate; Incentive mechanism; Levelized cost of energy; Self-consumption; Self-sufficiency and working capital; Service level</t>
  </si>
  <si>
    <t>https://www.scopus.com/inward/record.uri?eid=2-s2.0-85080961031&amp;doi=10.3390%2fe22020226&amp;partnerID=40&amp;md5=eccc453dd04fed53e4bc765fc640599e</t>
  </si>
  <si>
    <t>O’Connell S., Reynders G., Seri F., Sterling R., Keane M.M.</t>
  </si>
  <si>
    <t>A standardised flexibility assessment methodology for demand response</t>
  </si>
  <si>
    <t>International Journal of Building Pathology and Adaptation</t>
  </si>
  <si>
    <t>10.1108/IJBPA-01-2019-0011</t>
  </si>
  <si>
    <t>Purpose: The purpose of this paper is to standardised four-step flexibility assessment methodology for evaluating the available electrical load reduction or increase a building can provide in response to a signal from an aggregator or grid operator. Design/methodology/approach: The four steps in the methodology consist of Step 1: systems, loads, storage and generation identification; Step 2: flexibility characterisation; Step 3: scenario modelling; and Step 4: key performance indicator (KPI) label. Findings: A detailed case study for one building, validated through on-site experiments, verified the feasibility and accuracy of the approach. Research limitations/implications: The results were benchmarked against available demonstration studies but could benefit from the future development of standardised benchmarks. Practical implications: The ease of implementation enables building operators to quickly and cost effectively evaluate the flexibility of their building. By clearly defining the flexibility range, the KPI label enables contract negotiation between stakeholders for demand side services. It may also be applicable as a smart readiness indicator. Social implications: The novel KPI label has the capability to operationalise the concept of building flexibility to a wider spectrum of society, enabling smart grid demand response roll-out to residential and small commercial customers. Originality/value: This paper fulfils an identified need for an early stage flexibility assessment which explicitly includes source selection that can be implemented in an offline manner without the need for extensive real-time data acquisition, ICT platforms or additional metre and sensor installations. © 2019, Emerald Publishing Limited.</t>
  </si>
  <si>
    <t>Demand response; Demand side management; Demonstration study; Energy flexible buildings; Smart grid; Smart readiness indicator</t>
  </si>
  <si>
    <t>https://www.scopus.com/inward/record.uri?eid=2-s2.0-85066831237&amp;doi=10.1108%2fIJBPA-01-2019-0011&amp;partnerID=40&amp;md5=781881a1c2a720971f4cf36ce54168d7</t>
  </si>
  <si>
    <t>Javaid N., Naz A., Khalid R., Almogren A., Shafiq M., Khalid A.</t>
  </si>
  <si>
    <t>ELS-Net: A new approach to forecast decomposed intrinsic mode functions of electricity load</t>
  </si>
  <si>
    <t>10.1109/ACCESS.2020.3034113</t>
  </si>
  <si>
    <t>The significance of electricity cannot be overlooked as all fields of life like material production, health care, educational sector, etc., depend upon it to render consistent and high-quality services, increase productivity and business continuity. To this end, energy operators have experienced a continuous increasing trend in the electricity demand for the past few decades. This may cause many issues like load shedding, increased electricity bills, imbalance between supply and demand, etc. Therefore, forecasting of electricity demand using efficient techniques is crucial for the energy operators to decide about optimal unit commitment and to make electricity dispatch plans. It also helps to avoid wastage as well as the shortage of energy. In this study, a novel forecasting model, known as ELS-net is proposed, which is a combination of an Ensemble Empirical Mode Decomposition (EEMD) method, multi-model Ensemble Bi Long Short-Term Memory (EBiLSTM) forecasting technique and Support Vector Machine (SVM). In the proposed model, EEMD is used to distinguish between linear and non-linear intrinsic mode functions (IMFs), EBiLSTM is used to forecast the non-linear IMFs and SVM is employed to forecast the linear IMFs. Using separate forecasting techniques for linear and non-linear IMFs decreases the computational complexity of the model. Moreover, SVM requires low computational time as compared to EBiLSTM for linear IMFs. Simulations are performed to examine the effectiveness of the proposed model using two different datasets: New South Wales (NSW) and Victoria (VIC). For performance evaluation, Root Mean Square Error (RMSE), Mean Absolute Error (MAE) and Mean Absolute Percentage Error (MAPE) are used as performance metrics. From the simulation results, it is obvious that the proposed ELS-net model outperforms the start-of-the-art techniques, such as EMD-BILSTM-SVM, EMD-PSO-GA-SVR, BiLSTM, MLP and SVM in terms of forecasting accuracy and minimum execution time. © 2020 Institute of Electrical and Electronics Engineers Inc.. All rights reserved.</t>
  </si>
  <si>
    <t>Decomposition; Deep learning; Electricity consumption; Forecasting; Machine learning; Seasonal data variations; Smart grid</t>
  </si>
  <si>
    <t>https://www.scopus.com/inward/record.uri?eid=2-s2.0-85102817094&amp;doi=10.1109%2fACCESS.2020.3034113&amp;partnerID=40&amp;md5=a07d033afa70c2a7389e7a7e64e47eda</t>
  </si>
  <si>
    <t>Schoene J., Humayun M., Russell B., Sun G., Bui J., Salazar A., Badayos N., Zhong M., Lak M., Clarke C.R.</t>
  </si>
  <si>
    <t>Quantifying performance of distribution system state estimators in supporting advanced applications</t>
  </si>
  <si>
    <t>IEEE Open Access Journal of Power and Energy</t>
  </si>
  <si>
    <t>10.1109/OAJPE.2020.2989697</t>
  </si>
  <si>
    <t>A common challenge forward-looking utilities are facing when deploying advanced applications that facilitate voltage optimization and service restoration is to provide adequate sensor data for a Distribution System State Estimator (DSSE) so that it provides sufficiently accurate estimates of the system states to enable these applications in an operational environment. We developed a stochastic method that informs telemetry and operational forecasting requirements by quantifying the DSSE performance in supporting advanced applications. The performance metric used is the α risk, which is the likelihood of a DSSE giving a false positive when determining if voltage and loading constraints are met. We applied this method to six real-world industrial/commercial/residential distribution circuits and evaluated α risk improvements provided by circuit-level sensors and operational forecasting. The results show that a combination of sensor deployment schemes was needed to reduce the α risk for undervoltage to effectively zero. Also, sensors deployed at large loads significantly reduce α risks on industrial/commercial circuits while operational forecasting consistently reduces α risks on all circuits. The practical method does not require advanced mathematics and can be readily used by utilities to inform grid modernization investments in sensor technologies so that advanced applications can be executed optimally and violation-free. © 2010 IEEE.</t>
  </si>
  <si>
    <t>Distribution management system; Power system restoration; Sensor placement; Situational awareness; Smart grid; State estimation; Statistical analysis; Voltage control</t>
  </si>
  <si>
    <t>https://www.scopus.com/inward/record.uri?eid=2-s2.0-85101740222&amp;doi=10.1109%2fOAJPE.2020.2989697&amp;partnerID=40&amp;md5=a534435d87b2a8ce635257a11224e1cb</t>
  </si>
  <si>
    <t>Deepa K., Zaheeruddin, Vashist S.</t>
  </si>
  <si>
    <t>MDRP: An Energy-Efficient Multi-Disjoint Routing protocol in WSNs for Smart Grids</t>
  </si>
  <si>
    <t>International Journal on Smart Sensing and Intelligent Systems</t>
  </si>
  <si>
    <t>10.21307/ijssis-2020-016</t>
  </si>
  <si>
    <t>Rapid increase in sensor electronics has expanded the call for sensor networks in IoT-based devices. Smart grid is a part of IoT framework, which can be used to screen and manage traffic congestion, electricity influxes, extreme weather, and so on. This is done through a network of transmission lines, smart sensors, and smart meters. It is required to distribute and accumulate information remotely on timely basis from different stages of the grid. The periodic data from the smart meters are transferred to MDMS through WSN's. In WSN's, depletion of energy due to unequal load on the sensors is a serious issue, which is to be addressed as it affects the operations of the entire network. To assist these traffic requirements and to boost the network lifetime, asynchronous work sleep cycle approach can be used to create node connections. In this article, an energy-efficient adaptive fuzzy-based multi-disjoint routing protocol in WSN's for smart grids abbreviated as (MDRP) is proposed, where the next hop node is decided through fuzzy logic. Once the subsequent node is decided, a spanning tree is constructed with the sink node as its root, which calculates the optimal path cost, to transmit the collected data. Furthermore, the simulation results show that the proposed MDRP performs better in terms of network lifetime, packet delivery ratio, total energy consumption, etc. © 2020. Authors. This work is licensed under the Creative Commons Attribution-Non-Commercial-NoDerivs 4.0 License https://creativecommons.org/licenses/by-nc-nd/4.0/.</t>
  </si>
  <si>
    <t>Energy efficiency; Optimal path cost; Spanning tree; Work sleep approach; WSN in smart grids</t>
  </si>
  <si>
    <t>https://www.scopus.com/inward/record.uri?eid=2-s2.0-85098223093&amp;doi=10.21307%2fijssis-2020-016&amp;partnerID=40&amp;md5=9727aaa3fe4271abb2e3a6e31d8b28f1</t>
  </si>
  <si>
    <t>Gokhale S., Dalvi A., Siddavatam I.</t>
  </si>
  <si>
    <t>Industrial control systems honeypot: A formal analysis of conpot</t>
  </si>
  <si>
    <t>International Journal of Computer Network and Information Security</t>
  </si>
  <si>
    <t>10.5815/ijcnis.2020.06.04</t>
  </si>
  <si>
    <t>Technologies used in ICS and Smart Grid are overlapping. The most discussed attacks on ICSs are Stuxnet and Black energy malware. The anatomy of these attacks not only pointed out that the security of ICS is of prime concern but also demanded to execute a proactive approach in practicing ICS security. Honeypot is used to implement defensive measures for security. The Honeynet group released Honeypot for ICS labelled as Conpot in 2013. Though the Conpot is low interactive Honeypot, it emulates processes of different cyber-physical systems, typically Smart Grid. In the literature, the effectiveness of Honeypot operations was studied by challenging limitations of the existing setup or proposing new variants. Similar approaches are followed for Conpot evaluation. However, none of the work addressed a formal verification method to verify the engagement of Honeypot, and this makes the presented work unique. For proposed work, Coloured Petri Net (CPN) tool is used for formal verification of Conpot. The variants of Conpot are modelled, including initial state model, deadlock state model and livelock model. Further evaluation of these models based on state space analysis results confirmed that Conpot could lure an attacker by engaging him in an infinite loop and thereby limiting the scope of the attacker from exploring and damaging the real-time systems or services. However, in the deadlock state, the attacker’s activity in the conpot will be restricted and will be unable to proceed further as the conpot model incorporates deadlock loop. © 2020 MECS.</t>
  </si>
  <si>
    <t>Coloured Petri Net; Conpot; Cyber security; Formal method analysis; Honeypot; Industrial Control System ICS</t>
  </si>
  <si>
    <t>https://www.scopus.com/inward/record.uri?eid=2-s2.0-85097197434&amp;doi=10.5815%2fijcnis.2020.06.04&amp;partnerID=40&amp;md5=56db5cc0523042d2795e5cc6e7da1f50</t>
  </si>
  <si>
    <t>Faraji J., Ketabi A., Hashemi-Dezaki H., Shafie-Khah M., Catalao J.P.S.</t>
  </si>
  <si>
    <t>Optimal day-ahead self-scheduling and operation of prosumer microgrids using hybrid machine learning-based weather and load forecasting</t>
  </si>
  <si>
    <t>10.1109/ACCESS.2020.3019562</t>
  </si>
  <si>
    <t>Prosumer microgrids (PMGs) are considered as active users in smart grids. These units are able to generate and sell electricity to aggregators or neighbor consumers in the prosumer market. Although the optimal scheduling and operation of PMGs have received a great deal of attention in recent studies, the challenges of PMG's uncertainties such as stochastic behavior of load data and weather conditions (solar irradiance, ambient temperature, and wind speed) and corresponding solutions have not been thoroughly investigated. In this paper, a new energy management systems (EMS) based on weather and load forecasting is proposed for PMG's optimal scheduling and operation. Developing a novel hybrid machine learning-based method using adaptive neuro-fuzzy inference system (ANFIS), multilayer perceptron (MLP) artificial neural network (ANN), and radial basis function (RBF) ANN to precisely predict the load and weather data is one of the most important contributions of this article. The performance of the forecasting process is improved by using a hybrid machine learning-based forecasting method instead of conventional ones. The demand response (DR) program based on the forecasted data and considering the degradation cost of the battery storage system (BSS) are other contributions. The comparison of obtained test results with those of other existing approaches illustrates that more appropriate PMG's operation cost is achievable by applying the proposed DR-based EMS using a new hybrid machine learning forecasting method. © 2013 IEEE.</t>
  </si>
  <si>
    <t>demand response-based energy management system; hybrid machine learning-based forecasting method; load forecasting; optimal scheduling and operation; Prosumer microgrid (PMG); weather forecasting</t>
  </si>
  <si>
    <t>https://www.scopus.com/inward/record.uri?eid=2-s2.0-85091202604&amp;doi=10.1109%2fACCESS.2020.3019562&amp;partnerID=40&amp;md5=b9de26533551fa2e9faf6291abb6f4bf</t>
  </si>
  <si>
    <t>Onyeka Okoye M., Yang J., Cui J., Lei Z., Yuan J., Wang H., Ji H., Feng J., Ezeh C.</t>
  </si>
  <si>
    <t>A Blockchain-Enhanced Transaction Model for Microgrid Energy Trading</t>
  </si>
  <si>
    <t>10.1109/ACCESS.2020.3012389</t>
  </si>
  <si>
    <t>In the power sector, microgrids play a supportive role in bridging the adequacy gap in the conventional electricity supply. Trading of the generated energy has recently been improved by blockchain technology which offers a new cheap, secure, and decentralized transaction approach. Its operation is however associated with an undesired inherent delay during energy transactions initiated by the prosumers, thus, failure to timely attend to incidences of urgent demand could end up in catastrophe at the consumer's side. This article thus proposes a cyber-enhanced transactive microgrid model using blockchain technology with optimized participants' permission protocol to ameliorate this challenge. It is demonstrated that the optimized blockchain participants' permission model leads to improved transaction speed and greater convenience. The transaction speed simulation is thereafter performed and it was also demonstrated that the node population has a greater effect than the transaction block size on the transaction speed improvement. © 2013 IEEE.</t>
  </si>
  <si>
    <t>block transaction speed; Blockchain transaction; microgrid; prosumers; transaction permission protocol</t>
  </si>
  <si>
    <t>https://www.scopus.com/inward/record.uri?eid=2-s2.0-85089938981&amp;doi=10.1109%2fACCESS.2020.3012389&amp;partnerID=40&amp;md5=05e9a595afc2a17d2c23d1c862d9fcdf</t>
  </si>
  <si>
    <t>Ahmed S., Kumari S., Saleem M.A., Agarwal K., Mahmood K., Yang M.-H.</t>
  </si>
  <si>
    <t>Anonymous Key-Agreement Protocol for V2G Environment within Social Internet of Vehicles</t>
  </si>
  <si>
    <t>10.1109/ACCESS.2020.3003298</t>
  </si>
  <si>
    <t>The blend of Internet of Things (IoT) and social networking has introduced the emerging notion of social Internet of Things, which is bringing advancements in the operation of concerned industries. There are various prevailing applications of social internet of things; smart grid is one of them. The smart grid is considered as economical robust and intuitive replacement of the conventional grid. However, smart grid experiences two significant challenges, i.e. privacy and security. This article is dedicated to resolve the privacy and security concerns for the vehicle to grid networks to facilitate their large-scale integration with smart grids. As anticipation, a vigorous key agreement protocol is introduced to achieve mutual authentication with an aided feature of user anonymity. Moreover, efficiency in terms of computation, communication and storage needs to be taken care for resource-constrained infrastructure like vehicle to grid network. We have introduced a lightweight key agreement protocol using lightweight cryptographic operations such as exclusive-OR and hash etc. This protocol is validated through a formal security model. An informal security analysis is also elaborated to present the security strength of our protocol against well-known attacks. Furthermore, we have implemented all the cryptographic operations used at trusted agent's side on a desktop system, while the operations used at battery vehicle unit's side are implemented on an Arduino to get the experimental results. In the end, we have presented a performance analysis to compare the performance of our protocol with related ones. This comparison highlights that our protocol is not only lightweight but also efficient in terms of communication and storage cost of related protocols. © 2013 IEEE.</t>
  </si>
  <si>
    <t>Authentication; authentication protocol; electric vehicles; SIoT; smart grid; V2G</t>
  </si>
  <si>
    <t>https://www.scopus.com/inward/record.uri?eid=2-s2.0-85088127417&amp;doi=10.1109%2fACCESS.2020.3003298&amp;partnerID=40&amp;md5=df5ee7da2d3664dd0ee4167e4eb1aea5</t>
  </si>
  <si>
    <t>Luján E., Otero A., Valenzuela S., Mocskos E., Steffenel L.A., Nesmachnow S.</t>
  </si>
  <si>
    <t>An integrated platform for smart energy management: The CC-SEM project</t>
  </si>
  <si>
    <t>10.17533/UDEA.REDIN.20191147</t>
  </si>
  <si>
    <t>Energy management focuses on improving the efficient use of resources and increasing energy access in a path towards a more sustainable society. In spite of the strategies that have been proposed to guarantee increased access to the energy resources at affordable costs, there are still challenges to ensure the conservation of the resources and the protection of the environment. In line with these objectives, Cloud Computing for Smart Energy Management project (CC-SEM) is a research effort for building an integrated platform for smart monitoring, controlling, and planning energy consumption and generation in urban scenarios. CC-SEM includes, firstly, the design of a low-cost IoT device capable of monitoring, operating, and controlling home appliances according to predefined rules. It was developed with the aim of automatically manage consumption. Secondly, an analysis of 5G Narrowband IoT as a suitable cellular technology for Smart Grid outage restoration and management message delivery was addressed. Thirdly, an analysis of domestic consumption patterns was carried out to help to predict home consumption, using literature measurements. Fourthly, within the context of electrical network simulation, a forecasting and performance evaluation methodology for the generation of individual photovoltaic systems is proposed. In summary, CC-SEM presents the research efforts to provide a set of tools for controlling home devices, planning/simulating scenarios of energy generation, and to propose advances in the communication infrastructure for transmitting the generated data. © 2020 Universidad de Antioquia.</t>
  </si>
  <si>
    <t>5G; Cloud computing; Energy efficiency; IoT; Smart cities</t>
  </si>
  <si>
    <t>https://www.scopus.com/inward/record.uri?eid=2-s2.0-85087066853&amp;doi=10.17533%2fUDEA.REDIN.20191147&amp;partnerID=40&amp;md5=bc0773c2f674a58e146f0c9b918fec04</t>
  </si>
  <si>
    <t>Bodkhe U., Tanwar S., Parekh K., Khanpara P., Tyagi S., Kumar N., Alazab M.</t>
  </si>
  <si>
    <t>Blockchain for Industry 4.0: A comprehensive review</t>
  </si>
  <si>
    <t>10.1109/ACCESS.2020.2988579</t>
  </si>
  <si>
    <t>Due to the proliferation of ICT during the last few decades, there is an exponential increase in the usage of various smart applications such as smart farming, smart healthcare, supply-chain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 © 2013 IEEE.</t>
  </si>
  <si>
    <t>Blockchain; consensus algorithms; cyber-physical systems; intelligent transportation; IoT; smart grid; supply chain management</t>
  </si>
  <si>
    <t>https://www.scopus.com/inward/record.uri?eid=2-s2.0-85084927004&amp;doi=10.1109%2fACCESS.2020.2988579&amp;partnerID=40&amp;md5=dda5162a9e87bf599a1a961af452d010</t>
  </si>
  <si>
    <t>Gurunathan M., Mahmoud M.A.</t>
  </si>
  <si>
    <t>A review and development methodology of a lightweight security model for IoT-based smart devices</t>
  </si>
  <si>
    <t>10.14569/ijacsa.2020.0110217</t>
  </si>
  <si>
    <t>Internet of Things (IoT) turns into another time of the Internet, which contains connected smart objects over the Internet. IoT has numerous applications, for example, smart city, smart home, smart grid and healthcare. In common, the IoT system comprises of heterogeneous devices that deliver then trade endless sums of safety-critical information, also as privacy-sensitive information. Nevertheless, connected devices can give your business a genuine lift, yet anything that is connected to the Internet can be vulnerable to cyberattacks. Most present IoT arrangements rely upon centralized architecture by associating with cloud servers through the Internet. The public cloud is described as computing services publicized by third-party suppliers over the Internet, making them accessible to anybody who needs to use or buy them. This solution gives magnificent flexible calculation and information the executives capacities, as IoT systems are developing increasingly mind-boggling; nonetheless, despite everything, it faces different of security issues. One of the weaknesses is that your information moving in IoT devices by means of public cloud could be in danger, despite the fact that the hacker was not explicitly focusing on you and with the public cloud you have insignificant authority over how rapidly you can grow the cloud. In this case, a secured protocol in IoT is vital to ensure optimum security to the information being traded between connected devices. To overcome the limitation, in this paper, we conduct a comprehensive review on existing security protocols and propose a development methodology of a blockchain-based lightweight security model that provides end to end security. By utilizing lightweight, an authenticated client can get to the information of IoT sensors remotely. The presentation investigation shows that lightweight offers better security, less overheads, and low communication. © Science and Information Organization.</t>
  </si>
  <si>
    <t>IoT; Lightweight; Security mode; Smart devices</t>
  </si>
  <si>
    <t>https://www.scopus.com/inward/record.uri?eid=2-s2.0-85081236119&amp;doi=10.14569%2fijacsa.2020.0110217&amp;partnerID=40&amp;md5=ef2ded3ba174edd1b9ab9237ce7c0edf</t>
  </si>
  <si>
    <t>Xiao H., Pei W., Deng W., Kong L., Sun H., Tang C.</t>
  </si>
  <si>
    <t>A Comparative Study of Deep Neural Network and Meta-Model Techniques in Behavior Learning of Microgrids</t>
  </si>
  <si>
    <t>10.1109/ACCESS.2020.2972569</t>
  </si>
  <si>
    <t>Behavior learning of microgrids (MGs) is a necessary and challenging task for multi-MGs cooperation and energy pricing of distribution energy market. With the increasing demand for user privacy, this problem becomes more severe because of much less limited access to device parameters and models behind the Point of Common Coupling (PCC), which hinders conventional model-based power management methods. In this paper, to address this problem, some novel model-free data-driven methods including Deep Neural Network (DNN) and Meta-model techniques, such as Radial Basis Function (RBF), Response Surface Methods (RSM), and Kriging methods are introduced. These methods can predict the behavior of MGs through continuous iterative learning by accessing merely the historical active power measurements at the PCCs as well as public electricity price and weather information behind the PCCs, without full system identification and no prior knowledge on the system. A comparative study has been fully carried out by comparing with the conventional model-based model to better understand their advantages, drawbacks and limitations. The validity and applicability of the proposed methods is verified by numerical experiments. This paper can provide some references for future MGs interactive operation under incomplete information. © 2013 IEEE.</t>
  </si>
  <si>
    <t>artificial neural network; Data-driven method; meta-model techniques; micro-grids behavior learning</t>
  </si>
  <si>
    <t>https://www.scopus.com/inward/record.uri?eid=2-s2.0-85079812910&amp;doi=10.1109%2fACCESS.2020.2972569&amp;partnerID=40&amp;md5=1e8e7e7f4fde84b669f14bcb2d4fcd22</t>
  </si>
  <si>
    <t>Qarabsh N.A., Sabry S.S., Qarabash H.A.</t>
  </si>
  <si>
    <t>Smart grid in the context of industry 4.0: An overview of communications technologies and challenges</t>
  </si>
  <si>
    <t>Indonesian Journal of Electrical Engineering and Computer Science</t>
  </si>
  <si>
    <t>10.11591/ijeecs.v18.i2.pp656-665</t>
  </si>
  <si>
    <t>The recent advances in technology, the increased dependence on electrical energy and the emergence of the fourth industrial revolution (Industry 4.0) were all factors in the increased need for smart, efficient and reliable energy systems. This introduced the concept of the Smart Grid (SG). A SG is a potential replacement for older power grids, capable of adapting and distributing energy based on demand. SG systems are complex. They combine various components and have high requirements for real time reliable operation. This paper attempts to provide an overview of SG systems, by outlining SG architecture and various components. It also introduces communication technologies, integration and network management tools that are involved in SG systems. In addition, the paper highlights challenges and issues that need to be addressed for a successful implementation of SG. Finally, we provide suggestions for future research directions. Copyright © 2020 Institute of Advanced Engineering and Science. All rights reserved.</t>
  </si>
  <si>
    <t>Big data; Cyber-physical systems; Industry 4.0; Internet of things; Smart grid</t>
  </si>
  <si>
    <t>https://www.scopus.com/inward/record.uri?eid=2-s2.0-85078598035&amp;doi=10.11591%2fijeecs.v18.i2.pp656-665&amp;partnerID=40&amp;md5=af59863aca661aaadaecb86ab4596a23</t>
  </si>
  <si>
    <t>Salkuti S.R.</t>
  </si>
  <si>
    <t>A survey of big data and machine learning</t>
  </si>
  <si>
    <t>International Journal of Electrical and Computer Engineering</t>
  </si>
  <si>
    <t>10.11591/ijece.v10i1.pp575-580</t>
  </si>
  <si>
    <t>This paper presents a detailed analysis of big data and machine learning (ML) in the electrical power and energy sector. Big data analytics for smart energy operations, applications, impact, measurement and control, and challenges are presented in this paper. Big data and machine learning approaches need to be applied after analyzing the power system problem carefully. Determining the match between the strengths of big data and machine learning for solving the power system problem is of utmost important. They can be of great help to plan and operate the traditional grid/smart grid (SG). The basics of big data and machine learning are described in detailed manner along with their applications in various fields such as electrical power and energy, health care and life sciences, government, telecommunications, web and digital media, retailers, finance, e-commerce and customer service, etc. Finally, the challenges and opportunities of big data and machine learning are presented in this paper. Copyright © 2020 Institute of Advanced Engineering and Science. All rights reserved.</t>
  </si>
  <si>
    <t>Big data; Distribution systems; Machine learning; Microgrid; Power and energy; Smart grid</t>
  </si>
  <si>
    <t>https://www.scopus.com/inward/record.uri?eid=2-s2.0-85074606589&amp;doi=10.11591%2fijece.v10i1.pp575-580&amp;partnerID=40&amp;md5=c10ad19362bd7ccb437c1316ee4e520d</t>
  </si>
  <si>
    <t>Mo Y., Xing L., Guo W., Cai S., Zhang Z., Jiang J.</t>
  </si>
  <si>
    <t>Reliability Analysis of IoT Networks with Community Structures</t>
  </si>
  <si>
    <t>IEEE Transactions on Network Science and Engineering</t>
  </si>
  <si>
    <t>10.1109/TNSE.2018.2869167</t>
  </si>
  <si>
    <t>Network infrastructure and connectivity in the Internet of Things (IoT) applications are becoming increasingly complex and heterogeneous, opening up many challenges including reliability. Many real-world networks exhibit community structure, where the networked devices can be easily grouped into sets with dense internal connections but sparse connections between different sets. Examples of such community-structured networks can be found in diverse IoT applications such as smart grids, smart cities, and military systems. Due to these critical applications, reliability analysis is of great significance for robust and safe design and operation of IoT networks. In this paper, we present an efficient binary decision diagram (BDD)-based approach to analyze the reliability of an IoT network with community structure and subject to random link failures. As efficiency of the BDD-based approach heavily depends on the ordering of input variables, we make novel contributions by proposing efficient ordering heuristics for individual communities and the whole IoT network composed of multiple communities. Performance of the proposed ordering heuristics for IoT networks with either linear interconnection pattern or random interconnection pattern is investigated. As demonstrated through comprehensive experiments, the proposed ordering heuristics provide significantly better performance in model complexity than the traditional ordering heuristics. © 2013 IEEE.</t>
  </si>
  <si>
    <t>binary decision diagram; community structure; Internet of Things (IoT); ordering heuristic; terminal-pair reliability</t>
  </si>
  <si>
    <t>https://www.scopus.com/inward/record.uri?eid=2-s2.0-85053127137&amp;doi=10.1109%2fTNSE.2018.2869167&amp;partnerID=40&amp;md5=0515174f961e2138e1c6b549aa42d988</t>
  </si>
  <si>
    <t>Aslam M., Lee J.-M., Kim H.-S., Lee S.-J., Hong S.</t>
  </si>
  <si>
    <t>Deep learning models for long-term solar radiation forecasting considering microgrid installation: A comparative study</t>
  </si>
  <si>
    <t>10.3390/en13010147</t>
  </si>
  <si>
    <t>Microgrid is becoming an essential part of the power grid regarding reliability, economy, and environment. Renewable energies are main sources of energy in microgrids. Long-term solar generation forecasting is an important issue in microgrid planning and design from an engineering point of view. Solar generation forecasting mainly depends on solar radiation forecasting. Long-term solar radiation forecasting can also be used for estimating the degradation-rate-influenced energy potentials of photovoltaic (PV) panel. In this paper, a comparative study of different deep learning approaches is carried out for forecasting one year ahead hourly and daily solar radiation. In the proposed method, state of the art deep learning and machine learning architectures like gated recurrent units (GRUs), long short term memory (LSTM), recurrent neural network (RNN), feed forward neural network (FFNN), and support vector regression (SVR) models are compared. The proposed method uses historical solar radiation data and clear sky global horizontal irradiance (GHI). Even though all the models performed well, GRU performed relatively better compared to the other models. The proposed models are also compared with traditional state of the art methods for long-term solar radiation forecasting, i.e., random forest regression (RFR). The proposed models outperformed the traditional method, hence proving their efficiency. © 2019 by the authors. Licensee MDPI, Basel, Switzerland.</t>
  </si>
  <si>
    <t>Deep learning; Gated recurrent unit; Long short term memory; Microgrid; Renewable energy; Solar radiation forecasting</t>
  </si>
  <si>
    <t>https://www.scopus.com/inward/record.uri?eid=2-s2.0-85077317683&amp;doi=10.3390%2fen13010147&amp;partnerID=40&amp;md5=c9dfab55f7fa3a3b5003407455443f40</t>
  </si>
  <si>
    <t>Strielkowski W., Streimikiene D., Fomina A., Semenova E.</t>
  </si>
  <si>
    <t>Internet of energy (IoE) and high-renewables electricity system market design</t>
  </si>
  <si>
    <t>10.3390/en12244790</t>
  </si>
  <si>
    <t>The growing importance of the Internet of Energy (IoE) brands the high-renewables electricity system a realistic scenario for the future electricity system market design. In general, the whole gist behind the IoE is developed upon a somewhat broader idea encompassing the so-called “Internet of Things” (IoT), which envisioned a plethora of household appliances, utensils, clothing, smart trackers, smart meters, and vehicles furnished with tiny devices. These devices would record all possible data from all those objects in real time and allow for a two-way exchange of information that makes it possible to optimize their use. IoT employs the Internet Protocol (IP) and the worldwide web (WWW) network for transferring information and data through various types of networks and gateways as well as sensor technologies. This paper presents an outline stemming from the implications of the high-renewables electric system that would employ the Internet of Energy (IoE). In doing so, it focuses on the implications that IoE brings into the high-renewables electricity market inhabited by smart homes, smart meters, electric vehicles, solar panels, and wind turbines, such as the peer-to-peer (P2P) energy exchange between prosumers, optimization of location of charging stations for electric vehicles (EVs), or the information and energy exchange in the smart grids. We show that such issues as compatibility, connection speed, and most notoriously, trust in IoE applications among households and consumers would play a decisive role in the transition to the high-renewables electricity systems of the 21st century. Our findings demonstrate that the decentralized approach to energy system effective control and operation that is offered by IoE is highly likely to become ubiquitous as early as 2030. Since it may be optimal that large-scale rollouts start in the early 2020s, some form of government incentives and funding (e.g. subsidies for installing wind turbines or solar panels or special feed-in-tariffs for buying renewable energy) may be needed for the energy market to make early progress in embracing more renewables and in reducing the costs of later investments. In addition, there might be some other alternative approaches aimed at facilitating this development. We show that the objective is to minimize the overall system cost, which consists of the system investment cost and the system operating cost, subject to CO2 emissions constraints and the operating constraints of generation units, network assets, and novel carbon-free technologies, which is quite cumbersome given the trend in consumption and the planned obsolescence. This can be done through increasing energy efficiency, developing demand side management strategies, and improving matching between supply and demand side, just to name a few possibilities. © 2019 by the authors.</t>
  </si>
  <si>
    <t>Internet of Energy; Renewable energy sources; Smart grid; Smart meters; Sustainability</t>
  </si>
  <si>
    <t>https://www.scopus.com/inward/record.uri?eid=2-s2.0-85076681630&amp;doi=10.3390%2fen12244790&amp;partnerID=40&amp;md5=628fb88675d0a809aa37bf9fd3391c8c</t>
  </si>
  <si>
    <t>Anthony B., Jr., Petersen S.A., Ahlers D., Krogstie J., Livik K.</t>
  </si>
  <si>
    <t>Big data-oriented energy prosumption service in smart community districts: a multi-case study perspective</t>
  </si>
  <si>
    <t>10.1186/s42162-019-0101-3</t>
  </si>
  <si>
    <t>The smart grid achieves bidirectional information and energy flow between energy consumer and utility grid, aiding energy users not only to utilize energy, but also to produce, sell, and share energy with other consumers or with the utility grid. This type of energy user is referred to as the “prosumer”. Thus, prosumer management structures are important within energy market. However, prior studies on energy sustainability has paid little attention on prosumer involvement and management. Likewise, the continuous growth of cities has increased data processing complexity. Consequently, processing and analysis of historical, online, and real-time streaming data from energy sensors and metering devices has become a major issue in smart cities. Therefore, this research aims to present an architecture based on big data to improve energy prosumption in smart community districts by applying enterprise architecture approach grounded on The Open Group Architecture Framework (TOGAF). Accordingly, qualitative methodology is adopted to collect data by employing case study by focus group interview from two energy companies in Norway to preliminarily validate the architecture. Findings from the case studies was demonstrated in ArchiMate modeling language to evaluate the applicability of the architecture. Moreover, findings from this study provides practical scenario that energy service providers can refer to in designing their own energy data platforms. Essentially, the architecture can be utilized as a guide to help municipalities and policy makers in creating approach for energy data analytics in smart community districts towards making decisions for future energy prosumption planning. © 2019, The Author(s).</t>
  </si>
  <si>
    <t>ArchiMate modeling language; Big data; Energy informatics; Energy prosumption; Enterprise architecture; Multi-case study; Smart community districts</t>
  </si>
  <si>
    <t>https://www.scopus.com/inward/record.uri?eid=2-s2.0-85082422373&amp;doi=10.1186%2fs42162-019-0101-3&amp;partnerID=40&amp;md5=63d6aefd86f9a1074ca60e0884d54ed0</t>
  </si>
  <si>
    <t>Gajani G.S., Bascetta L., Gruosso G.</t>
  </si>
  <si>
    <t>Data-driven approach to model electrical vehicle charging profile for simulation of grid integration scenarios</t>
  </si>
  <si>
    <t>IET Electrical Systems in Transportation</t>
  </si>
  <si>
    <t>10.1049/iet-est.2019.0002</t>
  </si>
  <si>
    <t>Having the means to study the impact of electrical vehicle (EV) recharge on the power distribution network is one key aspect needed to manage the development of this technology. Power distribution grid and EVs are strongly connected elements that require to be wisely integrated to avoid that the limitations of the distribution network may hinder vehicle diffusion or that rapid growth of recharge requirements may put the distribution network in critical situations. In this study, a data-driven methodology is presented that aims at obtaining power requirement models that can be used to foresee the behaviour of the grid. The key to this methodology is the observation of charging profiles of a fleet of EVs over one year. The data collected defines a scenario representative of a generic fleet of commercial or sharing vehicles. The data is progressively loaded onto an existing database infrastructure and processed to obtain charge distributions that are then simulated in small sample networks in order to test the methodology. Starting from these data, a stochastic model is proposed to forecast the behaviour during the day and used to simulate by means of Monte Carlo techniques the impact on the power grid. © The Institution of Engineering and Technology 2019.</t>
  </si>
  <si>
    <t>https://www.scopus.com/inward/record.uri?eid=2-s2.0-85077434564&amp;doi=10.1049%2fiet-est.2019.0002&amp;partnerID=40&amp;md5=5632d280e513bc049f1b4f54dc669def</t>
  </si>
  <si>
    <t>Fei W., Moses P.</t>
  </si>
  <si>
    <t>Fault current tracing and identification via machine learning considering distributed energy resources in distribution networks</t>
  </si>
  <si>
    <t>10.3390/en12224333</t>
  </si>
  <si>
    <t>The growth of intermittent distributed energy sources (DERs) in distribution grids is raising many new operational challenges for utilities. One major problem is the back feed power flows from DERs that complicate state estimation for practical problems, such as detection of lower level fault currents, that cause the poor accuracy of fault current identification for power system protection. Existing artificial intelligence (AI)-based methods, such as support vector machine (SVM), are unable to detect lower level faults especially from inverter-based DERs that offer limited fault currents. To solve this problem, a current tracing method (CTM) has been proposed to model the single distribution feeder as several independent parallel connected virtual lines that traces the detailed contribution of different current sources to the power line current. Moreover, for the first time, the enhanced current information is used as the expanded feature space of SVM to significantly improve fault current detection on the power line. The proposed method is shown to be sensitive to very low level fault currents which is validated through simulations. © 2019 by the authors.</t>
  </si>
  <si>
    <t>Current tracing; Distributed energy resources; Fault current; Network model</t>
  </si>
  <si>
    <t>https://www.scopus.com/inward/record.uri?eid=2-s2.0-85075984991&amp;doi=10.3390%2fen12224333&amp;partnerID=40&amp;md5=6b49e60d414e75c440c4ddabacc8ffba</t>
  </si>
  <si>
    <t>Wang B., Dabbaghjamanesh M., Kavousi-Fard A., Mehraeen S.</t>
  </si>
  <si>
    <t>Cybersecurity Enhancement of Power Trading within the Networked Microgrids Based on Blockchain and Directed Acyclic Graph Approach</t>
  </si>
  <si>
    <t>IEEE Transactions on Industry Applications</t>
  </si>
  <si>
    <t>10.1109/TIA.2019.2919820</t>
  </si>
  <si>
    <t>Power grid resilience, reliability, and sustainability can be improved significantly by decomposing the large grids into networked microgrids (NMGs). However, the optimal energy management problem and preserving the security in NMGs are more complicated and challenging. This paper aims to propose a secured stochastic energy management framework for NMGs based on the modified blockchain approach, utilizing the directed acyclic graph (DAG). Using the decentralized and transparent blockchain technology will help to have higher security and lower risks within the network, thus eliminating the financial fraud and cutting down the total operational cost. In order to address the issues arising in the traditional blockchain models, mainly due to the storage and high complexities of hash address calculations, this paper proposes a new modified blockchain technology based on the DAG method. Also, a novel data restoration technique is developed to provide a way to restore the data with appropriate accuracy. The unscented transform (UT) approach is employed to model the uncertainties of forecast error in hourly load demand, solar power output, and wind turbines power output. Finally, the proposed model is tested on an NMG system with four MGs, including two residential MGs (as the noncrucial loads), a commercial MG (as the intermediate level loads), and a hospital MG (as the crucial loads). © 1972-2012 IEEE.</t>
  </si>
  <si>
    <t>Blockchain; cybersecurity; directed acyclic graph (DAG); energy management; networked microgrids (NMGs); uncertainty</t>
  </si>
  <si>
    <t>https://www.scopus.com/inward/record.uri?eid=2-s2.0-85075526726&amp;doi=10.1109%2fTIA.2019.2919820&amp;partnerID=40&amp;md5=0b6f7693b676c668d17f37465df67c30</t>
  </si>
  <si>
    <t>Hong S.</t>
  </si>
  <si>
    <t>Cyber security strategies for substation automation systems and their implications</t>
  </si>
  <si>
    <t>International Journal of Smart Grid and Clean Energy</t>
  </si>
  <si>
    <t>10.12720/sgce.8.6.747-756</t>
  </si>
  <si>
    <t>As cyber security in the substation automation system and the smart grid has been recognized critical, a plethora of documents related to cyber security have been published. This paper intends to sort out all security approaches and derive the high-level security strategies which can cover all possible specific security measures applied for actual implementation. All security measures ultimately come under three security strategies: network separation, communication message security, and monitoring. Network separation is involved in physical separation and logical network separation, which are located in the front line of defense. As the last line of defense, communication message security is involved in data authentication, data integrity, and optionally data confidentiality. Monitoring should be an integral part of security strategies for detection and reporting of attacks. The intrusion detection system (IDS) is a main tool to realize security monitoring. To design the domain-specific IDS can be a viable security solution to enhance security capabilities of the current substation automation system. The concept of network management can be expanded to enhance security monitoring capability as well as integrated operation of IT and OT systems. Considering the fact that the substation automation system is the main building block of the smart grid and IEC 61850 protocols will be an essential part of data modeling and communication in the smart grid, the security strategies analyzed in the paper can provide reasonable validity to address security issues of the smart grid. © 2019, Engineering and Technology Publishing. All rights reserved.</t>
  </si>
  <si>
    <t>Cyber security; IEC 61850 security; Security strategy; Smart grid; Substation automation system</t>
  </si>
  <si>
    <t>https://www.scopus.com/inward/record.uri?eid=2-s2.0-85073419669&amp;doi=10.12720%2fsgce.8.6.747-756&amp;partnerID=40&amp;md5=c587c7b8d795596b1cfab78be996eeb6</t>
  </si>
  <si>
    <t>Shahsavari A., Farajollahi M., Stewart E.M., Cortez E., Mohsenian-Rad H.</t>
  </si>
  <si>
    <t>Situational Awareness in Distribution Grid Using Micro-PMU Data: A Machine Learning Approach</t>
  </si>
  <si>
    <t>10.1109/TSG.2019.2898676</t>
  </si>
  <si>
    <t>The recent development of distribution-level phasor measurement units, also known as micro-PMUs, has been an important step toward achieving situational awareness in power distribution networks. The challenge however is to transform the large amount of data that is generated by micro-PMUs to actionable information and then match the information to use cases with practical value to system operators. This open problem is addressed in this paper. First, we introduce a novel data-driven event detection technique to extract events from the extremely large collection of raw micro-PMU data. Subsequently, a data-driven event classifier is developed to effectively classify power quality events. Importantly, we use field expert knowledge and utility records to conduct an extensive data-driven event labeling. Moreover, certain aspects from event detection analysis are adopted as additional features to be fed into the classifier model. In this regard, a multi-class support vector machine classifier is trained and tested over 15 days of real-world data from two micro-PMUs on a distribution feeder in Riverside, CA, USA. In total, we analyze 1.2 billion measurement points and 10,700 events. The effectiveness of the developed event classifier is compared with prevalent multi-class classification methods, including k-nearest neighbor method as well as decision-tree method. Importantly, two real-world use-cases are presented for the proposed data analytics tools, including remote asset monitoring and distribution-level oscillation analysis. © 2010-2012 IEEE.</t>
  </si>
  <si>
    <t>big-data; distribution synchrophasors; event classification; event detection; Machine learning; situational awareness</t>
  </si>
  <si>
    <t>https://www.scopus.com/inward/record.uri?eid=2-s2.0-85071387990&amp;doi=10.1109%2fTSG.2019.2898676&amp;partnerID=40&amp;md5=fcde5a2a616325fd46ee54e597656539</t>
  </si>
  <si>
    <t>Kumar N., Singh G.</t>
  </si>
  <si>
    <t>Energy efficient load optimization techniques for smart grid with futuristic ideas</t>
  </si>
  <si>
    <t>International Journal of Engineering and Advanced Technology</t>
  </si>
  <si>
    <t>10.35940/ijeat.A1778.109119</t>
  </si>
  <si>
    <t>The electrical network that is integrated with Internet of Things and synchronize the data in full duplex mode. The electrical grid is consists the generation, transmission, and distribution unit. A distribution unit is supply the energy to domestic and commercial areas. Our appliances need a rated voltage along with specified frequency. But the present scenario we have facing various type of challenges. Sometime our appliances received voltage from source is less than or greater than by its required rating. To overcome such type complications world requirement a next generation grid which fulfill our requirement as per specified at time of modeling and design of equipment/ machines. The smart grid consists the existing grid along with smart sensors, smart equipment, and real time monitoring &amp; centralized controlling capabilities systems. We have performed a review of several research papers and occurred research gaps are discussed in this paper. This research paper is revealing the existing research gap and propose a solution to overcome occurred limitation. © BEIESP.</t>
  </si>
  <si>
    <t>Demand response; Energy efficient techniques; Issues with smart grid; Smart grid</t>
  </si>
  <si>
    <t>https://www.scopus.com/inward/record.uri?eid=2-s2.0-85074638978&amp;doi=10.35940%2fijeat.A1778.109119&amp;partnerID=40&amp;md5=2f424a4888287c186b22c84058b8f759</t>
  </si>
  <si>
    <t>Ustun T.S., Suhail Hussain S.M., Kirchhoff H., Ghaddar B., Strunz K., Lestas I.</t>
  </si>
  <si>
    <t>Data Standardization for Smart Infrastructure in First-Access Electricity Systems</t>
  </si>
  <si>
    <t>Proceedings of the IEEE</t>
  </si>
  <si>
    <t>10.1109/JPROC.2019.2929621</t>
  </si>
  <si>
    <t>Recent developments in renewable energy and information technology (IT) fields made it easier to set up power systems at a smaller scale. This proved to be a turning point for developing first-access electricity systems for the underserved locations around the world. However, there are planning and operation challenges due to lack of past data on such places. Deployment of Internet-of-Things (IoT) devices and proliferation of smart infrastructures with additional sensors will lead to tremendous opportunities for gathering very useful data. For different stakeholders to access and manage these data, trusted and standardized mechanisms need to be in place. Storing proper data in a well-structured common format allows for collaborative research across disciplines, large-scale analytics, and sharing of algorithms and methodologies, in addition to improved customer service. Data standardization plays a more vital role in the context of electricity access in the underdeveloped countries, where there is no past data on generation or consumption as in utility grids. Data collected in a standard structure, being it for a short period of time, facilitate learning from the past experiences, monitoring the current projects, and delivering better results in the future endeavors. It will result in ways to better assist consumers and help the industry operate more efficiently by sharing data with different stakeholders. It can also enhance competition, thus making electricity accessible faster and to more people. The focus of this article is data standardization for first-access electricity systems, in general, and renewable energy-based microgrids, in particular. Different data sources and ways that the corresponding data can be exploited, technological and capacity constraints for storage of data, political and governance implications, as well as data security and privacy issues, are examined. This article is relevant to different stakeholders, such as investors, public utilities, nongovernmental organizations (NGOs), and communities. Using the data standardization approach developed here, it is possible to create a much-needed first-access electricity system database. This will provide an important resource for project developers and energy companies to assess the potential of a certain unelectrified site, estimating its demand growth in time and establishing universal control systems that can seamlessly communicate with different components. © 1963-2012 IEEE.</t>
  </si>
  <si>
    <t>Data systems; IEC 61850; smart-grid communications; standardization in power systems; Sub-Saharan Africa; underserved communities; Universal Access to Electricity</t>
  </si>
  <si>
    <t>https://www.scopus.com/inward/record.uri?eid=2-s2.0-85072194027&amp;doi=10.1109%2fJPROC.2019.2929621&amp;partnerID=40&amp;md5=1202cff383744cdaf6dd976560f69633</t>
  </si>
  <si>
    <t>Chaudhary R., Jindal A., Aujla G.S., Aggarwal S., Kumar N., Choo K.-K.R.</t>
  </si>
  <si>
    <t>BEST: Blockchain-based secure energy trading in SDN-enabled intelligent transportation system</t>
  </si>
  <si>
    <t>Computers and Security</t>
  </si>
  <si>
    <t>10.1016/j.cose.2019.05.006</t>
  </si>
  <si>
    <t>Tactile Internet is a fairly recent technological trend associated with the Internet-of-Things (IoT)era, with potential applications in a broad range of industrial, societal and business use cases. The real-time machine-to-machine and human-to-machine interactions (e.g., in unmanned vehicles and the underpinning infrastructure within the smart city ecosystem)in the intelligent transportation sector, for example, contribute to the potential utility of Tactile Internet in this particular sector (and the broader smart city). In the context of unmanned vehicles, such as unmanned aerial vehicles and electric (ground)vehicles, one of several key challenges to its broader utility is how to design a secure energy trading ecosystem that can be used for purposes such as charging and discharging from the supporting smart grids. Most existing approaches in the literature focused on conventional and centralized security mechanisms, which may not be applicable for energy trading in a smart city environment. Moreover, the need for real-time processing for energy trading computation is one of the essential requirements of Tactile Internet. Therefore, to address these challenges, BEST: a Blockchain-based secure energy trading scheme for electric vehicles (EVs)is proposed in this paper. Specifically, in BEST, blockchain is used to validate EVs’ requests in a distributed manner; thus, ensuring resilience against the single point of failure. The miner nodes are selected to validate the requests on the basis of energy requirements, time of stay, dynamic pricing, and connectivity record, as well as other factors that are crucial for the operator at the time of operation. Moreover, to provide low latency and real-time services, software-defined networking is used as the network's backbone to transfer EVs’ requests to a global software defined network controller. Finally, BEST is evaluated on the basis of the communication and computation costs incurred during various transactions between the EVs and the smart grid. A case study is also provided to demonstrate the potential deployment of BEST in energy trading. © 2019 Elsevier Ltd</t>
  </si>
  <si>
    <t>5G; Blockchain; Energy trading; Intelligent transportation system; Smart city; Smart nation; Software-defined networking; Tactile Internet</t>
  </si>
  <si>
    <t>https://www.scopus.com/inward/record.uri?eid=2-s2.0-85066274740&amp;doi=10.1016%2fj.cose.2019.05.006&amp;partnerID=40&amp;md5=81f4d4161c9296321cc401c2213c62c8</t>
  </si>
  <si>
    <t>Qureshi N.M.F., Siddiqui I.F., Unar M.A., Uqaili M.A., Nam C.S., Shin D.R., Kim J., Bashir A.K., Abbas A.</t>
  </si>
  <si>
    <t>An Aggregate MapReduce Data Block Placement Strategy for Wireless IoT Edge Nodes in Smart Grid</t>
  </si>
  <si>
    <t>Wireless Personal Communications</t>
  </si>
  <si>
    <t>10.1007/s11277-018-5936-6</t>
  </si>
  <si>
    <t>Big data analytics has simplified processing complexity of large dataset in a distributed environment. Many state-of-the-art platforms i.e. smart grid has adopted the processing structure of big data and manages a large volume of data through MapReduce paradigm at distribution ends. Thus, whenever a wireless IoT edge node bundles a sensor dataset into storage media, MapReduce agent performs analytics and generates output into the grid repository. This practice has efficiently reduced the consumption of resources in such a giant network and strengthens other components of the smart grid to perform data analytics through aggregate programming. However, it consumes an operational latency of accessing large dataset from a central repository. As we know that, smart grid processes I/O operations of multi-homing networks, therefore, it accesses large datasets for processing MapReduce jobs at wireless IoT edge nodes. As a result, aggregate MapReduce at wireless IoT edge node produces a network congestion and operational latency problem. To overcome this issue, we propose Wireless IoT Edge-enabled Block Replica Strategy (WIEBRS), that stores in-place, partition-based and multi-homing block replica to respective edge nodes. This reduces the delay latency of accessing datasets for aggregate MapReduce and increases the performance of the job in the smart grid. The simulation results show that WIEBRS effective decreases operational latency with an increment of aggregate MapReduce job performance in the smart grid. © 2018, Springer Science+Business Media, LLC, part of Springer Nature.</t>
  </si>
  <si>
    <t>Aggregate MapReduce block placement; Hadoop; HDFS; Smart grid; Wireless IoT edge node</t>
  </si>
  <si>
    <t>https://www.scopus.com/inward/record.uri?eid=2-s2.0-85053529675&amp;doi=10.1007%2fs11277-018-5936-6&amp;partnerID=40&amp;md5=6cb77d0126e589116bb5c77347d1da2f</t>
  </si>
  <si>
    <t>Maharjan L., Ditsworth M., Niraula M., Narvaez C.C., Fahimi B.</t>
  </si>
  <si>
    <t>Machine learning based energy management system for grid disaster mitigation</t>
  </si>
  <si>
    <t>10.1049/iet-stg.2018.0043</t>
  </si>
  <si>
    <t>The recent increase in infiltration of distributed resources has challenged the traditional operation of power systems. Simultaneously, devastating effects of recent natural disasters have questioned the resilience of power infrastructure for an electricity dependent community. In this study, a solution has been presented in the form of a resilient smart grid network which utilises distributed energy resources (DERs) and machine learning (ML) algorithms to improve the power availability during disastrous events. In addition to power electronics with load categorisation features, the presented system utilises ML tools to use the information from neighbouring units and external sources to make complicated logical decisions directed towards providing power to critical loads at all times. Furthermore, the provided model encourages consideration of ML tools as a part of smart grid design process together with power electronics and controls, rather than as an additional feature. © 2019 Institution of Engineering and Technology. All rights reserved.</t>
  </si>
  <si>
    <t>https://www.scopus.com/inward/record.uri?eid=2-s2.0-85073603404&amp;doi=10.1049%2fiet-stg.2018.0043&amp;partnerID=40&amp;md5=10998470cf9b206c762e6db9e5d47c9f</t>
  </si>
  <si>
    <t>Ning C., You F.</t>
  </si>
  <si>
    <t>Data-driven adaptive robust unit commitment under wind power uncertainty: A Bayesian nonparametric approach</t>
  </si>
  <si>
    <t>10.1109/TPWRS.2019.2891057</t>
  </si>
  <si>
    <t>This paper proposes a novel data-driven adaptive robust optimization (ARO) framework for the unit commitment (UC) problem integrating wind power into smart grids. By leveraging a Dirichlet process mixture model, a data-driven uncertainty set for wind power forecast errors is constructed as a union of several basic uncertainty sets. Therefore, the proposed uncertainty set can flexibly capture a compact region of uncertainty in a nonparametric fashion. Based on this uncertainty set and wind power forecasts, a data-driven adaptive robust UC problem is then formulated as a four-level optimization problem. A decomposition-based algorithm is further developed. Compared to conventional robust UC models, the proposed approach does not presume single mode, symmetry, or independence in uncertainty. Moreover, it not only substantially withstands wind power forecast errors, but also significantly mitigates the conservatism issue by reducing operational costs. We also compare the proposed approach with the state-of-the-art data-driven ARO method based on principal component analysis and kernel smoothing to assess its performance. The effectiveness of the proposed approach is demonstrated with the six-bus and IEEE 118-bus systems. Computational results show that the proposed approach scales gracefully with problem size and generates solutions that are more cost effective than the existing data-driven ARO method. © 1969-2012 IEEE.</t>
  </si>
  <si>
    <t>Data-driven optimization; Dirichlet process mixture model; Renewable energy; Uncertainty; Unit commitment</t>
  </si>
  <si>
    <t>https://www.scopus.com/inward/record.uri?eid=2-s2.0-85063913403&amp;doi=10.1109%2fTPWRS.2019.2891057&amp;partnerID=40&amp;md5=9ec30dc71ff20286c4995254b28cba73</t>
  </si>
  <si>
    <t>Yu J., Weng Y., Rajagopal R.</t>
  </si>
  <si>
    <t>Patopaem: A data-driven parameter and topology joint estimation framework for time-varying system in distribution grids</t>
  </si>
  <si>
    <t>10.1109/TPWRS.2018.2888619</t>
  </si>
  <si>
    <t>Grid topology and line parameters are essential for grid operation and planning, which may be missing or inaccurate in distribution grids. Existing data-driven approaches for recovering such information usually suffer from ignoring 1) input measurement errors and 2) possible state changes among historical measurements. While using the errors-in-variables model and letting the parameter and topology estimation interact with each other (PaToPa) can address input and output measurement error modeling, it only works when all measurements are from a single system state. To solve the two challenges simultaneously, we propose the 'PaToPaEM' framework for joint line parameter and topology estimation with historical measurements from different unknown states. We improve the static framework that only works when measurements are from one single state, by further treating state changes in historical measurements as an unobserved latent variable. We then systematically analyze the new mathematical modeling, decouple the optimization problem, and incorporate the expectation-maximization (EM) algorithm to recover different hidden states in measurements. Combining these, the 'PaToPaEM' framework enables joint topology and line parameter estimation using noisy measurements from multiple system states. It lays a solid foundation for data-driven system identification in distribution grids. Superior numerical results validate the practicability of the PaToPaEM framework. © 1969-2012 IEEE.</t>
  </si>
  <si>
    <t>Distribution grid; error-in-varianbles; expectation maximization; joint estimation; line parameters; topology</t>
  </si>
  <si>
    <t>https://www.scopus.com/inward/record.uri?eid=2-s2.0-85058899068&amp;doi=10.1109%2fTPWRS.2018.2888619&amp;partnerID=40&amp;md5=3e9ac90aa0516cb9a956562bda3e6f69</t>
  </si>
  <si>
    <t>Wang Y., Chen Q., Hong T., Kang C.</t>
  </si>
  <si>
    <t>Review of Smart Meter Data Analytics: Applications, Methodologies, and Challenges</t>
  </si>
  <si>
    <t>10.1109/TSG.2018.2818167</t>
  </si>
  <si>
    <t>The widespread popularity of smart meters enables an immense amount of fine-grained electricity consumption data to be collected. Meanwhile, the deregulation of the power industry, particularly on the delivery side, has continuously been moving forward worldwide. How to employ massive smart meter data to promote and enhance the efficiency and sustainability of the power grid is a pressing issue. To date, substantial works have been conducted on smart meter data analytics. To provide a comprehensive overview of the current research and to identify challenges for future research, this paper conducts an application-oriented review of smart meter data analytics. Following the three stages of analytics, namely, descriptive, predictive, and prescriptive analytics, we identify the key application areas as load analysis, load forecasting, and load management. We also review the techniques and methodologies adopted or developed to address each application. In addition, we also discuss some research trends, such as big data issues, novel machine learning technologies, new business models, the transition of energy systems, and data privacy and security. © 2010-2012 IEEE.</t>
  </si>
  <si>
    <t>anomaly detection; big data; clustering; consumer segmentation; data analytics; deep learning; demand response; load forecasting; machine learning; Smart meter</t>
  </si>
  <si>
    <t>https://www.scopus.com/inward/record.uri?eid=2-s2.0-85044301521&amp;doi=10.1109%2fTSG.2018.2818167&amp;partnerID=40&amp;md5=16d094256bddbedac39e748b50dae79e</t>
  </si>
  <si>
    <t>Ferreira L.R., Aoki A.R., Lambert-Torres G.</t>
  </si>
  <si>
    <t>A Reinforcement Learning Approach to Solve Service Restoration and Load Management Simultaneously for Distribution Networks</t>
  </si>
  <si>
    <t>10.1109/ACCESS.2019.2946282</t>
  </si>
  <si>
    <t>Energy and economy are increasing the relationship over the years, where the energy becomes a significant resource to keep a country developing, and it supports its economy. Then, more reliable the energy should become, especially the distribution network, to keep the entire process running. In this level of energy distribution, where residential consumers and medium and small industries are supplied, the number of interconnections of the network is enormous. However, for economic and environmental aspects, these complex systems, which are operating close to their capacity, needs to increase the automation, appearing the concept of smart grids and the Advanced Distribution Management System (ADMS) and its methods to control. Inside of the ADMS, there are a lot of essential techniques. Among them, there are two techniques which are the most relevant for this paper: the self-healing and load management. In an ADMS system, these two techniques are treated separately, but the best solution occurs when they are computed together. In this paper, it is proposed an approach that can address both problems at the same time or individually, i.e., in place to have a sequential method to solve step-by-step the issues in the networks. The proposed algorithm, through reinforcement learning technique, can handle both problems together. The proposed approach is tested in a real urban distribution network with some created scenarios to compare the results with outages and overloads. Some comparisons with other methods are carried out. © 2019 IEEE.</t>
  </si>
  <si>
    <t>Computational intelligence; load management; power distribution; power operation; q-learning; reinforcement learning; self-healing</t>
  </si>
  <si>
    <t>https://www.scopus.com/inward/record.uri?eid=2-s2.0-85078885414&amp;doi=10.1109%2fACCESS.2019.2946282&amp;partnerID=40&amp;md5=d118a4402bab0a541c04e3fad96a49de</t>
  </si>
  <si>
    <t>Al-Ogaili A.S., Tengku Hashim T.J., Rahmat N.A., Ramasamy A.K., Marsadek M.B., Faisal M., Hannan M.A.</t>
  </si>
  <si>
    <t>Review on scheduling, clustering, and forecasting strategies for controlling electric vehicle charging: Challenges and recommendations</t>
  </si>
  <si>
    <t>10.1109/ACCESS.2019.2939595</t>
  </si>
  <si>
    <t>The usage and adoption of electric vehicles (EVs) have increased rapidly in the 21st century due to the shifting of the global energy demand away from fossil fuels. The market penetration of EVs brings new challenges to the usual operations of the power system. Uncontrolled EV charging impacts the local distribution grid in terms of its voltage profile, power loss, grid unbalance, and reduction of transformer life, as well as harmonic distortion. Multiple research studies have addressed these problems by proposing various EV charging control methods. This manuscript comprehensively reviews EV control charging strategies using real-world data. This review classifies the EV control charging strategies into scheduling, clustering, and forecasting strategies. The models of EV control charging strategies are highlighted to compare and evaluate the techniques used in EV charging, enabling the identification of the advantages and disadvantages of the different methods applied. A summary of the methods and techniques for these EV charging strategies is presented based on machine learning and probabilities approaches. This research paper indicates many factors and challenges in the development of EV charging control in next-generation smart grid applications and provides potential recommendations. A report on the guidelines for future studies on this research topic is provided to enhance the comparability of the various results and findings. Accordingly, all the highlighted insights of this paper serve to further the increasing effort towards the development of advanced EV charging methods and demand-side management (DSM) for future smart grid applications. © 2013 IEEE.</t>
  </si>
  <si>
    <t>clustering; Electric vehicle charging; forecasting; machine learning; probabilities; scheduling</t>
  </si>
  <si>
    <t>https://www.scopus.com/inward/record.uri?eid=2-s2.0-85077988994&amp;doi=10.1109%2fACCESS.2019.2939595&amp;partnerID=40&amp;md5=388be3fc66bdb7d4b6b025e812082aa8</t>
  </si>
  <si>
    <t>Chen X., Zhang X.</t>
  </si>
  <si>
    <t>Secure Electricity Trading and Incentive Contract Model for Electric Vehicle Based on Energy Blockchain</t>
  </si>
  <si>
    <t>10.1109/ACCESS.2019.2958122</t>
  </si>
  <si>
    <t>As a neoteric high-tech product, electric vehicles (EVs) can effectively solve the problems of energy shortages and environmental pollution. On the one hand, EV can relieve the peak load of a smart grid and improve the electricity system operation. On the other hand, EV's electricity trading information can provide useful data for vehicle management departments to electricity scheduling. However, hackers can easily obtain data from the central database to simulate both parties involved, which leads to the receiver getting unauthorized information. For these challenges, we propose a novel secure electricity trading and incentive contract model based on the basic rules of China's electricity market. The digital signature technology adopts elliptic curve bilinear pairing to guarantee the reliability and integrity of the transaction information. Energy blockchain is utilized for encryption and distributed storage of energy data with the possession of tamper-proof and traceability. The consistency part of the data block applies a practical Byzantine fault-tolerant (PBFT) algorithm, which not only increases transaction throughput but also reduces transmission delay. The incentive contract based on revenue rewards can promote the benign interaction of EVs. The security analysis reveals that this scheme can achieve better results. Compared with other schemes, our scheme saves about 64.55% of the communication overhead and validates the same number of signed messages in a shorter time. Incentive contracts based on game theory can facilitate EV electricity trading through energy coin rewards. This mechanism makes EV more willing and active to participate in transactions that guarantee the activity and stability of the network. © 2013 IEEE.</t>
  </si>
  <si>
    <t>electric vehicle (EV); elliptic curve encryption; Energy blockchain; game theory; incentive mechanism; security analysis</t>
  </si>
  <si>
    <t>https://www.scopus.com/inward/record.uri?eid=2-s2.0-85077204163&amp;doi=10.1109%2fACCESS.2019.2958122&amp;partnerID=40&amp;md5=375737fad84ff2faa4bf2ea43b636b3c</t>
  </si>
  <si>
    <t>Pedone I., Lioy A., Valenza F.</t>
  </si>
  <si>
    <t>Towards an Efficient Management and Orchestration Framework for Virtual Network Security Functions</t>
  </si>
  <si>
    <t>10.1155/2019/2425983</t>
  </si>
  <si>
    <t>The recent years have witnessed a growth in the number of users connected to computer networks, due mainly to megatrends such as Internet of Things (IoT), Industry 4.0, and Smart Grids. Simultaneously, service providers started offering vertical services related to a specific business case (e.g., automotive, banking, and e-health) requiring more and more scalability and flexibility for the infrastructures and their management. NFV and SDN technologies are a clear way forward to address these challenges even though they are still in their early stages. Security plays a central role in this scenario, mainly because it must follow the rapid evolution of computer networks and the growing number of devices. The main issue is to protect the end-user from the increasing threats, and for this reason, we propose in this paper a security framework compliant to the Security-as-a-Service paradigm. In order to implement this framework, we leverage NFV and SDN technologies, using a user-centered approach. This allows to customize the security service starting from user preferences. Another goal of our work is to highlight the main relevant challenges encountered in the design and implementation of our solution. In particular, we demonstrate how significant is to choose an efficient way to configure the Virtual Network Security Functions in terms of performance. Furthermore, we also address the nontrivial problem of Service Function Chaining in an NFV MANO platform and we show what are the main challenges with respect to this problem. © 2019 Ignazio Pedone et al.</t>
  </si>
  <si>
    <t>https://www.scopus.com/inward/record.uri?eid=2-s2.0-85075672982&amp;doi=10.1155%2f2019%2f2425983&amp;partnerID=40&amp;md5=e02488ffdfcb51e3661acfa89b2ee3ef</t>
  </si>
  <si>
    <t>Chen Q., Xia M., Zhou Y., Cai H., Wu J., Zhang H.</t>
  </si>
  <si>
    <t>Optimal planning for partially self-sufficient microgrid with limited annual electricity exchange with distribution grid</t>
  </si>
  <si>
    <t>10.1109/ACCESS.2019.2936762</t>
  </si>
  <si>
    <t>Existing research on on-grid microgrid planning is carried out with a free trading assumption and without considering the limitation of annual electricity exchange. Therefore, the existing planning and sizing scheme may be not viable for the application of partially self-sufficient microgrid (PSSMG) with a limited amount of electricity exchange. To address this issue, a new planning method for PSSMG is proposed in this paper considering the limited annual electricity exchanging amount (AEEA). The sizing model and energy management are linearized and simultaneously integrated into one model, which could be solved in polynomial time. In order to effectively reduce the number of variables of a full year horizon and to cope with the uncertainty both of DGs and loads, a data-driven method based on K-means algorithm is utilized to choose a set of typical days that are representative of historical data of one full year. Finally, the validity and effectiveness of the proposed model are verified by comparative numerical simulations, and the sensitivity of limited AEEA to the planning scheme is analyzed. © 2019 Lippincott Williams and Wilkins. All rights reserved.</t>
  </si>
  <si>
    <t>Data-driven; Microgrid; Optimal planning; Optimal sizing</t>
  </si>
  <si>
    <t>https://www.scopus.com/inward/record.uri?eid=2-s2.0-85075392506&amp;doi=10.1109%2fACCESS.2019.2936762&amp;partnerID=40&amp;md5=62842543c583a52128ef8d07166cc0c4</t>
  </si>
  <si>
    <t>Pu Y., Luo J., Hu C., Yu J., Zhao R., Huang H., Xiang T.</t>
  </si>
  <si>
    <t>Two secure privacy-preserving data aggregation schemes for IoT</t>
  </si>
  <si>
    <t>Wireless Communications and Mobile Computing</t>
  </si>
  <si>
    <t>10.1155/2019/3985232</t>
  </si>
  <si>
    <t>As the next generation of information and communication infrastructure, Internet of Things (IoT) enables many advanced applications such as smart healthcare, smart grid, smart home, and so on, which provide the most flexibility and convenience in our daily life. However, pervasive security and privacy issues are also increasing in IoT. For instance, an attacker can get health condition of a patient via analyzing real-time records in a smart healthcare application. Therefore, it is very important for users to protect their private data. In this paper, we present two efficient data aggregation schemes to preserve private data of customers. In the first scheme, each IoT device slices its actual data randomly, keeps one piece to itself, and sends the remaining pieces to other devices which are in the same group via symmetric encryption. Then, each IoT device adds the received pieces and the held piece together to get an immediate result, which is sent to the aggregator after the computation. Moreover, homomorphic encryption and AES encryption are employed to guarantee secure communication. In the second scheme, the slicing strategy is also employed. Noise data are introduced to prevent the exchanged actual data of devices from disclosure when the devices blend data each other. AES encryption is also employed to guarantee secure communication between devices and aggregator, compared to homomorphic encryption, which has significantly less computational cost. Analysis shows that integrity and confidentiality of IoT devices' data can be guaranteed in our schemes. Both schemes can resist external attack, internal attack, colluding attack, and so on. © 2019 Yuwen Pu et al.</t>
  </si>
  <si>
    <t>https://www.scopus.com/inward/record.uri?eid=2-s2.0-85072971470&amp;doi=10.1155%2f2019%2f3985232&amp;partnerID=40&amp;md5=1a11d019a9cb15dea6ef33a0869fe7c8</t>
  </si>
  <si>
    <t>Niazi R.A., Faheem Y.</t>
  </si>
  <si>
    <t>A Bayesian Game-Theoretic Intrusion Detection System for Hypervisor-Based Software Defined Networks in Smart Grids</t>
  </si>
  <si>
    <t>10.1109/ACCESS.2019.2924968</t>
  </si>
  <si>
    <t>The future smart grids (SGs) require advanced capabilities in terms of automation, processing, monitoring, and communication. The most crucial component in the successful sustainability of SGs is communication management. In the vSDNs, a hypervisor is implemented between a physical infrastructure and a control plane that abstracts the underlying SDN infrastructure into multiple isolated virtual slices, i.e., we can have multiple vSDNs each with its controller. For that purpose, the virtualized SDNs offer a promising solution as they offer better network management, programmability, and virtualization. However, vSDN-based SGs are prone to many security issues. To disturb operations of the SGs, the security of the vSDN can be compromised by manipulating the jeopardized switches in the DDoS attacks to repress the resources of vSDN controllers. To prevent the exploitation of a vSDN-based SG architecture and preserve its limited resources, this paper formulates the strategic interaction between a hypervisor monitoring its vSDN controllers and the source of new flow requests potentially launching a DDoS attack, via compromised switches, as a non-cooperative dynamic Bayesian game of intrusion detection. Our game model enables a hypervisor to distribute its limited resources to monitor guest vSDN controllers optimally. The performance evaluation via simulations shows that our game model enables a hypervisor not only to increase the probability of detecting distributed attacks and minimize false positives but at the same time, its monitoring costs get reduced as the allocation of resources to monitor vSDN controllers depends upon its belief about the source of the attacks that it forms based on its observation. © 2013 IEEE.</t>
  </si>
  <si>
    <t>Bayesian game theory; DDoS attacks; hypervisor; smart grids; Software-defined networks</t>
  </si>
  <si>
    <t>https://www.scopus.com/inward/record.uri?eid=2-s2.0-85069797917&amp;doi=10.1109%2fACCESS.2019.2924968&amp;partnerID=40&amp;md5=6f58f8909a497c287529ec1c6b6de229</t>
  </si>
  <si>
    <t>Musleh A.S., Yao G., Muyeen S.M.</t>
  </si>
  <si>
    <t>Blockchain Applications in Smart Grid-Review and Frameworks</t>
  </si>
  <si>
    <t>10.1109/ACCESS.2019.2920682</t>
  </si>
  <si>
    <t>Modern power systems face different challenges such as the ever-increasing electrical energy demand, the massive growth of renewable energy with distributed generations, the large-scale Internet of Things (IoT) devices adaptation, the emerging cyber-physical security threats, and the main goal of maintaining the system's stability and reliability. These challenges pose extreme pressure on finding advanced technologies and sustainable solutions for secure and reliable operations of the power system. The blockchain is one of the recent technologies that have gained lots of attention in different applications including smart grid for its uniqueness and decentralized nature. In the last few years, this technology grew a momentum specifically with the cryptocurrencies' industry such as the Bitcoin and Etherium. The Blockchain's applications in the smart grids could offer many innovative and affordable solutions to some of the challenges that the future and the current smart grids will be facing. This paper reviews different prospects, advantages, approaches, and technical challenges of utilizing the blockchain technology in the smart grid, and presents frameworks for key smart grid blockchain-based applications; more specifically, it is shown that how the blockchain can be used as the smart grid's cyber-physical layer. © 2013 IEEE.</t>
  </si>
  <si>
    <t>Blockchain applications; cyber-physical security; electric vehicles; energy trading; microgrid monitoring and control; smart grids</t>
  </si>
  <si>
    <t>https://www.scopus.com/inward/record.uri?eid=2-s2.0-85069754734&amp;doi=10.1109%2fACCESS.2019.2920682&amp;partnerID=40&amp;md5=e925fa10b65156a959cac33237ffc374</t>
  </si>
  <si>
    <t>Nadeem F., Aftab M.A., Suhail Hussain S.M., Ali I., Tiwari P.K., Goswami A.K., Ustun T.S.</t>
  </si>
  <si>
    <t>Virtual power plant management in smart grids with XMPP based IEC 61850 communication</t>
  </si>
  <si>
    <t>10.3390/en12122398</t>
  </si>
  <si>
    <t>Communication plays a key role in the effective management of virtual power plants (VPPs). For effective and stable operation of VPPs, a reliable, secure, and standardized communication infrastructure is required. In the literature, efforts were made to develop this based on industry standards, such as the IEC 60870-5-104, OpenADR 2.0b and IEC 61850. Due to its global acceptance and strong object-oriented information models, IEC 61850 standard-based communication is preferred for smart grid operations, including VPPs. However, communication models based on IEC 61850 present cybersecurity and scalability challenges. To address this issue, this paper presents an eXtensible Message Presence Protocol (XMPP)-based IEC 61850 communication for VPPs. Firstly, a full mapping of IEC 61850 messages for VPP energy management is carried out. Secondly, XMPP-based single- and multiple-domain communications are demonstrated. Finally, a federation concept has been added to facilitate communication in multi-domain communication networks. These models show that a standard communication model can be implemented with IEC 61850 and XMPP, not only for VPPs but other wide-area communication implementations in smart grids. This not only facilitates plug-and-play (PnP) with easy component additions but secures smart grid communication against cyber-attacks. © 2019 by the authors.</t>
  </si>
  <si>
    <t>Cybersecurity; Energy management; EXtensible Message Presence Protocol (XMPP); IEC 61850 communication; Scalability; Virtual power plant</t>
  </si>
  <si>
    <t>https://www.scopus.com/inward/record.uri?eid=2-s2.0-85068129395&amp;doi=10.3390%2fen12122398&amp;partnerID=40&amp;md5=958c9af04e93ba612f9b9cc7456737bf</t>
  </si>
  <si>
    <t>Yeboah-Ofori A., Islam S.</t>
  </si>
  <si>
    <t>Cyber security threat modeling for supply chain organizational environments</t>
  </si>
  <si>
    <t>Future Internet</t>
  </si>
  <si>
    <t>10.3390/fi11030063</t>
  </si>
  <si>
    <t>Cyber security in a supply chain (SC) provides an organization the secure network facilities to meet its overall business objectives. The integration of technologies has improved business processes, increased production speed, and reduced distribution costs. However, the increased interdependencies among various supply chain stakeholders have brought many challenges including lack of third party audit mechanisms and cascading cyber threats. This has led to attacks such as the manipulation of the design specifications, alterations, and manipulation during distribution. The aim of this paper is to investigate and understand supply chain threats. In particular, the paper contributes towards modeling and analyzing CSC attacks and cyber threat reporting among supply chain stakeholders. We consider concepts such as goal, actor, attack, TTP, and threat actor relevant to the supply chain, threat model, and requirements domain, and modeled the attack using the widely known STIX threat model. The proposed model was analyzed using a running example of a smart grid case study and an algorithm to model the attack. A discrete probability method for calculating the conditional probabilities was used to determine the attack propagation and cascading effects, and the results showed that our approach effectively analyzed the threats. We have recommended a list of CSC controls to improve the overall security of the studied organization. © 2019 by the authors.</t>
  </si>
  <si>
    <t>Attack modeling; Cyber security; Cyber supply chain; Smart grid; Threat actor; Threat intelligence</t>
  </si>
  <si>
    <t>https://www.scopus.com/inward/record.uri?eid=2-s2.0-85063594555&amp;doi=10.3390%2ffi11030063&amp;partnerID=40&amp;md5=1201616c946f794f7ec361db377e653b</t>
  </si>
  <si>
    <t>Bian D., Shi D., Pipattanasomporn M., Kuzlu M., Rahman S.</t>
  </si>
  <si>
    <t>Mitigating the Impact of Renewable Variability With Demand-Side Resources Considering Communication and Cyber Security Limitations</t>
  </si>
  <si>
    <t>10.1109/ACCESS.2018.2886225</t>
  </si>
  <si>
    <t>With the rapid development of smart grid, the penetration of renewable energy resources is higher than ever and keeps growing. However, the output of renewable energy units, such as solar photovoltaics and wind turbines, is characterized by sudden and unpredictable changes. This paper proposes a novel electrical peak demand curtailment allocation (DCA) method to manage demand-side resources in response to fluctuations in renewable energy outputs. The proposed DCA method can curtail end-use loads faster than traditional demand response (DR) programs and prevent under frequency load shedding (UFLS) operation when facing sudden and unpredictable outputs of renewable energy. This DCA method considers DR potential and load curtailment priority. Case studies are conducted to demonstrate how the developed DCA method can be implemented to mitigate fluctuation in renewable outputs by curtailing electrical demand, considering communication network latency. This paper also evaluates the impact of applying different cybersecurity encryption methods on DCA operation. The simulation results prove that the developed DCA method can mitigate the impact of renewable energy fluctuation and respond fast enough to avoid traditional UFLS operation. © 2013 IEEE.</t>
  </si>
  <si>
    <t>communication networks; cybersecurity; demand curtailment allocation; latency; Renewable mitigation</t>
  </si>
  <si>
    <t>https://www.scopus.com/inward/record.uri?eid=2-s2.0-85058631605&amp;doi=10.1109%2fACCESS.2018.2886225&amp;partnerID=40&amp;md5=f3ec1ddb52a597dc31da54f225c4f9b7</t>
  </si>
  <si>
    <t>Liao Y., Weng Y., Liu G., Rajagopal R.</t>
  </si>
  <si>
    <t>Urban MV and LV distribution grid topology estimation via group Lasso</t>
  </si>
  <si>
    <t>10.1109/TPWRS.2018.2868877</t>
  </si>
  <si>
    <t>The increasing penetration of distributed energy resources poses numerous reliability issues to the urban distribution grid. The topology estimation is a critical step to ensure the robustness of distribution grid operation. However, the bus connectivity and grid topology estimation are usually hard in distribution grids. For example, it is technically challenging and costly to monitor the bus connectivity in urban grids, e.g., underground lines. It is also inappropriate to use the radial topology assumption exclusively because the grids of metropolitan cities and regions with dense loads could be with many mesh structures. To resolve these drawbacks, we propose a data-driven topology estimation method for medium voltage (MV) and low voltage (LV) distribution grids by only utilizing the historical smart meter measurements. Particularly, a probabilistic graphical model is utilized to capture the statistical dependencies amongst bus voltages. We prove that the bus connectivity and grid topology estimation problems, in radial and mesh structures, can be formulated as a linear regression with a least absolute shrinkage regularization on grouped variables (group lasso). Simulations show highly accurate results in eight MV and LV distribution networks at different sizes and 22 topology configurations using Pacific Gas and Electric Company residential smart meter data. © 2018 IEEE.</t>
  </si>
  <si>
    <t>Graphical model; Lasso; Power distribution grid; Structure learning; Topology learning; Voltage measurement</t>
  </si>
  <si>
    <t>https://www.scopus.com/inward/record.uri?eid=2-s2.0-85052860914&amp;doi=10.1109%2fTPWRS.2018.2868877&amp;partnerID=40&amp;md5=06f322dbeb8c7a4dcc7caa0aa396a54e</t>
  </si>
  <si>
    <t>Publication Year</t>
  </si>
  <si>
    <t>Source Title</t>
  </si>
  <si>
    <t>Citation Count</t>
  </si>
  <si>
    <t>M. A. Khan; A. M. Saleh; M. Waseem; I. A. Sajjad</t>
  </si>
  <si>
    <t>Artificial Intelligence Enabled Demand Response: Prospects and Challenges in Smart Grid Environment</t>
  </si>
  <si>
    <t>10.1109/ACCESS.2022.3231444</t>
  </si>
  <si>
    <t>Demand Response (DR) has gained popularity in recent years as a practical strategy to increase the sustainability of energy systems while reducing associated costs. Despite this, Artificial Intelligence (AI) and Machine Learning (ML), have recently developed as critical technologies for demand-side management and response due to the high complexity of tasks associated with DR, as well as huge amount of data management to take decisions very near to real time implications. Selecting the best group of users to respond, learning their attitude toward consumptions and their priorities, price optimization, monitoring and control of devices, learning to engage more and more consumers in the DR schemes, and learning how to remunerate them fairly and economically are all problems that can be tackled with the help of AI techniques. This study presents an overview of AI approaches used for DR applications. Both the Artificial Intelligence and Machine Learning algorithm(s) are employed while discussing commercial efforts (from both new and existing businesses) and large-scale innovation projects that have applied AI technologies for energy DR. Different kind of DR programs implemented in different countries are also discussed. Moreover, it also discusses the application of blockchain for DR schemes in smart grid paradigm. Discussion of the strengths and weaknesses of the evaluated AI methods for various DR tasks, as well as suggestions for further study, round out the work.</t>
  </si>
  <si>
    <t>Artificial intelligence;blockchain;demand response;demand side management;demand response;Internet of Things (IoT);smart grids;machine learning</t>
  </si>
  <si>
    <t>IEEE Journals</t>
  </si>
  <si>
    <t>https://ieeexplore.ieee.org/stamp/stamp.jsp?arnumber=9996359</t>
  </si>
  <si>
    <t>P. Palensky; Q. Chen; M. J. Rider</t>
  </si>
  <si>
    <t>Guest Editorial: Special Section on Active Distribution Networks: Markets, Operations, Planning, and Regulation</t>
  </si>
  <si>
    <t>10.35833/MPCE.2022.000860</t>
  </si>
  <si>
    <t>The power system is in change, and the most fundamental changes are happening in the distribution grid. Formerly passive consumers get active and smart, storage and distributed generation appears, and the “grid edge” is upgraded with Intenet of Things (IoT). Gone are the days where distribution infrastructure consisted of passive assets, dimensioned for the worst case of load. We are now entering a new phase where active distribution grids are operated with the help of local markets, machine learning techniques, and distribution automation. Integrating renewable energy or electric vehicles and electrifying the last remaining fossil applications require a flexible and powerful active distribution grid.</t>
  </si>
  <si>
    <t>SGEPRI Journals</t>
  </si>
  <si>
    <t>https://ieeexplore.ieee.org/stamp/stamp.jsp?arnumber=10026491</t>
  </si>
  <si>
    <t>J. Wu; J. Yuan; Y. Weng; R. Ayyanar</t>
  </si>
  <si>
    <t>The widespread use of distributed energy sources (DERs) raises significant challenges for power system design, planning, and operation, leading to wide adaptation of tools on hosting capacity analysis (HCA). Traditional HCA methods conduct extensive power flow analysis. Due to the computation burden, these time-consuming methods fail to provide online hosting capacity (HC) in large distribution systems. To solve the problem, we first propose a deep learning-based problem formulation for HCA, which conducts offline training and determines HC in real time. The used learning model, long short-term memory (LSTM), implements historical time-series data to capture periodical patterns in distribution systems. However, directly applying LSTMs suffers from low accuracy due to the lack of consideration on spatial information, where location information like feeder topology is critical in nodal HCA. Therefore, we modify the forget gate function to dual forget gates, to capture the spatial correlation within the grid. Such a design turns the LSTM into the Spatial-Temporal LSTM (ST-LSTM). Moreover, as voltage violations are the most vital constraints in HCA, we design a voltage sensitivity gate to increase accuracy further. The results of LSTMs and ST-LSTMs on feeders, such as IEEE 34-, 123-bus feeders, and utility feeders, validate our designs.</t>
  </si>
  <si>
    <t>Hosting capacity;deep learning;data-driven method;long short-term memory (LSTM);spatial-temporal correlation;distributed energy resource</t>
  </si>
  <si>
    <t>https://ieeexplore.ieee.org/stamp/stamp.jsp?arnumber=9852168</t>
  </si>
  <si>
    <t>Z. Yin; S. Wang; Q. Zhao</t>
  </si>
  <si>
    <t>Sequential Reconfiguration of Unbalanced Distribution Network with Soft Open Points Based on Deep Reinforcement Learning</t>
  </si>
  <si>
    <t>10.35833/MPCE.2022.000271</t>
  </si>
  <si>
    <t>With the large-scale distributed generations (DGs) being connected to distribution network (DN), the traditional day-ahead reconfiguration methods based on physical models are challenged to maintain the robustness and avoid voltage off-limits. To address these problems, this paper develops a deep re-inforcement learning method for the sequential reconfiguration with soft open points (SOPs) based on real-time data. A state-based decision model is first proposed by constructing a Marko decision process-based reconfiguration and SOP joint optimization model so that the decisions can be achieved in milliseconds. Then, a deep reinforcement learning joint framework including branching double deep $Q$ network (BDDQN) and multi-policy soft actor-critic (MPSAC) is proposed, which has significantly improved the learning efficiency of the decision model in multi-dimensional mixed-integer action space. And the influence of DG and load uncertainty on control results has been minimized by using the real-time status of the DN to make control decisions. The numerical simulations on the IEEE 34-bus and 123-bus systems demonstrate that the proposed method can effectively reduce the operation cost and solve the overvoltage problem caused by high ratio of photovoltaic (PV) integration.</t>
  </si>
  <si>
    <t>Data-driven;distribution network reconfiguration;deep reinforcement learning;distributed generation</t>
  </si>
  <si>
    <t>https://ieeexplore.ieee.org/stamp/stamp.jsp?arnumber=9932551</t>
  </si>
  <si>
    <t>M. A. Ismeil; H. S. Hussein; M. Farrag; M. Nasrallah</t>
  </si>
  <si>
    <t>Transmission and Distribution Smart Grid System Based on Self-Hailing Controllable Crowbar</t>
  </si>
  <si>
    <t>10.1109/ACCESS.2023.3240600</t>
  </si>
  <si>
    <t>The smart grid system is an ideal solution to overcome the limitations of traditional grid systems. A system is considered smart if it has smart in all its parts such as smart generation, smart transmission and distribution, smart control, smart metering, and...etc. In this paper, smart transmission and distribution have been presented to achieve the requirements of the smart grid system. By transferring to the smart grid, all utilities catch a lot of benefits such as increasing reliability, efficiency, and safety. On other hand, the operation cost will be decreased. In addition, fast dynamic response for fault detection and isolation based on automatic Internet of Things (IoT) and wireless control can be achieved. It should be noted that in the smart grids, the security of the system and occupational safety will be greatly increased. The system has been validated under different kinds of faults such as single-line to ground fault, and double-line to ground fault. In addition, the theoretical operation has been tested via MATLAB Simulink software.</t>
  </si>
  <si>
    <t>PV;wind;smart grid system;smart transmission and distribution system;controllable crowbar;fault</t>
  </si>
  <si>
    <t>https://ieeexplore.ieee.org/stamp/stamp.jsp?arnumber=10029349</t>
  </si>
  <si>
    <t>W. Tushar; C. Yuen; T. K. Saha; S. Nizami; M. R. Alam; D. B. Smith; H. V. Poor</t>
  </si>
  <si>
    <t>A Survey of Cyber-Physical Systems From a Game-Theoretic Perspective</t>
  </si>
  <si>
    <t>With the emergence of the Internet-of-Things (IoT), artificial intelligence, and communication technologies, cyber-physical systems (CPS) have revolutionized the engineering paradigm with profound applications in many aspects of society including homes, energy, agriculture, health-care, transportation, business, and manufacturing. A CPS uses suitable computational techniques such as game theory to enable different entities to interact with one another for taking necessary actions to obtain selected objectives. Recent literature on CPS has extensively used game theory to approach a variety of technical challenges. In order to make these contributions more accessible to a broader audience, there is a need for studies that can provide readers with a comprehensive understanding of different types of CPS and their attributes, then clearly outline why game theory is relevant for modeling different aspects of CPS, and also discuss how game theory has been used in relevant literature to date. This paper bridges this gap by 1) providing a general discussion of different types of CPS and their characteristics; 2) giving an overview of different types of game-theoretic approaches; 3) explaining why game theory is appropriate for modeling different types of CPS; and 4) finally, studying how game theory has been used in different CPS types to address their challenges. Further, we also identify some key research challenges for future investigation where game theory could be applied as a potential solution.</t>
  </si>
  <si>
    <t>Cyber-physical system;game theory;smart grid;electric vehicle;transportation;medical;industry 4.0;unmanned aerial vehicle;survey;review</t>
  </si>
  <si>
    <t>https://ieeexplore.ieee.org/stamp/stamp.jsp?arnumber=10025742</t>
  </si>
  <si>
    <t>D. Wu; R. E. Helou; L. Xie</t>
  </si>
  <si>
    <t>Towards an AI-friendly cross-timescale simulation and analysis platform for electric distribution systems</t>
  </si>
  <si>
    <t>iEnergy</t>
  </si>
  <si>
    <t>10.23919/IEN.2022.0009</t>
  </si>
  <si>
    <t>Substantial changes are occurring in electric distribution systems due to ambitious targets towards carbon-neutrality in many regions around the world. One of the key challenges is how to analyze the interactions of massive amount of energy end-users with the electric distribution grid operator. In this paper, we introduce a comprehensive simulation platform, Al4Dist, that is capable to perform a wide collection of distribution system studies that capture multiple timescales ranging from market planning to transient event analysis. Al4Dist is designed to effortlessly integrate with off-the-shelf machine learning packages and algorithm implementations. We envision that Al4Dist will serve as a platform to empower researchers with different expertise to contribute to the development of low carbon electricity sector.</t>
  </si>
  <si>
    <t>Power distribution system;machine learning;simulation platform</t>
  </si>
  <si>
    <t>TUP Journals</t>
  </si>
  <si>
    <t>https://ieeexplore.ieee.org/stamp/stamp.jsp?arnumber=9762249</t>
  </si>
  <si>
    <t>M. Nour; J. P. Chaves-Ávila; Á. Sánchez-Miralles</t>
  </si>
  <si>
    <t>Review of Blockchain Potential Applications in the Electricity Sector and Challenges for Large Scale Adoption</t>
  </si>
  <si>
    <t>10.1109/ACCESS.2022.3171227</t>
  </si>
  <si>
    <t>Blockchain technology applications in the electricity sector are getting considerable attention from both academia and industry. It is expected that blockchain will play an important role in the transition to the smart grid. The blockchain applications in the electricity sector can be classified to optimizing existing processes like metering and billing or grid management and using blockchain for emerging applications such as creating new platforms for value exchange like peer-to-peer (P2P) energy trading. This paper briefly introduces the fundamentals of blockchain technology, such as different types of blockchain networks and consensus mechanisms, in addition to introducing a few blockchain platforms that are widely used in current studies, projects, and startups or may have future potential in the electricity sector applications. The contribution of this paper is to provide a review of potential applications of blockchain in many electricity sector use cases, and they are categorized into eight categories such as P2P energy trading, wholesale markets, retail markets, metering and billing, trading of renewable energy certificates (RECs) and carbon credits, electric mobility, enhancement of power system cyber security, investments in renewable energy sources (RESs), and power system operation and management. Moreover, examples of research studies, pilot projects, industrial projects, startups, or companies investigating the blockchain capabilities at each potential application are introduced. Furthermore, the studies presented in each use case are compared to clarify and highlight the blockchain functions and involved actors. Finally, the paper discusses the challenges that blockchain technology is facing that obstruct large-scale adoption in different sectors and in the electricity sector specifically and potential solutions to these challenges that are being developed.</t>
  </si>
  <si>
    <t>Blockchain applications;distributed ledger technologies;distributed ledger technologies applications;peer-to-peer energy trading;local electricity markets;electric vehicles;smart grid</t>
  </si>
  <si>
    <t>https://ieeexplore.ieee.org/stamp/stamp.jsp?arnumber=9765489</t>
  </si>
  <si>
    <t>M. R. Mahmood; M. A. Matin; P. Sarigiannidis; S. K. Goudos</t>
  </si>
  <si>
    <t>The evolution of the wireless network systems over decades has been providing new services to the users with the help of innovative network and device technologies. In recent times, the 5G network systems are about to be deployed which creates the opportunity to realize massive connectivity with high throughput, low latency, high energy efficiency and security. It also focuses on providing massive Internet of Things (IoT) network connectivity as well as services for good health, large-scale agricultural and industrial production, intelligent traffic control and electricity generation, transmission and distribution systems. However, the ever-increasing number of user devices is directing the researchers towards beyond 5G systems to allocate these user devices with higher bandwidth. Researches on the 6G wireless network systems have already begun to provide higher bandwidth availability for densely connected larger network devices with QoS surety. Researchers are leveraging artificial intelligence (AI)/machine learning (ML) for enhancing future IoT network operations and services. This paper attempts to discuss AI/ML algorithms that can help in developing energy efficient, secured and effective IoT network operations and services. In particular, our article concentrates on the major issues and factors that influence the design of the communication systems for future IoT with the integration of AI/ML. It also highlights application domains, including smart healthcare, smart agriculture, smart transportation, smart grid and smart industry that can operate efficiently and securely. Finally, this paper ends with the discussion on future research scopes with these algorithms in addressing the open issues of the future IoT network systems.</t>
  </si>
  <si>
    <t>Future IoT;future communication systems;B5G/6G;artificial intelligence;machine learning</t>
  </si>
  <si>
    <t>https://ieeexplore.ieee.org/stamp/stamp.jsp?arnumber=9861650</t>
  </si>
  <si>
    <t>A. Augello; P. Gallo; E. R. Sanseverino; G. Sciumè; M. Tornatore</t>
  </si>
  <si>
    <t>The advent of blockchain technology allows the raise of new business models for the electricity market, opening the way also to end-users and letting them offer regulation services to the power grid. Thanks to the characteristic of being distributed, the blockchain technology could be a solution to balancing problems caused by the penetration of renewable sources, implementing a platform for Demand-Response programs delivery. Demand-Response allows consumers to respond to market signals by increasing or reducing their energy consumption, contributing to greater flexibility and stability of the grid and to a more efficient use of infrastructures and energy resources. Currently, Demand-Response is carried out by controlling aggregates of loads, storage or generating units managed by centralized Supervisory Control and Data Acquisition systems such as SCADA. Regulatory changes and the increasing penetration of renewable sources distributed over the territory are turning the whole electricity system into a smart-grid. More recently and with reference to the end-users participation in regulation services, smartness is achieved through the so-called Internet of Things, which can be considered the modern equivalent of SCADA, but with the possibility of to being applied to distributed and diversified assets. For this reason, great efforts have been made to study the interoperability and coexistence between Internet of Things and blockchain, two emerging paradigms that are gaining popularity in the energy world. Limited or no contribution can instead be found in the literature on the integration of SCADA systems and blockchain. Indeed, in order to ensure an easier and faster widespread application of blockchain in the context of power systems, it is interesting to study its possible coexistence with legacy and more established industrial technologies such as OpenADR or SCADA. In Europe, the prevailing technology is the latter one. For this reason, in this paper, the coexistence of blockchain technology with SCADA systems is discussed. In particular, both Hyperledger Fabric blockchain and SCADA systems are considered together to assess the feasibility of aggregation of energy resources for Demand-Response, as well as the relevant measured data. The analysis is carried out by first presenting the two different paradigms: the centralized data acquisition in trusted environments and analysis via OpenADR and SCADA, and the global, distributed and secured ones with the blockchain. Then an architecture for the integration of SCADA and blockchain technology is proposed and the related challenges within the frame of a project for innovative technologies DR programs implementation are outlined.</t>
  </si>
  <si>
    <t>Blockchain;communication protocol;distributed energy services;industrial applications;OpenADR;SCADA;smart grids</t>
  </si>
  <si>
    <t>https://ieeexplore.ieee.org/stamp/stamp.jsp?arnumber=9881521</t>
  </si>
  <si>
    <t>M. Rashed; J. Kamruzzaman; I. Gondal; S. Islam</t>
  </si>
  <si>
    <t>The smart grid accessibility over the Internet of Things (IoT) is becoming attractive to electrical grid operators as it brings considerable operational and cost efficiencies. However, this in return creates significant cyber security challenges, such as fortification of state estimation data such as state variables against false data injection attacks (FDIAs). In this paper, a clustered partitioning state estimation (CPSE) technique is proposed to detect FDIA by using static state estimation, namely, weighted least square (WLS) method in conjunction with dynamic state estimation using minimum variance unscented Kalman filter (MV-UKF) which improves the accuracy of state estimation. The estimates acquired from the MV-UKF do not deviate like WLS as these are purely based on the previous iteration saved in the transition matrix. The deviation between the corresponding estimations of WLS and MV-UKF are utilised to partition the smart grid into smaller sub-systems to detect FDIA and then identify its location. To validate the proposed detection technique, FIDAs are injected into IEEE 14-bus, IEEE 30-bus, IEEE 118-bus, and IEEE 300-bus distribution feeder using MATPOWER simulation platform. Our results clearly demonstrate that the proposed technique can locate the attack area efficiently compared to other techniques such as chi square.</t>
  </si>
  <si>
    <t>Smart grid;unscented Kalman filter;state estimation;FDIA</t>
  </si>
  <si>
    <t>https://ieeexplore.ieee.org/stamp/stamp.jsp?arnumber=9839581</t>
  </si>
  <si>
    <t>J. Li; C. Gu; Y. Xiang; F. Li</t>
  </si>
  <si>
    <t>The quantity and heterogeneity of intelligent energy generation and consumption terminals in the smart grid are increasing drastically over the years. These edge devices have created significant pressures on cloud computing (CC) system and centralised control for data storage and processing in real-time operation and control. The integration of edge computing (EC) can effectively alleviate the pressure and conduct real-time processing while ensuring data security. This paper conducts an extensive review of the EC-CC computing system and its Application to the smart grid, which will integrate a vast number of dispersed devices. It first comprehensively describes the relationship among CC, fog computing (FC), and EC to provide a theoretical basis for the differentiation. It then introduces the architecture of the EC-CC computing system in the smart grid, where the architecture consists of both hardware structure and software platforms, and key technologies are introduced to support functionalities. Thereafter, the application to the smart grid is discussed across the whole supply chain, including energy generation, transportation (transmission and distribution networks)., and consumption. Finally, future research opportunities and challenges of EC-CC while being applied to the smart grid are outlined. This paper can inform future research and industrial exploitations of these new technologies to enable a highly efficient smart grid under decarbonisation, digitalisation, and decentralisation transitions.</t>
  </si>
  <si>
    <t>Smart grid;edge computing;fog computing;cloud computing;Internet of Things;data fusion;container technology</t>
  </si>
  <si>
    <t>https://ieeexplore.ieee.org/stamp/stamp.jsp?arnumber=9744527</t>
  </si>
  <si>
    <t>P. Liao; J. Yan; J. M. Sellier; Y. Zhang</t>
  </si>
  <si>
    <t>Divergence-Based Transferability Analysis for Self-Adaptive Smart Grid Intrusion Detection With Transfer Learning</t>
  </si>
  <si>
    <t>Machine learning is a popular approach to security monitoring and intrusion detection in cyber-physical systems (CPS) like the smart grid. However, these highly dynamic CPS operating in open environments can result in significant data distribution divergence, which may require the adaptation of a learned model. While transfer learning has been an effective approach to retain the performance against the divergence, there is still limited work on a more fundamental question that can be called transferability: when should one apply transfer learning? To address this challenge, this paper proposes a divergence-based transferability analysis to decide whether to apply transfer learning and autonomically adapt learning-based intrusion detectors. This work first identifies three metrics used to measure the divergence between data distributions, and then explores the relation between detector’s accuracy drop and divergence in extensive temporal, spatial, and spatiotemporal experiments. Two regression models are trained to approximate the divergence-accuracy relation and then used to predict an accuracy drop which determines whether to apply transfer learning. Finally, a state-of-the-art domain adversarial neural network (DANN) classifier is adopted as the transfer learning model. Datasets from real normal operation profiles and simulated attacks are used to validate the effectiveness of the proposed transferability analysis against variations in attack timing, locations, and both. In all three scenarios, the proposed analysis demonstrated high accuracy in predicting accuracy drop from the divergence, with an RMSE lower than 4.20%, and the DANN can be timely triggered to achieve an accuracy improvement over 5.00%.</t>
  </si>
  <si>
    <t>Transferability analysis;adversarial training;false data injection;intrusion detection;data distribution divergence;domain adaptation;smart grid</t>
  </si>
  <si>
    <t>https://ieeexplore.ieee.org/stamp/stamp.jsp?arnumber=9806715</t>
  </si>
  <si>
    <t>R. Akkaoui; A. Stefanov; P. Palensky; D. H. J. Epema</t>
  </si>
  <si>
    <t>The concept of the internet of energy (IoE) emerged as an innovative paradigm to encompass all the complex and intertwined notions relevant to the transition of current smart grids towards more decarbonization, digitalization and decentralization. With a focus on the two last aspects, the amount of intelligent devices being connected in a scattered way to the existing power grid is ever-growing. Nevertheless, guaranteeing a cyber-secure and resilient control of these IoE components as well as a seamless and reliable delivery of electricity services, such as renewable energy exchange, electric vehicles charging, demand response, and so forth; might be the bottleneck of current power systems that are largely still functioning following a centralized approach. Thus, the future power grid would gradually incorporate a growing number of distributed-based control schemes to deal with this challenge. And many believe that blockchain could be a key-enabler in this transition, due to its consistent characteristics with multiple requirements of future power systems. In this paper, we provide an extensive state-of-the-art of blockchain-based additions to the IoE. Where, we first introduce various concepts related to blockchain and discuss the rationale behind its adoption in the context of IoE. Then, differently from the existing body of literature surveys, we do not only provide a taxonomy and evaluate a wide range of recent research outputs that integrated blockchain within modern power systems. But we also draw some valuable lessons learned for each studied category and discuss the intersection of blockchain with various emerging paradigms that have the potential of radically impacting the smart grid. In addition, we present some real-world industrial initiatives and ongoing projects built on top of blockchain, dedicated for offering diverse electricity services with a case study of a pilot project on energy trading in Amsterdam. Finally, we discuss the remaining challenges and worthwhile opportunities of deploying blockchain in this particular area, with a focus on the aspect of operational cyber-security.</t>
  </si>
  <si>
    <t>Blockchain;cryptocurrency;electric vehicles;energy trading;internet of energy;privacy;security;smart contract;smart grid</t>
  </si>
  <si>
    <t>https://ieeexplore.ieee.org/stamp/stamp.jsp?arnumber=9911641</t>
  </si>
  <si>
    <t>S. Karamdel; X. Liang; S. O. Faried; M. Mitolo</t>
  </si>
  <si>
    <t>The growing interconnection between information networks and power grids enables a more efficient and economical operation, but also introduces significant challenges in modern cyber-physical power systems, such as malicious cyber-attacks. Several cyber-attacks have been reported in the recent decade, affecting hundreds of thousands of people. These attacks can lead to large power system blackouts, and optimization models are essential tools for optimal decision-making in reliable and secure operation of cyber-physical power systems. In this paper, optimization models in cyber-physical power systems are extensively reviewed and classified based on their applications, including cyber-security and optimal operation. One major application of optimization is in cyber-security evaluation of smart grids. This paper investigates the models to implement cyber-attacks against state estimation, coordinated cyber-physical attacks aiming to cover each other, and financially-motivated attacks in electricity markets; optimal defense strategies and interactions between the attacker and the defender are also introduced. Furthermore, optimization models used in the operation and dispatching of cyber-physical power and energy systems, optimal routing of information networks, and privacy-preserving models are presented. Finally, as solving optimization models is a crucial step in optimal decision-making, solvers in the literature are also introduced.</t>
  </si>
  <si>
    <t>Cyber-physical power systems;cyber-security;optimal operation;optimization models;smart grids</t>
  </si>
  <si>
    <t>https://ieeexplore.ieee.org/stamp/stamp.jsp?arnumber=9987472</t>
  </si>
  <si>
    <t>Y. Zhou; Z. Tang; N. Nikmehr; P. Babahajiani; F. Feng; T. -C. Wei; H. Zheng; P. Zhang</t>
  </si>
  <si>
    <t>Quantum computing in power systems</t>
  </si>
  <si>
    <t>10.23919/IEN.2022.0021</t>
  </si>
  <si>
    <t>Electric power systems provide the backbone of modern industrial societies. Enabling scalable grid analytics is the keystone to successfully operating large transmission and distribution systems. However, today's power systems are suffering from ever-increasing computational burdens in sustaining the expanding communities and deep integration of renewable energy resources, as well as managing huge volumes of data accordingly. These unprecedented challenges call for transformative analytics to support the resilient operations of power systems. Recently, the explosive growth of quantum computing techniques has ignited new hopes of revolutionizing power system computations. Quantum computing harnesses quantum mechanisms to solve traditionally intractable computational problems, which may lead to ultra-scalable and efficient power grid analytics. This paper reviews the newly emerging application of quantum computing techniques in power systems. We present a comprehensive overview of existing quantum-engineered power analytics from different operation perspectives, including static analysis, transient analysis, stochastic analysis, optimization, stability, and control. We thoroughly discuss the related quantum algorithms, their benefits and limitations, hardware implementations, and recommended practices. We also review the quantum networking techniques to ensure secure communication of power systems in the quantum era. Finally, we discuss challenges and future research directions. This paper will hopefully stimulate increasing attention to the development of quantum-engineered smart grids.</t>
  </si>
  <si>
    <t>Quantum computing;power system;variational quantum algorithms;quantum optimization;quantum machine learning;quantum security</t>
  </si>
  <si>
    <t>https://ieeexplore.ieee.org/stamp/stamp.jsp?arnumber=9831167</t>
  </si>
  <si>
    <t>E. Akbari; A. R. Teimouri; M. Saki; M. A. Rezaei; J. Hu; S. Band; H. -T. Pai; A. Mosavi</t>
  </si>
  <si>
    <t>A Fault-Tolerant Cascaded Switched-Capacitor Multilevel Inverter for Domestic Applications in Smart Grids</t>
  </si>
  <si>
    <t>10.1109/ACCESS.2022.3214817</t>
  </si>
  <si>
    <t>Cascaded multilevel inverters (MLIs) generate an output voltage using series-connected power modules that employ standard configurations of low-voltage components. Each module may employ one or more switched capacitors to double or quadruple its input voltage. The higher number of switched capacitors and semiconductor switches in MLIs compared to conventional two-level inverters has led to concerns about overall system reliability. A fault-tolerant design can mitigate this reliability issue. If one part of the system fails, the MLI can continue its planned operation at a reduced level rather than the entire system failing, which makes the fault tolerance of the MLI particularly important. In this paper, a novel fault location technique is presented that leads to a significant reduction in fault location detection time based on the reliability priority of the components of the proposed fault-tolerant switched capacitor cascaded MLI (CSCMLI). The main contribution of this paper is to reduce the number of MLI switches under fault conditions while operating at lower levels. The fault-tolerant inverter requires fewer switches at higher reliability, and the comparison with similar MLIs shows a faster dynamic response of fault detection and reduced fault location detection time. The experimental results confirm the effectiveness of the presented methods applied in the CSCMLI. Also, all experimental data including processor code, schematic, PCB, and video of CSCMLI operation are attached.</t>
  </si>
  <si>
    <t>Cascaded;fault;fault-tolerant;multilevel inverter;reliability;smart grid;switched-capacitor</t>
  </si>
  <si>
    <t>https://ieeexplore.ieee.org/stamp/stamp.jsp?arnumber=9919799</t>
  </si>
  <si>
    <t>A. Nespoli; S. Leva; M. Mussetta; E. G. C. Ogliari</t>
  </si>
  <si>
    <t>A Selective Ensemble Approach for Accuracy Improvement and Computational Load Reduction in ANN-Based PV Power Forecasting</t>
  </si>
  <si>
    <t>10.1109/ACCESS.2022.3158364</t>
  </si>
  <si>
    <t>Day-ahead power forecasting is an effective way to deal with the challenges of increased penetration of photovoltaic power into the electric grid, due to its non-programmable nature. This is significantly beneficial for smart grid and micro-grids application. Machine learning and hybrid approaches are well assessed techniques, able to provide effective forecasting with a data-driven approach based on previous measurements from existing power plants. Ensemble methods can be employed to increase solar power forecasting accuracy, by running several independent forecasting models in parallel. In this paper, a novel selective approach is proposed and assessed, where independently trained neural networks are evaluated in terms of accuracy, in order to properly select a suitable forecasting. Moreover, in order to reduce the associated computational burden, suitably developed new normalization approaches are proposed and evaluated. The considered experimental case study shows that the combination of the proposed procedures is able to increase accuracy and to mitigate the overall computational load, resulting in a simple and lightweight algorithm. Additionally, a comparison with other commonly used techniques has shown that the proposed approach is robust with respect to dataset limited size and discontinuities.</t>
  </si>
  <si>
    <t>Artificial neural network;PV power forecasting;ANN sizing;ensemble method;renewable sources;short-term</t>
  </si>
  <si>
    <t>https://ieeexplore.ieee.org/stamp/stamp.jsp?arnumber=9732493</t>
  </si>
  <si>
    <t>A. Ullah; N. Javaid; M. U. Javed; Pamir; B. -S. Kim; S. A. Bahaj</t>
  </si>
  <si>
    <t>Adaptive Data Balancing Method Using Stacking Ensemble Model and Its Application to Non-Technical Loss Detection in Smart Grids</t>
  </si>
  <si>
    <t>10.1109/ACCESS.2022.3230952</t>
  </si>
  <si>
    <t>A stacking ensemble model (SEM) is proposed in this paper to identify non-technical losses. Three layers make up the proposed model. Data pre-processing is performed at the first layer, where issues of data imbalance, missing values, and data normalization are dealt with. Min-max and a simple imputer are used to handle data normalization and missing values, respectively. Besides, ADASYN and TomekLink are used in a combined form to address the problem of data imbalance. The second layer employs three different machine learning models. The models, also referred to as base classifiers, used at the second layer in the proposed SEM include the following classifiers: random forest (RF), extra tree (ET), and extreme gradient boosting (XGBoost). To accomplish the final classification using the ridge classifier, the output of the basic classifiers is ensembled at the third layer. The ridge classifier is also regarded as the meta classifier. Furthermore, the training and testing of the suggested model is aided by real-time data from the smart grid corporation of China (SGCC). The proposed model’s performance is validated by multiple simulations using various performance indicators and is found to surpass the standalone classifiers in terms of ETD.</t>
  </si>
  <si>
    <t>ADASYN;deep learning;non-technical losses;SGCC;stacking model;smart grids;TomekLink</t>
  </si>
  <si>
    <t>https://ieeexplore.ieee.org/stamp/stamp.jsp?arnumber=9994696</t>
  </si>
  <si>
    <t>A. Shahin; S. Abulanwar; A. Ghanem; M. E. M. Rizk; F. Deng; S. Pierfederici; I. Ismael</t>
  </si>
  <si>
    <t>Sensorless Robust Flatness-Based Control With Nonlinear Observer for Non-Ideal Parallel DC–AC Inverters</t>
  </si>
  <si>
    <t>10.1109/ACCESS.2022.3175847</t>
  </si>
  <si>
    <t>Parallel operation of multiple AC/DC inverters is favorable in hybrid AC/DC microgrids to avert consecutive conversion stages and increase the system’s efficacy. Yet, several emerging technical challenges impede the expansion of such layout such as the circulating currents, sensitiveness to the input voltage disturbances, load variations and complexity of the control structures caused by using several required measurements. This paper proposes a one-loop sensorless controller which is based on the flatness technique for a non-isolated power supply consisting of n-parallel inverters. The proposed control scheme primarily relies on employing a nonlinear online observer to estimate the line inductor currents and the dc link voltage via information from the input voltage, output voltage, and load conditions to avoid using excessive sensors. In this way, the system reliability is improved by reducing burdens of the communication delays and/or the failures, signal noise, thus the system is featured by simple control. Besides, the system entire losses are modeled by equivalent voltage sources and one current source which implicitly represent all types of the losses by using an online nonlinear estimator for the control purposes. The proposed controller not only has high dynamic performance, wide-bandwidth, low voltage THD but also robust to the abrupt variations in the load and the input voltage. To validate the applicability of the proposed control method and the observer, both simulations and experimental investigations are performed for two paralleled three-phase inverters setup. The obtained results assure the effectiveness of the proposed control method in regulating the output voltage of the parallel DC/AC inverters with fewer number of the sensors against the fluctuations of the input dc voltage and the load perturbations.</t>
  </si>
  <si>
    <t>Flatness control;losses estimation;parallel inverters;sensorless control;nonlinear observer</t>
  </si>
  <si>
    <t>https://ieeexplore.ieee.org/stamp/stamp.jsp?arnumber=9775947</t>
  </si>
  <si>
    <t>A. Zainab; A. Ghrayeb; D. Syed; H. Abu-Rub; S. S. Refaat; O. Bouhali</t>
  </si>
  <si>
    <t>Big Data Management in Smart Grids: Technologies and Challenges</t>
  </si>
  <si>
    <t>10.1109/ACCESS.2021.3080433</t>
  </si>
  <si>
    <t>Smart grids are re-engineering the electricity transmission and distribution system throughout the world. It is an amalgam of increased digital information with the electrical power grids. Managing the data generated from the grid efficiently is the key to successful knowledge extraction from the smart grid big data. Most of the scientific advancements are becoming data-driven and becoming an interesting area of research for data scientists. It is challenging the world computationally enough to develop new storage methods and data processing technologies. Managing big data involves data cleaning, integration of varied data sources, and decision-making applications. This paper focuses on the study of big data management and proposes a management process to help manage the data in the grid. Data management tools and techniques have been leveraged in understanding the sources and data types in the grid. The paper emphasizes the limitations of the existing solutions inclined towards applications of the smart grid big data.</t>
  </si>
  <si>
    <t>Apache spark;big data;data mining;Hadoop;indexing;management process;smart grid;stream mining</t>
  </si>
  <si>
    <t>https://ieeexplore.ieee.org/stamp/stamp.jsp?arnumber=9431185</t>
  </si>
  <si>
    <t>F. Jamil; N. Iqbal; Imran; S. Ahmad; D. Kim</t>
  </si>
  <si>
    <t>Peer-to-Peer Energy Trading Mechanism Based on Blockchain and Machine Learning for Sustainable Electrical Power Supply in Smart Grid</t>
  </si>
  <si>
    <t>10.1109/ACCESS.2021.3060457</t>
  </si>
  <si>
    <t>It is expected that peer to peer energy trading will constitute a significant share of research in upcoming generation power systems due to the rising demand of energy in smart microgrids. However, the on-demand use of energy is considered a big challenge to achieve the optimal cost for households. This paper proposes a blockchain-based predictive energy trading platform to provide real-time support, day-ahead controlling, and generation scheduling of distributed energy resources. The proposed blockchain-based platform consists of two modules; blockchain-based energy trading and smart contract enabled predictive analytics modules. The blockchain module allows peers with real-time energy consumption monitoring, easy energy trading control, reward model, and unchangeable energy trading transaction logs. The smart contract enabled predictive analytics module aims to build a prediction model based on historical energy consumption data to predict short-term energy consumption. This paper uses real energy consumption data acquired from the Jeju province energy department, the Republic of Korea. This study aims to achieve optimal power flow and energy crowdsourcing, supporting energy trading among the consumer and prosumer. Energy trading is based on day-ahead, real-time control, and scheduling of distributed energy resources to meet the smart grid’s load demand. Moreover, we use data mining techniques to perform time-series analysis to extract and analyze underlying patterns from the historical energy consumption data. The time-series analysis supports energy management to devise better future decisions to plan and manage energy resources effectively. To evaluate the proposed predictive model’s performance, we have used several statistical measures, such as mean square error and root mean square error on various machine learning models, namely recurrent neural networks and alike. Moreover, we also evaluate the blockchain platform’s effectiveness through hyperledger calliper in terms of latency, throughput, and resource utilization. Based on the experimental results, the proposed model is effectively used for energy crowdsourcing between the prosumer and consumer to attain service quality.</t>
  </si>
  <si>
    <t>Energy trading;energy prediction;predictive analysis;machine learning;blockchain</t>
  </si>
  <si>
    <t>https://ieeexplore.ieee.org/stamp/stamp.jsp?arnumber=9358144</t>
  </si>
  <si>
    <t>S. M. A. A. Abir; A. Anwar; J. Choi; A. S. M. Kayes</t>
  </si>
  <si>
    <t>IoT-Enabled Smart Energy Grid: Applications and Challenges</t>
  </si>
  <si>
    <t>The Internet of Things (IoT) is a rapidly emerging field of technologies that delivers numerous cutting-edge solutions in various domains including the critical infrastructures. Thanks to the IoT, the conventional power system network can be transformed into an effective and smarter energy grid. In this article, we review the architecture and functionalities of IoT-enabled smart energy grid systems. Specifically, we focus on different IoT technologies including sensing, communication, computing technologies, and their standards in relation to smart energy grid. This article also presents a comprehensive overview of existing studies on IoT applications to the smart grid system. Based on recent surveys and literature, we observe that the security vulnerabilities related to IoT technologies have been attributed as one of the major concerns of IoT-enabled energy systems. Therefore, we review the existing threat and attack models for IoT-enabled energy systems and summarize mitigation techniques for those security vulnerabilities. Finally, we highlight how advanced technologies (e.g., blockchain, machine learning, and artificial intelligence) can complement IoT-enabled energy systems to be more resilient and secure and overcome the existing difficulties so that they become more effective, robust, and reliable in operation. Precisely, this article will help understand the framework for IoT-enabled smart energy system, associated security vulnerabilities, and prospects of advanced technologies to improve the effectiveness of smart energy systems.</t>
  </si>
  <si>
    <t>Cybersecurity;IoT;smart grid;smart meter</t>
  </si>
  <si>
    <t>https://ieeexplore.ieee.org/stamp/stamp.jsp?arnumber=9381850</t>
  </si>
  <si>
    <t>A. Althobaiti; A. Jindal; A. K. Marnerides; U. Roedig</t>
  </si>
  <si>
    <t>The convergence of legacy power system components with advanced networking and communication facilities have led towards the development of smart grids. Smart grids are envisioned to be the next generation innovative power systems, guaranteeing resilience, reliability and sustainability and to facilitate energy production, distribution and management. Nonetheless, the development of such systems entails challenges covering a broad spectrum ranging from operational management up to data-driven power accounting and network security. Given the highly distributed properties of the modern grid, energy theft can now be observed at various transmission and distribution levels. Apart from the financial gain for a malicious actor, energy theft can also affect critical grid processes with a direct impact on its overall resilience and safety. This survey reviews recent energy theft strategies as well as detection methods from a data-driven perspective. By considering various operational and functional layers within modern smart grids we critically assess how energy theft can be formulated. Moreover, we provide an overview of the grid demand, supply and control chain with a focus on energy theft and associated security flaws that currently exist in the smart grid ecosystem. Different attack detection models for theft detection in the smart grid are categorized. Lastly, we discuss various open issues in the scope of data-driven energy theft detection methods and provide future directions to carry out research in this field.</t>
  </si>
  <si>
    <t>Energy theft;data-driven methods;smart grid;cybersecurity</t>
  </si>
  <si>
    <t>https://ieeexplore.ieee.org/stamp/stamp.jsp?arnumber=9627910</t>
  </si>
  <si>
    <t>R. K. Beniwal; M. K. Saini; A. Nayyar; B. Qureshi; A. Aggarwal</t>
  </si>
  <si>
    <t>A Critical Analysis of Methodologies for Detection and Classification of Power Quality Events in Smart Grid</t>
  </si>
  <si>
    <t>Recently, power quality (PQ) issues have drawn considerable attention of the researchers due to the increasing awareness of the customers towards power quality. The PQ issues maintain its pre-eminence because of the significant growth encountered in the smart grid technology, distributed generation, usage of sensitive and power electronic equipments with the integration of renewable energy resources. The IoT and 5G networks technologies have a number of advantages like smart sensor interfacing, remote sensing and monitoring, data transmission at high speed. Due to this, applications of these two are highly adopted in smart grid. The prime focus of the paper is to present an exhaustive survey of detection and classification of power quality disturbances by discussing signal processing techniques and artificial intelligence tools with their respective pros and cons. Further, critical analysis of automatic recognition techniques for the concerned field is posited with the viewpoint of the types of power input signal (synthetic/real/noisy), pre-processing tools, feature selection methods, artificial intelligence techniques and modes of operation (online/offline) as per the reported articles. The present work also elaborates the future scope of the said field for the reader. This paper provides valuable guidelines to the researchers those having interest in the field of PQ analysis and exploring the better methodologies for further improvement. Comprehensive comparisons have been presented with the help of tabular presentations. Although this critical survey cannot be collectively exhaustive, still this survey comprises the most significant works in the concerned paradigm by examining more than 300 research publications.</t>
  </si>
  <si>
    <t>Power quality disturbance;detection and classification;smart grid;IoT;signal processing;artificial intelligence;renewable energy</t>
  </si>
  <si>
    <t>https://ieeexplore.ieee.org/stamp/stamp.jsp?arnumber=9447748</t>
  </si>
  <si>
    <t>M. Amin; F. F. M. El-Sousy; G. A. A. Aziz; K. Gaber; O. A. Mohammed</t>
  </si>
  <si>
    <t>CPS Attacks Mitigation Approaches on Power Electronic Systems With Security Challenges for Smart Grid Applications: A Review</t>
  </si>
  <si>
    <t>This paper presents an inclusive review of the cyber-physical (CP) attacks, vulnerabilities, mitigation approaches on the power electronics and the security challenges for the smart grid applications. With the rapid evolution of the physical systems in the power electronics applications for interfacing renewable energy sources that incorporate with cyber frameworks, the cyber threats have a critical impact on the smart grid performance. Due to the existence of electronic devices in the smart grid applications, which are interconnected through communication networks, these networks may be subjected to severe cyber-attacks by hackers. If this occurs, the digital controllers can be physically isolated from the control loop. Therefore, the cyber-physical systems (CPSs) in the power electronic systems employed in the smart grid need special treatment and security. In this paper, an overview of the power electronics systems security on the networked smart grid from the CP perception, as well as then emphases on prominent CP attack patterns with substantial influence on the power electronics components operation along with analogous defense solutions. Furthermore, appraisal of the CPS threats attacks mitigation approaches, and encounters along the smart grid applications are discussed. Finally, the paper concludes with upcoming trends and challenges in CP security in the smart grid applications.</t>
  </si>
  <si>
    <t>Cyber-security;cyber-attacks;cyber-physical system;voltage source converter;smart grid;security attacks mitigation</t>
  </si>
  <si>
    <t>https://ieeexplore.ieee.org/stamp/stamp.jsp?arnumber=9366877</t>
  </si>
  <si>
    <t>M. Massaoudi; H. Abu-Rub; S. S. Refaat; I. Chihi; F. S. Oueslati</t>
  </si>
  <si>
    <t>The current electric power system witnesses a significant transition into Smart Grids (SG) as a promising landscape for high grid reliability and efficient energy management. This ongoing transition undergoes rapid changes, requiring a plethora of advanced methodologies to process the big data generated by various units. In this context, SG stands tied very closely to Deep Learning (DL) as an emerging technology for creating a more decentralized and intelligent energy paradigm while integrating high intelligence in supervisory and operational decision-making. Motivated by the outstanding success of DL-based prediction methods, this article attempts to provide a thorough review from a broad perspective on the state-of-the-art advances of DL in SG systems. Firstly, a bibliometric analysis has been conducted to categorize this review's methodology. Further, we taxonomically delve into the mechanism behind some of the trending DL algorithms. We then showcase the DL enabling technologies in SG, such as federated learning, edge intelligence, and distributed computing. Finally, challenges and research frontiers are provided to serve as guidelines for future work in the futuristic power grid domain. This study's core objective is to foster the synergy between these two fields for decision-makers and researchers to accelerate DL's practical deployment for SG systems.</t>
  </si>
  <si>
    <t>Smart grid;deep learning;deep neural networks;edge computing;distributed and federated learning;power systems</t>
  </si>
  <si>
    <t>https://ieeexplore.ieee.org/stamp/stamp.jsp?arnumber=9395437</t>
  </si>
  <si>
    <t>R. Khan; N. Islam; S. K. Das; S. M. Muyeen; S. I. Moyeen; M. F. Ali; Z. Tasneem; M. R. Islam; D. K. Saha; M. F. R. Badal; H. Ahamed; K. Techato</t>
  </si>
  <si>
    <t>Energy Sustainability–Survey on Technology and Control of Microgrid, Smart Grid and Virtual Power Plant</t>
  </si>
  <si>
    <t>10.1109/ACCESS.2021.3099941</t>
  </si>
  <si>
    <t>The idea of microgrid, smart grid, and virtual power plant (VPP) is being developed to resolve the challenges of climate change in the 21st century, to ensure the use of renewable energy in the electrical grid. For the increasing demand for electricity, raising public consciousness about reducing carbon emission, the microgrid is established which is transformed into a virtual power plant (VPP) or a smart grid with the blessing of modern communication systems, intelligence technology, and smart devices. So, to keep these systems up-to-date and to ensure security, it is important to know the details about the uses and benefits of these systems in the developed world and also to improve control methods and automation, it is important to achieve the present essence of such systems. This paper is focused to contribute to this flourishing area of energy sustainability covering microgrid, smart grid, and virtual power plant by compiling and recapping their recent advancements, technical requirements, control problems, and solutions. The paper is mainly intended to address the role of control strategies applied to the microgrid, smart grid, and virtual power plant towards future energy generation, distribution, management, and security.</t>
  </si>
  <si>
    <t>Controllers;cyber security;microgrid;renewable energy;smart grid;system architectures;virtual power plant;world market</t>
  </si>
  <si>
    <t>https://ieeexplore.ieee.org/stamp/stamp.jsp?arnumber=9495790</t>
  </si>
  <si>
    <t>H. Zhang; B. Liu; H. Wu</t>
  </si>
  <si>
    <t>Smart Grid Cyber-Physical Attack and Defense: A Review</t>
  </si>
  <si>
    <t>10.1109/ACCESS.2021.3058628</t>
  </si>
  <si>
    <t>Recent advances in the cyber-physical smart grid (CPSG) have enabled a broad range of new devices based on the information and communication technology (ICT). However, these ICT-enabled devices are susceptible to a growing threat of cyber-physical attacks. This paper performs a thorough review of the state-of-the-art cyber-physical security of the smart grid. By focusing on the physical layer of the CPSG, this paper provides an abstracted and unified state-space model, in which cyber-physical attack and defense models can be effectively generalized. The existing cyber-physical attacks are categorized in terms of their target components. We then discuss several operational and informational defense approaches that present the current state-of-the-art in the field, including moving target defense, watermarking, and data-driven approaches. Finally, we discuss challenges and future opportunities associated with the smart grid cyber-physical security.</t>
  </si>
  <si>
    <t>Cyber-physical power system;cyber-physical security;false data injection;dynamic watermarking;moving target defense</t>
  </si>
  <si>
    <t>https://ieeexplore.ieee.org/stamp/stamp.jsp?arnumber=9352761</t>
  </si>
  <si>
    <t>A. S. Alaerjan</t>
  </si>
  <si>
    <t>Model-Driven Interoperability Layer for Normalized Connectivity Across Smart Grid Domains</t>
  </si>
  <si>
    <t>The connectivity of heterogeneous components is the key factor behind the notion of the Internet of Things (IoT). Typically, IoT applications involve several communication protocols that are developed based on heterogeneous data models. This has complicated the connectivity within IoT applications. It has also caused significant interoperability issues. Therefore, in this paper we propose a novel connectivity layer which we refer to as the Distributed Data Interoperability Layer (DDIL). DDIL aims at addressing the connectivity issues that arise due to the heterogeneity of data models. In the approach, we construct DDIL into different software components. We then describe these components as a set of configurable features to allow DDIL to be tailored based on the requirements of each application. DDIL has the capabilities to address both syntactic and semantic interoperability. The feature-oriented design of DDIL provides required flexibility which is a key concern in several IoT applications. Additionally, DDIL supports backward compatibility. It also allows utilizing preexisting technologies which supports rapid development of applications. We implemented the approach in a simulated smart grid environment. The results prove that DDIL has the capabilities to support the connectivity of different applications even if they are developed based on different protocols and heterogeneous data models.</t>
  </si>
  <si>
    <t>Applications;connectivity;feature-oriented;interoperability;IoT;model-based</t>
  </si>
  <si>
    <t>https://ieeexplore.ieee.org/stamp/stamp.jsp?arnumber=9478844</t>
  </si>
  <si>
    <t>S. Mujeeb; N. Javaid; A. Ahmed; S. M. Gulfam; U. Qasim; M. Shafiq; J. -G. Choi</t>
  </si>
  <si>
    <t>Electricity Theft Detection With Automatic Labeling and Enhanced RUSBoost Classification Using Differential Evolution and Jaya Algorithm</t>
  </si>
  <si>
    <t>10.1109/ACCESS.2021.3102643</t>
  </si>
  <si>
    <t>Electricity theft has emerged as one of the major reasons of Non-Technical Losses (NTLs) in the power distribution systems and has become a global issue. Therefore, power utilities are concerned about resolving the issue of electricity theft. In this regard, the data collected by Advanced Metering Infrastructure (AMI) can be used to devise data-driven machine learning-based Electricity Theft Detection (ETD) methods. In this paper, a novel data-driven ETD method is proposed that firstly labels the electricity consumers as fair or malicious based on three analyses: intra-consumer, inter-consumer, and temperature-electricity consumption relation. After assigning labels to the data, significant features are extraction from data by introducing a new feature extractor that is based on Reconstruction Independent Component Analysis (RICA) and sparse auto-encoder. Finally, classification is performed using two newly proposed enhanced classifiers, named as Differential Evolution (DE) Random Undersampling Boosting (DE-RUSBoost) and Jaya-RUSBoost. The performance of RUSBoost is enhanced using two nature-inspired swarm intelligence-based optimization algorithms, namely DE and Jaya optimization. The performance evaluation of the proposed classifiers is performed by conducting comprehensive simulations on real-world data taken from the UMass* smart homes electricity consumption dataset and the State Grid Corporation of China (SGCC) electricity theft dataset. DE-RUSBoost achieves an Area Under the Curve (AUC) of 0.89 and Jaya-RUSBoost achieves AUC of 0.95. The proposed classifiers have superior performance compared to two state-of-the-art benchmarks, i.e., Wide And Deep Convolution Neural Network (WADCNN) and grid search-based RUSBoost.</t>
  </si>
  <si>
    <t>Class imbalance;differential evolution;electricity theft detection;Jaya optimization;non-technical losses;random under sampling boosting;smart grid</t>
  </si>
  <si>
    <t>https://ieeexplore.ieee.org/stamp/stamp.jsp?arnumber=9507434</t>
  </si>
  <si>
    <t>A. J. Onumanyi; S. J. Isaac; C. P. Kruger; A. M. Abu-Mahfouz</t>
  </si>
  <si>
    <t>The concept of transactive energy (TE) in smart grid systems is gaining increased research attention for its potential to optimize distributed energy resources, improve system reliability, as well as provide a balanced ecosystem for fair economic transaction between prosumers. TE is defined by the GridWise Architecture Council as a system of economic and control mechanisms that allows the dynamic balance of supply and demand across the entire electrical infrastructure using value as a key operational parameter. With control mechanisms being a key part of TE systems, in this article, we discuss the state-of-the-art in TE control strategies, architectures, and relevant simulators for designing, evaluating, and analysing TE systems. Most importantly, existing TE control strategies are examined and discussed via a hierarchical structure comprising four different levels wherein TE control strategies/controllers can be deployed. Architecture-wise, we highlight the different types of TE architectures including the centralized, decentralized, distributed, and hierarchical architecture. In terms of existing and potential simulators for designing and evaluating TE models, we discuss and compare notable software across different characteristics of interest. We conclude this article by highlighting the basic components of a typical TE controller and other future research directions spanning across security concerns, privacy issues, communication challenges, simulation and validation demands. As a main contribution, different from existing survey articles, this article presents a synthesis of existing works regarding TE control strategies, architectures, and TE-based simulators for the benefit of the budding researcher whose interest may lie in the study of TE systems.</t>
  </si>
  <si>
    <t>Energy;microgrid;power;smart;transactive</t>
  </si>
  <si>
    <t>https://ieeexplore.ieee.org/stamp/stamp.jsp?arnumber=9547265</t>
  </si>
  <si>
    <t>A. Mahesh; B. Chokkalingam; L. Mihet-Popa</t>
  </si>
  <si>
    <t>Inductive Wireless Power Transfer Charging for Electric Vehicles–A Review</t>
  </si>
  <si>
    <t>Considering a future scenario in which a driverless Electric Vehicle (EV) needs an automatic charging system without human intervention. In this regard, there is a requirement for a fully automatable, fast, safe, cost-effective, and reliable charging infrastructure that provides a profitable business model and fast adoption in the electrified transportation systems. These qualities can be comprehended through wireless charging systems. Wireless Power Transfer (WPT) is a futuristic technology with the advantage of flexibility, convenience, safety, and the capability of becoming fully automated. In WPT methods resonant inductive wireless charging has to gain more attention compared to other wireless power transfer methods due to high efficiency and easy maintenance. This literature presents a review of the status of Resonant Inductive Wireless Power Transfer Charging technology also highlighting the present status and its future of the wireless EV market. First, the paper delivers a brief history throw lights on wireless charging methods, highlighting the pros and cons. Then, the paper aids a comparative review of different type’s inductive pads, rails, and compensations technologies done so far. The static and dynamic charging techniques and their characteristics are also illustrated. The role and importance of power electronics and converter types used in various applications are discussed. The batteries and their management systems as well as various problems involved in WPT are also addressed. Different trades like cyber security economic effects, health and safety, foreign object detection, and the effect and impact on the distribution grid are explored. Prospects and challenges involved in wireless charging systems are also highlighting in this work. We believe that this work could help further the research and development of WPT systems.</t>
  </si>
  <si>
    <t>Electric vehicle charging;wireless power transfer;inductive wireless charging;magnetic resonance charging;compensator networks</t>
  </si>
  <si>
    <t>https://ieeexplore.ieee.org/stamp/stamp.jsp?arnumber=9552904</t>
  </si>
  <si>
    <t>M. Ni; M. Li; J. Li; Y. Wu; Q. Wang</t>
  </si>
  <si>
    <t>Concept and Research Framework for Coordinated Situation Awareness and Active Defense of Cyber-physical Power Systems Against Cyber-attacks</t>
  </si>
  <si>
    <t>10.35833/MPCE.2018.000830</t>
  </si>
  <si>
    <t>Due to the tight coupling between the cyber and physical sides of a cyber-physical power system (CPPS), the safe and reliable operation of CPPSs is being increasingly impacted by cyber security. This situation poses a challenge to traditional security defense systems, which considers the threat from only one side, i.e., cyber or physical. To cope with cyber-attacks, this paper reaches beyond the traditional one-side security defense systems and proposes the concept of cyber-physical coordinated situation awareness and active defense to improve the ability of CPPSs. An example of a regional frequency control system is used to show the validness and potential of this concept. Then, the research framework is presented for studying and implementing this concept. Finally, key technologies for cyber-physical coordinated situation awareness and active defense against cyber-attacks are introduced.</t>
  </si>
  <si>
    <t>Cyber-physical power system (CPPS);cyber security;cyber-attack;situation awareness;active defense</t>
  </si>
  <si>
    <t>https://ieeexplore.ieee.org/stamp/stamp.jsp?arnumber=9127768</t>
  </si>
  <si>
    <t>N. Khan; F. U. M. Ullah; Afnan; A. Ullah; M. Y. Lee; S. W. Baik</t>
  </si>
  <si>
    <t>Batteries State of Health Estimation via Efficient Neural Networks With Multiple Channel Charging Profiles</t>
  </si>
  <si>
    <t>The prognostics and health management (PHM) plays the main role to handle the risk of failure before its occurrence. Next, it has a broad spectrum of applications including utility networks, energy storage systems (ESS), etc. However, an accurate capacity estimation of batteries in ESS is mandatory for their safe operations and decision making policy. ESS comprises of different storage mechanisms such as batteries, capacitors, etc. Consequently, the measurement of different charging profiles (CPs) has a strong relation to battery capacity. These profiles include temperature (T), voltage (V), and current (I) where the CPs patterns vary as the battery ages with cycles. Consequently, estimating a battery capacity, the conventional methods practice single channel charging profile (SCCP) and hop multiple channel CPs (MCCPs) that cause incorrect battery health estimation. To tackle these issues, this article proposes MCCPs based battery management system (BMS) to estimate batteries health/capacity through the deep learning (DL) concept where the patterns in these CPs are changed as the battery ages with time and cycles. Thus, we deeply investigate both machine learning (ML) and DL based methods to provide a concrete comparative analysis of our method. The adaptive boosting (AB) and support vector regression (SVR) are widely compared with long short-term memory (LSTM), multi-layer perceptron (MLP), bi-directional LSTM (BiLSTM), and convolutional neural network (CNN) to attain the appropriate approach for battery capacity and state of health (SOH) estimation. These approaches have a high learning capability of inter-relation between the battery capacity and variation in CPs patterns. To validate and verify the proposed technique, we use NASA battery dataset and experimentally prove that BiLSTM outperforms all the approaches and obtains the smallest error values for MAE, MSE, RMSE, and MAPE using MCCPs compared to SCCP.</t>
  </si>
  <si>
    <t>Battery management system;bi-directional LSTM;capacity;deep learning;energy storage systems;ensemble learning;lithium-ion battery;machine learning;renewable energy sources;smart grid;state of health;transfer learning</t>
  </si>
  <si>
    <t>https://ieeexplore.ieee.org/stamp/stamp.jsp?arnumber=9310675</t>
  </si>
  <si>
    <t>M. Alaraj; A. Kumar; I. Alsaidan; M. Rizwan; M. Jamil</t>
  </si>
  <si>
    <t>Energy Production Forecasting From Solar Photovoltaic Plants Based on Meteorological Parameters for Qassim Region, Saudi Arabia</t>
  </si>
  <si>
    <t>10.1109/ACCESS.2021.3087345</t>
  </si>
  <si>
    <t>Due to the increasing cost of crude oil because of pandemic COVID-19 and global environmental threats, the exploitation of fossil fuels for power generation is discouraged. Further, the demand for electrical power is increasing drastically, and therefore, the exploitation of renewable energy resources, particularly solar photovoltaic-based technology for power generation is invigorated. However, the large-scale penetration of solar photovoltaic is becoming a major challenge in terms of stability, reliability of power when integrated with the grid. Thus, it becomes important to develop a novel approach or strategy which is useful to improve power quality, reliability, and grid stability. Solar photovoltaic power forecasting is a key tool for this new era and becoming the main component for a smart grid environment. Here, in this paper, the ensemble trees approach-based machine learning approach is utilized to forecast the solar photovoltaic power with the help of various meteorological parameters. The high-quality measured data for meteorological parameters for Qassim, Saudi Arabia is used in this research. The performance of the proposed model is evaluated with the help of statistical indices such as Root Mean Square Error (RMSE), Mean Absolute Error (MAE), Mean Square Error (MSE), Mean Absolute Percentage Error (MAPE), Training Time (TT) and found within the desired limits. To validate the obtained results a comparative analysis with other machine learning models is carried out. Moreover, the proposed research may provide the roadmap in achieving the vision 2030 of the government of Saudi Arabia.</t>
  </si>
  <si>
    <t>Ensemble trees approach;machine learning;regression analysis;renewable energy resources;solar photovoltaic plants;solar photovoltaic forecasting</t>
  </si>
  <si>
    <t>https://ieeexplore.ieee.org/stamp/stamp.jsp?arnumber=9448101</t>
  </si>
  <si>
    <t>H. M. Abdullah; A. Gastli; L. Ben-Brahim</t>
  </si>
  <si>
    <t>Reinforcement Learning Based EV Charging Management Systems–A Review</t>
  </si>
  <si>
    <t>10.1109/ACCESS.2021.3064354</t>
  </si>
  <si>
    <t>To mitigate global warming and energy shortage, integration of renewable energy generation sources, energy storage systems, and plug-in electric vehicles (PEVs) have been introduced in recent years. The application of electric vehicles (EV) in the smart grid has shown a significant option to reduce carbon emission. However, due to the limited battery capacity, managing the charging and discharging process of EV as a distributed power supply is a challenging task. Moreover, the unpredictable nature of renewable energy generation, uncertainties of plug-in electric vehicles associated parameters, energy prices, and the time-varying load create new challenges for the researchers and industries to maintain a stable operation of the power system. The EV battery charging management system plays a main role in coordinating the charging and discharging mechanism to efficiently realize a secure, efficient, and reliable power system. More recently, there has been an increasing interest in data-driven approaches in EV charging modeling. Consequently, researchers are looking to deploy model-free approaches for solving the EV charging management with uncertainties. Among many existing model-free approaches, Reinforcement Learning (RL) has been widely used for EV charging management. Unlike other machine learning approaches, the RL technique is based on maximizing the cumulative reward. This article reviews the existing literature related to the RL-based framework, objectives, and architecture for the charging coordination strategies of electric vehicles in the power systems. In addition, the review paper presents a detailed comparative analysis of the techniques used for achieving different charging coordination objectives while satisfying multiple constraints. This article also focuses on the application of RL in EV coordination for research and development of the cutting-edge optimized energy management system (EMS), which are applicable for EV charging.</t>
  </si>
  <si>
    <t>Artificial intelligence;electric vehicles;machine learning;management;smart grids</t>
  </si>
  <si>
    <t>https://ieeexplore.ieee.org/stamp/stamp.jsp?arnumber=9371688</t>
  </si>
  <si>
    <t>B. Park; S. Huh; J. Kim; H. Kim; Y. Shin; S. Woo; J. Park; A. Brito; D. Kim; H. H. Park; O. Jeong; J. -I. Koo; S. Ahn</t>
  </si>
  <si>
    <t>The Magnetic Energy Harvester With Improved Power Density Using Saturable Magnetizing Inductance Model for Maintenance Applications Near High Voltage Power Line</t>
  </si>
  <si>
    <t>10.1109/ACCESS.2021.3085989</t>
  </si>
  <si>
    <t>Recently, maintenance applications around power lines have been actively studied. These applications usually supply power through magnetic energy harvesting(MEH) to devices around the power line. A major challenge for practical MEH is to overcome magnetic saturation, which can cause degradation of power density under a wide current range in the power line. In this paper, we propose a design methodology to harvest maximized output power by considering the saturation effect. To consider magnetic saturation, the output power model and the saturable magnetizing inductance model based on magnetizing current were comprehensively analyzed. Additionally, the critical point of saturation for the maximum harvested power was analyzed by considering different primary side current conditions. With the proposed design methodology, the accuracy and efficiency of the output model were verified with experimental results compared to the conventional model. To consider the real environment, a 150 kW class of AC resistor load bank was implemented to control the primary current from 0 to 100 A with power frequency of 60 Hz. Experimental results show that the proposed method can harvest an average power of 14.32 W on 70 A power line, which is an increase of 39.8 % compared with the conventional design method.</t>
  </si>
  <si>
    <t>Energy harvesting;magnetic material;magnetic saturation;smart sensor;power supply;power line;smart grid</t>
  </si>
  <si>
    <t>https://ieeexplore.ieee.org/stamp/stamp.jsp?arnumber=9446134</t>
  </si>
  <si>
    <t>B. Liao; Y. Ali; S. Nazir; L. He; H. U. Khan</t>
  </si>
  <si>
    <t>Security Analysis of IoT Devices by Using Mobile Computing: A Systematic Literature Review</t>
  </si>
  <si>
    <t>10.1109/ACCESS.2020.3006358</t>
  </si>
  <si>
    <t>Internet of Things (IoT) devices are operating in various domains like healthcare environment, smart cities, smart homes, transportation, and smart grid system. These devices transmit a bulk of data through various sensors, actuators, transceivers, or other wearable devices. Data in the IoT environment is susceptible to many threats, attacks, and risks. Therefore, a robust security mechanism is indispensable to cope with attacks, vulnerabilities, security, and privacy challenges related to IoT. In this research, a systematic literature review has been conducted to analyze the security of IoT devices and to provide the countermeasures in response to security problems and challenges by using mobile computing. A comprehensive and in-depth security analysis of IoT devices has been made in light of mobile computing, which is a novel approach. Mobile computing's technological infrastructures such as smartphones, services, policies, strategies, and applications are employed to tackle and mitigate these potential security threats. In this paper, the security challenges and problems of IoT devices are identified by a systematic literature review. Then, mobile computing has been used to address these challenges by providing potential security measures and solutions. Hardware and software-based solutions furnished by mobile computing towards the IoT security challenges have been elaborated. To the best of our knowledge, this is the first attempt to analyze the security issues and challenges of IoT in light of mobile computing and it will open a gateway towards future research.</t>
  </si>
  <si>
    <t>Internet of Things devices;security;mobile computing;mobile applications;smartphone</t>
  </si>
  <si>
    <t>https://ieeexplore.ieee.org/stamp/stamp.jsp?arnumber=9130678</t>
  </si>
  <si>
    <t>N. Sakib; E. Hossain; S. I. Ahamed</t>
  </si>
  <si>
    <t>A Qualitative Study on the United States Internet of Energy: A Step Towards Computational Sustainability</t>
  </si>
  <si>
    <t>10.1109/ACCESS.2020.2986317</t>
  </si>
  <si>
    <t>The burgeoning growth of Big Data not only matures and improves the data management efficiency and useful information extraction techniques, but also motivates the computational science researchers to come up with a new method or solution that can be repurposed for problems across the domain. Computational Sustainability joins this movement for a transferrable computational technique for sustainable development and a better future. Internet-of-energy (IoE) - leveraging IoT to smart grids associated with advanced analytics - is one of the prominent efforts in this regard. This paper presents a qualitative analysis on the elements of the energy and power management ecosystem in the United States. This qualitative study includes the Grid Overview of the United States; Weather and Climate and its impact on the entire energy generation and consumption dynamics; Peak Load Forecasting and its techniques and burgeoning challenges; Variable Renewable Energy, its reliability challenges and how we can take advantage of this variability; Commodity Prices and its criticality; Energy Disaggregation and its impact on consumption-awareness; and Generation Expansion and Decision Analysis. Besides, IoE integration, associated trade-offs, challenges, research opportunities and transferable computational techniques are addressed in this communication. Furthermore, schematics and quantitative analysis are presented in support of this study.</t>
  </si>
  <si>
    <t>Computational sustainability;Internet of Things;smart grid;Internet of Energy;big data;transferable computational techniques</t>
  </si>
  <si>
    <t>https://ieeexplore.ieee.org/stamp/stamp.jsp?arnumber=9058653</t>
  </si>
  <si>
    <t>U. Bodkhe; S. Tanwar; K. Parekh; P. Khanpara; S. Tyagi; N. Kumar; M. Alazab</t>
  </si>
  <si>
    <t>Blockchain for Industry 4.0: A Comprehensive Review</t>
  </si>
  <si>
    <t>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t>
  </si>
  <si>
    <t>Blockchain;consensus algorithms;cyber-physical systems;IoT;smart grid;supply chain management;intelligent transportation</t>
  </si>
  <si>
    <t>https://ieeexplore.ieee.org/stamp/stamp.jsp?arnumber=9069885</t>
  </si>
  <si>
    <t>A. K. Al Mhdawi; H. S. Al-Raweshidy</t>
  </si>
  <si>
    <t>A Smart Optimization of Fault Diagnosis in Electrical Grid Using Distributed Software-Defined IoT System</t>
  </si>
  <si>
    <t>10.1109/JSYST.2019.2921867</t>
  </si>
  <si>
    <t>Electrical power demands have increased significantly over the last years due to rapid increase in air conditioning units and home appliances per domestic unit, particularly in Iraq. Having an uninterrupted power supply is essential for the continuity of power-generated home services and industrial platforms. Currently, in Iraq, electrical power interruption has become a big concern to the utility suppliers. Despite successive attempts to put an end to this dilemma, the issue still prevails. One of the main factors in power outages in local zones is persistent faults in distribution transformers (DTs). DT is considered one of the main elements in the electrical network that is essential for the reliability of the grid supply. Due to the internal lack of monitoring system and periodic maintenance, DT is relentlessly subject to faults due to high overhead utilization. Therefore, in order to enhance the grid reliability, transformer health check, and maintenance practices, we propose a remote condition Internet of Things monitoring and fault prediction system that is based on a customized software-defined networking (SDN) technology. This approach is a transition to smart grid implementation by fusing the power grid with efficient and real-time wireless communication architecture. The SDN implementation is considered in two phases: one is a controller installed per local zone and the other is the main controller that is installed between zones and connected to the core network. The core network consists of redundant links to recover from any future fails. Furthermore, we propose a prediction system based on an artificial neural network algorithm, called distribution transformer fault prediction, that is installed in the management plane for periodic prediction based on real-time sensor traffic to our proposed cloud. Moreover, we propose a communication protocol in the local zone called local SDN-sense. The SDN-sense ensures a reliable communication and local node selection to relay DT sensor data to the main controller. Our proposed architecture showcases an efficient approach to handle future interruption and faults in power grid using cost-effective and reliable infrastructure that can predict and provide real-time health monitoring indices for the Iraqi grid network with minimal power interruptions. After extensive testing, the prediction accuracy was about 96.1%.</t>
  </si>
  <si>
    <t>Fault prediction;Long Range-Internet of Things (LoRa-IoT);monitoring network;neural networks (NNs);sensors;smart grid;software-defined networks (SDNs)</t>
  </si>
  <si>
    <t>https://ieeexplore.ieee.org/stamp/stamp.jsp?arnumber=8746591</t>
  </si>
  <si>
    <t>M. Ikram; S. Ahmed; S. N. K. Marwat</t>
  </si>
  <si>
    <t>Power Mismatch Estimation in Smart Grid Using Distributed Control</t>
  </si>
  <si>
    <t>10.1109/ACCESS.2019.2959827</t>
  </si>
  <si>
    <t>One of the major challenges in the area of smart grids is the management of power between consumers and generators. Traditionally, the power mismatch is managed in a centralized fashion which has major shortcomings of complexity, requires large bandwidth, ineffectiveness, and unscalable. To address these problems, this paper presents a novel distributed mismatch technique in smart grids. In this algorithm, every generation and consumer unit, has to estimate the total power that has been generated, the total load and the power mismatches. The coordination and control of power nodes is achieved through distributed manner. The proposed technique achieves through consensus algorithms. Such distributed technique prevails task sharing, surviving on single link failure, efficient decision making, the fastest convergence, and autonomy for the global power nodes. The technique is suitable for all types of grid in islanded and connected mode. We evaluated optimization factors: rapid convergence, fast computation, scalability and effectiveness. The proposed distributed network examined power systems using random, unreliable, unpredicted, and arbitrary topologies. It explores distributed node convergence, optimality, and status sharing through Graphs and Matrix theories. The communication reliability, link stability, privileges distribution, comparative cost, and adoptability of propose distributed technique has been assessed. Moreover, the proposed scheme is evaluated under different communication topologies and experimental testbed results to explain the effectiveness of the algorithm.</t>
  </si>
  <si>
    <t>Power mismatch;consensus algorithms;multiagent systems;smart grid;distributed control</t>
  </si>
  <si>
    <t>https://ieeexplore.ieee.org/stamp/stamp.jsp?arnumber=8933014</t>
  </si>
  <si>
    <t>A. Masood; J. Hu; A. Xin; A. R. Sayed; G. Yang</t>
  </si>
  <si>
    <t>Transactive Energy for Aggregated Electric Vehicles to Reduce System Peak Load Considering Network Constraints</t>
  </si>
  <si>
    <t>10.1109/ACCESS.2020.2973284</t>
  </si>
  <si>
    <t>Due to the increasing utilization of electric vehicles (EVs), future power grids may face challenges of system peak load that are usually solved by means of grid reinforcements. By providing flexibility, acquired from flexible consumers, such as EVs, the need for grid reinforcements can be avoided or postponed. Therefore, in order to solve the peak load problem, this paper focuses on the provision of flexibility services through the local market. It presents a framework for the participation of aggregated electric vehicles in the local market, considering the operating constraints of the grid. In the proposed framework, aggregators interact in a transactive, market-based manner, with a transactive energy (TE) operator and distribution system operator (DSO) to resolve operational problems. For the market-based operation, a bidding model is proposed and formulated as an optimization problem that minimizes the total cost of DSO for acquiring flexibility services from EVs. The proposed model uses EVs as flexible loads to illustrate the method, and it is tested with case-studies conducted on two IEEE test systems.</t>
  </si>
  <si>
    <t>Demand flexibility;distributed energy resources;electric vehicles;transactive energy</t>
  </si>
  <si>
    <t>https://ieeexplore.ieee.org/stamp/stamp.jsp?arnumber=8993811</t>
  </si>
  <si>
    <t>S. Kim; R. Mowakeaa; S. -J. Kim; H. Lim</t>
  </si>
  <si>
    <t>Building Energy Management for Demand Response Using Kernel Lifelong Learning</t>
  </si>
  <si>
    <t>10.1109/ACCESS.2020.2991110</t>
  </si>
  <si>
    <t>Demand response (DR) aims at improving the reliability and efficiency of the power grids by shaping the power demand over time. Given that building energy consumption constitutes a significant portion of the overall grid load, building energy management is a critical component for the DR portfolio. In this study, DR control policies for lighting and air-conditioner systems for the individual spaces in buildings are proposed. The policies are designed to achieve the energy reduction amount specified in the DR request while minimizing the user discomfort. A significant challenge is to cope with the uncertainty of various environmental factors such as the solar illuminance and ambient temperature, as well as the psycho-economic factors such as the energy usage preferences of the occupants. We employ a data-driven machine learning approach to tackle this challenge. Our novel idea is to take advantage of the structural similarity of the control policies across the spaces in a lifelong multi-task learning framework. To accommodate significant nonlinearity in efficient policies, a kernel-based learning approach is pursued. The dual decomposition method is employed to relax the constraint coupled across the spaces, which allows solving the overall learning problem via a series of unconstrained subproblems. The efficacy of the proposed method is verified by numerical experiments based on semi-real data sets.</t>
  </si>
  <si>
    <t>Smart grid;demand response;building energy management;multi-task learning;lifelong learning;kernel-based learning;dual decomposition</t>
  </si>
  <si>
    <t>https://ieeexplore.ieee.org/stamp/stamp.jsp?arnumber=9079854</t>
  </si>
  <si>
    <t>J. Schoene; M. Humayun; B. Russell; G. Sun; J. Bui; A. Salazar; N. Badayos; M. Zhong; M. Lak; C. R. Clarke</t>
  </si>
  <si>
    <t>Quantifying Performance of Distribution System State Estimators in Supporting Advanced Applications</t>
  </si>
  <si>
    <t>A common challenge forward-looking utilities are facing when deploying advanced applications that facilitate voltage optimization and service restoration is to provide adequate sensor data for a Distribution System State Estimator (DSSE) so that it provides sufficiently accurate estimates of the system states to enable these applications in an operational environment. We developed a stochastic method that informs telemetry and operational forecasting requirements by quantifying the DSSE performance in supporting advanced applications. The performance metric used is the α risk, which is the likelihood of a DSSE giving a false positive when determining if voltage and loading constraints are met. We applied this method to six real-world industrial/commercial/residential distribution circuits and evaluated α risk improvements provided by circuit-level sensors and operational forecasting. The results show that a combination of sensor deployment schemes was needed to reduce the α risk for undervoltage to effectively zero. Also, sensors deployed at large loads significantly reduce c risks on industrial/commercial circuits while operational forecasting consistently reduces α risks on all circuits. The practical method does not require advanced mathematics and can be readily used by utilities to inform grid modernization investments in sensor technologies so that advanced applications can be executed optimally and violation-free.</t>
  </si>
  <si>
    <t>Distribution management system;Power system restoration;Sensor placement;Situational awareness;Smart grid;State estimation;Statistical analysis;Voltage control</t>
  </si>
  <si>
    <t>https://ieeexplore.ieee.org/stamp/stamp.jsp?arnumber=9076073</t>
  </si>
  <si>
    <t>J. Lee; S. Yu; M. Kim; Y. Park; A. K. Das</t>
  </si>
  <si>
    <t>On the Design of Secure and Efficient Three-Factor Authentication Protocol Using Honey List for Wireless Sensor Networks</t>
  </si>
  <si>
    <t>10.1109/ACCESS.2020.3000790</t>
  </si>
  <si>
    <t>The Internet of Thing (IoT) is useful for connecting and collecting variable data of objects through the Internet, which makes to generate useful data for humanity. An indispensable enabler of IoT is the wireless sensor networks (WSNs). Many environments, such as smart healthcare, smart transportation and smart grid, have adopted WSN. Nonetheless, WSNs remain vulnerable to variety of attacks because they send and receive data over public channels. Moreover, the performance of IoT enabled sensor devices has limitations since the sensors are lightweight devices and are resource constrained. To overcome these problems, many security authentication protocols for WSNs have been proposed. However, many researchers have pointed out that preventing smartcard stolen and off-line guessing attacks is an important security issue, and guessing identity and password at the same time is still possible. To address these weaknesses, this paper presents a secure and efficient authentication protocol based on three-factor authentication by taking advantage of biometrics. Meanwhile, the proposed protocol uses a honey_list technique to protect against brute force and stolen smartcard attacks. By using the honey_list technique and three factors, the proposed protocol can provide security even if two of the three factors are compromised. Considering the limited performance of the sensors, we propose an efficient protocol using only hash functions excluding the public key based elliptic curve cryptography. For security evaluation of the proposed authentication protocol, we perform informal security analysis, and Real-Or-Random (ROR) model-based and Burrows Abadi Needham (BAN) logic based formal security analysis. We also perform the formal verification using the widely-used Automated Validation of Internet Security Protocols and Applications (AVISPA) simulation software. Besides, compared to previous researches, we demonstrate that our proposed authentication protocol for WSNs systems is more suitable and secure than others.</t>
  </si>
  <si>
    <t>Authentication;AVISPA;BAN logic;Internet of Things (IoT);ROR model;wireless sensor network;honey list</t>
  </si>
  <si>
    <t>https://ieeexplore.ieee.org/stamp/stamp.jsp?arnumber=9110891</t>
  </si>
  <si>
    <t>S. Ahmed; S. Kumari; M. A. Saleem; K. Agarwal; K. Mahmood; M. -H. Yang</t>
  </si>
  <si>
    <t>Anonymous Key-Agreement Protocol for V2G Environment Within Social Internet of Vehicles</t>
  </si>
  <si>
    <t>The blend of Internet of Things (IoT) and social networking has introduced the emerging notion of social Internet of Things, which is bringing advancements in the operation of concerned industries. There are various prevailing applications of social internet of things; smart grid is one of them. The smart grid is considered as economical robust and intuitive replacement of the conventional grid. However, smart grid experiences two significant challenges, i.e. privacy and security. This article is dedicated to resolve the privacy and security concerns for the vehicle to grid networks to facilitate their large-scale integration with smart grids. As anticipation, a vigorous key agreement protocol is introduced to achieve mutual authentication with an aided feature of user anonymity. Moreover, efficiency in terms of computation, communication and storage needs to be taken care for resource-constrained infrastructure like vehicle to grid network. We have introduced a lightweight key agreement protocol using lightweight cryptographic operations such as exclusive-OR and hash etc. This protocol is validated through a formal security model. An informal security analysis is also elaborated to present the security strength of our protocol against well-known attacks. Furthermore, we have implemented all the cryptographic operations used at trusted agent's side on a desktop system, while the operations used at battery vehicle unit's side are implemented on an Arduino to get the experimental results. In the end, we have presented a performance analysis to compare the performance of our protocol with related ones. This comparison highlights that our protocol is not only lightweight but also efficient in terms of communication and storage cost of related protocols.</t>
  </si>
  <si>
    <t>Authentication;authentication protocol;V2G;SIoT;smart grid;electric vehicles</t>
  </si>
  <si>
    <t>https://ieeexplore.ieee.org/stamp/stamp.jsp?arnumber=9120016</t>
  </si>
  <si>
    <t>S. Peyghami; P. Palensky; F. Blaabjerg</t>
  </si>
  <si>
    <t>An Overview on the Reliability of Modern Power Electronic Based Power Systems</t>
  </si>
  <si>
    <t>IEEE Open Journal of Power Electronics</t>
  </si>
  <si>
    <t>10.1109/OJPEL.2020.2973926</t>
  </si>
  <si>
    <t>Renewable energy resources are becoming the dominating element in power systems. Along with de-carbonization, they transform power systems into a more distributed, autonomous, bottom-up style one. We speak of Smart Grid and Microgrid when distributed energy resources take over. While being a means to improve technical and financial efficiency, planning, operations, and carbon footprint, it is these new technologies that also introduce new challenges. Reliability is one of them, deserving a new way of describing and assessing system and component reliability. This paper introduces a new reliability framework that covers these new elements in modern power systems. It can be seen that reliability assessment of modern power systems also requires introducing local reliability concepts as well as incorporating different electro-magnetic/mechanical stability issues.</t>
  </si>
  <si>
    <t>Adequacy;AC power system;control;cyber-security;DC power system;grid modernization;local reliability;microgrids;planning;power electronics;protection;reliability;security;smart grids</t>
  </si>
  <si>
    <t>https://ieeexplore.ieee.org/stamp/stamp.jsp?arnumber=8999526</t>
  </si>
  <si>
    <t>W. Hu; D. Shi; T. Borst</t>
  </si>
  <si>
    <t>Guest Editorial: Applications of Artificial Intelligence in Modern Power Systems: Challenges and Solutions</t>
  </si>
  <si>
    <t>With the increasing integration of renewable energies, power electronic devices and flexible loads, modern power systems are becoming more sophisticated and facing higher uncertainty. Traditional model-based methods cannot fully satisfy the analysis and control requirements of modern power systems duo to its complexity and uncertainty. At the same time, with the deployment of smart meters and advanced sensors, an unprecedented amount of data is generated by the power systems all the time. The generated data have great value and can make up for the deficiency of the traditional physical model based approaches. Driven by data, artificial intelligence can directly learn from data, and needs no simplifications and/or assumptions of the physical model. Great success has been achieved in the fields of artificial intelligence in recent years, bringing new opportunities of applying the state-of-the-art machine learning technologies to power systems. This special section focusses on some of the emerging technologies to solve existing challenges and solutions for the application of artificial intelligence in modern power systems. Thirteen articles included in this special section are summarized as follows: In the paper entitled “Reinforcement Learning and Its Applications in Modern Power and Energy Systems: A Review”, the authors make a comprehensive review of applications of reinforcement learning in modern power and energy system. The basic ideas and various types of methods of reinforcement learning, deep reinforcement learning and multiagent deep reinforcement learning algorithms are first illustrated, respectively. Then their applications for the optimization of smart power and energy distribution grid, demand side management, electricity market and operational control are discussed in detailed. Finally, the challenges and prospects of reinforcement learning in modern power and energy system are presented.</t>
  </si>
  <si>
    <t>https://ieeexplore.ieee.org/stamp/stamp.jsp?arnumber=9282273</t>
  </si>
  <si>
    <t>J. Liu; Y. Chen; C. Duan; J. Lin; J. Lyu</t>
  </si>
  <si>
    <t>Distributionally Robust Optimal Reactive Power Dispatch with Wasserstein Distance in Active Distribution Network</t>
  </si>
  <si>
    <t>10.35833/MPCE.2019.000057</t>
  </si>
  <si>
    <t>The uncertainties from renewable energy sources (RESs) will not only introduce significant influences to active power dispatch, but also bring great challenges to the analysis of optimal reactive power dispatch (ORPD). To address the influence of high penetration of RES integrated into active distribution networks, a distributionally robust chance constraint (DRCC)-based ORPD model considering discrete reactive power compensators is proposed in this paper. The proposed ORPD model combines a second-order cone programming (SOCP)-based model at the nominal operation mode and a linear power flow (LPF) model to reflect the system response under certainties. Then, a distributionally robust optimization (WDRO) method with Wasserstein distance is utilized to solve the proposed DRCC-based ORPD model. The WDRO method is data-driven due to the reason that the ambiguity set is constructed by the available historical data without any assumption on the specific probability distribution of the uncertainties. And the more data is available, the smaller the ambiguity would be. Numerical results on IEEE 30-bus and 123-bus systems and comparisons with the other three-benchmark approaches demonstrate the accuracy and effectiveness of the proposed model and method.</t>
  </si>
  <si>
    <t>Active distribution network;chance constraint;renewable energy source;optimal reactive power dispatch (ORPD)</t>
  </si>
  <si>
    <t>https://ieeexplore.ieee.org/stamp/stamp.jsp?arnumber=9097573</t>
  </si>
  <si>
    <t>H. M. Hussain; A. Narayanan; P. H. J. Nardelli; Y. Yang</t>
  </si>
  <si>
    <t>What is Energy Internet? Concepts, Technologies, and Future Directions</t>
  </si>
  <si>
    <t>10.1109/ACCESS.2020.3029251</t>
  </si>
  <si>
    <t>The climate change crisis, exacerbated by the global dependency of fossil fuels, has brought significant challenges. In the medium to long term, extensive renewable-energy-based electrification is considered to be one of the most promising development paths to address these challenges. However, this is tangible only if the energy infrastructure can accommodate renewable energy sources and distributed energy resources, such as batteries and heat pumps, without adversely affecting power grid operations. To realize renewable-energy-based electrification goals, a new concept—the Energy Internet (EI)—has been proposed, inspired by the most recent advances in information and telecommunication network technologies. Recently, many measures have also been taken to practically implement the EI. Although these EI models share many ideas, a definitive universal definition of the EI is yet to be agreed. Additionally, some studies have proposed protocols and architectures, but a generalized technological overview is still missing. An understanding of the technologies that underpin and encompass the current and future EI is very important to push toward a standardized version of the EI that will eventually make it easier to implement it across the world. In this paper, we first examine and analyze the typical popular definitions of the EI in scientific literature. Based on definitions, assumptions, scope, and application areas, the scientific literature is then classified into four different groups representing the way in which the papers have approached the EI. Then, we synthesize these definitions and concepts, and keeping in mind the future smart grid, we propose a new universal definition of the EI. We also identify the underlying key technologies for managing, coordinating, and controlling the multiple (distributed or not) subsystems with their own particular challenges. The survey concludes by highlighting the main challenges facing a future EI-based energy system and indicating core requirements in terms of system complexity, security, standardization, energy trading and business models and social acceptance.</t>
  </si>
  <si>
    <t>Energy Internet;energy management;smart grid;Internet of Things;communication</t>
  </si>
  <si>
    <t>https://ieeexplore.ieee.org/stamp/stamp.jsp?arnumber=9216056</t>
  </si>
  <si>
    <t>N. Javaid; A. Naz; R. Khalid; A. Almogren; M. Shafiq; A. Khalid</t>
  </si>
  <si>
    <t>ELS-Net: A New Approach to Forecast Decomposed Intrinsic Mode Functions of Electricity Load</t>
  </si>
  <si>
    <t>The significance of electricity cannot be overlooked as all fields of life like material production, health care, educational sector, etc., depend upon it to render consistent and high-quality services, increase productivity and business continuity. To this end, energy operators have experienced a continuous increasing trend in the electricity demand for the past few decades. This may cause many issues like load shedding, increased electricity bills, imbalance between supply and demand, etc. Therefore, forecasting of electricity demand using efficient techniques is crucial for the energy operators to decide about optimal unit commitment and to make electricity dispatch plans. It also helps to avoid wastage as well as the shortage of energy. In this study, a novel forecasting model, known as ELS-net is proposed, which is a combination of an Ensemble Empirical Mode Decomposition (EEMD) method, multi-model Ensemble Bi Long Short-Term Memory (EBiLSTM) forecasting technique and Support Vector Machine (SVM). In the proposed model, EEMD is used to distinguish between linear and non-linear intrinsic mode functions (IMFs), EBiLSTM is used to forecast the non-linear IMFs and SVM is employed to forecast the linear IMFs. Using separate forecasting techniques for linear and non-linear IMFs decreases the computational complexity of the model. Moreover, SVM requires low computational time as compared to EBiLSTM for linear IMFs. Simulations are performed to examine the effectiveness of the proposed model using two different datasets: New South Wales (NSW) and Victoria (VIC). For performance evaluation, Root Mean Square Error (RMSE), Mean Absolute Error (MAE) and Mean Absolute Percentage Error (MAPE) are used as performance metrics. From the simulation results, it is obvious that the proposed ELS-net model outperforms the start-of-the-art techniques, such as EMD-BILSTM-SVM, EMD-PSO-GA-SVR, BiLSTM, MLP and SVM in terms of forecasting accuracy and minimum execution time.</t>
  </si>
  <si>
    <t>Smart grid;electricity consumption;decomposition;forecasting;deep learning;machine learning;seasonal data variations</t>
  </si>
  <si>
    <t>https://ieeexplore.ieee.org/stamp/stamp.jsp?arnumber=9240925</t>
  </si>
  <si>
    <t>Contents</t>
  </si>
  <si>
    <t>https://ieeexplore.ieee.org/stamp/stamp.jsp?arnumber=9275609</t>
  </si>
  <si>
    <t>Q. Chen; M. Xia; Y. Zhou; H. Cai; J. Wu; H. Zhang</t>
  </si>
  <si>
    <t>Optimal Planning for Partially Self-Sufficient Microgrid With Limited Annual Electricity Exchange With Distribution Grid</t>
  </si>
  <si>
    <t>Existing research on on-grid microgrid planning is carried out with a free trading assumption and without considering the limitation of annual electricity exchange. Therefore, the existing planning and sizing scheme may be not viable for the application of partially self-sufficient microgrid (PSSMG) with a limited amount of electricity exchange. To address this issue, a new planning method for PSSMG is proposed in this paper considering the limited annual electricity exchanging amount (AEEA). The sizing model and energy management are linearized and simultaneously integrated into one model, which could be solved in polynomial time. In order to effectively reduce the number of variables of a full year horizon and to cope with the uncertainty both of DGs and loads, a data-driven method based on K-means algorithm is utilized to choose a set of typical days that are representative of historical data of one full year. Finally, the validity and effectiveness of the proposed model are verified by comparative numerical simulations, and the sensitivity of limited AEEA to the planning scheme is analyzed.</t>
  </si>
  <si>
    <t>Microgrid;optimal planning;optimal sizing;data-driven</t>
  </si>
  <si>
    <t>https://ieeexplore.ieee.org/stamp/stamp.jsp?arnumber=8808865</t>
  </si>
  <si>
    <t>A. S. Musleh; G. Yao; S. M. Muyeen</t>
  </si>
  <si>
    <t>Blockchain Applications in Smart Grid–Review and Frameworks</t>
  </si>
  <si>
    <t>Modern power systems face different challenges such as the ever-increasing electrical energy demand, the massive growth of renewable energy with distributed generations, the large-scale Internet of Things (IoT) devices adaptation, the emerging cyber-physical security threats, and the main goal of maintaining the system's stability and reliability. These challenges pose extreme pressure on finding advanced technologies and sustainable solutions for secure and reliable operations of the power system. The blockchain is one of the recent technologies that have gained lots of attention in different applications including smart grid for its uniqueness and decentralized nature. In the last few years, this technology grew a momentum specifically with the cryptocurrencies' industry such as the Bitcoin and Etherium. The Blockchain's applications in the smart grids could offer many innovative and affordable solutions to some of the challenges that the future and the current smart grids will be facing. This paper reviews different prospects, advantages, approaches, and technical challenges of utilizing the blockchain technology in the smart grid, and presents frameworks for key smart grid blockchain-based applications; more specifically, it is shown that how the blockchain can be used as the smart grid's cyber-physical layer.</t>
  </si>
  <si>
    <t>Blockchain applications;cyber-physical security;energy trading;electric vehicles;microgrid monitoring and control;smart grids</t>
  </si>
  <si>
    <t>https://ieeexplore.ieee.org/stamp/stamp.jsp?arnumber=8730307</t>
  </si>
  <si>
    <t>A. S. Al-Ogaili; T. J. Tengku Hashim; N. A. Rahmat; A. K. Ramasamy; M. B. Marsadek; M. Faisal; M. A. Hannan</t>
  </si>
  <si>
    <t>Review on Scheduling, Clustering, and Forecasting Strategies for Controlling Electric Vehicle Charging: Challenges and Recommendations</t>
  </si>
  <si>
    <t>The usage and adoption of electric vehicles (EVs) have increased rapidly in the 21st century due to the shifting of the global energy demand away from fossil fuels. The market penetration of EVs brings new challenges to the usual operations of the power system. Uncontrolled EV charging impacts the local distribution grid in terms of its voltage profile, power loss, grid unbalance, and reduction of transformer life, as well as harmonic distortion. Multiple research studies have addressed these problems by proposing various EV charging control methods. This manuscript comprehensively reviews EV control charging strategies using real-world data. This review classifies the EV control charging strategies into scheduling, clustering, and forecasting strategies. The models of EV control charging strategies are highlighted to compare and evaluate the techniques used in EV charging, enabling the identification of the advantages and disadvantages of the different methods applied. A summary of the methods and techniques for these EV charging strategies is presented based on machine learning and probabilities approaches. This research paper indicates many factors and challenges in the development of EV charging control in next-generation smart grid applications and provides potential recommendations. A report on the guidelines for future studies on this research topic is provided to enhance the comparability of the various results and findings. Accordingly, all the highlighted insights of this paper serve to further the increasing effort towards the development of advanced EV charging methods and demand-side management (DSM) for future smart grid applications.</t>
  </si>
  <si>
    <t>Electric vehicle charging;scheduling;clustering;forecasting;probabilities;machine learning</t>
  </si>
  <si>
    <t>https://ieeexplore.ieee.org/stamp/stamp.jsp?arnumber=8825773</t>
  </si>
  <si>
    <t>X. Chen; X. Zhang</t>
  </si>
  <si>
    <t>As a neoteric high-tech product, electric vehicles (EVs) can effectively solve the problems of energy shortages and environmental pollution. On the one hand, EV can relieve the peak load of a smart grid and improve the electricity system operation. On the other hand, EV’s electricity trading information can provide useful data for vehicle management departments to electricity scheduling. However, hackers can easily obtain data from the central database to simulate both parties involved, which leads to the receiver getting unauthorized information. For these challenges, we propose a novel secure electricity trading and incentive contract model based on the basic rules of China’s electricity market. The digital signature technology adopts elliptic curve bilinear pairing to guarantee the reliability and integrity of the transaction information. Energy blockchain is utilized for encryption and distributed storage of energy data with the possession of tamper-proof and traceability. The consistency part of the data block applies a practical Byzantine fault-tolerant (PBFT) algorithm, which not only increases transaction throughput but also reduces transmission delay. The incentive contract based on revenue rewards can promote the benign interaction of EVs. The security analysis reveals that this scheme can achieve better results. Compared with other schemes, our scheme saves about 64.55% of the communication overhead and validates the same number of signed messages in a shorter time. Incentive contracts based on game theory can facilitate EV electricity trading through energy coin rewards. This mechanism makes EV more willing and active to participate in transactions that guarantee the activity and stability of the network.</t>
  </si>
  <si>
    <t>Energy blockchain;electric vehicle (EV);elliptic curve encryption;game theory;incentive mechanism;security analysis</t>
  </si>
  <si>
    <t>https://ieeexplore.ieee.org/stamp/stamp.jsp?arnumber=8926410</t>
  </si>
  <si>
    <t>Y. Yang; Q. -S. Jia; X. Guan; X. Zhang; Z. Qiu; G. Deconinck</t>
  </si>
  <si>
    <t>Decentralized EV-Based Charging Optimization With Building Integrated Wind Energy</t>
  </si>
  <si>
    <t>IEEE Transactions on Automation Science and Engineering</t>
  </si>
  <si>
    <t>10.1109/TASE.2018.2856908</t>
  </si>
  <si>
    <t>Electric vehicles (EVs) have experienced a rapid growth due to the economic and environmental benefits. However, the substantial charging load brings challenging issues to the power grid. Modern technological advances and the huge number of high-rise buildings have promoted the development of distributed energy resources, such as building integrated/mounted wind turbines. The issue to coordinate EV charging with locally generated wind power of buildings can potentially reduce the impacts of EV charging demand on the power grid. As a result, this paper investigates this important problem and three contributions are made. First, the real-time scheduling of EV charging is addressed in a centralized framework based on the ideas of model predictive control, which incorporates the volatile wind power supply of buildings and the random daily driving cycles of EVs among different buildings. Second, an EV-based decentralized charging algorithm (EBDC) is developed to overcome the difficulties due to: 1) the possible lack of global information regarding the charging requirements of all EVs and 2) the computational burden with the increasing number of EVs. Third, we prove that the EBDC method can converge to the optimal solution of the centralized problem over each planning horizon. Moreover, the performance of the EBDC method is assessed through numeric comparisons with an optimal and two heuristic charging strategies (i.e., myopic and greedy). The results demonstrate that the EBDC method can achieve a satisfactory performance in improving the scalability and the balance between the EV charging demand and wind power supply of buildings. Note to Practitioners—This paper is motivated by the challenging problem due to the substantial charging load of electric vehicles (EVs) on the power grid. Nowadays, modern technological advances and the rapid increase of high-rise buildings have promoted the development of building integrated/mounted wind turbines. As the EVs are usually parked in buildings for a large proportion of time every day, the issue to best utilize locally generated wind power of buildings to suffice EV travelling requirements shows vital significance in reducing their dependence on the power grid. However, there exist two main challenges including: 1) the multiple uncertainties regarding the uncertain wind power generation and the random driving behaviors of EVs and 2) the scalability of the solution method. To tackle the first challenge, the idea of model predictive control is introduced to make charging decisions at each stage based on a short-term prediction of the on-site wind power and the current collection of EVs parked there. To consider the scalability and overcome the lack of global charging information of all EVs in practical deployment, an iterative EV-based decentralized charging algorithm (EBDC) is derived, in which each EV can dynamically update its own charging decisions according to a dynamic charging “price” announced by the buildings. Alternatively, the buildings dynamically adjust the charging “price” to motivate the EVs to get charged during the time periods with sufficient wind power supply. Numeric results demonstrate that the EBDC method is scalable and performs well in improving the balance between the EV charging demand and the wind power supply of buildings.</t>
  </si>
  <si>
    <t>Building integrated/mounted wind power;decentralized charging algorithm;electric vehicles (EVs);model predictive control (MPC)</t>
  </si>
  <si>
    <t>https://ieeexplore.ieee.org/stamp/stamp.jsp?arnumber=8467498</t>
  </si>
  <si>
    <t>D. Bian; D. Shi; M. Pipattanasomporn; M. Kuzlu; S. Rahman</t>
  </si>
  <si>
    <t>With the rapid development of smart grid, the penetration of renewable energy resources is higher than ever and keeps growing. However, the output of renewable energy units, such as solar photovoltaics and wind turbines, is characterized by sudden and unpredictable changes. This paper proposes a novel electrical peak demand curtailment allocation (DCA) method to manage demand-side resources in response to fluctuations in renewable energy outputs. The proposed DCA method can curtail end-use loads faster than traditional demand response (DR) programs and prevent under frequency load shedding (UFLS) operation when facing sudden and unpredictable outputs of renewable energy. This DCA method considers DR potential and load curtailment priority. Case studies are conducted to demonstrate how the developed DCA method can be implemented to mitigate fluctuation in renewable outputs by curtailing electrical demand, considering communication network latency. This paper also evaluates the impact of applying different cybersecurity encryption methods on DCA operation. The simulation results prove that the developed DCA method can mitigate the impact of renewable energy fluctuation and respond fast enough to avoid traditional UFLS operation.</t>
  </si>
  <si>
    <t>Renewable mitigation;demand curtailment allocation;communication networks;cybersecurity;latency</t>
  </si>
  <si>
    <t>https://ieeexplore.ieee.org/stamp/stamp.jsp?arnumber=8572692</t>
  </si>
  <si>
    <t>A. T. Eseye; M. Lehtonen; T. Tukia; S. Uimonen; R. J. Millar</t>
  </si>
  <si>
    <t>Adaptive Predictor Subset Selection Strategy for Enhanced Forecasting of Distributed PV Power Generation</t>
  </si>
  <si>
    <t>10.1109/ACCESS.2019.2926826</t>
  </si>
  <si>
    <t>Distributed photovoltaic (PV) solar power plants are playing an increasing role as a power generation resource in the modern electricity grid. However, PVs pose significant challenges to grid planners, operators, owners, investors, aggregators, and other stakeholders. This is due to the high uncertainty of the PV output power, which is caused by its entire dependence on intermittent environmental factors. This has brought a serious problem to the power industry to integrate and manage power grids containing significant penetration of PVs. Thus, an enhanced PV power forecast is very important to operate these power grids efficiently and reliably. Most previous methodologies have focused on predicting the aggregate amount of potential solar power generation at the national or regional scale and ignored the distributed PVs that are installed primarily for local electric supply. Furthermore, a few research groups have carried out predictor selection before training predictive models. This paper proposes an adaptive hybrid predictor subset selection (PSS) strategy to obtain the most relevant and nonredundant predictors for enhanced short-term forecasting of the power output of distributed PVs. In the proposed strategy, the binary genetic algorithm (BGA) is applied for the feature selection process and support vector regression (SVR) is used for measuring the fitness score of the predictors. In order to validate the effectiveness of the proposed strategy, it is applied to actual distributed PVs located in the Otaniemi area of Espoo, Finland. The findings are compared with those achieved by other PSS techniques. The proposed strategy enhances the quality and efficiency of the predictor subset selection, with minimal chosen predictors to achieve enhanced prediction accuracy. It outperforms the other prediction selection methods. Besides, a configuration of an adaptive forecasting model is introduced and the performance tests are presented to further validate the impact of the PSS results for the PV power prediction accuracy enhancement.</t>
  </si>
  <si>
    <t>Adaptive model;big data;binary genetic algorithm;distributed PV;forecasting;fitness evaluation measure;predictor subset selection;renewable energy;smart grid;solar energy;support vector regression</t>
  </si>
  <si>
    <t>https://ieeexplore.ieee.org/stamp/stamp.jsp?arnumber=8755846</t>
  </si>
  <si>
    <t>T. S. Ustun; S. M. S. Hussain; H. Kirchhoff; B. Ghaddar; K. Strunz; I. Lestas</t>
  </si>
  <si>
    <t>Recent developments in renewable energy and information technology (IT) fields made it easier to set up power systems at a smaller scale. This proved to be a turning point for developing first-access electricity systems for the underserved locations around the world. However, there are planning and operation challenges due to lack of past data on such places. Deployment of Internet-of-Things (IoT) devices and proliferation of smart infrastructures with additional sensors will lead to tremendous opportunities for gathering very useful data. For different stakeholders to access and manage these data, trusted and standardized mechanisms need to be in place. Storing proper data in a well-structured common format allows for collaborative research across disciplines, large-scale analytics, and sharing of algorithms and methodologies, in addition to improved customer service. Data standardization plays a more vital role in the context of electricity access in the underdeveloped countries, where there is no past data on generation or consumption as in utility grids. Data collected in a standard structure, being it for a short period of time, facilitate learning from the past experiences, monitoring the current projects, and delivering better results in the future endeavors. It will result in ways to better assist consumers and help the industry operate more efficiently by sharing data with different stakeholders. It can also enhance competition, thus making electricity accessible faster and to more people. The focus of this article is data standardization for first-access electricity systems, in general, and renewable energy-based microgrids, in particular. Different data sources and ways that the corresponding data can be exploited, technological and capacity constraints for storage of data, political and governance implications, as well as data security and privacy issues, are examined. This article is relevant to different stakeholders, such as investors, public utilities, nongovernmental organizations (NGOs), and communities. Using the data standardization approach developed here, it is possible to create a much-needed first-access electricity system database. This will provide an important resource for project developers and energy companies to assess the potential of a certain unelectrified site, estimating its demand growth in time and establishing universal control systems that can seamlessly communicate with different components.</t>
  </si>
  <si>
    <t>Data systems;IEC 61850;smart-grid communications;standardization in power systems;Sub-Saharan Africa;underserved communities;Universal Access to Electricity</t>
  </si>
  <si>
    <t>https://ieeexplore.ieee.org/stamp/stamp.jsp?arnumber=8809373</t>
  </si>
  <si>
    <t>R. Fu; X. Huang; Y. Xue; Y. Wu; Y. Tang; D. Yue</t>
  </si>
  <si>
    <t>Security Assessment for Cyber Physical Distribution Power System Under Intrusion Attacks</t>
  </si>
  <si>
    <t>10.1109/ACCESS.2018.2855752</t>
  </si>
  <si>
    <t>A cyber physical distribution power system (CPDS) is a large and complex infrastructure that coordinates the cyber communication system and the physical distribution power system. Because of the increasingly advanced information communication technology, the development of cyber physical distribution power system has caused key cyber security issues related to system operation. This paper is focused on realizing a unified system attack modeling and security assessment of an active distribution power system. In this paper, first we present an overview of the system operation from the fusion system perspective. The significant effects of network intrusion attacks on operational security are evaluated. A new unified cyber physical network model is established using a limited stochastic Petri net graph theory that considers refined firewalls and password components. Then, a security effectiveness evaluation method is proposed to analyze channel throughput variation and system robustness. Overall CPDS security risk values are determined based on physical influence coefficients. Finally, simulations of an improved IEEE-33 bus distribution power system and security assessment under intrusion attacks are described. The research work could raise awareness of the cyber intrusion threats and provide the basis for security defense.</t>
  </si>
  <si>
    <t>Cyber physical distribution system;cyber intrusion attacks;information security indices;limited stochastic Petri net theory</t>
  </si>
  <si>
    <t>https://ieeexplore.ieee.org/stamp/stamp.jsp?arnumber=8410913</t>
  </si>
  <si>
    <t>Z. Li; Y. Du; A. Abu-Siada; Z. Li; T. Zhang</t>
  </si>
  <si>
    <t>A New Online Temperature Compensation Technique for Electronic Instrument Transformers</t>
  </si>
  <si>
    <t>10.1109/ACCESS.2019.2930007</t>
  </si>
  <si>
    <t>Electronic instrument transformers are expected to play a significant protection and control role in the future smart grids. This paper aims at improving the performance and accuracy of electronic instrument transformers that are replacing the conventional current and potential transformers in the future digital substations. One of the main issues associated with the electronic instrument transformer is its poor thermal stability that affects the accuracy of the measurements. In this paper, to overcome this issue, a new wireless temperature measurement and compensation technique is proposed. In this technique, the operating temperature of the electronic transformer is continuously monitored and its impact on the measurements is compensated in real-time. The experimental results reveal that the proposed technique can effectively improve the thermal stability and measurement accuracy of the electronic instrument transformers.</t>
  </si>
  <si>
    <t>Electronic instrument transformers;wireless temperature measurement;thermal stability;digital substations</t>
  </si>
  <si>
    <t>https://ieeexplore.ieee.org/stamp/stamp.jsp?arnumber=8766988</t>
  </si>
  <si>
    <t>R. A. Niazi; Y. Faheem</t>
  </si>
  <si>
    <t>The future smart grids (SGs) require advanced capabilities in terms of automation, processing, monitoring, and communication. The most crucial component in the successful sustainability of SGs is communication management. In the vSDNs, a hypervisor is implemented between a physical infrastructure and a control plane that abstracts the underlying SDN infrastructure into multiple isolated virtual slices, i.e., we can have multiple vSDNs each with its controller. For that purpose, the virtualized SDNs offer a promising solution as they offer better network management, programmability, and virtualization. However, vSDN-based SGs are prone to many security issues. To disturb operations of the SGs, the security of the vSDN can be compromised by manipulating the jeopardized switches in the DDoS attacks to repress the resources of vSDN controllers. To prevent the exploitation of a vSDN-based SG architecture and preserve its limited resources, this paper formulates the strategic interaction between a hypervisor monitoring its vSDN controllers and the source of new flow requests potentially launching a DDoS attack, via compromised switches, as a non-cooperative dynamic Bayesian game of intrusion detection. Our game model enables a hypervisor to distribute its limited resources to monitor guest vSDN controllers optimally. The performance evaluation via simulations shows that our game model enables a hypervisor not only to increase the probability of detecting distributed attacks and minimize false positives but at the same time, its monitoring costs get reduced as the allocation of resources to monitor vSDN controllers depends upon its belief about the source of the attacks that it forms based on its observation.</t>
  </si>
  <si>
    <t>Software-defined networks;smart grids;DDoS attacks;hypervisor;Bayesian game theory</t>
  </si>
  <si>
    <t>https://ieeexplore.ieee.org/stamp/stamp.jsp?arnumber=8746112</t>
  </si>
  <si>
    <t>Title Abstract screening Konrad/Roberto</t>
  </si>
  <si>
    <t>yes</t>
  </si>
  <si>
    <t>no</t>
  </si>
  <si>
    <t>b</t>
  </si>
  <si>
    <t xml:space="preserve">yes </t>
  </si>
  <si>
    <t xml:space="preserve">no </t>
  </si>
  <si>
    <t>TYPE OF TECHNOLOGY</t>
  </si>
  <si>
    <t>CORE FUNCTIONALITIES</t>
  </si>
  <si>
    <t>BARRIERS</t>
  </si>
  <si>
    <t>STAKEHOLDERS</t>
  </si>
  <si>
    <t>yes/no/Na</t>
  </si>
  <si>
    <t>AI</t>
  </si>
  <si>
    <t>BC</t>
  </si>
  <si>
    <t>CybSec</t>
  </si>
  <si>
    <t>CT</t>
  </si>
  <si>
    <t>IoT</t>
  </si>
  <si>
    <t>BigData</t>
  </si>
  <si>
    <t>AugReal</t>
  </si>
  <si>
    <t>Virt</t>
  </si>
  <si>
    <t>DigTwin</t>
  </si>
  <si>
    <t>Rbt</t>
  </si>
  <si>
    <t xml:space="preserve">Type of subtechnology </t>
  </si>
  <si>
    <t>Brief description</t>
  </si>
  <si>
    <t xml:space="preserve">Conceptual </t>
  </si>
  <si>
    <t xml:space="preserve">Simulation </t>
  </si>
  <si>
    <t xml:space="preserve">Experimental / Pilot/ project </t>
  </si>
  <si>
    <t xml:space="preserve">Operational Real - Implemented </t>
  </si>
  <si>
    <t>Syst Oper</t>
  </si>
  <si>
    <t>Syst Man</t>
  </si>
  <si>
    <t>Net plan</t>
  </si>
  <si>
    <t>Ass Man</t>
  </si>
  <si>
    <t>Flex Man</t>
  </si>
  <si>
    <t xml:space="preserve">Comm Oper </t>
  </si>
  <si>
    <t>Subtask Decription</t>
  </si>
  <si>
    <t xml:space="preserve"> Technical </t>
  </si>
  <si>
    <t>Organizational</t>
  </si>
  <si>
    <t xml:space="preserve"> Regulatory</t>
  </si>
  <si>
    <t xml:space="preserve"> Economic  </t>
  </si>
  <si>
    <t xml:space="preserve">Human factors  </t>
  </si>
  <si>
    <t>Barrier details</t>
  </si>
  <si>
    <t>Best practices to overcome barriers ?</t>
  </si>
  <si>
    <t>Producers</t>
  </si>
  <si>
    <t>TSOs</t>
  </si>
  <si>
    <t>DSOs</t>
  </si>
  <si>
    <t>Customers</t>
  </si>
  <si>
    <t>Tech. Provider</t>
  </si>
  <si>
    <t>Aggregators</t>
  </si>
  <si>
    <t>Regulators</t>
  </si>
  <si>
    <t>Additional Notes</t>
  </si>
  <si>
    <t>x</t>
  </si>
  <si>
    <t xml:space="preserve">Machine learning, deep learning, reinforcement learning,ensemble learning, ANN, support Vector machine. </t>
  </si>
  <si>
    <t>Transient stability assessment (TSA) and control generation with AI</t>
  </si>
  <si>
    <t>Responding to distubances and outage; 2) Monitoring and control</t>
  </si>
  <si>
    <t xml:space="preserve">the specific ML algorithm has limitiations itself and has weak adaptability to the system network; 2)  bad
data still exist in the sample obtained by the dimension reduction
of the original data set, and some key data may be lost in the process; 3) Massive data integration and storage; 4) Real-time data processing technology; 5)  Data security and privacy. </t>
  </si>
  <si>
    <t>This paper puts forward the research idea of AI application to transient
stability problems.  TSA is a method used  to analyze the behavior of a power system after a disturbance, such as a fault or sudden change in load</t>
  </si>
  <si>
    <t>machine learning  (Deep Neural Networks, K-Nearest Neighbors , Long Short-Term Memory, Random Forest, Support Vector Machine, Decision Tree)</t>
  </si>
  <si>
    <t>a management system for managing electric vehicle (EV) charging adaptable to the load data uncertainty that can arise with the ML system’s input data. For this they test different ML algorithms</t>
  </si>
  <si>
    <t>Balancing and demand; 2) Volt-VAR management; 3) Demand response management</t>
  </si>
  <si>
    <t xml:space="preserve">1) long time required for training the model; 2) huge datasets needed. </t>
  </si>
  <si>
    <t>Electric vehicle charging at a large scale negatively impacts the power grid. Transformers may face additional voltage fluctuations, power loss, and heat if already operating at full capacity. Without EV management, these challenges cannot be solved. A machine-learning (ML)-based charge management system considers conventional charging, rapid charging, and vehicle-to-grid (V2G) technologies while guiding electric cars (EVs) to charging stations. This operation reduces the expenses associated with charging, high voltages, load fluctuation, and power loss.</t>
  </si>
  <si>
    <t>Edge Computing</t>
  </si>
  <si>
    <t>an Edge-Cloud computing-based model is proposed to schedule the energy demand with reward-based energy consumption.</t>
  </si>
  <si>
    <t>Balancing and demand; 2)  Demand response management</t>
  </si>
  <si>
    <t>edge node
selection method can be further improved with optimization techniques</t>
  </si>
  <si>
    <t>In this research work, authors look at the issue of household demand scheduling for appliances. This paper suggests an edge computing-based paradigm in which job scheduling task is processed in edge nodes. The cloud environment handles the uncertainties and loads in peak hours. Additionally, It offers an optimization technique for assigning edge nodes that tries to optimize the usage of every node’s resources while minimizing the delay of energy rescheduling.</t>
  </si>
  <si>
    <t>this paper talk about CPS in general and what kind of Game theory approavh have been used. Do not provide insight for our research</t>
  </si>
  <si>
    <t>public BC, private BC, Ethereum BC platform</t>
  </si>
  <si>
    <t>1)blockchain-based platform technology to enable secure and transparent data exchange between stakeholders;   2) blockchain-based energy trading platform to allow customers to sell energy and enabling DSO to better balance the supply and demand.</t>
  </si>
  <si>
    <t>Monitoring and control; 2)Balancing and demand; 3) Demand response management; 4) Billing and customer management; 5) data management</t>
  </si>
  <si>
    <t>1) risks of cyber attacks; 2) scalability and computing costs; 3) long processing times for transactions; 4) regulations needed to regulate tranactions.</t>
  </si>
  <si>
    <t>This review provides several examples of BC applications in different domains (EVs, MicroGrids, Energy man syst, smart cities)</t>
  </si>
  <si>
    <t>Machine learning (: Long Short-Term Memory, Isolation Forest, and Support Vector Machine)</t>
  </si>
  <si>
    <t xml:space="preserve"> machine learning techniques to verify network events for recognition of Internet threats</t>
  </si>
  <si>
    <t xml:space="preserve">Monitoring and control; </t>
  </si>
  <si>
    <t xml:space="preserve">1) Computational requirements very high; 2) </t>
  </si>
  <si>
    <t xml:space="preserve">Sensors; </t>
  </si>
  <si>
    <t>The primary objective of this work is to assess the efficacy of separating sensor and storage device in the WAC context and present the limitations which must be taken in to account before any control design for such a system begins</t>
  </si>
  <si>
    <t>monitoring and control;2)system analysis;3)Asset Performance monitoring</t>
  </si>
  <si>
    <t xml:space="preserve"> Complex electricity market considerations and geopolitical complications which arise in practical power systems
 are subject to the balance of multiple stakeholders’ interests, further complicating implementation and siting for equipment to be used in
such a distributed controller</t>
  </si>
  <si>
    <t>Do not specify the barriers. It is very technical and do not talk about a specific technology useful for DSOs. Instead, it make a simultion to test the efficacy of separatin sensor and storage device</t>
  </si>
  <si>
    <t>deep learning, ML(spatio temporal LSTM; )</t>
  </si>
  <si>
    <t>calculate Hosting Capacity in real time with high
accuracy through a ML-based problem formulation</t>
  </si>
  <si>
    <t>monitoring and control; 2)system analysis</t>
  </si>
  <si>
    <t>This paper uses a developed deep learning-based method, namely Spatial-Temporal LSTM, to calculate the distribution grids’ hosting capacity</t>
  </si>
  <si>
    <t>Machine learning - Group Method of Data Handling (GMDH) algorithm</t>
  </si>
  <si>
    <t>condition monitoring scheme for  Distribution
Power Transformers  to identify  minor winding defects</t>
  </si>
  <si>
    <t>monitoring and control; 2)asset replacement strategy</t>
  </si>
  <si>
    <t>A new AI-based interpreter of the TF test results has been proposed. A GMDH artificial neural network has been employed to determine the severity and location of DSV faults.</t>
  </si>
  <si>
    <t>IoT architectures</t>
  </si>
  <si>
    <t>a new Intelligent Power Control platform’s conceptual design is proposed</t>
  </si>
  <si>
    <t>Demand response management;</t>
  </si>
  <si>
    <t>no mentions about barriers</t>
  </si>
  <si>
    <t xml:space="preserve">edge computing; data management </t>
  </si>
  <si>
    <t>designing and implementing an actual data collection platform that collects data from heterogeneous data sources in a modern building environment.</t>
  </si>
  <si>
    <t>data management; network communication and coordination</t>
  </si>
  <si>
    <t>collection and interpretation od data is challenging (data sources manged by several stakeholders with different data formats)</t>
  </si>
  <si>
    <t>smart data driven controller</t>
  </si>
  <si>
    <t xml:space="preserve"> model predictive controller (MPC) that uses data from the cloud combined with data-driven forecasting models for site consumption, site generation,
and the (local) site ambient temperature.</t>
  </si>
  <si>
    <t>monitoring and control; 2)asset performance monitoring</t>
  </si>
  <si>
    <t>hardware failures; data dropouts; communication between different stakeholders</t>
  </si>
  <si>
    <t>ML: statistical machine learning</t>
  </si>
  <si>
    <t>statistical machine learning techniques are introduced to carry out multi_x0002_scenario based probabilistic power fow calculations and are applied to the stochastic planning of distribution networks.</t>
  </si>
  <si>
    <t>network optimization ; 2) load forecasting; 3)system analysis</t>
  </si>
  <si>
    <t xml:space="preserve">high-dimensional nonlinearity and uncertainty. </t>
  </si>
  <si>
    <t>This paper introduces statistical machine learning (SML)  techniques to carry out multi-scenario based probabilistic power fow calculations and describes their application to 
the stochastic planning of distribution networks</t>
  </si>
  <si>
    <t>architectures; security services</t>
  </si>
  <si>
    <t xml:space="preserve">monitoring and control; 2) system analysis;  </t>
  </si>
  <si>
    <t>The paper identifies the challenges facing the cybersecurity of ICSs with the convergence of OT and IT systems</t>
  </si>
  <si>
    <t xml:space="preserve">analytics; </t>
  </si>
  <si>
    <t>optimal energy consumption predictions based on household features and past energy consumption</t>
  </si>
  <si>
    <t>Monitoring and control; 2)system analysis; 3)capacity management</t>
  </si>
  <si>
    <t>privacy preserving</t>
  </si>
  <si>
    <t>This work aims to use smart meter data and household features data to seek the most appropriate methods of energy consumption prediction</t>
  </si>
  <si>
    <t>alliance blockchain</t>
  </si>
  <si>
    <t>data management architectures based on BC</t>
  </si>
  <si>
    <t>monitoring and control; 2) data management</t>
  </si>
  <si>
    <t>This paper designs the smart grid data management system based on blockchain</t>
  </si>
  <si>
    <t>edge computing, deep leraning,virtualisation</t>
  </si>
  <si>
    <t>EdgeComputing–IoT-based SmartGrids; Framework</t>
  </si>
  <si>
    <t xml:space="preserve">monitoring and control; data managemnt; load forecasting;asset performance monitoring; Volt-Var management </t>
  </si>
  <si>
    <t>scalability; 2) reliability; 3) sustainability (energy,material,money,manpower); 4)security and privacy</t>
  </si>
  <si>
    <t>this paper describes a P2P local market concept which is applicable for distribution networks. However it doesn't talk about digital techncologies.</t>
  </si>
  <si>
    <t xml:space="preserve">this paper just describes DSOs future main functionalities providin a new framework based on thei future business. It useful for define DSOs roles in the future but not for this review. </t>
  </si>
  <si>
    <t>edge computing/Cloud computing hybrid configurations</t>
  </si>
  <si>
    <t xml:space="preserve">EC/CC system for Distribution networks: 1)faukts processing systems; 2)fault prevention of environmental risks; 3)LV circuit monitoring, </t>
  </si>
  <si>
    <t xml:space="preserve">monitoring and control; load forecasting;asset monitoring; demand response management; </t>
  </si>
  <si>
    <t>1)communication standardization, (as devicesare possibly produced from different manufactures with various communication methods and protocols)</t>
  </si>
  <si>
    <t xml:space="preserve">N/a </t>
  </si>
  <si>
    <r>
      <t xml:space="preserve">machine learning: </t>
    </r>
    <r>
      <rPr>
        <b/>
        <sz val="11"/>
        <color rgb="FF000000"/>
        <rFont val="Calibri"/>
        <family val="2"/>
      </rPr>
      <t xml:space="preserve">open-set classifier </t>
    </r>
    <r>
      <rPr>
        <sz val="11"/>
        <color rgb="FF000000"/>
        <rFont val="Calibri"/>
        <family val="2"/>
      </rPr>
      <t>(Unlike a traditional classifier, which is trained to identify only a predefined set of classes, an open-set classifier can also detect objects that do not belong to any of the known classes)</t>
    </r>
  </si>
  <si>
    <t xml:space="preserve"> event identification pipeline (EIP) for fast-
ramped Flexibility Activation events</t>
  </si>
  <si>
    <t>Demand response management</t>
  </si>
  <si>
    <t>limited size of dataset to train the model</t>
  </si>
  <si>
    <t>This work proposes a novel data processing
pipeline for automated real-time identification of fast-ramped flexibility activation events</t>
  </si>
  <si>
    <t>ontologies; IoT architectures</t>
  </si>
  <si>
    <t>An IoT-based automated distribution management system is introduced in the form of formal specifications  (The system helps to ensure the correct and cost-effective
functioning of the system at the user end as well as service-provider end because the designed system has been produced for substation automation; transmission line fault detection and its restoration; components management, such as transformers; and the
specifications of smart meters, enabling the properties of advanced metering infrastructure)</t>
  </si>
  <si>
    <t>monitoring and control; asset maintenance</t>
  </si>
  <si>
    <t>This paper presents the systematic model of a distribution management system comprised of substations, distribution lines, and smart meters with the integration of Internet-ofThings (IoT), Nondeterministic Finite Automata (NFA), Unified Modeling Language (UML), and formal modeling approaches</t>
  </si>
  <si>
    <t>digital platform architecture (a new artificial assistant for the operators)</t>
  </si>
  <si>
    <t>new configuration of control centres to ensure better decision-making by leveraging new technologies and the new role of operators</t>
  </si>
  <si>
    <t xml:space="preserve">monitoring and control; system analysis; asset maintenance; </t>
  </si>
  <si>
    <t>cultural change for operators;</t>
  </si>
  <si>
    <t>IT proposes an enabling digital platform architecture to unlock the potential of data, the integration of emerging technologies, and the design of new applications and their flexible integration in an always extending ecosystem.</t>
  </si>
  <si>
    <t xml:space="preserve">Cloud technology; </t>
  </si>
  <si>
    <t>cloud-based EV charging framework</t>
  </si>
  <si>
    <t>communication Infrastructure and Architecture</t>
  </si>
  <si>
    <t>5G service-based architecture (joint
framework for application and network management)</t>
  </si>
  <si>
    <t xml:space="preserve">automatic fault detection; remote ispection; Distributed geenration monitoring; </t>
  </si>
  <si>
    <t>The Smart5Grid provides a digital layer to ensure the proper availability and functionality of the involved 5G
communications infrastructure, together with the offering of suitable NetApps able to
serve fundamental needs.</t>
  </si>
  <si>
    <t xml:space="preserve">review of optimization models for Cyber-Physical Power systems </t>
  </si>
  <si>
    <t>In this paper, optimization models in cyber-physical power systems are extensively reviewed and classified based on their applications, including cyber-security and optimal operation.</t>
  </si>
  <si>
    <t>problem with large scale BC project (transaction per second rate is critical);  ledger storage and redudancy (the size of the ledge grows exponentially -blockchain bloat);  Consensus algorithm (stil very inefficient in terms of computational resources and carbon footprint);</t>
  </si>
  <si>
    <t>this article make an investigation of the key security requirements in the IoT application layer</t>
  </si>
  <si>
    <t xml:space="preserve">cyber security; lack of frameworks that guarantee
security and/or privacy in IoT for a wide range of use cases </t>
  </si>
  <si>
    <t>architecture for the integration of SCADA and blockchain technology</t>
  </si>
  <si>
    <t>Hyperledger Fabric blockchain and SCADA systems
are considered together to assess the feasibility of aggregation of energy resources for Demand-Response, as well as the relevant measured data</t>
  </si>
  <si>
    <t>monitoring and control; demand response management</t>
  </si>
  <si>
    <t xml:space="preserve">interesting </t>
  </si>
  <si>
    <t xml:space="preserve">no barriers are mentioned. But this paper can be used in the analysis to hihglight some good solutions to the barriers for a specific technology. </t>
  </si>
  <si>
    <t xml:space="preserve">ML:   </t>
  </si>
  <si>
    <t>Big data analytical methods integrated
with AI/ML can process the collected data for their proper understanding; 2) ML algorithms such as RBF,
random forest, linear regression, decision tree, SVM-based
regressor, and ANN-based approaches are commonly used for load forecasting;  3) Hidden Markov models (HMM), SVM and NN can
take the fault detection and diagnosis mechanisms to the next level; 4) GA, decision tree, PSO and Bayesian learning are some of the
automated learning mechanisms used for protection against DoS, against over-current protection and privilege escalation attacks.</t>
  </si>
  <si>
    <t xml:space="preserve">high training time; privacy preserving(blockchain uses consensus mechanisms to ensure secured transactions. However, fake identity generation and data leakage can affect the validation of the transactions and
violate privacy respectively); </t>
  </si>
  <si>
    <t>This paper attempts to discuss AI/ML algorithms that can help in
developing energy efficient, secured and effective IoT network operations and services</t>
  </si>
  <si>
    <t>ML</t>
  </si>
  <si>
    <t xml:space="preserve"> this paper proposes a data-driven, distributed hierarchical transactional control 
approach, which leverages concepts from machine learning, game theory, and model-free control</t>
  </si>
  <si>
    <t>demand reponse management</t>
  </si>
  <si>
    <t xml:space="preserve">limited accuracy of training dataset; </t>
  </si>
  <si>
    <t>BC architectures; data management</t>
  </si>
  <si>
    <t>a demand-side cloud Internet of Things blockchain aggregation and access control scheme is proposed, which completes the aggregation work of the blockchain and the fine-grained access control of privacy data.</t>
  </si>
  <si>
    <t>propose a privacy protection scheme for multidimensional data aggregation and access control in the cloud Internet of Things for smart grid</t>
  </si>
  <si>
    <t>The goal of this paper is to survey BESS state-of-the-art cyberphysical security information, describe risks, current research gaps and future trends.</t>
  </si>
  <si>
    <t>This paper presents a literature review on current practices and trends on cyberphysical security of grid-connected battery energy storage systems (BESSs)</t>
  </si>
  <si>
    <t>bid data Analytics (BDA) framework</t>
  </si>
  <si>
    <t xml:space="preserve">BDA is about the application of advanced analytics techniques to extract meaningful information from large volumes of data, allowing for data-driven decision-making </t>
  </si>
  <si>
    <t>high cost for IT infrastructure; 2) unavailability of a framework for BDA implementation; 3) ‘political instability that hinders the investment
in that state";  4) lack of technologies for BDA in developing countries( technologies for data capture, process, data storage, and
analysis); 5) ‘unavailability of data
security regulation; 6) fear of cyberattacks; 7)insufficient information sharing</t>
  </si>
  <si>
    <t>interesting to use</t>
  </si>
  <si>
    <t>This study presents a list of fourteen barriers that affect the effective implementation of BDA in sustainable smart city development in developing nations</t>
  </si>
  <si>
    <t>(Blockchain-based
secure quantum key distribution and Intrusion Detection System in Edge
Enables Smart Grid Network</t>
  </si>
  <si>
    <t>intrusion detection</t>
  </si>
  <si>
    <t>monitoring and control; asset perfomance monitoring</t>
  </si>
  <si>
    <t>reinforcement learning</t>
  </si>
  <si>
    <t>The bandwidth constraints often imposed on the transmission between data concentrators and utilities is a challenge, which limit the amount of data that can be
sampled from customers. There lacks a sampling-rate control policy that is self-adaptive to users’ load
behaviors through online data interaction with the smart grid environment. In this paper, we formulate
the bandwidth-constrained sampling-rate control problem as a Markov decision process (MDP) and pro-
vide a reinforcement learning (RL)-based algorithm to solve the MDP for an optimal sampling-rate control
policy</t>
  </si>
  <si>
    <t>monitoring and control; 2) Load forecasting; 3)asset perfomance monitoring</t>
  </si>
  <si>
    <t>novel approach for obtaining probabilistic forecasts of the state of a distribution grid</t>
  </si>
  <si>
    <t>monitoring and control; asset performance monitoring</t>
  </si>
  <si>
    <t>blockchain-based decentralized energy flexibility
market  enabling small-scale prosumers to trade in a peer-to-peer fashion their flexibility in terms
of load modulation concerning the baseline energy profiles</t>
  </si>
  <si>
    <t>T) lack of solutions to enable
flexibility assets retrofitting and to support the shift from
traditional DR to decentralized market-based models;  E) current business model are unable to capture appropriate value from smal scale prosumer flexibily and the reward remain unclear or unactractive; R) Trading regulations requires some changes; O)nsufficient prosumers engagement; H) fear of delegating control of the action to IoT;</t>
  </si>
  <si>
    <t>the paper proposes a public
blockchain-based implementation of energy flexibility markets
for managing and balancing the local energy flexibility of non-
grid-owned energy assets by allowing individual small-scale pro-
sumers to trade their flexibility in a P2P fashion</t>
  </si>
  <si>
    <t>machine learning</t>
  </si>
  <si>
    <t>An LSTM-based management system for the charging of a fleet of EVs is presented by routing EVs to the most suitable charging stations.</t>
  </si>
  <si>
    <t xml:space="preserve">monitoring and control; network optimization; </t>
  </si>
  <si>
    <t>limited accuracy of the datasets</t>
  </si>
  <si>
    <t xml:space="preserve">It is interesting the analysis the propose at pag.7 where they show what technology is used for each specific activity </t>
  </si>
  <si>
    <t>T) data quality; T)Cybersecurity O) weak databases interconnection</t>
  </si>
  <si>
    <t>The objective of this article is to detail how industry 4.0 can improve the asset management of electrical networks from a global point of view. To do so, the industry 4.0 tools will be presented, as well as a review of the literature on their application and benefits in this area.</t>
  </si>
  <si>
    <t>this paper analyze the process with which AI-based smart grid invetions are managed within the Intellectual property law (It investigate if the Invetions that are made by  an AI itself could be patentable ). I do not think could be useful for the research</t>
  </si>
  <si>
    <t>intelletual property rights</t>
  </si>
  <si>
    <t>analyze the current approaches of the most relevant patent offices in dealing with the challenges of AI-related smart grid inventions</t>
  </si>
  <si>
    <t>machine learning; reinforcement Learning</t>
  </si>
  <si>
    <t>demonstrate how modern RL algorithms can be successfully used for fleet management, VPP optimization, and demand response in the smart grid</t>
  </si>
  <si>
    <t>paper not available; info retrived from abstract</t>
  </si>
  <si>
    <t>https://www.scopus.com/inward/record.uri?eid=2-s2.0-85068829377&amp;doi=10.1007%2fs11276-019-02065-9&amp;partnerID=40&amp;md5=58ec1c8b365367ac6d21ead369b6aa6c'</t>
  </si>
  <si>
    <t>framework</t>
  </si>
  <si>
    <t xml:space="preserve">This research focuses on contributing to the research in smart grids and DSM, proposing new energy and electricity market design that can be enabled by blockchain. I don't think Is useful cause it is not focused on the DSO Itself, but provides more a general view of how could be the entire marked with a BC-decentralized paradigm. </t>
  </si>
  <si>
    <t>this paper proposes a reconceptualization of the power substations communications network architecture based on the IEC 61850 standard</t>
  </si>
  <si>
    <t xml:space="preserve">T) complex management scheme; H) re-skilling the workforce; </t>
  </si>
  <si>
    <t>the algorithm models the relationship between a household’s response and household-related features in order to highlight a number of key insights which raise questions about the
reported level of consumers’ engagement in Demand Response schemes, and the motivation for different customers’ response
level</t>
  </si>
  <si>
    <t>demand side management</t>
  </si>
  <si>
    <t>The study applies distributed ledger (DLT)/blockchain technology to securely track DR provision, focusing on the validation aspect, assuring data integrity, origin,
fast registry, and sharing within a permissioned system, between all relevant parties.</t>
  </si>
  <si>
    <t>scalability</t>
  </si>
  <si>
    <t>distributed coordination scheme is proposed
that uses Blockchain and smart contracts to improve the resilience of the distribution grid automation system, specifically Substation Automation Units.</t>
  </si>
  <si>
    <t>scalability; increasing processing time</t>
  </si>
  <si>
    <t>This paper reviews the application of Model Predictive Control to microgrids from the point of view of their main functionalities, describing the design methodology and the main current advances. I do not think is useful since it is not focused on DSOs and their CFs.</t>
  </si>
  <si>
    <t xml:space="preserve"> ML-based classification of substations</t>
  </si>
  <si>
    <t xml:space="preserve">data-driven energy theft detection </t>
  </si>
  <si>
    <t>the paper discuss the existing data-driven energy theft detection schemes and summarise outstanding challenges. There are different methods: 1 classification-Based(SVM,ANNy,Decision tree, ANN), 2) regression-based (decision tree, linear regression), 3)clustering-based (Finite mixture clustering, k-means, LOF);</t>
  </si>
  <si>
    <t>O)Lack of commonly availavle prototype implementation on realistic large-scale testbed to enable extensive experimental verification.  Testbed and datasets are designed ad-hoc for specific projects limiting the geeneralisation of findings. T) Class imbalance. One of the class could have more samples then others and so the training model is biased.  T) data breach</t>
  </si>
  <si>
    <t>wirless Power transfer charging for EVs</t>
  </si>
  <si>
    <t>literature presents a review of the status of Resonant Inductive Wireless Power Transfer Charging technology also highlighting the present status and its future of the wireless EV market.</t>
  </si>
  <si>
    <t>T) cyber attacks; T) time of charging  E) cost of infrastructure; H) unknown effects on human health; R)no standards exist for operational principles of wirless chargers; R)new incetives needed</t>
  </si>
  <si>
    <t>AI techniques for classification of Power Quality disturbances</t>
  </si>
  <si>
    <t>vector machine, rule-based systems, artificial
neural networks, fuzzy models, genetic algorithms and swarm intelligence</t>
  </si>
  <si>
    <t>monitoring and control;  responding to disturbances</t>
  </si>
  <si>
    <t xml:space="preserve">the articles show some technical limitations of the different methods but not proper barriers.  T)High computational time; T)accuracy of the trained dataset is limited;  </t>
  </si>
  <si>
    <t>The prime focus of the paper is to present an exhaustive survey of detection and classification of power quality disturbances by discussing signal processing techniques and artificial intelligence tools with their respective pros and cons.</t>
  </si>
  <si>
    <t>Deep learning:      Multilayer Perceptron (MLP), Recurrent Neural Network
(RNN), Convolutional Neural Network (CNN), Restricted
Boltzmann Machines (RBM), Autoencoders (AE), Deep
Reinforcement Learning (DRL), and Generative Adversar_x0002_ial Network (GAN).</t>
  </si>
  <si>
    <t>T) pricacy; E) high finacial cost of redefinition of the grid; H) lack of skills</t>
  </si>
  <si>
    <t xml:space="preserve">machine learninng; deep learning; </t>
  </si>
  <si>
    <t xml:space="preserve">Cyber attacks mitigation </t>
  </si>
  <si>
    <t>monitoring and control; asset monitoring</t>
  </si>
  <si>
    <t>O) Lack of coordination in chage management among stakeholder. all the staleholder can be atatcked and compromise the system</t>
  </si>
  <si>
    <t>fog-based Smart energy grid SCADA system; IoT for AM-I connected distribution ssytem; Iot for smart home and buildings</t>
  </si>
  <si>
    <t>T) cyber security</t>
  </si>
  <si>
    <t>blockchain-based decentralized transactive energy system</t>
  </si>
  <si>
    <t>this article describes  a platform, called TRANSAX, which enables participants to trade in an energy futures market, which improves efficiency by finding feasible matches for energy trades, enabling DSOs to plan their energy needs better</t>
  </si>
  <si>
    <t>Flexibility management; Market operations</t>
  </si>
  <si>
    <t xml:space="preserve">it is focused more on the technicality then to DSOs CFs </t>
  </si>
  <si>
    <t>This paper proposes the Robust Bio-Dynamic Stimulated Routing Procedure (RDSRP) based on the real-time behavior of a new Hybrid Bird Optimizer (HBO) model. The bio-inspired routing system offers a reliable communication network architecture for the SG application of Wirles-Sensor-Network based QoS aware information collection</t>
  </si>
  <si>
    <t>congestion management; network optimization;  maintenace scheduling</t>
  </si>
  <si>
    <t>https://www.scopus.com/inward/record.uri?eid=2-s2.0-85089494344&amp;doi=10.3390%2fsu12156119&amp;partnerID=40&amp;md5=85f14e4859516f977033f860f4acbdb3</t>
  </si>
  <si>
    <t>blockchain platform</t>
  </si>
  <si>
    <t>https://www.scopus.com/inward/record.uri?eid=2-s2.0-85089494344&amp;doi=10.3390%2fsu12156119&amp;partnerID=40&amp;md5=85f14e4859516f977033f860f4acbdb4</t>
  </si>
  <si>
    <t>this paper talk about the relations among utilities and consumers. It is good for some best practices but do not provide input on DT and CFs.</t>
  </si>
  <si>
    <t>https://www.scopus.com/inward/record.uri?eid=2-s2.0-85089494344&amp;doi=10.3390%2fsu12156119&amp;partnerID=40&amp;md5=85f14e4859516f977033f860f4acbdb5</t>
  </si>
  <si>
    <t>deep reinforcement learning</t>
  </si>
  <si>
    <t>Volt-VAR management</t>
  </si>
  <si>
    <t>https://www.scopus.com/inward/record.uri?eid=2-s2.0-85089494344&amp;doi=10.3390%2fsu12156119&amp;partnerID=40&amp;md5=85f14e4859516f977033f860f4acbdb6</t>
  </si>
  <si>
    <t>it s just a special issue</t>
  </si>
  <si>
    <t>https://www.scopus.com/inward/record.uri?eid=2-s2.0-85089494344&amp;doi=10.3390%2fsu12156119&amp;partnerID=40&amp;md5=85f14e4859516f977033f860f4acbdb7</t>
  </si>
  <si>
    <t>supervised machine learning (ML) based forecast models are developed for total and flexible
loads of a retail building that can be used to schedule DR capacity availability for the day-ahead
and the week-ahead</t>
  </si>
  <si>
    <t xml:space="preserve">Load forecasting; demand response management; </t>
  </si>
  <si>
    <t>https://www.scopus.com/inward/record.uri?eid=2-s2.0-85089494344&amp;doi=10.3390%2fsu12156119&amp;partnerID=40&amp;md5=85f14e4859516f977033f860f4acbdb8</t>
  </si>
  <si>
    <t>This paper proposed a fault detection system for microgrids based on machine learning (ML) techniques.</t>
  </si>
  <si>
    <t>https://www.scopus.com/inward/record.uri?eid=2-s2.0-85089494344&amp;doi=10.3390%2fsu12156119&amp;partnerID=40&amp;md5=85f14e4859516f977033f860f4acbdb9</t>
  </si>
  <si>
    <t>the paper is not focused on DTs. It develops a standardised four-step flexibility assessment methodology that provides an easily implementable way of assessing the power
flexibility of buildings, overcoming the requirement for hiring building energy experts or
conducting detailed online data acquisition. Probably useful for best practices</t>
  </si>
  <si>
    <t>demand response management</t>
  </si>
  <si>
    <t>https://www.scopus.com/inward/record.uri?eid=2-s2.0-85089494344&amp;doi=10.3390%2fsu12156119&amp;partnerID=40&amp;md5=85f14e4859516f977033f860f4acbdb10</t>
  </si>
  <si>
    <t>do not talk about DTs</t>
  </si>
  <si>
    <t>https://www.scopus.com/inward/record.uri?eid=2-s2.0-85089494344&amp;doi=10.3390%2fsu12156119&amp;partnerID=40&amp;md5=85f14e4859516f977033f860f4acbdb11</t>
  </si>
  <si>
    <t>The paper develops a novel hybrid machine learning-based method using adaptive neuro-fuzzy inference system (ANFIS), multilayer perceptron (MLP) artificial neural network (ANN), and radial basis function (RBF) ANN to precisely predict the load and weather data</t>
  </si>
  <si>
    <t>monitroing and control; load forecasting; demand side management</t>
  </si>
  <si>
    <t>https://www.scopus.com/inward/record.uri?eid=2-s2.0-85089494344&amp;doi=10.3390%2fsu12156119&amp;partnerID=40&amp;md5=85f14e4859516f977033f860f4acbdb12</t>
  </si>
  <si>
    <t>integrated platform for smart monitoring and controlling the energy consumption in urban scenarios  by integrating
Big Data analysis, computational intelligence, Internet of
Things (IoT), High Performance, and Cloud Computing</t>
  </si>
  <si>
    <t>https://www.scopus.com/inward/record.uri?eid=2-s2.0-85089494344&amp;doi=10.3390%2fsu12156119&amp;partnerID=40&amp;md5=85f14e4859516f977033f860f4acbdb13</t>
  </si>
  <si>
    <t>systematic review of various blockchain-based solutions and their applicability in various Industry 4.0-based applications</t>
  </si>
  <si>
    <t>scalability; cyeber security; H) Lack of trust</t>
  </si>
  <si>
    <t>https://www.scopus.com/inward/record.uri?eid=2-s2.0-85089494344&amp;doi=10.3390%2fsu12156119&amp;partnerID=40&amp;md5=85f14e4859516f977033f860f4acbdb14</t>
  </si>
  <si>
    <t>DNN, RL, RBF, RSM, and Kriging</t>
  </si>
  <si>
    <t>A comparative study of several recently introduced model_x0002_free data-driven methods, including DNN, RL, RBF, RSM, and Kriging in predicting the real-time behavior of MGs under incomplete information is carried out in this paper</t>
  </si>
  <si>
    <t>monitoring and control;networ optimization; system analysis</t>
  </si>
  <si>
    <t>https://www.scopus.com/inward/record.uri?eid=2-s2.0-85089494344&amp;doi=10.3390%2fsu12156119&amp;partnerID=40&amp;md5=85f14e4859516f977033f860f4acbdb15</t>
  </si>
  <si>
    <t>It does not provides any link among DTs and DSOs fnctionalities. Could be useful to describe the barriers in general (maub for the introduction)</t>
  </si>
  <si>
    <t>interesting</t>
  </si>
  <si>
    <t>https://www.scopus.com/inward/record.uri?eid=2-s2.0-85089494344&amp;doi=10.3390%2fsu12156119&amp;partnerID=40&amp;md5=85f14e4859516f977033f860f4acbdb16</t>
  </si>
  <si>
    <t>Challenges of big data for electrical power and energy industry include privacy, data mining, integration of data, cyber security, and demand prediction through analytics processing in smart grid (SG) applications, data quality and cost balance, industrial fault diagnosis using big data and quantum cryptography for data security in smart grids</t>
  </si>
  <si>
    <t>https://www.scopus.com/inward/record.uri?eid=2-s2.0-85089494344&amp;doi=10.3390%2fsu12156119&amp;partnerID=40&amp;md5=85f14e4859516f977033f860f4acbdb17</t>
  </si>
  <si>
    <t>deep learning</t>
  </si>
  <si>
    <t xml:space="preserve">deep learning model for long-term solar radiation forecasting </t>
  </si>
  <si>
    <t>monitorinf and control; network optimization; load forecasting</t>
  </si>
  <si>
    <t>https://www.scopus.com/inward/record.uri?eid=2-s2.0-85089494344&amp;doi=10.3390%2fsu12156119&amp;partnerID=40&amp;md5=85f14e4859516f977033f860f4acbdb18</t>
  </si>
  <si>
    <t>not focused on DTs but on market aspects. No link is provided among DT and DSO</t>
  </si>
  <si>
    <t>https://www.scopus.com/inward/record.uri?eid=2-s2.0-85089494344&amp;doi=10.3390%2fsu12156119&amp;partnerID=40&amp;md5=85f14e4859516f977033f860f4acbdb19</t>
  </si>
  <si>
    <t>I do not see the link among DSOs and CFs</t>
  </si>
  <si>
    <t xml:space="preserve">this research aims to present an architecture based on big data to improve energy prosumption in smart community districts by applying enterprise architecture approach grounded on The Open Group Architecture Framework (TOGAF)  to process energy data for real-time decision-making towards
improving prosumption services. </t>
  </si>
  <si>
    <t>https://www.scopus.com/inward/record.uri?eid=2-s2.0-85089494344&amp;doi=10.3390%2fsu12156119&amp;partnerID=40&amp;md5=85f14e4859516f977033f860f4acbdb20</t>
  </si>
  <si>
    <t>a data-driven methodology is presented that aims at obtaining power requirement models that can be used to foresee the behaviour of the grid.  a data-based approach to the definition of
typical scenarios and profiles for recharging electric cars</t>
  </si>
  <si>
    <t>https://www.scopus.com/inward/record.uri?eid=2-s2.0-85089494344&amp;doi=10.3390%2fsu12156119&amp;partnerID=40&amp;md5=85f14e4859516f977033f860f4acbdb21</t>
  </si>
  <si>
    <t>Support vector machine</t>
  </si>
  <si>
    <r>
      <t xml:space="preserve">a current tracing method (CTM) has been proposed to model the single distribution feeder as several independent parallel connected virtual lines that traces the detailed contribution of different current sources to the power line current. Moreover, for the first time, the enhanced current information is used as the expanded feature space of SVM to significantly improve </t>
    </r>
    <r>
      <rPr>
        <b/>
        <sz val="10"/>
        <color theme="1"/>
        <rFont val="Calibri"/>
        <family val="2"/>
        <scheme val="minor"/>
      </rPr>
      <t>fault current detection</t>
    </r>
    <r>
      <rPr>
        <sz val="10"/>
        <color theme="1"/>
        <rFont val="Calibri"/>
        <family val="2"/>
        <scheme val="minor"/>
      </rPr>
      <t xml:space="preserve"> on the power line</t>
    </r>
  </si>
  <si>
    <t>monitorning and control; asset performance monitoring</t>
  </si>
  <si>
    <t>https://www.scopus.com/inward/record.uri?eid=2-s2.0-85089494344&amp;doi=10.3390%2fsu12156119&amp;partnerID=40&amp;md5=85f14e4859516f977033f860f4acbdb22</t>
  </si>
  <si>
    <t>This paper aims to propose a secured stochastic energy management framework for Networked MicroGrids based on the modified blockchain approach, utilizing the directed acyclic graph (DAG).</t>
  </si>
  <si>
    <t>network communication and coordination</t>
  </si>
  <si>
    <t>https://www.scopus.com/inward/record.uri?eid=2-s2.0-85089494344&amp;doi=10.3390%2fsu12156119&amp;partnerID=40&amp;md5=85f14e4859516f977033f860f4acbdb23</t>
  </si>
  <si>
    <t>The paper do not talk about specific digital technolgies, but It provide suggestion on how to structure Itrusion Detection Systems. (do not know how to consider this paper)</t>
  </si>
  <si>
    <r>
      <t xml:space="preserve">A major challenge lies in implementation. Embedded devices in substations have </t>
    </r>
    <r>
      <rPr>
        <b/>
        <sz val="11"/>
        <rFont val="Calibri"/>
        <family val="2"/>
        <scheme val="minor"/>
      </rPr>
      <t>limited computing resources</t>
    </r>
    <r>
      <rPr>
        <sz val="11"/>
        <rFont val="Calibri"/>
        <family val="2"/>
        <scheme val="minor"/>
      </rPr>
      <t xml:space="preserve"> and can devote only a part of their resources for security processing. In addition to implementation, </t>
    </r>
    <r>
      <rPr>
        <b/>
        <sz val="11"/>
        <rFont val="Calibri"/>
        <family val="2"/>
        <scheme val="minor"/>
      </rPr>
      <t>migration</t>
    </r>
    <r>
      <rPr>
        <sz val="11"/>
        <rFont val="Calibri"/>
        <family val="2"/>
        <scheme val="minor"/>
      </rPr>
      <t xml:space="preserve"> is another daunting challenge since installing security 
functions into legacy devices overnight is not possible</t>
    </r>
  </si>
  <si>
    <t>https://www.scopus.com/inward/record.uri?eid=2-s2.0-85089494344&amp;doi=10.3390%2fsu12156119&amp;partnerID=40&amp;md5=85f14e4859516f977033f860f4acbdb24</t>
  </si>
  <si>
    <t>introduce a novel data-driven event detection technique to extract events from the extremely large collection of raw micro-PhasorMeasurementUnit data. Subsequently, a data-driven event classifier is developed to effectively classify power quality events</t>
  </si>
  <si>
    <t>monitoring and control; remote asset monitoring</t>
  </si>
  <si>
    <t>https://www.scopus.com/inward/record.uri?eid=2-s2.0-85089494344&amp;doi=10.3390%2fsu12156119&amp;partnerID=40&amp;md5=85f14e4859516f977033f860f4acbdb25</t>
  </si>
  <si>
    <t>Useful paper for data standardization! Save it</t>
  </si>
  <si>
    <t>This article focuses on data standardization for electricity access and renewable-energy_x0002_based microgrids</t>
  </si>
  <si>
    <t>Using the data standardization approach developed here, it is possible to create a much_x0002_needed first-access electricity system database. This will pro_x0002_vide an important resource for project developers and energy companies to assess the potential of a certain unelectrified site, estimating its demand growth in time and establishing universal control systems that can seamlessly communicate with different components.</t>
  </si>
  <si>
    <t>https://www.scopus.com/inward/record.uri?eid=2-s2.0-85089494344&amp;doi=10.3390%2fsu12156119&amp;partnerID=40&amp;md5=85f14e4859516f977033f860f4acbdb26</t>
  </si>
  <si>
    <t>Wireless IoT Edge-enabled Block Replica Strategy (WIEBRS), that stores in-place, partition-based and multi-homing block replica to respective edge nodes. This reduces the delay latency of accessing datasets for aggregate MapReduce and increases the performance of the job in the smart grid</t>
  </si>
  <si>
    <t>I think could serve all the functionalities</t>
  </si>
  <si>
    <t>https://www.scopus.com/inward/record.uri?eid=2-s2.0-85089494344&amp;doi=10.3390%2fsu12156119&amp;partnerID=40&amp;md5=85f14e4859516f977033f860f4acbdb27</t>
  </si>
  <si>
    <t>SVM</t>
  </si>
  <si>
    <t>The purpose of this study is to develop a power distribution unit that is capable of taking advantage of locally available resources (such as DERs and storage) and making appropriate decisions to ensure power availability to critical loads at all times</t>
  </si>
  <si>
    <t>Responding to distubances and outage</t>
  </si>
  <si>
    <t>https://www.scopus.com/inward/record.uri?eid=2-s2.0-85089494344&amp;doi=10.3390%2fsu12156119&amp;partnerID=40&amp;md5=85f14e4859516f977033f860f4acbdb28</t>
  </si>
  <si>
    <t>The study proposes the “PaToPaEM” framework for joint line parameter and topology estimation with historical measurements from different unknown states</t>
  </si>
  <si>
    <t>monitoring and control; system analysis; network optimization</t>
  </si>
  <si>
    <t>https://www.scopus.com/inward/record.uri?eid=2-s2.0-85089494344&amp;doi=10.3390%2fsu12156119&amp;partnerID=40&amp;md5=85f14e4859516f977033f860f4acbdb29</t>
  </si>
  <si>
    <t>data analytics</t>
  </si>
  <si>
    <t>This paper attempts to provide a comprehensive review of the current research in recent years and identify future challenges for smart meter data analytics</t>
  </si>
  <si>
    <t>Balancing and demand; load forecasting</t>
  </si>
  <si>
    <r>
      <rPr>
        <b/>
        <sz val="11"/>
        <color theme="1"/>
        <rFont val="Calibri"/>
        <family val="2"/>
        <scheme val="minor"/>
      </rPr>
      <t>T) Scalability</t>
    </r>
    <r>
      <rPr>
        <sz val="11"/>
        <color theme="1"/>
        <rFont val="Calibri"/>
        <family val="2"/>
        <scheme val="minor"/>
      </rPr>
      <t>: a majority of smart meter data analytics methods that are applicable to small data sets may not be appropriate for large data sets;</t>
    </r>
    <r>
      <rPr>
        <b/>
        <sz val="11"/>
        <color theme="1"/>
        <rFont val="Calibri"/>
        <family val="2"/>
        <scheme val="minor"/>
      </rPr>
      <t xml:space="preserve"> T) privacy</t>
    </r>
    <r>
      <rPr>
        <sz val="11"/>
        <color theme="1"/>
        <rFont val="Calibri"/>
        <family val="2"/>
        <scheme val="minor"/>
      </rPr>
      <t>: Many existing works on the data privacy and security
issue mainly focus on the data communication architecture
and physical circuits [210]. How to study the data privacy and
security from the perspective of data analytics is still limited.</t>
    </r>
  </si>
  <si>
    <t>https://www.scopus.com/inward/record.uri?eid=2-s2.0-85089494344&amp;doi=10.3390%2fsu12156119&amp;partnerID=40&amp;md5=85f14e4859516f977033f860f4acbdb30</t>
  </si>
  <si>
    <t>reinforcement learning;</t>
  </si>
  <si>
    <t>The novelty of this article is to treat more than one problem in a single technique, simultaneously and not sequentially. Instead of having multiple algorithms to solve the various issues of distribution networks, a centralized method is proposed to solve the problems at the moment of fault and overload</t>
  </si>
  <si>
    <t>responding to distrubances and outages; monitoring and control;  load management;</t>
  </si>
  <si>
    <t>lack of complete information</t>
  </si>
  <si>
    <t>https://www.scopus.com/inward/record.uri?eid=2-s2.0-85089494344&amp;doi=10.3390%2fsu12156119&amp;partnerID=40&amp;md5=85f14e4859516f977033f860f4acbdb31</t>
  </si>
  <si>
    <t>A summary of the methods and techniques for EV charging strategies is presented based on machine learning and probabilities approaches. This research paper indicates many factors and challenges in the development of EV charging control in next-generation smart grid applications and provides potential recommendations.</t>
  </si>
  <si>
    <t>monitoring and control; network optimization;  load forecasting; DR management</t>
  </si>
  <si>
    <t>there are very significant challenges in the communication systems related to ensuring compatibility among the diverse mechanisms and providing smooth and secure data broadcasting. Therefore, issues concerning the increased infrastructure, maintenance budgets, and functioning are also raised</t>
  </si>
  <si>
    <t>https://www.scopus.com/inward/record.uri?eid=2-s2.0-85089494344&amp;doi=10.3390%2fsu12156119&amp;partnerID=40&amp;md5=85f14e4859516f977033f860f4acbdb32</t>
  </si>
  <si>
    <t xml:space="preserve">virtual network security function </t>
  </si>
  <si>
    <t>This study propose a security framework compliant to the Security-as-a-Service paradigm. Inorder to implement this framework, It leverages  on Network Function Virtualisation (NFV) and Software-Defined Networking (SDN), using a user-centered approach.</t>
  </si>
  <si>
    <t>https://www.scopus.com/inward/record.uri?eid=2-s2.0-85089494344&amp;doi=10.3390%2fsu12156119&amp;partnerID=40&amp;md5=85f14e4859516f977033f860f4acbdb33</t>
  </si>
  <si>
    <t>https://www.scopus.com/inward/record.uri?eid=2-s2.0-85089494344&amp;doi=10.3390%2fsu12156119&amp;partnerID=40&amp;md5=85f14e4859516f977033f860f4acbdb34</t>
  </si>
  <si>
    <t>In this paper, authors mainly propose two secure and privacy xpreserving data aggregation schemes for IoT devices.</t>
  </si>
  <si>
    <t>https://www.scopus.com/inward/record.uri?eid=2-s2.0-85089494344&amp;doi=10.3390%2fsu12156119&amp;partnerID=40&amp;md5=85f14e4859516f977033f860f4acbdb35</t>
  </si>
  <si>
    <t>To prevent the exploitation of a vSDN-based SG architecture, this work formulated the strategic interaction between a hypervisor monitoring its vSDN controllers and the source of new flow requests sent from switches compromised by a DDoS attacker, as a non-cooperative dynamic Bayesian game of intrusion detection. Our game model enables a hypervisor to distribute its limited resources to monitor guest vSDN controllers optimally.</t>
  </si>
  <si>
    <t>monitoring and control; system analysis</t>
  </si>
  <si>
    <t>https://www.scopus.com/inward/record.uri?eid=2-s2.0-85089494344&amp;doi=10.3390%2fsu12156119&amp;partnerID=40&amp;md5=85f14e4859516f977033f860f4acbdb36</t>
  </si>
  <si>
    <t>This paper reviews different prospects, advantages, approaches, and technical challenges of utilizing the blockchain technology in the smart grid, and presents frameworks for key smart grid blockchain-based applications</t>
  </si>
  <si>
    <t>monitoring and control</t>
  </si>
  <si>
    <t xml:space="preserve">T)scalability;  T)speed of blockchain technology cannot meet the requirements of the high-frequency transaction and
dispatch of smart grids. E)Transaction expenses and speed of network: the transactions charge of the blockchain technology is rather
high after being advertised as ‘nearly free’ during the
first few years. </t>
  </si>
  <si>
    <t>https://www.scopus.com/inward/record.uri?eid=2-s2.0-85089494344&amp;doi=10.3390%2fsu12156119&amp;partnerID=40&amp;md5=85f14e4859516f977033f860f4acbdb37</t>
  </si>
  <si>
    <t>it doesn't talk about a specific DT but propose some standards</t>
  </si>
  <si>
    <t>this paper presents an eXtensible Message Presence Protocol (XMPP)-based IEC 61850 communication for VPPs</t>
  </si>
  <si>
    <t>https://www.scopus.com/inward/record.uri?eid=2-s2.0-85089494344&amp;doi=10.3390%2fsu12156119&amp;partnerID=40&amp;md5=85f14e4859516f977033f860f4acbdb38</t>
  </si>
  <si>
    <t>This paper proposes a novel electrical peak demand curtailment allocation (DCA) method to manage demand-side resources in response to fluctuations in renewable energy outputs.</t>
  </si>
  <si>
    <t>DS management</t>
  </si>
  <si>
    <t>https://www.scopus.com/inward/record.uri?eid=2-s2.0-85089494344&amp;doi=10.3390%2fsu12156119&amp;partnerID=40&amp;md5=85f14e4859516f977033f860f4acbdb39</t>
  </si>
  <si>
    <t>https://www.scopus.com/inward/record.uri?eid=2-s2.0-85089494344&amp;doi=10.3390%2fsu12156119&amp;partnerID=40&amp;md5=85f14e4859516f977033f860f4acbdb40</t>
  </si>
  <si>
    <t>https://www.scopus.com/inward/record.uri?eid=2-s2.0-85089494344&amp;doi=10.3390%2fsu12156119&amp;partnerID=40&amp;md5=85f14e4859516f977033f860f4acbdb41</t>
  </si>
  <si>
    <t>https://www.scopus.com/inward/record.uri?eid=2-s2.0-85089494344&amp;doi=10.3390%2fsu12156119&amp;partnerID=40&amp;md5=85f14e4859516f977033f860f4acbdb42</t>
  </si>
  <si>
    <t>https://www.scopus.com/inward/record.uri?eid=2-s2.0-85089494344&amp;doi=10.3390%2fsu12156119&amp;partnerID=40&amp;md5=85f14e4859516f977033f860f4acbdb43</t>
  </si>
  <si>
    <t>AI-friendly cross-timescale simulation and analysis
platform</t>
  </si>
  <si>
    <t xml:space="preserve">amount of data required to train and calibrate
data-driven methods is enormous and must be generated through
simulating the system under different operating conditions thousands of times. The automation capability of most
simulators are not efficient enough as users need to design and implement workflow control scripts that instruct the simulators to run repetitive simulations. </t>
  </si>
  <si>
    <t>https://www.scopus.com/inward/record.uri?eid=2-s2.0-85089494344&amp;doi=10.3390%2fsu12156119&amp;partnerID=40&amp;md5=85f14e4859516f977033f860f4acbdb44</t>
  </si>
  <si>
    <t>LATENCY AND LOW THROUGHPUT,LARGE DATA STORAGE, ATTACK VULNERABILITY, VOLATILE VALUE</t>
  </si>
  <si>
    <t>https://www.scopus.com/inward/record.uri?eid=2-s2.0-85089494344&amp;doi=10.3390%2fsu12156119&amp;partnerID=40&amp;md5=85f14e4859516f977033f860f4acbdb45</t>
  </si>
  <si>
    <t>https://www.scopus.com/inward/record.uri?eid=2-s2.0-85089494344&amp;doi=10.3390%2fsu12156119&amp;partnerID=40&amp;md5=85f14e4859516f977033f860f4acbdb46</t>
  </si>
  <si>
    <t xml:space="preserve">Data balancing method </t>
  </si>
  <si>
    <t>https://www.scopus.com/inward/record.uri?eid=2-s2.0-85089494344&amp;doi=10.3390%2fsu12156119&amp;partnerID=40&amp;md5=85f14e4859516f977033f860f4acbdb47</t>
  </si>
  <si>
    <t xml:space="preserve">Data Recovery and Capture, Data Compression,Data Loss: Data Coherence:Real-Time Processing:Performance, Visualization:Security </t>
  </si>
  <si>
    <t>https://www.scopus.com/inward/record.uri?eid=2-s2.0-85089494344&amp;doi=10.3390%2fsu12156119&amp;partnerID=40&amp;md5=85f14e4859516f977033f860f4acbdb48</t>
  </si>
  <si>
    <t xml:space="preserve">Peer-to-Peer Energy Trading Mechanism </t>
  </si>
  <si>
    <t xml:space="preserve">not specified </t>
  </si>
  <si>
    <t>https://www.scopus.com/inward/record.uri?eid=2-s2.0-85089494344&amp;doi=10.3390%2fsu12156119&amp;partnerID=40&amp;md5=85f14e4859516f977033f860f4acbdb49</t>
  </si>
  <si>
    <t xml:space="preserve">Microgrid </t>
  </si>
  <si>
    <t>These challenges are
related to emerging technology adaptation, socio-economic
issues, lack of policy, and awareness</t>
  </si>
  <si>
    <t>https://www.scopus.com/inward/record.uri?eid=2-s2.0-85089494344&amp;doi=10.3390%2fsu12156119&amp;partnerID=40&amp;md5=85f14e4859516f977033f860f4acbdb50</t>
  </si>
  <si>
    <t xml:space="preserve">several ones mentioned in the study to cope with cypber atacks --&gt; Digital twin real time monitoring. Anomaliedetection based on big data. Both barrieres for their implementation were technical </t>
  </si>
  <si>
    <t>Critical power system functionalities
such as market operation, advanced metering, and network
operation may also face attacks.  the communication networks are vulnerable to
adversaries who can manipulate the control and measurement Cyber-physical attack and defense
simulations are necessary to estimate their performance,
though it is impossible to implement most experiments
on a real-world power grid.</t>
  </si>
  <si>
    <t>There has been a
growing need to use continuous-time simulation with hardware in the loop (HIL) capabilities. . In [142], the authors
developed a SCADA security testbed, which integrates a realtime immersive network simulation environment For future research in this area, cyber-physical
interdependence needs to be comprehensively explored.Without reliable attack identification, it is hard
to implement a mitigation process with pertinence. While
detecting attacks is computationally straightforward, identifying the attack location and strategy is computationally
challenging [</t>
  </si>
  <si>
    <t>https://www.scopus.com/inward/record.uri?eid=2-s2.0-85089494344&amp;doi=10.3390%2fsu12156119&amp;partnerID=40&amp;md5=85f14e4859516f977033f860f4acbdb51</t>
  </si>
  <si>
    <t xml:space="preserve">Energy theft detection method based on advanced meetierng infrastructure and Classification algorithms </t>
  </si>
  <si>
    <t>However, these methods have certain limitations, such as
high execution time complexity, sensitivity to the initially of
set parameters, and inability to learn imbalanced data</t>
  </si>
  <si>
    <t>A new labeling method is introduced for assigning labels to electricity consumers that is based on three analyses: intra-consumer, inter-consumer, and temperatureelectricity consumption relation. • Two enhanced optimized classifiers are proposed for ETD that efficiently detect electricity theft. • A novel feature extractor named as Reconstruction Independent Compunent Analysis-based Sparse AutoEncoder (RICASAE) is proposed for deriving informative and significant features from data in order to improve classification results. • A comprehensive comparative analysis is performed on the proposed optimized classifiers using multiple real world datasets.</t>
  </si>
  <si>
    <t>https://www.scopus.com/inward/record.uri?eid=2-s2.0-85089494344&amp;doi=10.3390%2fsu12156119&amp;partnerID=40&amp;md5=85f14e4859516f977033f860f4acbdb52</t>
  </si>
  <si>
    <t xml:space="preserve">Concept and Research Framework for
Coordinated Situation Awareness and Active
Defense </t>
  </si>
  <si>
    <t>The existing cyber-side and physical-side security defense
systems are relatively isolated. For cyber-attacks, the main approaches to situation awareness and defense are executed at the cyber side, whereas the physical side has not been ac‐ tively involved in these efforts. In many circumstances, state information of the physical side of the system can assist in the identification and traceback of cyber-attacks. The mea‐sures at the physical side can help prevent or reduce the risk caused by cyber-attacks. Therefore, it is necessary to system‐ atically study a coordinated method of cyber-physical situa‐
tion awareness and active defense.</t>
  </si>
  <si>
    <t>The tight coupling between the cyber side and the physi‐
cal side in a CPPS poses a challenge to the security of the
power system</t>
  </si>
  <si>
    <t>To fully implement the coordination between the cyber and physical sides to reap the corresponding benefits, the ad‐vancements in the following areas will be critical: CPPS and cyber-attack modeling, analysis of CPPS security and risk analysis considering malicious attacks, and CPPS control the‐
ory.</t>
  </si>
  <si>
    <t>https://www.scopus.com/inward/record.uri?eid=2-s2.0-85089494344&amp;doi=10.3390%2fsu12156119&amp;partnerID=40&amp;md5=85f14e4859516f977033f860f4acbdb53</t>
  </si>
  <si>
    <t>https://www.scopus.com/inward/record.uri?eid=2-s2.0-85089494344&amp;doi=10.3390%2fsu12156119&amp;partnerID=40&amp;md5=85f14e4859516f977033f860f4acbdb54</t>
  </si>
  <si>
    <t>Iot</t>
  </si>
  <si>
    <t>IoT devices suffer from enormous security threats due to
low cost and power unlike traditional desktop and mobile
devices. The
vulnerabilities in IoT devices arise due to lack of transport
encryption, insecure Web interfaces, inadequate software
protection, and insufficient authorization [</t>
  </si>
  <si>
    <t>https://www.scopus.com/inward/record.uri?eid=2-s2.0-85089494344&amp;doi=10.3390%2fsu12156119&amp;partnerID=40&amp;md5=85f14e4859516f977033f860f4acbdb55</t>
  </si>
  <si>
    <t xml:space="preserve">Internet of Energy </t>
  </si>
  <si>
    <t xml:space="preserve">Very high level.  a lot of task mentioned. </t>
  </si>
  <si>
    <t>1.) The most cardinal challenge is the possible data leakage;
consumers’ sensitive information 2.) Cyberattack
is another major concern 3.) Unreliable or unpredictable
internet connectivity is another concern 4.) it is cumbersome and expensive  to store data from all the available sources</t>
  </si>
  <si>
    <t>1.) Advance data fusion techniques
can help integrating multiple data sources and deliver more accurate, consistent, and useful insights.2.) ta handling issues are
required to address more efficiently and consistently in the
future.</t>
  </si>
  <si>
    <t>https://www.scopus.com/inward/record.uri?eid=2-s2.0-85089494344&amp;doi=10.3390%2fsu12156119&amp;partnerID=40&amp;md5=85f14e4859516f977033f860f4acbdb56</t>
  </si>
  <si>
    <t>Distributed Software-Defined IoT System</t>
  </si>
  <si>
    <t xml:space="preserve">
1)  a customized SDN infrastructure that consists of long-range power IoT sensor network called grid
management network (GMN). 
2) We propose a fault prediction algorithm called distribution transformer fault prediction (DTFP) for fault prediction in DT. The NN algorithm consists of multiple interconnected mesh hidden layers with various weights. Optimization is implemented using back probation to tune the weights for efficient prediction accuracy. The DTFP is installed in the management layer with periodic fault prediction based on hourly historical data.
3) We propose a communication protocol called softwaredefined communications (SDN-sense) for the wireless IoT nodes on the DTs network. The protocol runs on both layers, control layer represented as sink node and forwarding layer representing the forwarding engines. The forwarding tables are built using received broadcast (BC) packets and then information is relayed to the sink SDN node for constructing the topology table. The best route is selected to be used as the main route; however, an alternative fail recovery is addressed with the most reliable route.</t>
  </si>
  <si>
    <t xml:space="preserve"> Fault Diagnosis </t>
  </si>
  <si>
    <t xml:space="preserve">No barriers mentioned </t>
  </si>
  <si>
    <t>https://www.scopus.com/inward/record.uri?eid=2-s2.0-85089494344&amp;doi=10.3390%2fsu12156119&amp;partnerID=40&amp;md5=85f14e4859516f977033f860f4acbdb57</t>
  </si>
  <si>
    <t>Energy Management for Demand
Response Using Kernel Lifelong Learning_x000D_</t>
  </si>
  <si>
    <t>Summarizing, the main contributions of this work are: • A DR problem involving major controllable loads in building EMS is formulated, where the occupants’ discomfort levels are minimized while meeting a specified DR target. • The lifelong learning approach is employed to exploit structural similarities in the control policies for individual spaces in the building, accommodating the nonlinearities in a kernel-based learning framework. • The coupling DR constraint is relaxed via the dual decomposition technique so that the lifelong learning method, originally developed for unconstrained ML problems, can be readily adapted to the optimization problem at hand. • The proposed algorithm is tested by numerical experiments designed partly based on real data sets.</t>
  </si>
  <si>
    <t xml:space="preserve">Demand Response </t>
  </si>
  <si>
    <t>x?</t>
  </si>
  <si>
    <t>A significant challenge is to cope with the uncertainty
of various environmental factors such as the solar illuminance and ambient temperature, as well as the
psycho-economic factors such as the energy usage preferences of the occupants.</t>
  </si>
  <si>
    <t>https://www.scopus.com/inward/record.uri?eid=2-s2.0-85089494344&amp;doi=10.3390%2fsu12156119&amp;partnerID=40&amp;md5=85f14e4859516f977033f860f4acbdb58</t>
  </si>
  <si>
    <t xml:space="preserve">wireless sensor networks </t>
  </si>
  <si>
    <t xml:space="preserve">General. (no subtask specified) Decided to go for the core functionalities where the use of WLAN and authentification protocols makes the most sense </t>
  </si>
  <si>
    <t>Due to the development of the Internet, the number of objects
connected to the IoT is increasing. Therefore, it is necessary
to provide a secure service of IoT-enabled WSN that connects
sensors of objects.</t>
  </si>
  <si>
    <t xml:space="preserve">The proposed method could be used from a lot of stake holders from my point of view </t>
  </si>
  <si>
    <t>https://www.scopus.com/inward/record.uri?eid=2-s2.0-85089494344&amp;doi=10.3390%2fsu12156119&amp;partnerID=40&amp;md5=85f14e4859516f977033f860f4acbdb59</t>
  </si>
  <si>
    <t xml:space="preserve">Information and communication technologies for microgrid operation , Distributed Energy storage systems, </t>
  </si>
  <si>
    <t xml:space="preserve"> converters interactions with other
parts of grid including other converters, passive components
and mechanical systems/ reliability issues of converter components / protection issues
 of power converters/ low inertia in the system</t>
  </si>
  <si>
    <t>https://www.scopus.com/inward/record.uri?eid=2-s2.0-85089494344&amp;doi=10.3390%2fsu12156119&amp;partnerID=40&amp;md5=85f14e4859516f977033f860f4acbdb61</t>
  </si>
  <si>
    <t>Na</t>
  </si>
  <si>
    <t>https://www.scopus.com/inward/record.uri?eid=2-s2.0-85089494344&amp;doi=10.3390%2fsu12156119&amp;partnerID=40&amp;md5=85f14e4859516f977033f860f4acbdb62</t>
  </si>
  <si>
    <t>PEER-TO-PEER ENERGY TRADING, SOFTWARE-DEFINED NETWORK, SMART METERING INFRASTRUCTURE, C. ENERGY INTERNET ACCESS EQUIPMENT, INTELLIGENT ENERGY MANAGEMENT, ENERGY HUB</t>
  </si>
  <si>
    <t>power line communication mas has shortcomings as regards bandwidth requirements, low data rates, and signal attenuation, standardisation, standardization of
information and communication strategies for the deployment of smart meters</t>
  </si>
  <si>
    <t>https://www.scopus.com/inward/record.uri?eid=2-s2.0-85089494344&amp;doi=10.3390%2fsu12156119&amp;partnerID=40&amp;md5=85f14e4859516f977033f860f4acbdb63</t>
  </si>
  <si>
    <t>https://www.scopus.com/inward/record.uri?eid=2-s2.0-85089494344&amp;doi=10.3390%2fsu12156119&amp;partnerID=40&amp;md5=85f14e4859516f977033f860f4acbdb64</t>
  </si>
  <si>
    <t>unified system attack modeling and security assessment of an active distribution
power system</t>
  </si>
  <si>
    <t>https://www.scopus.com/inward/record.uri?eid=2-s2.0-85089494344&amp;doi=10.3390%2fsu12156119&amp;partnerID=40&amp;md5=85f14e4859516f977033f860f4acbdb65</t>
  </si>
  <si>
    <t xml:space="preserve">Temperature sensor </t>
  </si>
  <si>
    <t>a new wireless temperature measurement and compensation system that resolves the
poor thermal stability issues associated with electronic instrument transformers and improves their measurement accuracy</t>
  </si>
  <si>
    <t>% on total</t>
  </si>
  <si>
    <t>total</t>
  </si>
  <si>
    <t>number of repetitions</t>
  </si>
  <si>
    <r>
      <t xml:space="preserve">machine learning: </t>
    </r>
    <r>
      <rPr>
        <b/>
        <sz val="11"/>
        <color rgb="FF000000"/>
        <rFont val="Calibri"/>
        <family val="2"/>
        <scheme val="minor"/>
      </rPr>
      <t xml:space="preserve">open-set classifier </t>
    </r>
    <r>
      <rPr>
        <sz val="11"/>
        <color rgb="FF000000"/>
        <rFont val="Calibri"/>
        <family val="2"/>
        <scheme val="minor"/>
      </rPr>
      <t>(Unlike a traditional classifier, which is trained to identify only a predefined set of classes, an open-set classifier can also detect objects that do not belong to any of the known classes)</t>
    </r>
  </si>
  <si>
    <r>
      <t xml:space="preserve">a current tracing method (CTM) has been proposed to model the single distribution feeder as several independent parallel connected virtual lines that traces the detailed contribution of different current sources to the power line current. Moreover, for the first time, the enhanced current information is used as the expanded feature space of SVM to significantly improve </t>
    </r>
    <r>
      <rPr>
        <b/>
        <sz val="11"/>
        <color theme="1"/>
        <rFont val="Calibri"/>
        <family val="2"/>
        <scheme val="minor"/>
      </rPr>
      <t>fault current detection</t>
    </r>
    <r>
      <rPr>
        <sz val="11"/>
        <color theme="1"/>
        <rFont val="Calibri"/>
        <family val="2"/>
        <scheme val="minor"/>
      </rPr>
      <t xml:space="preserve"> on the power line</t>
    </r>
  </si>
  <si>
    <t>system management</t>
  </si>
  <si>
    <t>Flexibility management</t>
  </si>
  <si>
    <t>commercial operation</t>
  </si>
  <si>
    <t>Asset management</t>
  </si>
  <si>
    <t>Core Functionalities</t>
  </si>
  <si>
    <t>Description CF</t>
  </si>
  <si>
    <t>Sub Tasks</t>
  </si>
  <si>
    <t>Description ST</t>
  </si>
  <si>
    <t>System operations</t>
  </si>
  <si>
    <t>This involves monitoring, controlling, and managing the energy distribution system in order to ensure reliability and safety. This includes load balancing, monitoring of power flow, and responding to faults.</t>
  </si>
  <si>
    <t>Monitoring and control</t>
  </si>
  <si>
    <t>Balancing and demand</t>
  </si>
  <si>
    <t>Replacement</t>
  </si>
  <si>
    <t>data management</t>
  </si>
  <si>
    <t>Maintenance</t>
  </si>
  <si>
    <t xml:space="preserve">inspecting, testing, and servicing the assets of the distribution system in order to ensure that they are in good condition and functioning properly. </t>
  </si>
  <si>
    <t>System management, on the other hand, refers to the longer-term activities that are necessary to plan, design, and maintain the distribution grid. This includes activities such as network planning, network optimization, network communication and coordination, network regulatory compliance, and customer relationship management. System management is focused on the long-term aspects of the grid and its evolution over time, such as dealing with population growth, economic development, and renewable energy integration</t>
  </si>
  <si>
    <t xml:space="preserve">network optimization </t>
  </si>
  <si>
    <t>regulatory compliance</t>
  </si>
  <si>
    <t>customer relationship management</t>
  </si>
  <si>
    <t>Network planning</t>
  </si>
  <si>
    <t>This involves planning for the future of the distribution system by anticipating future needs and planning for them. This includes anticipating changes to the system due to technology advances, customer growth, and changing regulations.</t>
  </si>
  <si>
    <t>load forecasting</t>
  </si>
  <si>
    <t>system analysis</t>
  </si>
  <si>
    <t>network optimization</t>
  </si>
  <si>
    <t>integration of DER</t>
  </si>
  <si>
    <t>This involves managing and maintaining the assets of the distribution system in order to ensure that they are in good condition and functioning properly. This includes maintenance, repairs, and replacements of equipment.</t>
  </si>
  <si>
    <t xml:space="preserve">Asset Maintenance sheduling </t>
  </si>
  <si>
    <t xml:space="preserve">define rules for inspecting, testing, and servicing the assets of the distribution system in order to ensure that they are in good condition and functioning properly. </t>
  </si>
  <si>
    <t xml:space="preserve">Asset Replacement strategies </t>
  </si>
  <si>
    <t>define rules  involves replacing any assets that are no longer functioning properly or are no longer suitable for use</t>
  </si>
  <si>
    <t xml:space="preserve">Asset Investment planning </t>
  </si>
  <si>
    <t>This is the process of determining which assets should be purchased or upgraded in order to maintain the system’s reliability and performance. This includes conducting studies and evaluating the cost/benefit of different investment options.</t>
  </si>
  <si>
    <t>Asset Performance monitoring</t>
  </si>
  <si>
    <t>This involves regularly monitoring the performance of system assets to ensure that they are operating within acceptable levels. This includes measuring current and voltage levels, monitoring power flows, and analyzing system security.</t>
  </si>
  <si>
    <t xml:space="preserve">Asset identification </t>
  </si>
  <si>
    <t>This involves identifying the various components of the electrical distribution system, such as transformers, circuit breakers, and meters. This is necessary to ensure that all assets are properly tracked and managed.</t>
  </si>
  <si>
    <t>Asset condition assessment</t>
  </si>
  <si>
    <t>This involves regularly assessing the condition of existing system assets in order to identify any potential issues or problems. This helps to identify potential problems before they become costly to repair or replace.</t>
  </si>
  <si>
    <t>Asset data management</t>
  </si>
  <si>
    <t>This involves collecting, storing, and analyzing all the data associated with the system’s assets. This includes asset condition, performance, and usage data. This data can be used to analyze the system’s performance and identify potential issues.</t>
  </si>
  <si>
    <t>Asset performance optimization</t>
  </si>
  <si>
    <t>Asset cost management</t>
  </si>
  <si>
    <t>Asset risk management</t>
  </si>
  <si>
    <t>The goal of flexibility management is to ensure that the electrical distribution system remains flexible and capable of responding to changes in power demand. This includes managing the system’s energy resources, such as generators, load management systems, and energy storage devices.</t>
  </si>
  <si>
    <t>Ancillary services management</t>
  </si>
  <si>
    <t>Capacity management</t>
  </si>
  <si>
    <t>Market management</t>
  </si>
  <si>
    <t>The goal of commercial operation is to ensure that electricity is purchased and sold in a manner that is both financially and legally sound. This includes setting and maintaining tariffs, procuring and selling energy, and managing customer billing.</t>
  </si>
  <si>
    <t>Billing and customer management</t>
  </si>
  <si>
    <t>Revenue Management</t>
  </si>
  <si>
    <t>Market operations</t>
  </si>
  <si>
    <t>Contract management</t>
  </si>
  <si>
    <t>Compliance management</t>
  </si>
  <si>
    <t xml:space="preserve"> Technical barriers </t>
  </si>
  <si>
    <t xml:space="preserve">Technical barriers refer to issues related to legacy infrastructure, data management, cybersecurity, digital technology performances  </t>
  </si>
  <si>
    <t>Organizational barriers</t>
  </si>
  <si>
    <t>Organizational barriers include factors such as a lack of a clear digital strategy, cultural resistance to digital transformation, and the need for change management.</t>
  </si>
  <si>
    <t xml:space="preserve"> Regulatory barriers</t>
  </si>
  <si>
    <t>Regulatory barriers refer to policies or regulations that may limit the type or scale of investments that can be made in digital technologies</t>
  </si>
  <si>
    <t xml:space="preserve"> Economic barriers </t>
  </si>
  <si>
    <t>Economic barriers include factors such as high costs, uncertain return on investment, and limited funding or resources</t>
  </si>
  <si>
    <t xml:space="preserve">Human factors barriers </t>
  </si>
  <si>
    <t>Human factors barriers include issues related to a lack of skilled workforce, lack of training or technical support, and cultural resistance to digital transformation</t>
  </si>
  <si>
    <t>others ?</t>
  </si>
  <si>
    <t xml:space="preserve">environmental barriers (could be included in technical barriers related to energy consumption); </t>
  </si>
  <si>
    <t>TRL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</si>
</sst>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6"/>
      <color theme="1"/>
      <name val="Calibri"/>
      <family val="2"/>
      <scheme val="minor"/>
    </font>
    <font>
      <b/>
      <sz val="11"/>
      <color theme="1"/>
      <name val="Calibri"/>
      <family val="2"/>
      <scheme val="minor"/>
    </font>
    <font>
      <sz val="10"/>
      <color rgb="FF353740"/>
      <name val="Arial"/>
      <family val="2"/>
    </font>
    <font>
      <sz val="11"/>
      <color rgb="FF000000"/>
      <name val="Calibri"/>
      <family val="2"/>
    </font>
    <font>
      <sz val="10"/>
      <color theme="1"/>
      <name val="Calibri"/>
      <family val="2"/>
      <scheme val="minor"/>
    </font>
    <font>
      <sz val="11"/>
      <color theme="1"/>
      <name val="Calibri"/>
      <family val="2"/>
      <scheme val="minor"/>
    </font>
    <font>
      <u/>
      <sz val="11"/>
      <color theme="10"/>
      <name val="Calibri"/>
      <family val="2"/>
      <scheme val="minor"/>
    </font>
    <font>
      <sz val="8"/>
      <name val="Calibri"/>
      <family val="2"/>
      <scheme val="minor"/>
    </font>
    <font>
      <b/>
      <sz val="16"/>
      <color theme="1"/>
      <name val="Calibri"/>
      <family val="2"/>
      <scheme val="minor"/>
    </font>
    <font>
      <sz val="11"/>
      <name val="Calibri"/>
      <family val="2"/>
      <scheme val="minor"/>
    </font>
    <font>
      <sz val="6"/>
      <name val="Calibri"/>
      <family val="2"/>
      <scheme val="minor"/>
    </font>
    <font>
      <b/>
      <sz val="11"/>
      <name val="Calibri"/>
      <family val="2"/>
      <scheme val="minor"/>
    </font>
    <font>
      <b/>
      <sz val="14"/>
      <name val="Calibri"/>
      <family val="2"/>
      <scheme val="minor"/>
    </font>
    <font>
      <sz val="14"/>
      <name val="Calibri"/>
      <family val="2"/>
      <scheme val="minor"/>
    </font>
    <font>
      <sz val="12"/>
      <name val="Calibri"/>
      <family val="2"/>
      <scheme val="minor"/>
    </font>
    <font>
      <b/>
      <sz val="11"/>
      <color rgb="FF000000"/>
      <name val="Calibri"/>
      <family val="2"/>
    </font>
    <font>
      <sz val="11"/>
      <color rgb="FF2E2E2E"/>
      <name val="Georgia"/>
      <family val="1"/>
    </font>
    <font>
      <b/>
      <sz val="10"/>
      <color theme="1"/>
      <name val="Calibri"/>
      <family val="2"/>
      <scheme val="minor"/>
    </font>
    <font>
      <sz val="11"/>
      <color rgb="FF000000"/>
      <name val="Calibri"/>
      <family val="2"/>
      <scheme val="minor"/>
    </font>
    <font>
      <b/>
      <sz val="11"/>
      <color rgb="FF000000"/>
      <name val="Calibri"/>
      <family val="2"/>
      <scheme val="minor"/>
    </font>
    <font>
      <sz val="11"/>
      <color rgb="FF2E2E2E"/>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0000"/>
        <bgColor indexed="64"/>
      </patternFill>
    </fill>
    <fill>
      <patternFill patternType="solid">
        <fgColor theme="9" tint="0.39997558519241921"/>
        <bgColor indexed="64"/>
      </patternFill>
    </fill>
    <fill>
      <patternFill patternType="solid">
        <fgColor rgb="FFFF999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CCC"/>
        <bgColor indexed="64"/>
      </patternFill>
    </fill>
    <fill>
      <patternFill patternType="solid">
        <fgColor theme="5" tint="-0.249977111117893"/>
        <bgColor indexed="64"/>
      </patternFill>
    </fill>
    <fill>
      <patternFill patternType="solid">
        <fgColor rgb="FFFFFFFF"/>
        <bgColor indexed="64"/>
      </patternFill>
    </fill>
    <fill>
      <patternFill patternType="solid">
        <fgColor rgb="FFFF5050"/>
        <bgColor indexed="64"/>
      </patternFill>
    </fill>
  </fills>
  <borders count="7">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7" fillId="0" borderId="0" applyNumberFormat="0" applyFill="0" applyBorder="0" applyAlignment="0" applyProtection="0"/>
  </cellStyleXfs>
  <cellXfs count="133">
    <xf numFmtId="0" fontId="0" fillId="0" borderId="0" xfId="0"/>
    <xf numFmtId="0" fontId="0" fillId="0" borderId="0" xfId="0" applyAlignment="1">
      <alignment wrapText="1"/>
    </xf>
    <xf numFmtId="0" fontId="1" fillId="0" borderId="0" xfId="0" applyFont="1"/>
    <xf numFmtId="0" fontId="0" fillId="2" borderId="0" xfId="0" applyFill="1"/>
    <xf numFmtId="0" fontId="0" fillId="2" borderId="0" xfId="0" applyFill="1" applyAlignment="1">
      <alignment wrapText="1"/>
    </xf>
    <xf numFmtId="0" fontId="1" fillId="2" borderId="0" xfId="0" applyFont="1" applyFill="1"/>
    <xf numFmtId="0" fontId="0" fillId="0" borderId="4" xfId="0" applyBorder="1" applyAlignment="1">
      <alignment horizontal="left" vertical="center" wrapText="1"/>
    </xf>
    <xf numFmtId="0" fontId="2" fillId="0" borderId="0" xfId="0" applyFont="1" applyAlignment="1">
      <alignment horizontal="center" vertical="center" wrapText="1"/>
    </xf>
    <xf numFmtId="0" fontId="0" fillId="4" borderId="2" xfId="0" applyFill="1" applyBorder="1" applyAlignment="1">
      <alignment vertical="top" wrapText="1"/>
    </xf>
    <xf numFmtId="0" fontId="0" fillId="0" borderId="2" xfId="0" applyBorder="1" applyAlignment="1">
      <alignment wrapText="1"/>
    </xf>
    <xf numFmtId="0" fontId="0" fillId="0" borderId="2" xfId="0" applyBorder="1" applyAlignment="1">
      <alignment vertical="top" wrapText="1"/>
    </xf>
    <xf numFmtId="0" fontId="0" fillId="4" borderId="6" xfId="0" applyFill="1" applyBorder="1" applyAlignment="1">
      <alignment vertical="center" wrapText="1"/>
    </xf>
    <xf numFmtId="0" fontId="0" fillId="4" borderId="2" xfId="0" applyFill="1" applyBorder="1" applyAlignment="1">
      <alignment vertical="center" wrapText="1"/>
    </xf>
    <xf numFmtId="0" fontId="3" fillId="4" borderId="2" xfId="0" applyFont="1" applyFill="1" applyBorder="1" applyAlignment="1">
      <alignment vertical="center" wrapText="1"/>
    </xf>
    <xf numFmtId="0" fontId="4" fillId="4" borderId="2" xfId="0" applyFont="1" applyFill="1" applyBorder="1" applyAlignment="1">
      <alignment vertical="center" wrapText="1"/>
    </xf>
    <xf numFmtId="0" fontId="4" fillId="4" borderId="1" xfId="0" applyFont="1" applyFill="1" applyBorder="1" applyAlignment="1">
      <alignment vertical="center" wrapText="1"/>
    </xf>
    <xf numFmtId="0" fontId="2" fillId="0" borderId="0" xfId="0" applyFont="1" applyAlignment="1">
      <alignment horizontal="left" vertical="center" wrapText="1"/>
    </xf>
    <xf numFmtId="0" fontId="0" fillId="0" borderId="3" xfId="0" applyBorder="1" applyAlignment="1">
      <alignment horizontal="left" wrapText="1"/>
    </xf>
    <xf numFmtId="0" fontId="0" fillId="0" borderId="5" xfId="0" applyBorder="1" applyAlignment="1">
      <alignment horizontal="left" wrapText="1"/>
    </xf>
    <xf numFmtId="0" fontId="5" fillId="0" borderId="3" xfId="0" applyFont="1"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xf>
    <xf numFmtId="0" fontId="2" fillId="0" borderId="0" xfId="0" applyFont="1"/>
    <xf numFmtId="0" fontId="2" fillId="5" borderId="2" xfId="0" applyFont="1" applyFill="1" applyBorder="1" applyAlignment="1">
      <alignment horizontal="center" vertical="center" wrapText="1"/>
    </xf>
    <xf numFmtId="0" fontId="2" fillId="5" borderId="2" xfId="0" applyFont="1" applyFill="1" applyBorder="1" applyAlignment="1">
      <alignment horizontal="center" vertical="center"/>
    </xf>
    <xf numFmtId="0" fontId="0" fillId="0" borderId="2" xfId="0" applyBorder="1" applyAlignment="1">
      <alignment horizontal="left" vertical="center" wrapText="1"/>
    </xf>
    <xf numFmtId="0" fontId="2" fillId="5" borderId="4" xfId="0" applyFont="1" applyFill="1" applyBorder="1" applyAlignment="1">
      <alignment horizontal="center" vertical="center"/>
    </xf>
    <xf numFmtId="0" fontId="9"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top"/>
    </xf>
    <xf numFmtId="0" fontId="7" fillId="0" borderId="0" xfId="1" applyFill="1" applyAlignment="1">
      <alignment vertical="top" wrapText="1"/>
    </xf>
    <xf numFmtId="0" fontId="1" fillId="0" borderId="0" xfId="0" applyFont="1" applyAlignment="1">
      <alignment vertical="top" wrapText="1"/>
    </xf>
    <xf numFmtId="0" fontId="11" fillId="0" borderId="0" xfId="0" applyFont="1" applyAlignment="1">
      <alignment wrapText="1"/>
    </xf>
    <xf numFmtId="0" fontId="12" fillId="0" borderId="0" xfId="1" applyFont="1" applyFill="1" applyAlignment="1">
      <alignment horizontal="center" vertical="center" wrapText="1"/>
    </xf>
    <xf numFmtId="0" fontId="10" fillId="0" borderId="0" xfId="0" applyFont="1" applyAlignment="1">
      <alignment horizontal="left" vertical="top" wrapText="1"/>
    </xf>
    <xf numFmtId="0" fontId="10" fillId="0" borderId="0" xfId="0" applyFont="1" applyAlignment="1">
      <alignment vertical="top" wrapText="1"/>
    </xf>
    <xf numFmtId="0" fontId="10" fillId="0" borderId="0" xfId="1" applyFont="1" applyFill="1" applyAlignment="1">
      <alignment horizontal="left" vertical="top" wrapText="1"/>
    </xf>
    <xf numFmtId="0" fontId="0" fillId="0" borderId="0" xfId="0" applyAlignment="1">
      <alignment vertical="top" wrapText="1"/>
    </xf>
    <xf numFmtId="0" fontId="2" fillId="0" borderId="0" xfId="0" applyFont="1" applyAlignment="1">
      <alignment horizontal="center" wrapText="1"/>
    </xf>
    <xf numFmtId="0" fontId="12" fillId="6" borderId="0" xfId="0" applyFont="1" applyFill="1"/>
    <xf numFmtId="0" fontId="10" fillId="6" borderId="0" xfId="0" applyFont="1" applyFill="1"/>
    <xf numFmtId="0" fontId="10" fillId="9" borderId="0" xfId="0" applyFont="1" applyFill="1"/>
    <xf numFmtId="0" fontId="12" fillId="10" borderId="0" xfId="0" applyFont="1" applyFill="1"/>
    <xf numFmtId="0" fontId="13" fillId="10" borderId="6" xfId="1" applyFont="1" applyFill="1" applyBorder="1" applyAlignment="1">
      <alignment horizontal="center" vertical="center" wrapText="1"/>
    </xf>
    <xf numFmtId="0" fontId="13" fillId="10" borderId="2" xfId="1"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13" fillId="5" borderId="6" xfId="1" applyFont="1" applyFill="1" applyBorder="1" applyAlignment="1">
      <alignment horizontal="center" vertical="center" wrapText="1"/>
    </xf>
    <xf numFmtId="0" fontId="13" fillId="5" borderId="2" xfId="1" applyFont="1" applyFill="1" applyBorder="1" applyAlignment="1">
      <alignment horizontal="center" vertical="center" wrapText="1"/>
    </xf>
    <xf numFmtId="0" fontId="13" fillId="5" borderId="2"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11" borderId="6" xfId="1" applyFont="1" applyFill="1" applyBorder="1" applyAlignment="1">
      <alignment horizontal="center" vertical="center" wrapText="1"/>
    </xf>
    <xf numFmtId="0" fontId="13" fillId="11" borderId="2" xfId="1" applyFont="1" applyFill="1" applyBorder="1" applyAlignment="1">
      <alignment horizontal="center" vertical="center" wrapText="1"/>
    </xf>
    <xf numFmtId="0" fontId="13" fillId="11" borderId="2"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2" fillId="3" borderId="0" xfId="0" applyFont="1" applyFill="1"/>
    <xf numFmtId="0" fontId="13" fillId="12" borderId="6" xfId="1" applyFont="1" applyFill="1" applyBorder="1" applyAlignment="1">
      <alignment horizontal="center" vertical="center" wrapText="1"/>
    </xf>
    <xf numFmtId="0" fontId="13" fillId="12" borderId="2" xfId="1" applyFont="1" applyFill="1" applyBorder="1" applyAlignment="1">
      <alignment horizontal="center" vertical="center" wrapText="1"/>
    </xf>
    <xf numFmtId="0" fontId="13" fillId="12" borderId="2"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12" borderId="6" xfId="0" applyFont="1" applyFill="1" applyBorder="1" applyAlignment="1">
      <alignment horizontal="center" vertical="center" wrapText="1"/>
    </xf>
    <xf numFmtId="0" fontId="13" fillId="10" borderId="6" xfId="0" applyFont="1" applyFill="1" applyBorder="1" applyAlignment="1">
      <alignment horizontal="center" vertical="center" wrapText="1"/>
    </xf>
    <xf numFmtId="0" fontId="0" fillId="0" borderId="0" xfId="0" applyAlignment="1">
      <alignment horizontal="left" vertical="top" wrapText="1"/>
    </xf>
    <xf numFmtId="0" fontId="7" fillId="2" borderId="0" xfId="1" applyFill="1" applyAlignment="1">
      <alignment vertical="top" wrapText="1"/>
    </xf>
    <xf numFmtId="0" fontId="6" fillId="0" borderId="0" xfId="0" applyFont="1"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xf numFmtId="0" fontId="13" fillId="5" borderId="2" xfId="0" applyFont="1" applyFill="1" applyBorder="1" applyAlignment="1">
      <alignment horizontal="left" vertical="top" wrapText="1"/>
    </xf>
    <xf numFmtId="0" fontId="15" fillId="0" borderId="0" xfId="0" applyFont="1" applyAlignment="1">
      <alignment horizontal="left" vertical="top" wrapText="1"/>
    </xf>
    <xf numFmtId="0" fontId="0" fillId="13" borderId="0" xfId="0" applyFill="1"/>
    <xf numFmtId="0" fontId="0" fillId="0" borderId="5" xfId="0" applyBorder="1" applyAlignment="1">
      <alignment horizontal="left" vertical="top" wrapText="1"/>
    </xf>
    <xf numFmtId="0" fontId="0" fillId="0" borderId="2" xfId="0" applyBorder="1" applyAlignment="1">
      <alignment horizontal="left" vertical="top" wrapText="1"/>
    </xf>
    <xf numFmtId="0" fontId="4" fillId="0" borderId="0" xfId="0" applyFont="1" applyAlignment="1">
      <alignment horizontal="left" vertical="top" wrapText="1"/>
    </xf>
    <xf numFmtId="0" fontId="10" fillId="0" borderId="0" xfId="0" applyFont="1" applyAlignment="1">
      <alignment horizontal="left" vertical="center" wrapText="1"/>
    </xf>
    <xf numFmtId="0" fontId="7" fillId="14" borderId="0" xfId="1" applyFill="1" applyAlignment="1">
      <alignment vertical="top" wrapText="1"/>
    </xf>
    <xf numFmtId="0" fontId="13" fillId="5" borderId="2" xfId="0" applyFont="1" applyFill="1" applyBorder="1" applyAlignment="1">
      <alignment vertical="center" wrapText="1"/>
    </xf>
    <xf numFmtId="0" fontId="12" fillId="0" borderId="0" xfId="0" applyFont="1" applyAlignment="1">
      <alignment horizontal="left" vertical="top" wrapText="1"/>
    </xf>
    <xf numFmtId="0" fontId="14" fillId="5" borderId="2" xfId="0" applyFont="1" applyFill="1" applyBorder="1" applyAlignment="1">
      <alignment vertical="center" wrapText="1"/>
    </xf>
    <xf numFmtId="0" fontId="7" fillId="0" borderId="0" xfId="1" applyAlignment="1">
      <alignment vertical="top" wrapText="1"/>
    </xf>
    <xf numFmtId="0" fontId="14" fillId="5" borderId="2" xfId="0" applyFont="1" applyFill="1" applyBorder="1" applyAlignment="1">
      <alignment horizontal="center" vertical="center" wrapText="1"/>
    </xf>
    <xf numFmtId="0" fontId="6" fillId="0" borderId="0" xfId="0" applyFont="1" applyAlignment="1">
      <alignment horizontal="left" vertical="top"/>
    </xf>
    <xf numFmtId="0" fontId="17" fillId="0" borderId="0" xfId="0" applyFont="1" applyAlignment="1">
      <alignment horizontal="left" vertical="top" wrapText="1"/>
    </xf>
    <xf numFmtId="0" fontId="12" fillId="0" borderId="0" xfId="0" applyFont="1" applyAlignment="1">
      <alignment horizontal="center" vertical="center" wrapText="1"/>
    </xf>
    <xf numFmtId="0" fontId="2" fillId="10" borderId="0" xfId="0" applyFont="1" applyFill="1" applyAlignment="1">
      <alignment horizontal="center" vertical="center"/>
    </xf>
    <xf numFmtId="0" fontId="5" fillId="0" borderId="0" xfId="0" applyFont="1" applyAlignment="1">
      <alignment horizontal="left" vertical="top" wrapText="1"/>
    </xf>
    <xf numFmtId="0" fontId="4" fillId="0" borderId="0" xfId="0" applyFont="1"/>
    <xf numFmtId="0" fontId="19" fillId="0" borderId="0" xfId="0" applyFont="1" applyAlignment="1">
      <alignment horizontal="left" vertical="top" wrapText="1"/>
    </xf>
    <xf numFmtId="0" fontId="21" fillId="0" borderId="0" xfId="0" applyFont="1" applyAlignment="1">
      <alignment horizontal="left" vertical="top" wrapText="1"/>
    </xf>
    <xf numFmtId="0" fontId="19" fillId="0" borderId="0" xfId="0" applyFont="1"/>
    <xf numFmtId="0" fontId="12" fillId="5" borderId="6" xfId="1" applyFont="1" applyFill="1" applyBorder="1" applyAlignment="1">
      <alignment horizontal="center" vertical="center" wrapText="1"/>
    </xf>
    <xf numFmtId="0" fontId="12" fillId="11" borderId="6" xfId="1" applyFont="1" applyFill="1" applyBorder="1" applyAlignment="1">
      <alignment horizontal="center" vertical="center" wrapText="1"/>
    </xf>
    <xf numFmtId="0" fontId="12" fillId="12" borderId="6" xfId="1"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0" fillId="0" borderId="0" xfId="0" applyFont="1" applyAlignment="1">
      <alignment wrapText="1"/>
    </xf>
    <xf numFmtId="0" fontId="12" fillId="10" borderId="6" xfId="0" applyFont="1" applyFill="1" applyBorder="1" applyAlignment="1">
      <alignment horizontal="center" vertical="center" wrapText="1"/>
    </xf>
    <xf numFmtId="0" fontId="12" fillId="10" borderId="6" xfId="1" applyFont="1" applyFill="1" applyBorder="1" applyAlignment="1">
      <alignment horizontal="center" vertical="center" wrapText="1"/>
    </xf>
    <xf numFmtId="0" fontId="12" fillId="5" borderId="2" xfId="1" applyFont="1" applyFill="1" applyBorder="1" applyAlignment="1">
      <alignment horizontal="center" vertical="center" wrapText="1"/>
    </xf>
    <xf numFmtId="0" fontId="12" fillId="11" borderId="2" xfId="1" applyFont="1" applyFill="1" applyBorder="1" applyAlignment="1">
      <alignment horizontal="center" vertical="center" wrapText="1"/>
    </xf>
    <xf numFmtId="0" fontId="12" fillId="12" borderId="2" xfId="1"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2" xfId="1"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11" borderId="2" xfId="0" applyFont="1" applyFill="1" applyBorder="1" applyAlignment="1">
      <alignment horizontal="center" vertical="center" wrapText="1"/>
    </xf>
    <xf numFmtId="0" fontId="12" fillId="5" borderId="2" xfId="0" applyFont="1" applyFill="1" applyBorder="1" applyAlignment="1">
      <alignment vertical="center" wrapText="1"/>
    </xf>
    <xf numFmtId="0" fontId="10" fillId="5" borderId="2" xfId="0" applyFont="1" applyFill="1" applyBorder="1" applyAlignment="1">
      <alignment vertical="center" wrapText="1"/>
    </xf>
    <xf numFmtId="0" fontId="10" fillId="5" borderId="2"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0" fillId="11" borderId="2"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2" borderId="2"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0" fillId="10" borderId="1" xfId="0" applyFont="1" applyFill="1" applyBorder="1" applyAlignment="1">
      <alignment horizontal="center" vertical="center" wrapText="1"/>
    </xf>
    <xf numFmtId="9" fontId="0" fillId="0" borderId="0" xfId="0" applyNumberFormat="1"/>
    <xf numFmtId="0" fontId="0" fillId="0" borderId="0" xfId="0" applyAlignment="1">
      <alignment horizontal="right"/>
    </xf>
    <xf numFmtId="0" fontId="0" fillId="15" borderId="0" xfId="0" applyFill="1" applyAlignment="1">
      <alignment horizontal="right"/>
    </xf>
    <xf numFmtId="0" fontId="9" fillId="6" borderId="0" xfId="0" applyFont="1" applyFill="1" applyAlignment="1">
      <alignment horizontal="center" vertical="center"/>
    </xf>
    <xf numFmtId="0" fontId="9" fillId="3" borderId="0" xfId="0" applyFont="1" applyFill="1" applyAlignment="1">
      <alignment horizontal="center" vertical="center"/>
    </xf>
    <xf numFmtId="0" fontId="9" fillId="7" borderId="0" xfId="0" applyFont="1" applyFill="1" applyAlignment="1">
      <alignment horizontal="center" vertical="center"/>
    </xf>
    <xf numFmtId="0" fontId="9" fillId="8" borderId="0" xfId="0" applyFont="1" applyFill="1" applyAlignment="1">
      <alignment horizontal="center" vertical="center"/>
    </xf>
    <xf numFmtId="0" fontId="2" fillId="6" borderId="0" xfId="0" applyFont="1" applyFill="1" applyAlignment="1">
      <alignment horizontal="center" vertical="center"/>
    </xf>
    <xf numFmtId="0" fontId="2" fillId="3" borderId="0" xfId="0" applyFont="1" applyFill="1" applyAlignment="1">
      <alignment horizontal="center" vertical="center"/>
    </xf>
    <xf numFmtId="0" fontId="2" fillId="7" borderId="0" xfId="0" applyFont="1" applyFill="1" applyAlignment="1">
      <alignment horizontal="center" vertical="center"/>
    </xf>
    <xf numFmtId="0" fontId="2" fillId="8" borderId="0" xfId="0" applyFont="1" applyFill="1" applyAlignment="1">
      <alignment horizontal="center" vertical="center"/>
    </xf>
    <xf numFmtId="0" fontId="0" fillId="3" borderId="1" xfId="0" applyFill="1" applyBorder="1" applyAlignment="1">
      <alignment horizontal="center" vertical="center" wrapText="1"/>
    </xf>
    <xf numFmtId="0" fontId="0" fillId="3" borderId="4" xfId="0" applyFill="1" applyBorder="1" applyAlignment="1">
      <alignment horizontal="center" vertical="center" wrapText="1"/>
    </xf>
    <xf numFmtId="0" fontId="0" fillId="3" borderId="6" xfId="0" applyFill="1" applyBorder="1" applyAlignment="1">
      <alignment horizontal="center"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3" borderId="2" xfId="0" applyFill="1" applyBorder="1" applyAlignment="1">
      <alignment horizontal="center" vertical="center" wrapText="1"/>
    </xf>
  </cellXfs>
  <cellStyles count="2">
    <cellStyle name="Hyperlink" xfId="1" xr:uid="{00000000-000B-0000-0000-000008000000}"/>
    <cellStyle name="Normal" xfId="0" builtinId="0"/>
  </cellStyles>
  <dxfs count="113">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1"/>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font>
        <b/>
        <strike val="0"/>
        <outline val="0"/>
        <shadow val="0"/>
        <u val="none"/>
        <vertAlign val="baseline"/>
        <sz val="11"/>
        <color auto="1"/>
        <name val="Calibri"/>
        <family val="2"/>
        <scheme val="minor"/>
      </font>
      <fill>
        <patternFill patternType="solid">
          <fgColor indexed="64"/>
          <bgColor rgb="FFFFCCCC"/>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rgb="FFFFCCCC"/>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rgb="FFFFCCCC"/>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rgb="FFFFCCCC"/>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rgb="FFFFCCCC"/>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outline="0">
        <left style="thin">
          <color auto="1"/>
        </left>
        <right/>
      </border>
    </dxf>
    <dxf>
      <font>
        <b/>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general" vertical="center"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outline="0">
        <left/>
        <right style="thin">
          <color auto="1"/>
        </right>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right style="thin">
          <color auto="1"/>
        </right>
        <top style="thin">
          <color auto="1"/>
        </top>
        <bottom style="thin">
          <color auto="1"/>
        </bottom>
      </border>
    </dxf>
    <dxf>
      <font>
        <strike val="0"/>
        <outline val="0"/>
        <shadow val="0"/>
        <vertAlign val="baseline"/>
        <sz val="11"/>
        <name val="Calibri"/>
        <family val="2"/>
        <scheme val="minor"/>
      </font>
      <numFmt numFmtId="0" formatCode="General"/>
      <fill>
        <patternFill patternType="none">
          <fgColor indexed="64"/>
          <bgColor auto="1"/>
        </patternFill>
      </fill>
    </dxf>
    <dxf>
      <font>
        <strike val="0"/>
        <outline val="0"/>
        <shadow val="0"/>
        <vertAlign val="baseline"/>
        <sz val="11"/>
        <name val="Calibri"/>
        <family val="2"/>
        <scheme val="minor"/>
      </font>
      <numFmt numFmtId="0" formatCode="General"/>
    </dxf>
    <dxf>
      <font>
        <strike val="0"/>
        <outline val="0"/>
        <shadow val="0"/>
        <vertAlign val="baseline"/>
        <sz val="1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4"/>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i val="0"/>
        <strike val="0"/>
        <condense val="0"/>
        <extend val="0"/>
        <outline val="0"/>
        <shadow val="0"/>
        <u val="none"/>
        <vertAlign val="baseline"/>
        <sz val="14"/>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i val="0"/>
        <strike val="0"/>
        <condense val="0"/>
        <extend val="0"/>
        <outline val="0"/>
        <shadow val="0"/>
        <u val="none"/>
        <vertAlign val="baseline"/>
        <sz val="14"/>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i val="0"/>
        <strike val="0"/>
        <condense val="0"/>
        <extend val="0"/>
        <outline val="0"/>
        <shadow val="0"/>
        <u val="none"/>
        <vertAlign val="baseline"/>
        <sz val="14"/>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i val="0"/>
        <strike val="0"/>
        <condense val="0"/>
        <extend val="0"/>
        <outline val="0"/>
        <shadow val="0"/>
        <u val="none"/>
        <vertAlign val="baseline"/>
        <sz val="14"/>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i val="0"/>
        <strike val="0"/>
        <condense val="0"/>
        <extend val="0"/>
        <outline val="0"/>
        <shadow val="0"/>
        <u val="none"/>
        <vertAlign val="baseline"/>
        <sz val="14"/>
        <color auto="1"/>
        <name val="Calibri"/>
        <family val="2"/>
        <scheme val="minor"/>
      </font>
      <fill>
        <patternFill>
          <fgColor indexed="64"/>
          <bgColor theme="9" tint="0.79998168889431442"/>
        </patternFill>
      </fill>
      <alignment horizontal="center" vertical="center"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6"/>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font>
        <b/>
        <strike val="0"/>
        <outline val="0"/>
        <shadow val="0"/>
        <u val="none"/>
        <vertAlign val="baseline"/>
        <sz val="14"/>
        <color auto="1"/>
        <name val="Calibri"/>
        <family val="2"/>
        <scheme val="minor"/>
      </font>
      <fill>
        <patternFill patternType="solid">
          <fgColor indexed="64"/>
          <bgColor rgb="FFFFCCCC"/>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rgb="FFFFCCCC"/>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i val="0"/>
        <strike val="0"/>
        <condense val="0"/>
        <extend val="0"/>
        <outline val="0"/>
        <shadow val="0"/>
        <u val="none"/>
        <vertAlign val="baseline"/>
        <sz val="14"/>
        <color auto="1"/>
        <name val="Calibri"/>
        <family val="2"/>
        <scheme val="minor"/>
      </font>
      <fill>
        <patternFill patternType="solid">
          <fgColor indexed="64"/>
          <bgColor rgb="FFFFCCCC"/>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i val="0"/>
        <strike val="0"/>
        <condense val="0"/>
        <extend val="0"/>
        <outline val="0"/>
        <shadow val="0"/>
        <u val="none"/>
        <vertAlign val="baseline"/>
        <sz val="14"/>
        <color auto="1"/>
        <name val="Calibri"/>
        <family val="2"/>
        <scheme val="minor"/>
      </font>
      <fill>
        <patternFill patternType="solid">
          <fgColor indexed="64"/>
          <bgColor rgb="FFFFCCCC"/>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i val="0"/>
        <strike val="0"/>
        <condense val="0"/>
        <extend val="0"/>
        <outline val="0"/>
        <shadow val="0"/>
        <u val="none"/>
        <vertAlign val="baseline"/>
        <sz val="14"/>
        <color auto="1"/>
        <name val="Calibri"/>
        <family val="2"/>
        <scheme val="minor"/>
      </font>
      <fill>
        <patternFill patternType="solid">
          <fgColor indexed="64"/>
          <bgColor rgb="FFFFCCCC"/>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left" vertical="top" textRotation="0" wrapText="1" indent="0" justifyLastLine="0" shrinkToFit="0" readingOrder="0"/>
      <border outline="0">
        <left style="thin">
          <color auto="1"/>
        </left>
        <right/>
      </border>
    </dxf>
    <dxf>
      <font>
        <b/>
        <i val="0"/>
        <strike val="0"/>
        <condense val="0"/>
        <extend val="0"/>
        <outline val="0"/>
        <shadow val="0"/>
        <u val="none"/>
        <vertAlign val="baseline"/>
        <sz val="14"/>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general" vertical="center"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outline="0">
        <left/>
        <right style="thin">
          <color auto="1"/>
        </right>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4"/>
        <color auto="1"/>
        <name val="Calibri"/>
        <family val="2"/>
        <scheme val="minor"/>
      </font>
      <fill>
        <patternFill patternType="solid">
          <fgColor indexed="64"/>
          <bgColor theme="5" tint="0.79998168889431442"/>
        </patternFill>
      </fill>
      <alignment horizontal="center" vertical="center" textRotation="0" wrapText="1" indent="0" justifyLastLine="0" shrinkToFit="0" readingOrder="0"/>
      <border diagonalUp="0" diagonalDown="0" outline="0">
        <left/>
        <right style="thin">
          <color auto="1"/>
        </right>
        <top style="thin">
          <color auto="1"/>
        </top>
        <bottom style="thin">
          <color auto="1"/>
        </bottom>
      </border>
    </dxf>
    <dxf>
      <font>
        <b/>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6"/>
        <color theme="1"/>
        <name val="Calibri"/>
        <family val="2"/>
        <scheme val="minor"/>
      </font>
      <numFmt numFmtId="0" formatCode="General"/>
      <alignment horizontal="general" vertical="top" textRotation="0" wrapText="1" indent="0" justifyLastLine="0" shrinkToFit="0" readingOrder="0"/>
    </dxf>
    <dxf>
      <numFmt numFmtId="0" formatCode="General"/>
      <fill>
        <patternFill patternType="none">
          <fgColor indexed="64"/>
          <bgColor auto="1"/>
        </patternFill>
      </fill>
      <alignment horizontal="general" vertical="bottom" textRotation="0" wrapText="1" indent="0" justifyLastLine="0" shrinkToFit="0" readingOrder="0"/>
    </dxf>
    <dxf>
      <numFmt numFmtId="0" formatCode="General"/>
      <fill>
        <patternFill patternType="none">
          <fgColor indexed="64"/>
          <bgColor auto="1"/>
        </patternFill>
      </fill>
    </dxf>
    <dxf>
      <numFmt numFmtId="0" formatCode="General"/>
    </dxf>
    <dxf>
      <font>
        <strike val="0"/>
        <outline val="0"/>
        <shadow val="0"/>
        <u val="none"/>
        <vertAlign val="baseline"/>
        <sz val="11"/>
        <color theme="1"/>
        <name val="Calibri"/>
        <family val="2"/>
        <scheme val="minor"/>
      </font>
    </dxf>
    <dxf>
      <font>
        <strike val="0"/>
        <outline val="0"/>
        <shadow val="0"/>
        <u val="none"/>
        <vertAlign val="baseline"/>
        <sz val="6"/>
        <color theme="1"/>
        <name val="Calibri"/>
        <family val="2"/>
        <scheme val="minor"/>
      </font>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5050"/>
      <color rgb="FFFFFFFF"/>
      <color rgb="FFFFCCCC"/>
      <color rgb="FFFF9999"/>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124D064C-BF67-4B19-AD16-BCAD7D820A07}" autoFormatId="16" applyNumberFormats="0" applyBorderFormats="0" applyFontFormats="0" applyPatternFormats="0" applyAlignmentFormats="0" applyWidthHeightFormats="0">
  <queryTableRefresh nextId="21">
    <queryTableFields count="11">
      <queryTableField id="1" name="Authors" tableColumnId="1"/>
      <queryTableField id="3" name="Title" tableColumnId="3"/>
      <queryTableField id="4" name="Year" tableColumnId="4"/>
      <queryTableField id="5" name="Source title" tableColumnId="5"/>
      <queryTableField id="6" name="Volume" tableColumnId="6"/>
      <queryTableField id="12" name="Cited by" tableColumnId="12"/>
      <queryTableField id="13" name="DOI" tableColumnId="13"/>
      <queryTableField id="15" name="Abstract" tableColumnId="15"/>
      <queryTableField id="16" name="Author Keywords" tableColumnId="16"/>
      <queryTableField id="17" name="Document Type" tableColumnId="17"/>
      <queryTableField id="14" name="Link" tableColumnId="14"/>
    </queryTableFields>
    <queryTableDeletedFields count="8">
      <deletedField name="EID"/>
      <deletedField name="Author(s) ID"/>
      <deletedField name="Issue"/>
      <deletedField name="Page start"/>
      <deletedField name="Page count"/>
      <deletedField name="Art. No."/>
      <deletedField name="Page end"/>
      <deletedField name="Sourc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9F1F319-D986-4306-8641-9423964079AF}" autoFormatId="16" applyNumberFormats="0" applyBorderFormats="0" applyFontFormats="0" applyPatternFormats="0" applyAlignmentFormats="0" applyWidthHeightFormats="0">
  <queryTableRefresh nextId="37">
    <queryTableFields count="11">
      <queryTableField id="2" name="Authors" tableColumnId="2"/>
      <queryTableField id="1" name="Document Title" tableColumnId="1"/>
      <queryTableField id="6" name="Publication Year" tableColumnId="6"/>
      <queryTableField id="4" name="Publication Title" tableColumnId="4"/>
      <queryTableField id="7" name="Volume" tableColumnId="7"/>
      <queryTableField id="22" name="Article Citation Count" tableColumnId="22"/>
      <queryTableField id="14" name="DOI" tableColumnId="14"/>
      <queryTableField id="11" name="Abstract" tableColumnId="11"/>
      <queryTableField id="17" name="Author Keywords" tableColumnId="17"/>
      <queryTableField id="30" name="Document Identifier" tableColumnId="30"/>
      <queryTableField id="16" name="PDF Link" tableColumnId="16"/>
    </queryTableFields>
    <queryTableDeletedFields count="19">
      <deletedField name="ISBNs"/>
      <deletedField name="Funding Information"/>
      <deletedField name="IEEE Terms"/>
      <deletedField name="INSPEC Controlled Terms"/>
      <deletedField name="INSPEC Non-Controlled Terms"/>
      <deletedField name="Mesh_Terms"/>
      <deletedField name="Date Added To Xplore"/>
      <deletedField name="Issue"/>
      <deletedField name="Start Page"/>
      <deletedField name="End Page"/>
      <deletedField name="ISSN"/>
      <deletedField name="Patent Citation Count"/>
      <deletedField name="Reference Count"/>
      <deletedField name="License"/>
      <deletedField name="Online Date"/>
      <deletedField name="Issue Date"/>
      <deletedField name="Meeting Date"/>
      <deletedField name="Author Affiliations"/>
      <deletedField name="Publisher"/>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55EDFF6B-8044-49B1-86FD-6E15D467FE79}" autoFormatId="16" applyNumberFormats="0" applyBorderFormats="0" applyFontFormats="0" applyPatternFormats="0" applyAlignmentFormats="0" applyWidthHeightFormats="0">
  <queryTableRefresh nextId="26">
    <queryTableFields count="12">
      <queryTableField id="1" name="Authors" tableColumnId="1"/>
      <queryTableField id="3" name="Title" tableColumnId="3"/>
      <queryTableField id="15" name="Abstract" tableColumnId="15"/>
      <queryTableField id="22" dataBound="0" tableColumnId="7"/>
      <queryTableField id="4" name="Year" tableColumnId="4"/>
      <queryTableField id="5" name="Source title" tableColumnId="5"/>
      <queryTableField id="6" name="Volume" tableColumnId="6"/>
      <queryTableField id="12" name="Cited by" tableColumnId="12"/>
      <queryTableField id="13" name="DOI" tableColumnId="13"/>
      <queryTableField id="16" name="Author Keywords" tableColumnId="16"/>
      <queryTableField id="17" name="Document Type" tableColumnId="17"/>
      <queryTableField id="14" name="Link" tableColumnId="14"/>
    </queryTableFields>
    <queryTableDeletedFields count="8">
      <deletedField name="EID"/>
      <deletedField name="Author(s) ID"/>
      <deletedField name="Issue"/>
      <deletedField name="Page start"/>
      <deletedField name="Page count"/>
      <deletedField name="Art. No."/>
      <deletedField name="Page end"/>
      <deletedField name="Source"/>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5" xr16:uid="{93554695-221C-41D1-9027-32D5EA00B90D}" autoFormatId="16" applyNumberFormats="0" applyBorderFormats="0" applyFontFormats="0" applyPatternFormats="0" applyAlignmentFormats="0" applyWidthHeightFormats="0">
  <queryTableRefresh nextId="75" unboundColumnsRight="39">
    <queryTableFields count="43">
      <queryTableField id="1" name="Authors" tableColumnId="1"/>
      <queryTableField id="3" name="Title" tableColumnId="3"/>
      <queryTableField id="15" name="Abstract" tableColumnId="15"/>
      <queryTableField id="14" name="Link" tableColumnId="14"/>
      <queryTableField id="73" dataBound="0" tableColumnId="46"/>
      <queryTableField id="41" dataBound="0" tableColumnId="19"/>
      <queryTableField id="42" dataBound="0" tableColumnId="20"/>
      <queryTableField id="40" dataBound="0" tableColumnId="18"/>
      <queryTableField id="43" dataBound="0" tableColumnId="21"/>
      <queryTableField id="44" dataBound="0" tableColumnId="22"/>
      <queryTableField id="39" dataBound="0" tableColumnId="17"/>
      <queryTableField id="45" dataBound="0" tableColumnId="23"/>
      <queryTableField id="46" dataBound="0" tableColumnId="24"/>
      <queryTableField id="48" dataBound="0" tableColumnId="26"/>
      <queryTableField id="47" dataBound="0" tableColumnId="25"/>
      <queryTableField id="29" dataBound="0" tableColumnId="5"/>
      <queryTableField id="30" dataBound="0" tableColumnId="6"/>
      <queryTableField id="71" dataBound="0" tableColumnId="45"/>
      <queryTableField id="70" dataBound="0" tableColumnId="44"/>
      <queryTableField id="69" dataBound="0" tableColumnId="43"/>
      <queryTableField id="33" dataBound="0" tableColumnId="9"/>
      <queryTableField id="54" dataBound="0" tableColumnId="31"/>
      <queryTableField id="53" dataBound="0" tableColumnId="30"/>
      <queryTableField id="52" dataBound="0" tableColumnId="29"/>
      <queryTableField id="51" dataBound="0" tableColumnId="28"/>
      <queryTableField id="50" dataBound="0" tableColumnId="27"/>
      <queryTableField id="34" dataBound="0" tableColumnId="10"/>
      <queryTableField id="32" dataBound="0" tableColumnId="8"/>
      <queryTableField id="59" dataBound="0" tableColumnId="35"/>
      <queryTableField id="58" dataBound="0" tableColumnId="34"/>
      <queryTableField id="57" dataBound="0" tableColumnId="33"/>
      <queryTableField id="56" dataBound="0" tableColumnId="32"/>
      <queryTableField id="26" dataBound="0" tableColumnId="2"/>
      <queryTableField id="35" dataBound="0" tableColumnId="11"/>
      <queryTableField id="36" dataBound="0" tableColumnId="12"/>
      <queryTableField id="64" dataBound="0" tableColumnId="39"/>
      <queryTableField id="63" dataBound="0" tableColumnId="38"/>
      <queryTableField id="62" dataBound="0" tableColumnId="37"/>
      <queryTableField id="61" dataBound="0" tableColumnId="36"/>
      <queryTableField id="66" dataBound="0" tableColumnId="40"/>
      <queryTableField id="67" dataBound="0" tableColumnId="41"/>
      <queryTableField id="31" dataBound="0" tableColumnId="7"/>
      <queryTableField id="68" dataBound="0" tableColumnId="42"/>
    </queryTableFields>
    <queryTableDeletedFields count="15">
      <deletedField name="EID"/>
      <deletedField name="Author(s) ID"/>
      <deletedField name="Issue"/>
      <deletedField name="Page start"/>
      <deletedField name="Page count"/>
      <deletedField name="Art. No."/>
      <deletedField name="Page end"/>
      <deletedField name="Source"/>
      <deletedField name="Volume"/>
      <deletedField name="Cited by"/>
      <deletedField name="Author Keywords"/>
      <deletedField name="Year"/>
      <deletedField name="Document Type"/>
      <deletedField name="DOI"/>
      <deletedField name="Source title"/>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9" xr16:uid="{63F8BDC7-7DFB-4387-A9B3-19847FF2E4BE}" autoFormatId="16" applyNumberFormats="0" applyBorderFormats="0" applyFontFormats="0" applyPatternFormats="0" applyAlignmentFormats="0" applyWidthHeightFormats="0">
  <queryTableRefresh nextId="75" unboundColumnsRight="38">
    <queryTableFields count="40">
      <queryTableField id="1" name="Authors" tableColumnId="1"/>
      <queryTableField id="3" name="Title" tableColumnId="3"/>
      <queryTableField id="41" dataBound="0" tableColumnId="19"/>
      <queryTableField id="42" dataBound="0" tableColumnId="20"/>
      <queryTableField id="40" dataBound="0" tableColumnId="18"/>
      <queryTableField id="43" dataBound="0" tableColumnId="21"/>
      <queryTableField id="44" dataBound="0" tableColumnId="22"/>
      <queryTableField id="39" dataBound="0" tableColumnId="17"/>
      <queryTableField id="45" dataBound="0" tableColumnId="23"/>
      <queryTableField id="46" dataBound="0" tableColumnId="24"/>
      <queryTableField id="48" dataBound="0" tableColumnId="26"/>
      <queryTableField id="47" dataBound="0" tableColumnId="25"/>
      <queryTableField id="29" dataBound="0" tableColumnId="5"/>
      <queryTableField id="30" dataBound="0" tableColumnId="6"/>
      <queryTableField id="71" dataBound="0" tableColumnId="45"/>
      <queryTableField id="70" dataBound="0" tableColumnId="44"/>
      <queryTableField id="69" dataBound="0" tableColumnId="43"/>
      <queryTableField id="33" dataBound="0" tableColumnId="9"/>
      <queryTableField id="54" dataBound="0" tableColumnId="31"/>
      <queryTableField id="53" dataBound="0" tableColumnId="30"/>
      <queryTableField id="52" dataBound="0" tableColumnId="29"/>
      <queryTableField id="51" dataBound="0" tableColumnId="28"/>
      <queryTableField id="50" dataBound="0" tableColumnId="27"/>
      <queryTableField id="34" dataBound="0" tableColumnId="10"/>
      <queryTableField id="32" dataBound="0" tableColumnId="8"/>
      <queryTableField id="59" dataBound="0" tableColumnId="35"/>
      <queryTableField id="58" dataBound="0" tableColumnId="34"/>
      <queryTableField id="57" dataBound="0" tableColumnId="33"/>
      <queryTableField id="56" dataBound="0" tableColumnId="32"/>
      <queryTableField id="26" dataBound="0" tableColumnId="2"/>
      <queryTableField id="35" dataBound="0" tableColumnId="11"/>
      <queryTableField id="36" dataBound="0" tableColumnId="12"/>
      <queryTableField id="64" dataBound="0" tableColumnId="39"/>
      <queryTableField id="63" dataBound="0" tableColumnId="38"/>
      <queryTableField id="62" dataBound="0" tableColumnId="37"/>
      <queryTableField id="61" dataBound="0" tableColumnId="36"/>
      <queryTableField id="66" dataBound="0" tableColumnId="40"/>
      <queryTableField id="67" dataBound="0" tableColumnId="41"/>
      <queryTableField id="31" dataBound="0" tableColumnId="7"/>
      <queryTableField id="68" dataBound="0" tableColumnId="42"/>
    </queryTableFields>
    <queryTableDeletedFields count="17">
      <deletedField name="EID"/>
      <deletedField name="Author(s) ID"/>
      <deletedField name="Issue"/>
      <deletedField name="Page start"/>
      <deletedField name="Page count"/>
      <deletedField name="Art. No."/>
      <deletedField name="Page end"/>
      <deletedField name="Source"/>
      <deletedField name="Volume"/>
      <deletedField name="Cited by"/>
      <deletedField name="Author Keywords"/>
      <deletedField name="Year"/>
      <deletedField name="Document Type"/>
      <deletedField name="DOI"/>
      <deletedField name="Source title"/>
      <deletedField name="Abstract"/>
      <deletedField name="Link"/>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A90BF8-7751-45EF-BC78-8D7785FF89EB}" name="scopus__2" displayName="scopus__2" ref="A1:K185" tableType="queryTable" totalsRowShown="0">
  <autoFilter ref="A1:K185" xr:uid="{BFA90BF8-7751-45EF-BC78-8D7785FF89EB}"/>
  <tableColumns count="11">
    <tableColumn id="1" xr3:uid="{642C5E10-4B92-4767-A712-9128EBE1B325}" uniqueName="1" name="Authors" queryTableFieldId="1" dataDxfId="112"/>
    <tableColumn id="3" xr3:uid="{054832C3-1879-444E-B8B1-10DCB5B05082}" uniqueName="3" name="Title" queryTableFieldId="3" dataDxfId="111"/>
    <tableColumn id="4" xr3:uid="{2DBE3416-C485-4C87-9240-DDF702ED7CE9}" uniqueName="4" name="Year" queryTableFieldId="4"/>
    <tableColumn id="5" xr3:uid="{55BA0C58-EDAE-4D43-8EE1-DE50919DE039}" uniqueName="5" name="Source title" queryTableFieldId="5" dataDxfId="110"/>
    <tableColumn id="6" xr3:uid="{5DB030C8-E948-40F1-9006-DAD494B531CC}" uniqueName="6" name="Volume" queryTableFieldId="6"/>
    <tableColumn id="12" xr3:uid="{5C554807-DD4D-4F3B-AC5E-0E40735F9E2C}" uniqueName="12" name="Cited Count" queryTableFieldId="12"/>
    <tableColumn id="13" xr3:uid="{7BECD863-F836-4794-8489-BB228168C11B}" uniqueName="13" name="DOI" queryTableFieldId="13" dataDxfId="109"/>
    <tableColumn id="15" xr3:uid="{E5D98DAC-A7EB-4B25-924E-C96C0FAE7C8B}" uniqueName="15" name="Abstract" queryTableFieldId="15" dataDxfId="108"/>
    <tableColumn id="16" xr3:uid="{AF14BA87-2888-4941-819F-43126E6B73DA}" uniqueName="16" name="Author Keywords" queryTableFieldId="16" dataDxfId="107"/>
    <tableColumn id="17" xr3:uid="{705379A2-E779-43F8-A158-690A948258DE}" uniqueName="17" name="Document Type" queryTableFieldId="17" dataDxfId="106"/>
    <tableColumn id="14" xr3:uid="{806907EF-19E4-4704-A423-88A4F8D1957E}" uniqueName="14" name="Link" queryTableFieldId="14" dataDxfId="10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203893-525B-4EE4-87F6-DD43338DF031}" name="export2023_02_21_10_32_48" displayName="export2023_02_21_10_32_48" ref="A1:K66" tableType="queryTable" totalsRowShown="0">
  <autoFilter ref="A1:K66" xr:uid="{06203893-525B-4EE4-87F6-DD43338DF031}"/>
  <sortState xmlns:xlrd2="http://schemas.microsoft.com/office/spreadsheetml/2017/richdata2" ref="A2:K66">
    <sortCondition descending="1" ref="C1:C66"/>
  </sortState>
  <tableColumns count="11">
    <tableColumn id="2" xr3:uid="{973EA0BC-613C-47B6-9E05-C8AB3BDA8918}" uniqueName="2" name="Authors" queryTableFieldId="2" dataDxfId="104"/>
    <tableColumn id="1" xr3:uid="{4FBF5165-B7E3-4C10-B2F3-5F1E985DDD4C}" uniqueName="1" name="Title" queryTableFieldId="1" dataDxfId="103"/>
    <tableColumn id="6" xr3:uid="{C68045F5-8071-497C-84CD-D7150DFFAB73}" uniqueName="6" name="Publication Year" queryTableFieldId="6" dataDxfId="102"/>
    <tableColumn id="4" xr3:uid="{88048812-06D4-4144-917F-2F75EDB6DE4C}" uniqueName="4" name="Source Title" queryTableFieldId="4" dataDxfId="101"/>
    <tableColumn id="7" xr3:uid="{812C9C06-6ED8-425F-AE3D-3F31652453BD}" uniqueName="7" name="Volume" queryTableFieldId="7"/>
    <tableColumn id="22" xr3:uid="{29E4305C-6AB1-418E-AF5C-722269EFDA79}" uniqueName="22" name="Citation Count" queryTableFieldId="22"/>
    <tableColumn id="14" xr3:uid="{F9849F7B-4015-4ACE-ABDF-3BE6430508D9}" uniqueName="14" name="DOI" queryTableFieldId="14" dataDxfId="100"/>
    <tableColumn id="11" xr3:uid="{D110D335-BFD8-4E5C-B37F-6033B718896C}" uniqueName="11" name="Abstract" queryTableFieldId="11" dataDxfId="99"/>
    <tableColumn id="17" xr3:uid="{1A795162-C48B-416B-AFC4-304C4253DDC0}" uniqueName="17" name="Author Keywords" queryTableFieldId="17" dataDxfId="98"/>
    <tableColumn id="30" xr3:uid="{CFCD4A42-DAB5-49B3-A399-2BACB89BDAE2}" uniqueName="30" name="Document Type" queryTableFieldId="30" dataDxfId="97"/>
    <tableColumn id="16" xr3:uid="{00FCACF9-C37A-4B45-8E54-8E53A73BE832}" uniqueName="16" name="Link" queryTableFieldId="16" dataDxfId="9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4007D4-E6D1-437D-B144-D149D61F720A}" name="scopus__25" displayName="scopus__25" ref="A1:L220" tableType="queryTable" totalsRowShown="0">
  <autoFilter ref="A1:L220" xr:uid="{854007D4-E6D1-437D-B144-D149D61F720A}"/>
  <tableColumns count="12">
    <tableColumn id="1" xr3:uid="{E3C21543-90A1-49A9-807C-47E981BC04F5}" uniqueName="1" name="Authors" queryTableFieldId="1" dataDxfId="95"/>
    <tableColumn id="3" xr3:uid="{63644BF3-3DFD-4AFE-98EF-292D99C86616}" uniqueName="3" name="Title" queryTableFieldId="3" dataDxfId="94"/>
    <tableColumn id="15" xr3:uid="{5F3DC63B-720E-4FE7-B253-263D80173055}" uniqueName="15" name="Abstract" queryTableFieldId="15" dataDxfId="93"/>
    <tableColumn id="7" xr3:uid="{F6D8D1D7-BC5F-4273-AD58-D451EC49CFC4}" uniqueName="7" name="Title Abstract screening Konrad/Roberto" queryTableFieldId="22"/>
    <tableColumn id="4" xr3:uid="{0F897FB0-6013-4742-9594-CC9AB8A4B8EA}" uniqueName="4" name="Year" queryTableFieldId="4"/>
    <tableColumn id="5" xr3:uid="{93B8A718-3D1D-4C30-AD7C-0C6AC66EE5C3}" uniqueName="5" name="Source title" queryTableFieldId="5" dataDxfId="92"/>
    <tableColumn id="6" xr3:uid="{1576E179-0746-4C5D-91B1-CA75B954737F}" uniqueName="6" name="Volume" queryTableFieldId="6"/>
    <tableColumn id="12" xr3:uid="{02C713A4-4C89-46BF-BDE1-4CB1E03C104E}" uniqueName="12" name="Cited Count" queryTableFieldId="12"/>
    <tableColumn id="13" xr3:uid="{38F7AF20-DA53-4BAB-B1BE-5DD682E5A6F4}" uniqueName="13" name="DOI" queryTableFieldId="13" dataDxfId="91"/>
    <tableColumn id="16" xr3:uid="{EEF05FFA-C538-4E5D-8377-5679EA7B907B}" uniqueName="16" name="Author Keywords" queryTableFieldId="16" dataDxfId="90"/>
    <tableColumn id="17" xr3:uid="{43AF525A-FE9C-4F14-B8CB-CB654654FD7F}" uniqueName="17" name="Document Type" queryTableFieldId="17" dataDxfId="89"/>
    <tableColumn id="14" xr3:uid="{E38F2C8F-FA59-48F0-8470-218821219D07}" uniqueName="14" name="Link" queryTableFieldId="14" dataDxfId="8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FAD66F-B75B-4997-91EC-27D105681E80}" name="scopus__256" displayName="scopus__256" ref="A3:AQ126" tableType="queryTable" totalsRowShown="0" headerRowDxfId="87">
  <autoFilter ref="A3:AQ126" xr:uid="{A8FAD66F-B75B-4997-91EC-27D105681E80}"/>
  <tableColumns count="43">
    <tableColumn id="1" xr3:uid="{80C9FF13-7741-4F57-902A-9585AFAF0B51}" uniqueName="1" name="Authors" queryTableFieldId="1" dataDxfId="86"/>
    <tableColumn id="3" xr3:uid="{EF13CFF0-4F0C-44AC-94C2-F9EFA42C037C}" uniqueName="3" name="Title" queryTableFieldId="3" dataDxfId="85"/>
    <tableColumn id="15" xr3:uid="{D4FF59EE-EE28-437B-B763-44E797464493}" uniqueName="15" name="Abstract" queryTableFieldId="15" dataDxfId="84"/>
    <tableColumn id="14" xr3:uid="{99A2CED0-27DA-4508-AC42-D25357BCEDA6}" uniqueName="14" name="Link" queryTableFieldId="14" dataDxfId="83"/>
    <tableColumn id="46" xr3:uid="{807FD785-A330-4E92-A9EF-E317AB061505}" uniqueName="46" name="yes/no/Na" queryTableFieldId="73" dataDxfId="82"/>
    <tableColumn id="19" xr3:uid="{E05C1355-3458-432B-9F1D-2F1BE3673723}" uniqueName="19" name="AI" queryTableFieldId="41" dataDxfId="81"/>
    <tableColumn id="20" xr3:uid="{F76A0926-B91E-41F4-A45C-4B5DBCFF0AA8}" uniqueName="20" name="BC" queryTableFieldId="42" dataDxfId="80"/>
    <tableColumn id="18" xr3:uid="{B3490408-DA6E-461A-A453-B198E4DA8634}" uniqueName="18" name="CybSec" queryTableFieldId="40" dataDxfId="79"/>
    <tableColumn id="21" xr3:uid="{099B00E5-30F8-4EA3-8786-3F89998AB4D0}" uniqueName="21" name="CT" queryTableFieldId="43" dataDxfId="78"/>
    <tableColumn id="22" xr3:uid="{BD395FA0-2FA3-4F4B-AF7E-7D6AF7C96A8A}" uniqueName="22" name="IoT" queryTableFieldId="44" dataDxfId="77"/>
    <tableColumn id="17" xr3:uid="{AD823E8D-393B-4E1A-9D89-516DB05EE6CE}" uniqueName="17" name="BigData" queryTableFieldId="39" dataDxfId="76"/>
    <tableColumn id="23" xr3:uid="{0D1F84C7-0D62-407C-AF71-FAC09FE2137E}" uniqueName="23" name="AugReal" queryTableFieldId="45" dataDxfId="75"/>
    <tableColumn id="24" xr3:uid="{416B770C-1ED3-4AC9-BF0A-3A981827B8D0}" uniqueName="24" name="Virt" queryTableFieldId="46" dataDxfId="74"/>
    <tableColumn id="26" xr3:uid="{47D497FF-74B4-4968-BE1E-EE6E83CBE360}" uniqueName="26" name="DigTwin" queryTableFieldId="48" dataDxfId="73"/>
    <tableColumn id="25" xr3:uid="{F4B11939-83DB-4ADA-B11C-3DFA1292A6FE}" uniqueName="25" name="Rbt" queryTableFieldId="47" dataDxfId="72"/>
    <tableColumn id="5" xr3:uid="{596F621B-3F47-4664-B78A-119D8B5D50D3}" uniqueName="5" name="Type of subtechnology " queryTableFieldId="29" dataDxfId="71"/>
    <tableColumn id="6" xr3:uid="{5662CBF3-D7D5-4016-92A1-5ACBF8E6FE73}" uniqueName="6" name="Brief description" queryTableFieldId="30" dataDxfId="70"/>
    <tableColumn id="45" xr3:uid="{52DE350F-FC04-468B-9281-50B78D6FBCAF}" uniqueName="45" name="Conceptual " queryTableFieldId="71" dataDxfId="69"/>
    <tableColumn id="44" xr3:uid="{B21C9DA3-461C-4C76-AF3A-1E4534C7D24B}" uniqueName="44" name="Simulation " queryTableFieldId="70" dataDxfId="68"/>
    <tableColumn id="43" xr3:uid="{FB4C2EA9-71AB-4570-970D-646EC07E15DB}" uniqueName="43" name="Experimental / Pilot/ project " queryTableFieldId="69" dataDxfId="67"/>
    <tableColumn id="9" xr3:uid="{D890D769-E245-4DDD-AF1D-C00E376DAEDA}" uniqueName="9" name="Operational Real - Implemented " queryTableFieldId="33" dataDxfId="66"/>
    <tableColumn id="31" xr3:uid="{D50EA8B3-88CC-4DF9-9DEE-C514AD3FDC79}" uniqueName="31" name="Syst Oper" queryTableFieldId="54" dataDxfId="65"/>
    <tableColumn id="30" xr3:uid="{3EE1C66C-7AD5-4ADC-B652-CBBB3989D203}" uniqueName="30" name="Syst Man" queryTableFieldId="53" dataDxfId="64"/>
    <tableColumn id="29" xr3:uid="{F09611C1-AA6D-435B-92D8-5E6AC4B602BC}" uniqueName="29" name="Net plan" queryTableFieldId="52" dataDxfId="63"/>
    <tableColumn id="28" xr3:uid="{8C108D95-3DC0-4DFC-AE9E-BFA0793B2F8A}" uniqueName="28" name="Ass Man" queryTableFieldId="51" dataDxfId="62"/>
    <tableColumn id="27" xr3:uid="{EE9AE894-EB3B-4B0F-B7AC-31031E0000E8}" uniqueName="27" name="Flex Man" queryTableFieldId="50" dataDxfId="61"/>
    <tableColumn id="10" xr3:uid="{AB0DB4D0-F05A-4E36-84AC-0835D0F9F810}" uniqueName="10" name="Comm Oper " queryTableFieldId="34" dataDxfId="60"/>
    <tableColumn id="8" xr3:uid="{B180C6D2-EE70-4D92-B21D-5AC9BAEFF400}" uniqueName="8" name="Subtask Decription" queryTableFieldId="32" dataDxfId="59"/>
    <tableColumn id="35" xr3:uid="{EAD5CF93-7D16-4377-99B1-B4AAE19642C0}" uniqueName="35" name=" Technical " queryTableFieldId="59" dataDxfId="58"/>
    <tableColumn id="34" xr3:uid="{DEAA1B24-B47B-41E7-AF3B-AEC9D43FA984}" uniqueName="34" name="Organizational" queryTableFieldId="58" dataDxfId="57"/>
    <tableColumn id="33" xr3:uid="{390020BB-0DCC-4D92-999A-A06EBB1FFA14}" uniqueName="33" name=" Regulatory" queryTableFieldId="57" dataDxfId="56"/>
    <tableColumn id="32" xr3:uid="{EBB5ED67-95DC-4637-9601-52DAB22E83FA}" uniqueName="32" name=" Economic  " queryTableFieldId="56" dataDxfId="55"/>
    <tableColumn id="2" xr3:uid="{EAD96C5F-5062-412C-B30C-D0B01340F37B}" uniqueName="2" name="Human factors  " queryTableFieldId="26" dataDxfId="54"/>
    <tableColumn id="11" xr3:uid="{2803D254-29B8-4275-A157-0AFEA4DF082A}" uniqueName="11" name="Barrier details" queryTableFieldId="35" dataDxfId="53"/>
    <tableColumn id="12" xr3:uid="{21F73BF4-6611-4096-B1FC-CDBF421AAEA1}" uniqueName="12" name="Best practices to overcome barriers ?" queryTableFieldId="36" dataDxfId="52"/>
    <tableColumn id="39" xr3:uid="{6B934C01-EB19-449D-B472-DF63A62B33D1}" uniqueName="39" name="Producers" queryTableFieldId="64" dataDxfId="51"/>
    <tableColumn id="38" xr3:uid="{2996D719-2589-4984-901C-5D11566B5492}" uniqueName="38" name="TSOs" queryTableFieldId="63" dataDxfId="50"/>
    <tableColumn id="37" xr3:uid="{3E459540-1A74-4BC7-9025-04D639728ED1}" uniqueName="37" name="DSOs" queryTableFieldId="62" dataDxfId="49"/>
    <tableColumn id="36" xr3:uid="{2C821D2C-6888-4D3C-A530-5609680B4494}" uniqueName="36" name="Customers" queryTableFieldId="61" dataDxfId="48"/>
    <tableColumn id="40" xr3:uid="{6B2B4CA2-E560-46F2-9E63-45D8A30AB1FB}" uniqueName="40" name="Tech. Provider" queryTableFieldId="66" dataDxfId="47"/>
    <tableColumn id="41" xr3:uid="{6974FB98-A112-4EEB-9FA7-CEADF8DD5376}" uniqueName="41" name="Aggregators" queryTableFieldId="67" dataDxfId="46"/>
    <tableColumn id="7" xr3:uid="{99356095-02B8-4E0B-838C-3032A37BDDEA}" uniqueName="7" name="Regulators" queryTableFieldId="31" dataDxfId="45"/>
    <tableColumn id="42" xr3:uid="{E0B645D0-813A-4856-86A8-46587EEDD791}" uniqueName="42" name="Additional Notes" queryTableFieldId="68" dataDxfId="4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B3A631E-DF26-41AD-96C0-B8912B6BCA7E}" name="scopus__25610" displayName="scopus__25610" ref="A6:AN99" tableType="queryTable" totalsRowShown="0" headerRowDxfId="43" dataDxfId="42">
  <autoFilter ref="A6:AN99" xr:uid="{4B3A631E-DF26-41AD-96C0-B8912B6BCA7E}">
    <filterColumn colId="18">
      <filters>
        <filter val="x"/>
      </filters>
    </filterColumn>
    <filterColumn colId="25">
      <filters>
        <filter val="x"/>
      </filters>
    </filterColumn>
  </autoFilter>
  <tableColumns count="40">
    <tableColumn id="1" xr3:uid="{442F2915-7419-4E1F-97AB-99B3DE0B46CC}" uniqueName="1" name="Authors" queryTableFieldId="1" dataDxfId="41"/>
    <tableColumn id="3" xr3:uid="{3CBF3DC7-E3D6-4F54-A970-449C644207EE}" uniqueName="3" name="Title" queryTableFieldId="3" dataDxfId="40"/>
    <tableColumn id="19" xr3:uid="{C2884539-7E3C-4F72-AA30-11A88AD7065B}" uniqueName="19" name="AI" queryTableFieldId="41" dataDxfId="39"/>
    <tableColumn id="20" xr3:uid="{9411678D-43EE-4751-BEA2-806354A5AA97}" uniqueName="20" name="BC" queryTableFieldId="42" dataDxfId="38"/>
    <tableColumn id="18" xr3:uid="{DCAEA200-468A-48A4-BCFA-6B0B33DE430D}" uniqueName="18" name="CybSec" queryTableFieldId="40" dataDxfId="37"/>
    <tableColumn id="21" xr3:uid="{1A2C4022-95E6-473B-A0AE-4748C67FDE87}" uniqueName="21" name="CT" queryTableFieldId="43" dataDxfId="36"/>
    <tableColumn id="22" xr3:uid="{20E7641D-35A4-4A1E-8E0B-0F708748FC49}" uniqueName="22" name="IoT" queryTableFieldId="44" dataDxfId="35"/>
    <tableColumn id="17" xr3:uid="{F55211BC-5888-4009-ABC1-A1498396C081}" uniqueName="17" name="BigData" queryTableFieldId="39" dataDxfId="34"/>
    <tableColumn id="23" xr3:uid="{412C9077-ED12-4EE3-8AC5-F2924865C5CB}" uniqueName="23" name="AugReal" queryTableFieldId="45" dataDxfId="33"/>
    <tableColumn id="24" xr3:uid="{286C2ED1-B99A-4879-86A1-FE63211F69B6}" uniqueName="24" name="Virt" queryTableFieldId="46" dataDxfId="32"/>
    <tableColumn id="26" xr3:uid="{B6305CFB-456E-464B-81D1-20802E312A00}" uniqueName="26" name="DigTwin" queryTableFieldId="48" dataDxfId="31"/>
    <tableColumn id="25" xr3:uid="{1C88445F-A410-4DBF-9DEB-006BA6ECC2EC}" uniqueName="25" name="Rbt" queryTableFieldId="47" dataDxfId="30"/>
    <tableColumn id="5" xr3:uid="{FCE9C223-9D2C-4BBE-896E-60EF3D2CF250}" uniqueName="5" name="Type of subtechnology " queryTableFieldId="29" dataDxfId="29"/>
    <tableColumn id="6" xr3:uid="{F3E2D10E-8C0D-4044-8D74-950D7C6C468D}" uniqueName="6" name="Brief description" queryTableFieldId="30" dataDxfId="28"/>
    <tableColumn id="45" xr3:uid="{A9D4E5A2-423A-4C33-9F96-DB9A91633A7F}" uniqueName="45" name="Conceptual " queryTableFieldId="71" dataDxfId="27"/>
    <tableColumn id="44" xr3:uid="{AF412015-AB42-42A6-99F9-603245D7B83E}" uniqueName="44" name="Simulation " queryTableFieldId="70" dataDxfId="26"/>
    <tableColumn id="43" xr3:uid="{4E8C8E27-6F0D-4AC3-893F-0950A1074059}" uniqueName="43" name="Experimental / Pilot/ project " queryTableFieldId="69" dataDxfId="25"/>
    <tableColumn id="9" xr3:uid="{7868DBB7-493C-4ED8-AE50-FFD7FB12FA10}" uniqueName="9" name="Operational Real - Implemented " queryTableFieldId="33" dataDxfId="24"/>
    <tableColumn id="31" xr3:uid="{54D92F77-277A-4D34-BCB2-279D1B479912}" uniqueName="31" name="Syst Oper" queryTableFieldId="54" dataDxfId="23"/>
    <tableColumn id="30" xr3:uid="{DE4FA2BD-FFD5-482A-A2CC-3104E5C00DF6}" uniqueName="30" name="Syst Man" queryTableFieldId="53" dataDxfId="22"/>
    <tableColumn id="29" xr3:uid="{E812078F-EA66-40AA-9907-01FFB35C01D0}" uniqueName="29" name="Net plan" queryTableFieldId="52" dataDxfId="21"/>
    <tableColumn id="28" xr3:uid="{CCEBAB93-3D12-4A88-83F4-8F6CAD38E33D}" uniqueName="28" name="Ass Man" queryTableFieldId="51" dataDxfId="20"/>
    <tableColumn id="27" xr3:uid="{7C0A1187-98EE-4F2F-B1E4-17238F5D25F7}" uniqueName="27" name="Flex Man" queryTableFieldId="50" dataDxfId="19"/>
    <tableColumn id="10" xr3:uid="{5007FDC1-6753-4218-AB34-E8D46A89BB9E}" uniqueName="10" name="Comm Oper " queryTableFieldId="34" dataDxfId="18"/>
    <tableColumn id="8" xr3:uid="{083D1A00-CF37-413A-BEF1-A7A325F8D436}" uniqueName="8" name="Subtask Decription" queryTableFieldId="32" dataDxfId="17"/>
    <tableColumn id="35" xr3:uid="{0BB6DD31-C75B-4D4A-9401-4B6DDB7A579E}" uniqueName="35" name=" Technical " queryTableFieldId="59" dataDxfId="16"/>
    <tableColumn id="34" xr3:uid="{0B6F779A-7F77-4F5C-884F-32BDD4A531B9}" uniqueName="34" name="Organizational" queryTableFieldId="58" dataDxfId="15"/>
    <tableColumn id="33" xr3:uid="{33ACF9F2-3590-45E1-8D51-0774B8E26F02}" uniqueName="33" name=" Regulatory" queryTableFieldId="57" dataDxfId="14"/>
    <tableColumn id="32" xr3:uid="{07FE6D5A-13F7-453F-B6EC-85851B7AB171}" uniqueName="32" name=" Economic  " queryTableFieldId="56" dataDxfId="13"/>
    <tableColumn id="2" xr3:uid="{5DA9C20A-2C45-4EEC-ACC7-8821B8DCE07E}" uniqueName="2" name="Human factors  " queryTableFieldId="26" dataDxfId="12"/>
    <tableColumn id="11" xr3:uid="{B75279AC-D990-46E0-872F-EC7F7E4281C3}" uniqueName="11" name="Barrier details" queryTableFieldId="35" dataDxfId="11"/>
    <tableColumn id="12" xr3:uid="{79E42E87-0AE6-4969-A9EC-B8C8ADF1D028}" uniqueName="12" name="Best practices to overcome barriers ?" queryTableFieldId="36" dataDxfId="10"/>
    <tableColumn id="39" xr3:uid="{45BB86FF-C0E9-464E-B578-E549966292E9}" uniqueName="39" name="Producers" queryTableFieldId="64" dataDxfId="9"/>
    <tableColumn id="38" xr3:uid="{6593BE86-B0F0-4947-9CA9-87AEEACCC743}" uniqueName="38" name="TSOs" queryTableFieldId="63" dataDxfId="8"/>
    <tableColumn id="37" xr3:uid="{246497BC-CB7D-43A3-ADF2-59047A9955AA}" uniqueName="37" name="DSOs" queryTableFieldId="62" dataDxfId="7"/>
    <tableColumn id="36" xr3:uid="{EA0C56D8-47D6-4EB4-A812-0F679DA2644D}" uniqueName="36" name="Customers" queryTableFieldId="61" dataDxfId="6"/>
    <tableColumn id="40" xr3:uid="{FF8C3330-9F1F-4E72-BA17-997ACF2ECED5}" uniqueName="40" name="Tech. Provider" queryTableFieldId="66" dataDxfId="5"/>
    <tableColumn id="41" xr3:uid="{CD4BAD39-7F5B-4D4D-B17A-D0FCC8A12EFD}" uniqueName="41" name="Aggregators" queryTableFieldId="67" dataDxfId="4"/>
    <tableColumn id="7" xr3:uid="{6F0ECA9A-5C4E-4179-99F4-412139411203}" uniqueName="7" name="Regulators" queryTableFieldId="31" dataDxfId="3"/>
    <tableColumn id="42" xr3:uid="{ACF118ED-077C-48A1-B5F0-673C2707CE81}" uniqueName="42" name="Additional Notes" queryTableFieldId="68"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6" Type="http://schemas.openxmlformats.org/officeDocument/2006/relationships/hyperlink" Target="https://www.scopus.com/inward/record.uri?eid=2-s2.0-85128609501&amp;doi=10.35833%2fMPCE.2021.000673&amp;partnerID=40&amp;md5=1862e0cc7ad94fa587b2b4c2e5c945e4" TargetMode="External"/><Relationship Id="rId21" Type="http://schemas.openxmlformats.org/officeDocument/2006/relationships/hyperlink" Target="https://www.scopus.com/inward/record.uri?eid=2-s2.0-85136202615&amp;doi=10.24084%2frepqj20.375&amp;partnerID=40&amp;md5=373bec69a6e013519d9a58ca964ff3d2" TargetMode="External"/><Relationship Id="rId42" Type="http://schemas.openxmlformats.org/officeDocument/2006/relationships/hyperlink" Target="https://www.scopus.com/inward/record.uri?eid=2-s2.0-85113874547&amp;doi=10.1007%2fs40319-021-01100-7&amp;partnerID=40&amp;md5=250291b541c345312d9dedf05986f1c3" TargetMode="External"/><Relationship Id="rId47" Type="http://schemas.openxmlformats.org/officeDocument/2006/relationships/hyperlink" Target="https://www.scopus.com/inward/record.uri?eid=2-s2.0-85101775541&amp;doi=10.1109%2fTII.2020.3027577&amp;partnerID=40&amp;md5=4e1fcf8743d83ad21a1180c5133f339b" TargetMode="External"/><Relationship Id="rId63" Type="http://schemas.openxmlformats.org/officeDocument/2006/relationships/hyperlink" Target="https://www.scopus.com/inward/record.uri?eid=2-s2.0-85089494344&amp;doi=10.3390%2fsu12156119&amp;partnerID=40&amp;md5=85f14e4859516f977033f860f4acbdb4" TargetMode="External"/><Relationship Id="rId68" Type="http://schemas.openxmlformats.org/officeDocument/2006/relationships/hyperlink" Target="https://www.scopus.com/inward/record.uri?eid=2-s2.0-85089494344&amp;doi=10.3390%2fsu12156119&amp;partnerID=40&amp;md5=85f14e4859516f977033f860f4acbdb9" TargetMode="External"/><Relationship Id="rId16" Type="http://schemas.openxmlformats.org/officeDocument/2006/relationships/hyperlink" Target="https://www.scopus.com/inward/record.uri?eid=2-s2.0-85142758120&amp;doi=10.3390%2fen15228692&amp;partnerID=40&amp;md5=8912e0571785ec7180696f25568f4bab" TargetMode="External"/><Relationship Id="rId11" Type="http://schemas.openxmlformats.org/officeDocument/2006/relationships/hyperlink" Target="https://www.scopus.com/inward/record.uri?eid=2-s2.0-85139275667&amp;doi=10.1016%2fj.segan.2022.100928&amp;partnerID=40&amp;md5=b95cef973b643829ee0571655fe5a31e" TargetMode="External"/><Relationship Id="rId24" Type="http://schemas.openxmlformats.org/officeDocument/2006/relationships/hyperlink" Target="https://www.scopus.com/inward/record.uri?eid=2-s2.0-85125127493&amp;doi=10.1016%2fj.apenergy.2022.118647&amp;partnerID=40&amp;md5=abd0bf65d3dab3a757cf45855845af89" TargetMode="External"/><Relationship Id="rId32" Type="http://schemas.openxmlformats.org/officeDocument/2006/relationships/hyperlink" Target="https://www.scopus.com/inward/record.uri?eid=2-s2.0-85134204919&amp;doi=10.1109%2fACCESS.2022.3188642&amp;partnerID=40&amp;md5=48c0d95692d16af99a9769273fc98b61" TargetMode="External"/><Relationship Id="rId37" Type="http://schemas.openxmlformats.org/officeDocument/2006/relationships/hyperlink" Target="https://www.scopus.com/inward/record.uri?eid=2-s2.0-85103991306&amp;doi=10.1016%2fj.ejor.2021.03.032&amp;partnerID=40&amp;md5=f62b58832c0578e0b82517a90326f21c" TargetMode="External"/><Relationship Id="rId40" Type="http://schemas.openxmlformats.org/officeDocument/2006/relationships/hyperlink" Target="https://www.scopus.com/inward/record.uri?eid=2-s2.0-85116019659&amp;doi=10.3390%2fen14196199&amp;partnerID=40&amp;md5=27c8a7e6eecb9ec3e4c4cb1811122f8b" TargetMode="External"/><Relationship Id="rId45" Type="http://schemas.openxmlformats.org/officeDocument/2006/relationships/hyperlink" Target="https://www.scopus.com/inward/record.uri?eid=2-s2.0-85108567402&amp;doi=10.17533%2fudea.redin.20210321&amp;partnerID=40&amp;md5=d1d33400bc18465b879a823d3d3a296d" TargetMode="External"/><Relationship Id="rId53" Type="http://schemas.openxmlformats.org/officeDocument/2006/relationships/hyperlink" Target="https://www.scopus.com/inward/record.uri?eid=2-s2.0-85120583010&amp;doi=10.1109%2fACCESS.2021.3131220&amp;partnerID=40&amp;md5=939142f7f6ac4564bf57cce32aa40abe" TargetMode="External"/><Relationship Id="rId58" Type="http://schemas.openxmlformats.org/officeDocument/2006/relationships/hyperlink" Target="https://www.scopus.com/inward/record.uri?eid=2-s2.0-85103275173&amp;doi=10.1109%2fACCESS.2021.3067331&amp;partnerID=40&amp;md5=11719464d6d90ec66e53dfa410c79006" TargetMode="External"/><Relationship Id="rId66" Type="http://schemas.openxmlformats.org/officeDocument/2006/relationships/hyperlink" Target="https://www.scopus.com/inward/record.uri?eid=2-s2.0-85089494344&amp;doi=10.3390%2fsu12156119&amp;partnerID=40&amp;md5=85f14e4859516f977033f860f4acbdb6" TargetMode="External"/><Relationship Id="rId74" Type="http://schemas.openxmlformats.org/officeDocument/2006/relationships/hyperlink" Target="https://www.scopus.com/inward/record.uri?eid=2-s2.0-85089494344&amp;doi=10.3390%2fsu12156119&amp;partnerID=40&amp;md5=85f14e4859516f977033f860f4acbdb16" TargetMode="External"/><Relationship Id="rId5" Type="http://schemas.openxmlformats.org/officeDocument/2006/relationships/hyperlink" Target="https://www.scopus.com/inward/record.uri?eid=2-s2.0-85146570196&amp;doi=10.3390%2fen16020820&amp;partnerID=40&amp;md5=ad7e8a435d7a70478ee08290ce09de4e" TargetMode="External"/><Relationship Id="rId61" Type="http://schemas.openxmlformats.org/officeDocument/2006/relationships/hyperlink" Target="https://www.scopus.com/inward/record.uri?eid=2-s2.0-85089494344&amp;doi=10.3390%2fsu12156119&amp;partnerID=40&amp;md5=85f14e4859516f977033f860f4acbdb2" TargetMode="External"/><Relationship Id="rId19" Type="http://schemas.openxmlformats.org/officeDocument/2006/relationships/hyperlink" Target="https://www.scopus.com/inward/record.uri?eid=2-s2.0-85139223760&amp;doi=10.1109%2fACCESS.2022.3205351&amp;partnerID=40&amp;md5=878af4d8eaf29f58b04a25fc32f50b43" TargetMode="External"/><Relationship Id="rId14" Type="http://schemas.openxmlformats.org/officeDocument/2006/relationships/hyperlink" Target="https://www.scopus.com/inward/record.uri?eid=2-s2.0-85132411551&amp;doi=10.1016%2fj.egyr.2022.05.277&amp;partnerID=40&amp;md5=bdaa3930d0c55de5e5621664b79a6311" TargetMode="External"/><Relationship Id="rId22" Type="http://schemas.openxmlformats.org/officeDocument/2006/relationships/hyperlink" Target="https://www.scopus.com/inward/record.uri?eid=2-s2.0-85136116223&amp;doi=10.35833%2fMPCE.2021.000161&amp;partnerID=40&amp;md5=3480942cc36ad5a1997297b27af53986" TargetMode="External"/><Relationship Id="rId27" Type="http://schemas.openxmlformats.org/officeDocument/2006/relationships/hyperlink" Target="https://www.scopus.com/inward/record.uri?eid=2-s2.0-85126279624&amp;doi=10.3390%2fen15051908&amp;partnerID=40&amp;md5=26c14a9f02c118bdcf203504b4e60bd2" TargetMode="External"/><Relationship Id="rId30" Type="http://schemas.openxmlformats.org/officeDocument/2006/relationships/hyperlink" Target="https://www.scopus.com/inward/record.uri?eid=2-s2.0-85137906324&amp;doi=10.1109%2fACCESS.2022.3205121&amp;partnerID=40&amp;md5=553195140265a08daa4dee6b379cf388" TargetMode="External"/><Relationship Id="rId35" Type="http://schemas.openxmlformats.org/officeDocument/2006/relationships/hyperlink" Target="https://www.scopus.com/inward/record.uri?eid=2-s2.0-85116924441&amp;doi=10.1109%2fACCESS.2021.3115987&amp;partnerID=40&amp;md5=78c0a6d2f98caba8477303396c711a18" TargetMode="External"/><Relationship Id="rId43" Type="http://schemas.openxmlformats.org/officeDocument/2006/relationships/hyperlink" Target="https://www.scopus.com/inward/record.uri?eid=2-s2.0-85107157513&amp;doi=10.1002%2f2050-7038.12951&amp;partnerID=40&amp;md5=a5f927241753f87aeaee2db23371c0e8" TargetMode="External"/><Relationship Id="rId48" Type="http://schemas.openxmlformats.org/officeDocument/2006/relationships/hyperlink" Target="https://www.scopus.com/inward/record.uri?eid=2-s2.0-85106466010&amp;doi=10.3390%2fen14071881&amp;partnerID=40&amp;md5=b62b11a092313d59ee4f2eff8b928695" TargetMode="External"/><Relationship Id="rId56" Type="http://schemas.openxmlformats.org/officeDocument/2006/relationships/hyperlink" Target="https://www.scopus.com/inward/record.uri?eid=2-s2.0-85103881228&amp;doi=10.1109%2fACCESS.2021.3071269&amp;partnerID=40&amp;md5=305328223f3ac238898c0b5c02e1de9d" TargetMode="External"/><Relationship Id="rId64" Type="http://schemas.openxmlformats.org/officeDocument/2006/relationships/hyperlink" Target="https://www.scopus.com/inward/record.uri?eid=2-s2.0-85089494344&amp;doi=10.3390%2fsu12156119&amp;partnerID=40&amp;md5=85f14e4859516f977033f860f4acbdb56" TargetMode="External"/><Relationship Id="rId69" Type="http://schemas.openxmlformats.org/officeDocument/2006/relationships/hyperlink" Target="https://www.scopus.com/inward/record.uri?eid=2-s2.0-85089494344&amp;doi=10.3390%2fsu12156119&amp;partnerID=40&amp;md5=85f14e4859516f977033f860f4acbdb10" TargetMode="External"/><Relationship Id="rId77" Type="http://schemas.openxmlformats.org/officeDocument/2006/relationships/hyperlink" Target="https://www.scopus.com/inward/record.uri?eid=2-s2.0-85089494344&amp;doi=10.3390%2fsu12156119&amp;partnerID=40&amp;md5=85f14e4859516f977033f860f4acbdb24" TargetMode="External"/><Relationship Id="rId8" Type="http://schemas.openxmlformats.org/officeDocument/2006/relationships/hyperlink" Target="https://www.scopus.com/inward/record.uri?eid=2-s2.0-85136132429&amp;doi=10.1109%2fTSG.2022.3196943&amp;partnerID=40&amp;md5=ec55057404702fa03a0fa10b3e3565f1" TargetMode="External"/><Relationship Id="rId51" Type="http://schemas.openxmlformats.org/officeDocument/2006/relationships/hyperlink" Target="https://www.scopus.com/inward/record.uri?eid=2-s2.0-85102726140&amp;doi=10.1109%2fJSYST.2020.3004277&amp;partnerID=40&amp;md5=17ab4bee202ddf3a5644f0ebc9a8afdf" TargetMode="External"/><Relationship Id="rId72" Type="http://schemas.openxmlformats.org/officeDocument/2006/relationships/hyperlink" Target="https://www.scopus.com/inward/record.uri?eid=2-s2.0-85089494344&amp;doi=10.3390%2fsu12156119&amp;partnerID=40&amp;md5=85f14e4859516f977033f860f4acbdb14" TargetMode="External"/><Relationship Id="rId3" Type="http://schemas.openxmlformats.org/officeDocument/2006/relationships/hyperlink" Target="https://www.scopus.com/inward/record.uri?eid=2-s2.0-85147419611&amp;doi=10.32604%2fcsse.2023.035437&amp;partnerID=40&amp;md5=4b7a12244b14580befdd6f19add483ea" TargetMode="External"/><Relationship Id="rId12" Type="http://schemas.openxmlformats.org/officeDocument/2006/relationships/hyperlink" Target="https://www.scopus.com/inward/record.uri?eid=2-s2.0-85134877607&amp;doi=10.1016%2fj.apenergy.2022.120038&amp;partnerID=40&amp;md5=3157610929e10bfd20e60bb9b876840b" TargetMode="External"/><Relationship Id="rId17" Type="http://schemas.openxmlformats.org/officeDocument/2006/relationships/hyperlink" Target="https://www.scopus.com/inward/record.uri?eid=2-s2.0-85125348609&amp;doi=10.1186%2fs41601-022-00228-z&amp;partnerID=40&amp;md5=2a7d03cb71f73a899ad7d12dd06a9076" TargetMode="External"/><Relationship Id="rId25" Type="http://schemas.openxmlformats.org/officeDocument/2006/relationships/hyperlink" Target="https://www.scopus.com/inward/record.uri?eid=2-s2.0-85128729149&amp;doi=10.3390%2fsu14084499&amp;partnerID=40&amp;md5=29e8c45900cf63ff94cf5a0762799214" TargetMode="External"/><Relationship Id="rId33" Type="http://schemas.openxmlformats.org/officeDocument/2006/relationships/hyperlink" Target="https://www.scopus.com/inward/record.uri?eid=2-s2.0-85133311836&amp;doi=10.14569%2fIJACSA.2022.0130602&amp;partnerID=40&amp;md5=fa22605a0b5775b7a965f39a34e86699" TargetMode="External"/><Relationship Id="rId38" Type="http://schemas.openxmlformats.org/officeDocument/2006/relationships/hyperlink" Target="https://www.scopus.com/inward/record.uri?eid=2-s2.0-85111960994&amp;doi=10.1016%2fj.apenergy.2021.117498&amp;partnerID=40&amp;md5=bc94793ade349427accc631b3c79d493" TargetMode="External"/><Relationship Id="rId46" Type="http://schemas.openxmlformats.org/officeDocument/2006/relationships/hyperlink" Target="https://www.scopus.com/inward/record.uri?eid=2-s2.0-85113225994&amp;doi=10.1016%2fj.egyai.2021.100071&amp;partnerID=40&amp;md5=6dab37353c8758138085cf88a50ead7d" TargetMode="External"/><Relationship Id="rId59" Type="http://schemas.openxmlformats.org/officeDocument/2006/relationships/hyperlink" Target="https://www.scopus.com/inward/record.uri?eid=2-s2.0-85100307601&amp;doi=10.1145%2f3403711&amp;partnerID=40&amp;md5=e571ec1fea754757da27e36d49c00aa8" TargetMode="External"/><Relationship Id="rId67" Type="http://schemas.openxmlformats.org/officeDocument/2006/relationships/hyperlink" Target="https://www.scopus.com/inward/record.uri?eid=2-s2.0-85089494344&amp;doi=10.3390%2fsu12156119&amp;partnerID=40&amp;md5=85f14e4859516f977033f860f4acbdb7" TargetMode="External"/><Relationship Id="rId20" Type="http://schemas.openxmlformats.org/officeDocument/2006/relationships/hyperlink" Target="https://www.scopus.com/inward/record.uri?eid=2-s2.0-85136206320&amp;doi=10.24084%2frepqj20.376&amp;partnerID=40&amp;md5=4b671e7174790a0f072b0ed02662a678" TargetMode="External"/><Relationship Id="rId41" Type="http://schemas.openxmlformats.org/officeDocument/2006/relationships/hyperlink" Target="https://www.scopus.com/inward/record.uri?eid=2-s2.0-85115258851&amp;doi=10.3390%2fsu131810369&amp;partnerID=40&amp;md5=ad89418084a5f83524597f0e524e171f" TargetMode="External"/><Relationship Id="rId54" Type="http://schemas.openxmlformats.org/officeDocument/2006/relationships/hyperlink" Target="https://www.scopus.com/inward/record.uri?eid=2-s2.0-85116938923&amp;doi=10.1109%2fACCESS.2021.3116678&amp;partnerID=40&amp;md5=25c86a606c0a0b8c7883d4a512e2e7a4" TargetMode="External"/><Relationship Id="rId62" Type="http://schemas.openxmlformats.org/officeDocument/2006/relationships/hyperlink" Target="https://www.scopus.com/inward/record.uri?eid=2-s2.0-85089494344&amp;doi=10.3390%2fsu12156119&amp;partnerID=40&amp;md5=85f14e4859516f977033f860f4acbdb3" TargetMode="External"/><Relationship Id="rId70" Type="http://schemas.openxmlformats.org/officeDocument/2006/relationships/hyperlink" Target="https://www.scopus.com/inward/record.uri?eid=2-s2.0-85089494344&amp;doi=10.3390%2fsu12156119&amp;partnerID=40&amp;md5=85f14e4859516f977033f860f4acbdb11" TargetMode="External"/><Relationship Id="rId75" Type="http://schemas.openxmlformats.org/officeDocument/2006/relationships/hyperlink" Target="https://www.scopus.com/inward/record.uri?eid=2-s2.0-85089494344&amp;doi=10.3390%2fsu12156119&amp;partnerID=40&amp;md5=85f14e4859516f977033f860f4acbdb17" TargetMode="External"/><Relationship Id="rId1" Type="http://schemas.openxmlformats.org/officeDocument/2006/relationships/hyperlink" Target="https://www.scopus.com/inward/record.uri?eid=2-s2.0-85146230270&amp;doi=10.1016%2fj.seta.2022.102990&amp;partnerID=40&amp;md5=78eefbeb2385013fb8cd7d565cb3d32a" TargetMode="External"/><Relationship Id="rId6" Type="http://schemas.openxmlformats.org/officeDocument/2006/relationships/hyperlink" Target="https://www.scopus.com/inward/record.uri?eid=2-s2.0-85145653514&amp;doi=10.3390%2fen16010329&amp;partnerID=40&amp;md5=161adc20186bf1e3cded02233ebaf75d" TargetMode="External"/><Relationship Id="rId15" Type="http://schemas.openxmlformats.org/officeDocument/2006/relationships/hyperlink" Target="https://www.scopus.com/inward/record.uri?eid=2-s2.0-85140836623&amp;doi=10.3390%2fsu142013642&amp;partnerID=40&amp;md5=18e42f615fa49446a6ed452d3750bf3d" TargetMode="External"/><Relationship Id="rId23" Type="http://schemas.openxmlformats.org/officeDocument/2006/relationships/hyperlink" Target="https://www.scopus.com/inward/record.uri?eid=2-s2.0-85125344490&amp;doi=10.1109%2fTSG.2022.3154718&amp;partnerID=40&amp;md5=36d578e03aad59fa9b738064bb9fbda2" TargetMode="External"/><Relationship Id="rId28" Type="http://schemas.openxmlformats.org/officeDocument/2006/relationships/hyperlink" Target="https://www.scopus.com/inward/record.uri?eid=2-s2.0-85144808778&amp;doi=10.1109%2fACCESS.2022.3229626&amp;partnerID=40&amp;md5=2dd4cd964b8c0fc2a60f3c9eb859db98" TargetMode="External"/><Relationship Id="rId36" Type="http://schemas.openxmlformats.org/officeDocument/2006/relationships/hyperlink" Target="https://www.scopus.com/inward/record.uri?eid=2-s2.0-85116032992&amp;doi=10.32604%2fcmc.2022.019562&amp;partnerID=40&amp;md5=b05ef1f40a2e255ea6a95f8cd6c19929" TargetMode="External"/><Relationship Id="rId49" Type="http://schemas.openxmlformats.org/officeDocument/2006/relationships/hyperlink" Target="https://www.scopus.com/inward/record.uri?eid=2-s2.0-85123247429&amp;doi=10.1016%2fj.bcra.2021.100010&amp;partnerID=40&amp;md5=b41b6bd1a147442eb9c389375db990b1" TargetMode="External"/><Relationship Id="rId57" Type="http://schemas.openxmlformats.org/officeDocument/2006/relationships/hyperlink" Target="https://www.scopus.com/inward/record.uri?eid=2-s2.0-85103752538&amp;doi=10.1109%2fACCESS.2021.3063229&amp;partnerID=40&amp;md5=52a8385933190ca7ecf58eba1c7931d1" TargetMode="External"/><Relationship Id="rId10" Type="http://schemas.openxmlformats.org/officeDocument/2006/relationships/hyperlink" Target="https://www.scopus.com/inward/record.uri?eid=2-s2.0-85139734973&amp;doi=10.1016%2fj.measen.2022.100488&amp;partnerID=40&amp;md5=ed52c67be8f58d80e7791b2b0c8744bf" TargetMode="External"/><Relationship Id="rId31" Type="http://schemas.openxmlformats.org/officeDocument/2006/relationships/hyperlink" Target="https://www.scopus.com/inward/record.uri?eid=2-s2.0-85136661312&amp;doi=10.1109%2fACCESS.2022.3199689&amp;partnerID=40&amp;md5=6164f52506ae3082e3966d17f3f92c55" TargetMode="External"/><Relationship Id="rId44" Type="http://schemas.openxmlformats.org/officeDocument/2006/relationships/hyperlink" Target="https://www.scopus.com/inward/record.uri?eid=2-s2.0-85068829377&amp;doi=10.1007%2fs11276-019-02065-9&amp;partnerID=40&amp;md5=58ec1c8b365367ac6d21ead369b6aa6c'" TargetMode="External"/><Relationship Id="rId52" Type="http://schemas.openxmlformats.org/officeDocument/2006/relationships/hyperlink" Target="https://www.scopus.com/inward/record.uri?eid=2-s2.0-85106241639&amp;doi=10.3390%2fen14051296&amp;partnerID=40&amp;md5=95636d851644b8e4a445e811451e6ba0" TargetMode="External"/><Relationship Id="rId60" Type="http://schemas.openxmlformats.org/officeDocument/2006/relationships/hyperlink" Target="https://www.scopus.com/inward/record.uri?eid=2-s2.0-85090469506&amp;doi=10.1109%2fTPWRS.2020.2979943&amp;partnerID=40&amp;md5=d282286d5267eb7dec6146cf0ad1dba7" TargetMode="External"/><Relationship Id="rId65" Type="http://schemas.openxmlformats.org/officeDocument/2006/relationships/hyperlink" Target="https://www.scopus.com/inward/record.uri?eid=2-s2.0-85089494344&amp;doi=10.3390%2fsu12156119&amp;partnerID=40&amp;md5=85f14e4859516f977033f860f4acbdb5" TargetMode="External"/><Relationship Id="rId73" Type="http://schemas.openxmlformats.org/officeDocument/2006/relationships/hyperlink" Target="https://www.scopus.com/inward/record.uri?eid=2-s2.0-85089494344&amp;doi=10.3390%2fsu12156119&amp;partnerID=40&amp;md5=85f14e4859516f977033f860f4acbdb15" TargetMode="External"/><Relationship Id="rId78" Type="http://schemas.openxmlformats.org/officeDocument/2006/relationships/table" Target="../tables/table4.xml"/><Relationship Id="rId4" Type="http://schemas.openxmlformats.org/officeDocument/2006/relationships/hyperlink" Target="https://www.scopus.com/inward/record.uri?eid=2-s2.0-85147317097&amp;doi=10.1109%2fACCESS.2023.3239834&amp;partnerID=40&amp;md5=920436d3ce525b744d4ff80be4741235" TargetMode="External"/><Relationship Id="rId9" Type="http://schemas.openxmlformats.org/officeDocument/2006/relationships/hyperlink" Target="https://www.scopus.com/inward/record.uri?eid=2-s2.0-85143814047&amp;doi=10.3390%2fen15238885&amp;partnerID=40&amp;md5=9e59ee74a28955ca88d7789c89ad8425" TargetMode="External"/><Relationship Id="rId13" Type="http://schemas.openxmlformats.org/officeDocument/2006/relationships/hyperlink" Target="https://www.scopus.com/inward/record.uri?eid=2-s2.0-85137751560&amp;doi=10.3390%2fen15176140&amp;partnerID=40&amp;md5=4cb2af0e5c5f4719ee8450ad16a05bf3" TargetMode="External"/><Relationship Id="rId18" Type="http://schemas.openxmlformats.org/officeDocument/2006/relationships/hyperlink" Target="https://www.scopus.com/inward/record.uri?eid=2-s2.0-85123530258&amp;doi=10.3390%2fen15030839&amp;partnerID=40&amp;md5=1ac69ac9e88cec87402b7a631ff2dabd" TargetMode="External"/><Relationship Id="rId39" Type="http://schemas.openxmlformats.org/officeDocument/2006/relationships/hyperlink" Target="https://www.scopus.com/inward/record.uri?eid=2-s2.0-85117207647&amp;doi=10.1016%2fj.egyr.2021.08.118&amp;partnerID=40&amp;md5=a70e7ad8492767cb1ade139503c95106" TargetMode="External"/><Relationship Id="rId34" Type="http://schemas.openxmlformats.org/officeDocument/2006/relationships/hyperlink" Target="https://www.scopus.com/inward/record.uri?eid=2-s2.0-85131756370&amp;doi=10.1109%2fACCESS.2022.3178987&amp;partnerID=40&amp;md5=638762e1b4dfecbe814e85b0d5b0999c" TargetMode="External"/><Relationship Id="rId50" Type="http://schemas.openxmlformats.org/officeDocument/2006/relationships/hyperlink" Target="https://www.scopus.com/inward/record.uri?eid=2-s2.0-85102882366&amp;doi=10.3390%2fsu13052954&amp;partnerID=40&amp;md5=8965924679d73f0de85c126645aa7431" TargetMode="External"/><Relationship Id="rId55" Type="http://schemas.openxmlformats.org/officeDocument/2006/relationships/hyperlink" Target="https://www.scopus.com/inward/record.uri?eid=2-s2.0-85109485013&amp;doi=10.1109%2fACCESS.2021.3087016&amp;partnerID=40&amp;md5=c3591379a936be97fc79b9bd3802b08a" TargetMode="External"/><Relationship Id="rId76" Type="http://schemas.openxmlformats.org/officeDocument/2006/relationships/hyperlink" Target="https://www.scopus.com/inward/record.uri?eid=2-s2.0-85089494344&amp;doi=10.3390%2fsu12156119&amp;partnerID=40&amp;md5=85f14e4859516f977033f860f4acbdb18" TargetMode="External"/><Relationship Id="rId7" Type="http://schemas.openxmlformats.org/officeDocument/2006/relationships/hyperlink" Target="https://www.scopus.com/inward/record.uri?eid=2-s2.0-85139595035&amp;doi=10.1016%2fj.epsr.2022.108823&amp;partnerID=40&amp;md5=0d86003fd2699770514aa8325fd0d190" TargetMode="External"/><Relationship Id="rId71" Type="http://schemas.openxmlformats.org/officeDocument/2006/relationships/hyperlink" Target="https://www.scopus.com/inward/record.uri?eid=2-s2.0-85089494344&amp;doi=10.3390%2fsu12156119&amp;partnerID=40&amp;md5=85f14e4859516f977033f860f4acbdb12" TargetMode="External"/><Relationship Id="rId2" Type="http://schemas.openxmlformats.org/officeDocument/2006/relationships/hyperlink" Target="https://www.scopus.com/inward/record.uri?eid=2-s2.0-85147861486&amp;doi=10.3390%2fsu15032603&amp;partnerID=40&amp;md5=d811e26c88953f8a4dec5ae6f5e3f5d2" TargetMode="External"/><Relationship Id="rId29" Type="http://schemas.openxmlformats.org/officeDocument/2006/relationships/hyperlink" Target="https://www.scopus.com/inward/record.uri?eid=2-s2.0-85140193005&amp;doi=10.1109%2fACCESS.2022.3212148&amp;partnerID=40&amp;md5=4c400d12a4bb0e9f88a50558c95b2259"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E2FE5-C7B9-46E6-B9C3-3222EBC09A76}">
  <dimension ref="A1:K185"/>
  <sheetViews>
    <sheetView topLeftCell="J151" workbookViewId="0">
      <selection activeCell="K187" sqref="K187"/>
    </sheetView>
  </sheetViews>
  <sheetFormatPr defaultRowHeight="14.5" x14ac:dyDescent="0.35"/>
  <cols>
    <col min="1" max="1" width="57.26953125" customWidth="1"/>
    <col min="2" max="2" width="66.54296875" customWidth="1"/>
    <col min="3" max="3" width="7.1796875" bestFit="1" customWidth="1"/>
    <col min="4" max="4" width="61.453125" bestFit="1" customWidth="1"/>
    <col min="5" max="5" width="9.81640625" bestFit="1" customWidth="1"/>
    <col min="6" max="6" width="10.1796875" bestFit="1" customWidth="1"/>
    <col min="7" max="7" width="35.1796875" bestFit="1" customWidth="1"/>
    <col min="9" max="9" width="58.81640625" customWidth="1"/>
    <col min="10" max="10" width="16.26953125" customWidth="1"/>
    <col min="11" max="11" width="144.453125" customWidth="1"/>
    <col min="12" max="12" width="33.54296875"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v>2023</v>
      </c>
      <c r="D2" t="s">
        <v>13</v>
      </c>
      <c r="E2">
        <v>56</v>
      </c>
      <c r="G2" t="s">
        <v>14</v>
      </c>
      <c r="H2" t="s">
        <v>15</v>
      </c>
      <c r="I2" t="s">
        <v>16</v>
      </c>
      <c r="J2" t="s">
        <v>17</v>
      </c>
      <c r="K2" t="s">
        <v>18</v>
      </c>
    </row>
    <row r="3" spans="1:11" x14ac:dyDescent="0.35">
      <c r="A3" t="s">
        <v>19</v>
      </c>
      <c r="B3" t="s">
        <v>20</v>
      </c>
      <c r="C3">
        <v>2023</v>
      </c>
      <c r="D3" t="s">
        <v>21</v>
      </c>
      <c r="E3">
        <v>33</v>
      </c>
      <c r="G3" t="s">
        <v>22</v>
      </c>
      <c r="H3" t="s">
        <v>23</v>
      </c>
      <c r="I3" t="s">
        <v>24</v>
      </c>
      <c r="J3" t="s">
        <v>17</v>
      </c>
      <c r="K3" t="s">
        <v>25</v>
      </c>
    </row>
    <row r="4" spans="1:11" x14ac:dyDescent="0.35">
      <c r="A4" t="s">
        <v>26</v>
      </c>
      <c r="B4" t="s">
        <v>27</v>
      </c>
      <c r="C4">
        <v>2023</v>
      </c>
      <c r="D4" t="s">
        <v>28</v>
      </c>
      <c r="E4">
        <v>15</v>
      </c>
      <c r="G4" t="s">
        <v>29</v>
      </c>
      <c r="H4" t="s">
        <v>30</v>
      </c>
      <c r="I4" t="s">
        <v>31</v>
      </c>
      <c r="J4" t="s">
        <v>17</v>
      </c>
      <c r="K4" t="s">
        <v>32</v>
      </c>
    </row>
    <row r="5" spans="1:11" x14ac:dyDescent="0.35">
      <c r="A5" t="s">
        <v>33</v>
      </c>
      <c r="B5" t="s">
        <v>34</v>
      </c>
      <c r="C5">
        <v>2023</v>
      </c>
      <c r="D5" t="s">
        <v>35</v>
      </c>
      <c r="E5">
        <v>14</v>
      </c>
      <c r="G5" t="s">
        <v>36</v>
      </c>
      <c r="H5" t="s">
        <v>37</v>
      </c>
      <c r="I5" t="s">
        <v>38</v>
      </c>
      <c r="J5" t="s">
        <v>17</v>
      </c>
      <c r="K5" t="s">
        <v>39</v>
      </c>
    </row>
    <row r="6" spans="1:11" x14ac:dyDescent="0.35">
      <c r="A6" t="s">
        <v>40</v>
      </c>
      <c r="B6" t="s">
        <v>41</v>
      </c>
      <c r="C6">
        <v>2023</v>
      </c>
      <c r="D6" t="s">
        <v>42</v>
      </c>
      <c r="E6">
        <v>46</v>
      </c>
      <c r="G6" t="s">
        <v>43</v>
      </c>
      <c r="H6" t="s">
        <v>44</v>
      </c>
      <c r="I6" t="s">
        <v>45</v>
      </c>
      <c r="J6" t="s">
        <v>17</v>
      </c>
      <c r="K6" t="s">
        <v>46</v>
      </c>
    </row>
    <row r="7" spans="1:11" x14ac:dyDescent="0.35">
      <c r="A7" t="s">
        <v>47</v>
      </c>
      <c r="B7" t="s">
        <v>48</v>
      </c>
      <c r="C7">
        <v>2023</v>
      </c>
      <c r="D7" t="s">
        <v>49</v>
      </c>
      <c r="G7" t="s">
        <v>50</v>
      </c>
      <c r="H7" t="s">
        <v>51</v>
      </c>
      <c r="I7" t="s">
        <v>52</v>
      </c>
      <c r="J7" t="s">
        <v>17</v>
      </c>
      <c r="K7" t="s">
        <v>53</v>
      </c>
    </row>
    <row r="8" spans="1:11" x14ac:dyDescent="0.35">
      <c r="A8" t="s">
        <v>54</v>
      </c>
      <c r="B8" t="s">
        <v>55</v>
      </c>
      <c r="C8">
        <v>2023</v>
      </c>
      <c r="D8" t="s">
        <v>56</v>
      </c>
      <c r="E8">
        <v>16</v>
      </c>
      <c r="G8" t="s">
        <v>57</v>
      </c>
      <c r="H8" t="s">
        <v>58</v>
      </c>
      <c r="I8" t="s">
        <v>59</v>
      </c>
      <c r="J8" t="s">
        <v>17</v>
      </c>
      <c r="K8" t="s">
        <v>60</v>
      </c>
    </row>
    <row r="9" spans="1:11" x14ac:dyDescent="0.35">
      <c r="A9" t="s">
        <v>61</v>
      </c>
      <c r="B9" t="s">
        <v>62</v>
      </c>
      <c r="C9">
        <v>2023</v>
      </c>
      <c r="D9" t="s">
        <v>63</v>
      </c>
      <c r="E9">
        <v>8</v>
      </c>
      <c r="G9" t="s">
        <v>64</v>
      </c>
      <c r="H9" t="s">
        <v>65</v>
      </c>
      <c r="I9" t="s">
        <v>66</v>
      </c>
      <c r="J9" t="s">
        <v>17</v>
      </c>
      <c r="K9" t="s">
        <v>67</v>
      </c>
    </row>
    <row r="10" spans="1:11" x14ac:dyDescent="0.35">
      <c r="A10" t="s">
        <v>68</v>
      </c>
      <c r="B10" t="s">
        <v>69</v>
      </c>
      <c r="C10">
        <v>2023</v>
      </c>
      <c r="D10" t="s">
        <v>56</v>
      </c>
      <c r="E10">
        <v>16</v>
      </c>
      <c r="G10" t="s">
        <v>70</v>
      </c>
      <c r="H10" t="s">
        <v>71</v>
      </c>
      <c r="I10" t="s">
        <v>72</v>
      </c>
      <c r="J10" t="s">
        <v>17</v>
      </c>
      <c r="K10" t="s">
        <v>73</v>
      </c>
    </row>
    <row r="11" spans="1:11" x14ac:dyDescent="0.35">
      <c r="A11" t="s">
        <v>74</v>
      </c>
      <c r="B11" t="s">
        <v>75</v>
      </c>
      <c r="C11">
        <v>2023</v>
      </c>
      <c r="D11" t="s">
        <v>76</v>
      </c>
      <c r="E11">
        <v>214</v>
      </c>
      <c r="G11" t="s">
        <v>77</v>
      </c>
      <c r="H11" t="s">
        <v>78</v>
      </c>
      <c r="I11" t="s">
        <v>79</v>
      </c>
      <c r="J11" t="s">
        <v>17</v>
      </c>
      <c r="K11" t="s">
        <v>80</v>
      </c>
    </row>
    <row r="12" spans="1:11" x14ac:dyDescent="0.35">
      <c r="A12" t="s">
        <v>81</v>
      </c>
      <c r="B12" t="s">
        <v>82</v>
      </c>
      <c r="C12">
        <v>2023</v>
      </c>
      <c r="D12" t="s">
        <v>83</v>
      </c>
      <c r="E12">
        <v>14</v>
      </c>
      <c r="G12" t="s">
        <v>84</v>
      </c>
      <c r="H12" t="s">
        <v>85</v>
      </c>
      <c r="I12" t="s">
        <v>86</v>
      </c>
      <c r="J12" t="s">
        <v>17</v>
      </c>
      <c r="K12" t="s">
        <v>87</v>
      </c>
    </row>
    <row r="13" spans="1:11" x14ac:dyDescent="0.35">
      <c r="A13" t="s">
        <v>88</v>
      </c>
      <c r="B13" t="s">
        <v>89</v>
      </c>
      <c r="C13">
        <v>2022</v>
      </c>
      <c r="D13" t="s">
        <v>56</v>
      </c>
      <c r="E13">
        <v>15</v>
      </c>
      <c r="G13" t="s">
        <v>90</v>
      </c>
      <c r="H13" t="s">
        <v>91</v>
      </c>
      <c r="I13" t="s">
        <v>92</v>
      </c>
      <c r="J13" t="s">
        <v>17</v>
      </c>
      <c r="K13" t="s">
        <v>93</v>
      </c>
    </row>
    <row r="14" spans="1:11" x14ac:dyDescent="0.35">
      <c r="A14" t="s">
        <v>94</v>
      </c>
      <c r="B14" t="s">
        <v>95</v>
      </c>
      <c r="C14">
        <v>2022</v>
      </c>
      <c r="D14" t="s">
        <v>21</v>
      </c>
      <c r="E14">
        <v>32</v>
      </c>
      <c r="G14" t="s">
        <v>96</v>
      </c>
      <c r="H14" t="s">
        <v>97</v>
      </c>
      <c r="I14" t="s">
        <v>98</v>
      </c>
      <c r="J14" t="s">
        <v>17</v>
      </c>
      <c r="K14" t="s">
        <v>99</v>
      </c>
    </row>
    <row r="15" spans="1:11" x14ac:dyDescent="0.35">
      <c r="A15" t="s">
        <v>100</v>
      </c>
      <c r="B15" t="s">
        <v>101</v>
      </c>
      <c r="C15">
        <v>2022</v>
      </c>
      <c r="D15" t="s">
        <v>102</v>
      </c>
      <c r="E15">
        <v>24</v>
      </c>
      <c r="G15" t="s">
        <v>103</v>
      </c>
      <c r="H15" t="s">
        <v>104</v>
      </c>
      <c r="I15" t="s">
        <v>105</v>
      </c>
      <c r="J15" t="s">
        <v>17</v>
      </c>
      <c r="K15" t="s">
        <v>106</v>
      </c>
    </row>
    <row r="16" spans="1:11" x14ac:dyDescent="0.35">
      <c r="A16" t="s">
        <v>107</v>
      </c>
      <c r="B16" t="s">
        <v>108</v>
      </c>
      <c r="C16">
        <v>2022</v>
      </c>
      <c r="D16" t="s">
        <v>21</v>
      </c>
      <c r="E16">
        <v>32</v>
      </c>
      <c r="G16" t="s">
        <v>109</v>
      </c>
      <c r="H16" t="s">
        <v>110</v>
      </c>
      <c r="I16" t="s">
        <v>111</v>
      </c>
      <c r="J16" t="s">
        <v>17</v>
      </c>
      <c r="K16" t="s">
        <v>112</v>
      </c>
    </row>
    <row r="17" spans="1:11" x14ac:dyDescent="0.35">
      <c r="A17" t="s">
        <v>113</v>
      </c>
      <c r="B17" t="s">
        <v>114</v>
      </c>
      <c r="C17">
        <v>2022</v>
      </c>
      <c r="D17" t="s">
        <v>115</v>
      </c>
      <c r="E17">
        <v>327</v>
      </c>
      <c r="F17">
        <v>1</v>
      </c>
      <c r="G17" t="s">
        <v>116</v>
      </c>
      <c r="H17" t="s">
        <v>117</v>
      </c>
      <c r="I17" t="s">
        <v>118</v>
      </c>
      <c r="J17" t="s">
        <v>17</v>
      </c>
      <c r="K17" t="s">
        <v>119</v>
      </c>
    </row>
    <row r="18" spans="1:11" x14ac:dyDescent="0.35">
      <c r="A18" t="s">
        <v>120</v>
      </c>
      <c r="B18" t="s">
        <v>121</v>
      </c>
      <c r="C18">
        <v>2022</v>
      </c>
      <c r="D18" t="s">
        <v>122</v>
      </c>
      <c r="E18">
        <v>5</v>
      </c>
      <c r="F18">
        <v>2</v>
      </c>
      <c r="G18" t="s">
        <v>123</v>
      </c>
      <c r="H18" t="s">
        <v>124</v>
      </c>
      <c r="I18" t="s">
        <v>125</v>
      </c>
      <c r="J18" t="s">
        <v>17</v>
      </c>
      <c r="K18" t="s">
        <v>126</v>
      </c>
    </row>
    <row r="19" spans="1:11" x14ac:dyDescent="0.35">
      <c r="A19" t="s">
        <v>127</v>
      </c>
      <c r="B19" t="s">
        <v>128</v>
      </c>
      <c r="C19">
        <v>2022</v>
      </c>
      <c r="D19" t="s">
        <v>129</v>
      </c>
      <c r="E19">
        <v>15</v>
      </c>
      <c r="F19">
        <v>1</v>
      </c>
      <c r="G19" t="s">
        <v>130</v>
      </c>
      <c r="H19" t="s">
        <v>131</v>
      </c>
      <c r="I19" t="s">
        <v>132</v>
      </c>
      <c r="J19" t="s">
        <v>17</v>
      </c>
      <c r="K19" t="s">
        <v>133</v>
      </c>
    </row>
    <row r="20" spans="1:11" x14ac:dyDescent="0.35">
      <c r="A20" t="s">
        <v>134</v>
      </c>
      <c r="B20" t="s">
        <v>135</v>
      </c>
      <c r="C20">
        <v>2022</v>
      </c>
      <c r="D20" t="s">
        <v>136</v>
      </c>
      <c r="E20">
        <v>7</v>
      </c>
      <c r="F20">
        <v>24</v>
      </c>
      <c r="G20" t="s">
        <v>137</v>
      </c>
      <c r="H20" t="s">
        <v>138</v>
      </c>
      <c r="I20" t="s">
        <v>139</v>
      </c>
      <c r="J20" t="s">
        <v>17</v>
      </c>
      <c r="K20" t="s">
        <v>140</v>
      </c>
    </row>
    <row r="21" spans="1:11" x14ac:dyDescent="0.35">
      <c r="A21" t="s">
        <v>141</v>
      </c>
      <c r="B21" t="s">
        <v>142</v>
      </c>
      <c r="C21">
        <v>2022</v>
      </c>
      <c r="D21" t="s">
        <v>56</v>
      </c>
      <c r="E21">
        <v>15</v>
      </c>
      <c r="G21" t="s">
        <v>143</v>
      </c>
      <c r="H21" t="s">
        <v>144</v>
      </c>
      <c r="I21" t="s">
        <v>145</v>
      </c>
      <c r="J21" t="s">
        <v>17</v>
      </c>
      <c r="K21" t="s">
        <v>146</v>
      </c>
    </row>
    <row r="22" spans="1:11" x14ac:dyDescent="0.35">
      <c r="A22" t="s">
        <v>147</v>
      </c>
      <c r="B22" t="s">
        <v>148</v>
      </c>
      <c r="C22">
        <v>2022</v>
      </c>
      <c r="D22" t="s">
        <v>149</v>
      </c>
      <c r="E22">
        <v>8</v>
      </c>
      <c r="F22">
        <v>5</v>
      </c>
      <c r="G22" t="s">
        <v>150</v>
      </c>
      <c r="H22" t="s">
        <v>151</v>
      </c>
      <c r="I22" t="s">
        <v>152</v>
      </c>
      <c r="J22" t="s">
        <v>17</v>
      </c>
      <c r="K22" t="s">
        <v>153</v>
      </c>
    </row>
    <row r="23" spans="1:11" x14ac:dyDescent="0.35">
      <c r="A23" t="s">
        <v>154</v>
      </c>
      <c r="B23" t="s">
        <v>155</v>
      </c>
      <c r="C23">
        <v>2022</v>
      </c>
      <c r="D23" t="s">
        <v>149</v>
      </c>
      <c r="E23">
        <v>8</v>
      </c>
      <c r="F23">
        <v>1</v>
      </c>
      <c r="G23" t="s">
        <v>156</v>
      </c>
      <c r="H23" t="s">
        <v>157</v>
      </c>
      <c r="I23" t="s">
        <v>158</v>
      </c>
      <c r="J23" t="s">
        <v>17</v>
      </c>
      <c r="K23" t="s">
        <v>159</v>
      </c>
    </row>
    <row r="24" spans="1:11" x14ac:dyDescent="0.35">
      <c r="A24" t="s">
        <v>160</v>
      </c>
      <c r="B24" t="s">
        <v>161</v>
      </c>
      <c r="C24">
        <v>2022</v>
      </c>
      <c r="D24" t="s">
        <v>149</v>
      </c>
      <c r="E24">
        <v>8</v>
      </c>
      <c r="F24">
        <v>1</v>
      </c>
      <c r="G24" t="s">
        <v>162</v>
      </c>
      <c r="H24" t="s">
        <v>163</v>
      </c>
      <c r="I24" t="s">
        <v>164</v>
      </c>
      <c r="J24" t="s">
        <v>17</v>
      </c>
      <c r="K24" t="s">
        <v>165</v>
      </c>
    </row>
    <row r="25" spans="1:11" x14ac:dyDescent="0.35">
      <c r="A25" t="s">
        <v>166</v>
      </c>
      <c r="B25" t="s">
        <v>167</v>
      </c>
      <c r="C25">
        <v>2022</v>
      </c>
      <c r="D25" t="s">
        <v>28</v>
      </c>
      <c r="E25">
        <v>14</v>
      </c>
      <c r="F25">
        <v>1</v>
      </c>
      <c r="G25" t="s">
        <v>168</v>
      </c>
      <c r="H25" t="s">
        <v>169</v>
      </c>
      <c r="I25" t="s">
        <v>170</v>
      </c>
      <c r="J25" t="s">
        <v>17</v>
      </c>
      <c r="K25" t="s">
        <v>171</v>
      </c>
    </row>
    <row r="26" spans="1:11" x14ac:dyDescent="0.35">
      <c r="A26" t="s">
        <v>172</v>
      </c>
      <c r="B26" t="s">
        <v>173</v>
      </c>
      <c r="C26">
        <v>2022</v>
      </c>
      <c r="D26" t="s">
        <v>149</v>
      </c>
      <c r="E26">
        <v>8</v>
      </c>
      <c r="F26">
        <v>1</v>
      </c>
      <c r="G26" t="s">
        <v>174</v>
      </c>
      <c r="H26" t="s">
        <v>175</v>
      </c>
      <c r="I26" t="s">
        <v>176</v>
      </c>
      <c r="J26" t="s">
        <v>17</v>
      </c>
      <c r="K26" t="s">
        <v>177</v>
      </c>
    </row>
    <row r="27" spans="1:11" x14ac:dyDescent="0.35">
      <c r="A27" t="s">
        <v>178</v>
      </c>
      <c r="B27" t="s">
        <v>179</v>
      </c>
      <c r="C27">
        <v>2022</v>
      </c>
      <c r="D27" t="s">
        <v>28</v>
      </c>
      <c r="E27">
        <v>14</v>
      </c>
      <c r="F27">
        <v>1</v>
      </c>
      <c r="G27" t="s">
        <v>180</v>
      </c>
      <c r="H27" t="s">
        <v>181</v>
      </c>
      <c r="I27" t="s">
        <v>182</v>
      </c>
      <c r="J27" t="s">
        <v>17</v>
      </c>
      <c r="K27" t="s">
        <v>183</v>
      </c>
    </row>
    <row r="28" spans="1:11" x14ac:dyDescent="0.35">
      <c r="A28" t="s">
        <v>184</v>
      </c>
      <c r="B28" t="s">
        <v>185</v>
      </c>
      <c r="C28">
        <v>2022</v>
      </c>
      <c r="D28" t="s">
        <v>56</v>
      </c>
      <c r="E28">
        <v>15</v>
      </c>
      <c r="F28">
        <v>9</v>
      </c>
      <c r="G28" t="s">
        <v>186</v>
      </c>
      <c r="H28" t="s">
        <v>187</v>
      </c>
      <c r="I28" t="s">
        <v>188</v>
      </c>
      <c r="J28" t="s">
        <v>17</v>
      </c>
      <c r="K28" t="s">
        <v>189</v>
      </c>
    </row>
    <row r="29" spans="1:11" x14ac:dyDescent="0.35">
      <c r="A29" t="s">
        <v>190</v>
      </c>
      <c r="B29" t="s">
        <v>191</v>
      </c>
      <c r="C29">
        <v>2022</v>
      </c>
      <c r="D29" t="s">
        <v>192</v>
      </c>
      <c r="E29">
        <v>20</v>
      </c>
      <c r="G29" t="s">
        <v>193</v>
      </c>
      <c r="H29" t="s">
        <v>194</v>
      </c>
      <c r="I29" t="s">
        <v>195</v>
      </c>
      <c r="J29" t="s">
        <v>17</v>
      </c>
      <c r="K29" t="s">
        <v>196</v>
      </c>
    </row>
    <row r="30" spans="1:11" x14ac:dyDescent="0.35">
      <c r="A30" t="s">
        <v>197</v>
      </c>
      <c r="B30" t="s">
        <v>198</v>
      </c>
      <c r="C30">
        <v>2022</v>
      </c>
      <c r="D30" t="s">
        <v>192</v>
      </c>
      <c r="E30">
        <v>20</v>
      </c>
      <c r="G30" t="s">
        <v>199</v>
      </c>
      <c r="H30" t="s">
        <v>200</v>
      </c>
      <c r="I30" t="s">
        <v>201</v>
      </c>
      <c r="J30" t="s">
        <v>17</v>
      </c>
      <c r="K30" t="s">
        <v>202</v>
      </c>
    </row>
    <row r="31" spans="1:11" x14ac:dyDescent="0.35">
      <c r="A31" t="s">
        <v>203</v>
      </c>
      <c r="B31" t="s">
        <v>204</v>
      </c>
      <c r="C31">
        <v>2022</v>
      </c>
      <c r="D31" t="s">
        <v>192</v>
      </c>
      <c r="E31">
        <v>20</v>
      </c>
      <c r="G31" t="s">
        <v>205</v>
      </c>
      <c r="H31" t="s">
        <v>206</v>
      </c>
      <c r="I31" t="s">
        <v>207</v>
      </c>
      <c r="J31" t="s">
        <v>17</v>
      </c>
      <c r="K31" t="s">
        <v>208</v>
      </c>
    </row>
    <row r="32" spans="1:11" x14ac:dyDescent="0.35">
      <c r="A32" t="s">
        <v>209</v>
      </c>
      <c r="B32" t="s">
        <v>210</v>
      </c>
      <c r="C32">
        <v>2022</v>
      </c>
      <c r="D32" t="s">
        <v>211</v>
      </c>
      <c r="E32">
        <v>10</v>
      </c>
      <c r="G32" t="s">
        <v>212</v>
      </c>
      <c r="H32" t="s">
        <v>213</v>
      </c>
      <c r="I32" t="s">
        <v>214</v>
      </c>
      <c r="J32" t="s">
        <v>17</v>
      </c>
      <c r="K32" t="s">
        <v>215</v>
      </c>
    </row>
    <row r="33" spans="1:11" x14ac:dyDescent="0.35">
      <c r="A33" t="s">
        <v>216</v>
      </c>
      <c r="B33" t="s">
        <v>217</v>
      </c>
      <c r="C33">
        <v>2022</v>
      </c>
      <c r="D33" t="s">
        <v>218</v>
      </c>
      <c r="E33">
        <v>9</v>
      </c>
      <c r="F33">
        <v>1</v>
      </c>
      <c r="G33" t="s">
        <v>219</v>
      </c>
      <c r="H33" t="s">
        <v>220</v>
      </c>
      <c r="I33" t="s">
        <v>221</v>
      </c>
      <c r="J33" t="s">
        <v>17</v>
      </c>
      <c r="K33" t="s">
        <v>222</v>
      </c>
    </row>
    <row r="34" spans="1:11" x14ac:dyDescent="0.35">
      <c r="A34" t="s">
        <v>223</v>
      </c>
      <c r="B34" t="s">
        <v>224</v>
      </c>
      <c r="C34">
        <v>2022</v>
      </c>
      <c r="D34" t="s">
        <v>225</v>
      </c>
      <c r="E34">
        <v>10</v>
      </c>
      <c r="F34">
        <v>3</v>
      </c>
      <c r="G34" t="s">
        <v>226</v>
      </c>
      <c r="H34" t="s">
        <v>227</v>
      </c>
      <c r="I34" t="s">
        <v>228</v>
      </c>
      <c r="J34" t="s">
        <v>17</v>
      </c>
      <c r="K34" t="s">
        <v>229</v>
      </c>
    </row>
    <row r="35" spans="1:11" x14ac:dyDescent="0.35">
      <c r="A35" t="s">
        <v>230</v>
      </c>
      <c r="B35" t="s">
        <v>231</v>
      </c>
      <c r="C35">
        <v>2022</v>
      </c>
      <c r="D35" t="s">
        <v>232</v>
      </c>
      <c r="E35">
        <v>22</v>
      </c>
      <c r="F35">
        <v>7</v>
      </c>
      <c r="G35" t="s">
        <v>233</v>
      </c>
      <c r="H35" t="s">
        <v>234</v>
      </c>
      <c r="I35" t="s">
        <v>235</v>
      </c>
      <c r="J35" t="s">
        <v>17</v>
      </c>
      <c r="K35" t="s">
        <v>236</v>
      </c>
    </row>
    <row r="36" spans="1:11" x14ac:dyDescent="0.35">
      <c r="A36" t="s">
        <v>237</v>
      </c>
      <c r="B36" t="s">
        <v>238</v>
      </c>
      <c r="C36">
        <v>2022</v>
      </c>
      <c r="D36" t="s">
        <v>239</v>
      </c>
      <c r="E36">
        <v>51</v>
      </c>
      <c r="F36">
        <v>9</v>
      </c>
      <c r="G36" t="s">
        <v>240</v>
      </c>
      <c r="H36" t="s">
        <v>241</v>
      </c>
      <c r="I36" t="s">
        <v>242</v>
      </c>
      <c r="J36" t="s">
        <v>17</v>
      </c>
      <c r="K36" t="s">
        <v>243</v>
      </c>
    </row>
    <row r="37" spans="1:11" x14ac:dyDescent="0.35">
      <c r="A37" t="s">
        <v>244</v>
      </c>
      <c r="B37" t="s">
        <v>245</v>
      </c>
      <c r="C37">
        <v>2022</v>
      </c>
      <c r="D37" t="s">
        <v>83</v>
      </c>
      <c r="E37">
        <v>13</v>
      </c>
      <c r="F37">
        <v>17</v>
      </c>
      <c r="G37" t="s">
        <v>246</v>
      </c>
      <c r="H37" t="s">
        <v>247</v>
      </c>
      <c r="I37" t="s">
        <v>248</v>
      </c>
      <c r="J37" t="s">
        <v>17</v>
      </c>
      <c r="K37" t="s">
        <v>249</v>
      </c>
    </row>
    <row r="38" spans="1:11" x14ac:dyDescent="0.35">
      <c r="A38" t="s">
        <v>250</v>
      </c>
      <c r="B38" t="s">
        <v>251</v>
      </c>
      <c r="C38">
        <v>2022</v>
      </c>
      <c r="D38" t="s">
        <v>252</v>
      </c>
      <c r="E38">
        <v>22</v>
      </c>
      <c r="G38" t="s">
        <v>253</v>
      </c>
      <c r="H38" t="s">
        <v>254</v>
      </c>
      <c r="I38" t="s">
        <v>255</v>
      </c>
      <c r="J38" t="s">
        <v>17</v>
      </c>
      <c r="K38" t="s">
        <v>256</v>
      </c>
    </row>
    <row r="39" spans="1:11" x14ac:dyDescent="0.35">
      <c r="A39" t="s">
        <v>257</v>
      </c>
      <c r="B39" t="s">
        <v>258</v>
      </c>
      <c r="C39">
        <v>2022</v>
      </c>
      <c r="D39" t="s">
        <v>56</v>
      </c>
      <c r="E39">
        <v>15</v>
      </c>
      <c r="F39">
        <v>1</v>
      </c>
      <c r="G39" t="s">
        <v>259</v>
      </c>
      <c r="H39" t="s">
        <v>260</v>
      </c>
      <c r="I39" t="s">
        <v>261</v>
      </c>
      <c r="J39" t="s">
        <v>17</v>
      </c>
      <c r="K39" t="s">
        <v>262</v>
      </c>
    </row>
    <row r="40" spans="1:11" x14ac:dyDescent="0.35">
      <c r="A40" t="s">
        <v>263</v>
      </c>
      <c r="B40" t="s">
        <v>264</v>
      </c>
      <c r="C40">
        <v>2022</v>
      </c>
      <c r="D40" t="s">
        <v>28</v>
      </c>
      <c r="E40">
        <v>14</v>
      </c>
      <c r="G40" t="s">
        <v>265</v>
      </c>
      <c r="H40" t="s">
        <v>266</v>
      </c>
      <c r="I40" t="s">
        <v>267</v>
      </c>
      <c r="J40" t="s">
        <v>17</v>
      </c>
      <c r="K40" t="s">
        <v>268</v>
      </c>
    </row>
    <row r="41" spans="1:11" x14ac:dyDescent="0.35">
      <c r="A41" t="s">
        <v>269</v>
      </c>
      <c r="B41" t="s">
        <v>270</v>
      </c>
      <c r="C41">
        <v>2022</v>
      </c>
      <c r="D41" t="s">
        <v>232</v>
      </c>
      <c r="E41">
        <v>22</v>
      </c>
      <c r="F41">
        <v>10</v>
      </c>
      <c r="G41" t="s">
        <v>271</v>
      </c>
      <c r="H41" t="s">
        <v>272</v>
      </c>
      <c r="I41" t="s">
        <v>273</v>
      </c>
      <c r="J41" t="s">
        <v>17</v>
      </c>
      <c r="K41" t="s">
        <v>274</v>
      </c>
    </row>
    <row r="42" spans="1:11" x14ac:dyDescent="0.35">
      <c r="A42" t="s">
        <v>275</v>
      </c>
      <c r="B42" t="s">
        <v>276</v>
      </c>
      <c r="C42">
        <v>2022</v>
      </c>
      <c r="D42" t="s">
        <v>122</v>
      </c>
      <c r="E42">
        <v>5</v>
      </c>
      <c r="F42">
        <v>1</v>
      </c>
      <c r="G42" t="s">
        <v>277</v>
      </c>
      <c r="H42" t="s">
        <v>278</v>
      </c>
      <c r="I42" t="s">
        <v>279</v>
      </c>
      <c r="J42" t="s">
        <v>17</v>
      </c>
      <c r="K42" t="s">
        <v>280</v>
      </c>
    </row>
    <row r="43" spans="1:11" x14ac:dyDescent="0.35">
      <c r="A43" t="s">
        <v>281</v>
      </c>
      <c r="B43" t="s">
        <v>282</v>
      </c>
      <c r="C43">
        <v>2022</v>
      </c>
      <c r="D43" t="s">
        <v>115</v>
      </c>
      <c r="E43">
        <v>312</v>
      </c>
      <c r="G43" t="s">
        <v>283</v>
      </c>
      <c r="H43" t="s">
        <v>284</v>
      </c>
      <c r="I43" t="s">
        <v>285</v>
      </c>
      <c r="J43" t="s">
        <v>17</v>
      </c>
      <c r="K43" t="s">
        <v>286</v>
      </c>
    </row>
    <row r="44" spans="1:11" x14ac:dyDescent="0.35">
      <c r="A44" t="s">
        <v>287</v>
      </c>
      <c r="B44" t="s">
        <v>288</v>
      </c>
      <c r="C44">
        <v>2022</v>
      </c>
      <c r="D44" t="s">
        <v>56</v>
      </c>
      <c r="E44">
        <v>15</v>
      </c>
      <c r="G44" t="s">
        <v>289</v>
      </c>
      <c r="H44" t="s">
        <v>290</v>
      </c>
      <c r="I44" t="s">
        <v>291</v>
      </c>
      <c r="J44" t="s">
        <v>17</v>
      </c>
      <c r="K44" t="s">
        <v>292</v>
      </c>
    </row>
    <row r="45" spans="1:11" x14ac:dyDescent="0.35">
      <c r="A45" t="s">
        <v>293</v>
      </c>
      <c r="B45" t="s">
        <v>294</v>
      </c>
      <c r="C45">
        <v>2022</v>
      </c>
      <c r="D45" t="s">
        <v>295</v>
      </c>
      <c r="E45">
        <v>6</v>
      </c>
      <c r="F45">
        <v>4</v>
      </c>
      <c r="G45" t="s">
        <v>296</v>
      </c>
      <c r="H45" t="s">
        <v>297</v>
      </c>
      <c r="I45" t="s">
        <v>298</v>
      </c>
      <c r="J45" t="s">
        <v>17</v>
      </c>
      <c r="K45" t="s">
        <v>299</v>
      </c>
    </row>
    <row r="46" spans="1:11" x14ac:dyDescent="0.35">
      <c r="A46" t="s">
        <v>300</v>
      </c>
      <c r="B46" t="s">
        <v>301</v>
      </c>
      <c r="C46">
        <v>2022</v>
      </c>
      <c r="D46" t="s">
        <v>28</v>
      </c>
      <c r="E46">
        <v>14</v>
      </c>
      <c r="F46">
        <v>4</v>
      </c>
      <c r="G46" t="s">
        <v>302</v>
      </c>
      <c r="H46" t="s">
        <v>303</v>
      </c>
      <c r="I46" t="s">
        <v>304</v>
      </c>
      <c r="J46" t="s">
        <v>17</v>
      </c>
      <c r="K46" t="s">
        <v>305</v>
      </c>
    </row>
    <row r="47" spans="1:11" x14ac:dyDescent="0.35">
      <c r="A47" t="s">
        <v>306</v>
      </c>
      <c r="B47" t="s">
        <v>307</v>
      </c>
      <c r="C47">
        <v>2022</v>
      </c>
      <c r="D47" t="s">
        <v>225</v>
      </c>
      <c r="E47">
        <v>10</v>
      </c>
      <c r="F47">
        <v>6</v>
      </c>
      <c r="G47" t="s">
        <v>308</v>
      </c>
      <c r="H47" t="s">
        <v>309</v>
      </c>
      <c r="I47" t="s">
        <v>310</v>
      </c>
      <c r="J47" t="s">
        <v>17</v>
      </c>
      <c r="K47" t="s">
        <v>311</v>
      </c>
    </row>
    <row r="48" spans="1:11" x14ac:dyDescent="0.35">
      <c r="A48" t="s">
        <v>312</v>
      </c>
      <c r="B48" t="s">
        <v>313</v>
      </c>
      <c r="C48">
        <v>2022</v>
      </c>
      <c r="D48" t="s">
        <v>56</v>
      </c>
      <c r="E48">
        <v>15</v>
      </c>
      <c r="F48">
        <v>7</v>
      </c>
      <c r="G48" t="s">
        <v>314</v>
      </c>
      <c r="H48" t="s">
        <v>315</v>
      </c>
      <c r="I48" t="s">
        <v>316</v>
      </c>
      <c r="J48" t="s">
        <v>17</v>
      </c>
      <c r="K48" t="s">
        <v>317</v>
      </c>
    </row>
    <row r="49" spans="1:11" x14ac:dyDescent="0.35">
      <c r="A49" t="s">
        <v>318</v>
      </c>
      <c r="B49" t="s">
        <v>319</v>
      </c>
      <c r="C49">
        <v>2022</v>
      </c>
      <c r="D49" t="s">
        <v>83</v>
      </c>
      <c r="E49">
        <v>13</v>
      </c>
      <c r="F49">
        <v>1</v>
      </c>
      <c r="G49" t="s">
        <v>320</v>
      </c>
      <c r="H49" t="s">
        <v>321</v>
      </c>
      <c r="I49" t="s">
        <v>322</v>
      </c>
      <c r="J49" t="s">
        <v>17</v>
      </c>
      <c r="K49" t="s">
        <v>323</v>
      </c>
    </row>
    <row r="50" spans="1:11" x14ac:dyDescent="0.35">
      <c r="A50" t="s">
        <v>324</v>
      </c>
      <c r="B50" t="s">
        <v>325</v>
      </c>
      <c r="C50">
        <v>2022</v>
      </c>
      <c r="D50" t="s">
        <v>56</v>
      </c>
      <c r="E50">
        <v>15</v>
      </c>
      <c r="F50">
        <v>1</v>
      </c>
      <c r="G50" t="s">
        <v>326</v>
      </c>
      <c r="H50" t="s">
        <v>327</v>
      </c>
      <c r="I50" t="s">
        <v>328</v>
      </c>
      <c r="J50" t="s">
        <v>17</v>
      </c>
      <c r="K50" t="s">
        <v>329</v>
      </c>
    </row>
    <row r="51" spans="1:11" x14ac:dyDescent="0.35">
      <c r="A51" t="s">
        <v>330</v>
      </c>
      <c r="B51" t="s">
        <v>331</v>
      </c>
      <c r="C51">
        <v>2022</v>
      </c>
      <c r="D51" t="s">
        <v>49</v>
      </c>
      <c r="E51">
        <v>10</v>
      </c>
      <c r="G51" t="s">
        <v>332</v>
      </c>
      <c r="H51" t="s">
        <v>333</v>
      </c>
      <c r="I51" t="s">
        <v>334</v>
      </c>
      <c r="J51" t="s">
        <v>17</v>
      </c>
      <c r="K51" t="s">
        <v>335</v>
      </c>
    </row>
    <row r="52" spans="1:11" x14ac:dyDescent="0.35">
      <c r="A52" t="s">
        <v>336</v>
      </c>
      <c r="B52" t="s">
        <v>337</v>
      </c>
      <c r="C52">
        <v>2022</v>
      </c>
      <c r="D52" t="s">
        <v>49</v>
      </c>
      <c r="E52">
        <v>10</v>
      </c>
      <c r="G52" t="s">
        <v>338</v>
      </c>
      <c r="H52" t="s">
        <v>339</v>
      </c>
      <c r="I52" t="s">
        <v>340</v>
      </c>
      <c r="J52" t="s">
        <v>17</v>
      </c>
      <c r="K52" t="s">
        <v>341</v>
      </c>
    </row>
    <row r="53" spans="1:11" x14ac:dyDescent="0.35">
      <c r="A53" t="s">
        <v>342</v>
      </c>
      <c r="B53" t="s">
        <v>343</v>
      </c>
      <c r="C53">
        <v>2022</v>
      </c>
      <c r="D53" t="s">
        <v>49</v>
      </c>
      <c r="E53">
        <v>10</v>
      </c>
      <c r="G53" t="s">
        <v>344</v>
      </c>
      <c r="H53" t="s">
        <v>345</v>
      </c>
      <c r="I53" t="s">
        <v>346</v>
      </c>
      <c r="J53" t="s">
        <v>17</v>
      </c>
      <c r="K53" t="s">
        <v>347</v>
      </c>
    </row>
    <row r="54" spans="1:11" x14ac:dyDescent="0.35">
      <c r="A54" t="s">
        <v>348</v>
      </c>
      <c r="B54" t="s">
        <v>349</v>
      </c>
      <c r="C54">
        <v>2022</v>
      </c>
      <c r="D54" t="s">
        <v>49</v>
      </c>
      <c r="E54">
        <v>10</v>
      </c>
      <c r="F54">
        <v>1</v>
      </c>
      <c r="G54" t="s">
        <v>350</v>
      </c>
      <c r="H54" t="s">
        <v>351</v>
      </c>
      <c r="I54" t="s">
        <v>352</v>
      </c>
      <c r="J54" t="s">
        <v>17</v>
      </c>
      <c r="K54" t="s">
        <v>353</v>
      </c>
    </row>
    <row r="55" spans="1:11" x14ac:dyDescent="0.35">
      <c r="A55" t="s">
        <v>354</v>
      </c>
      <c r="B55" t="s">
        <v>355</v>
      </c>
      <c r="C55">
        <v>2022</v>
      </c>
      <c r="D55" t="s">
        <v>356</v>
      </c>
      <c r="E55">
        <v>95</v>
      </c>
      <c r="G55" t="s">
        <v>357</v>
      </c>
      <c r="H55" t="s">
        <v>358</v>
      </c>
      <c r="I55" t="s">
        <v>359</v>
      </c>
      <c r="J55" t="s">
        <v>17</v>
      </c>
      <c r="K55" t="s">
        <v>360</v>
      </c>
    </row>
    <row r="56" spans="1:11" x14ac:dyDescent="0.35">
      <c r="A56" t="s">
        <v>361</v>
      </c>
      <c r="B56" t="s">
        <v>362</v>
      </c>
      <c r="C56">
        <v>2022</v>
      </c>
      <c r="D56" t="s">
        <v>363</v>
      </c>
      <c r="F56">
        <v>1</v>
      </c>
      <c r="G56" t="s">
        <v>364</v>
      </c>
      <c r="H56" t="s">
        <v>365</v>
      </c>
      <c r="I56" t="s">
        <v>366</v>
      </c>
      <c r="J56" t="s">
        <v>17</v>
      </c>
      <c r="K56" t="s">
        <v>367</v>
      </c>
    </row>
    <row r="57" spans="1:11" x14ac:dyDescent="0.35">
      <c r="A57" t="s">
        <v>368</v>
      </c>
      <c r="B57" t="s">
        <v>369</v>
      </c>
      <c r="C57">
        <v>2022</v>
      </c>
      <c r="D57" t="s">
        <v>370</v>
      </c>
      <c r="E57">
        <v>2022</v>
      </c>
      <c r="G57" t="s">
        <v>371</v>
      </c>
      <c r="H57" t="s">
        <v>372</v>
      </c>
      <c r="I57" t="s">
        <v>359</v>
      </c>
      <c r="J57" t="s">
        <v>17</v>
      </c>
      <c r="K57" t="s">
        <v>373</v>
      </c>
    </row>
    <row r="58" spans="1:11" x14ac:dyDescent="0.35">
      <c r="A58" t="s">
        <v>374</v>
      </c>
      <c r="B58" t="s">
        <v>375</v>
      </c>
      <c r="C58">
        <v>2022</v>
      </c>
      <c r="D58" t="s">
        <v>376</v>
      </c>
      <c r="E58">
        <v>2022</v>
      </c>
      <c r="F58">
        <v>1</v>
      </c>
      <c r="G58" t="s">
        <v>377</v>
      </c>
      <c r="H58" t="s">
        <v>378</v>
      </c>
      <c r="I58" t="s">
        <v>359</v>
      </c>
      <c r="J58" t="s">
        <v>17</v>
      </c>
      <c r="K58" t="s">
        <v>379</v>
      </c>
    </row>
    <row r="59" spans="1:11" x14ac:dyDescent="0.35">
      <c r="A59" t="s">
        <v>380</v>
      </c>
      <c r="B59" t="s">
        <v>381</v>
      </c>
      <c r="C59">
        <v>2022</v>
      </c>
      <c r="D59" t="s">
        <v>49</v>
      </c>
      <c r="F59">
        <v>4</v>
      </c>
      <c r="G59" t="s">
        <v>382</v>
      </c>
      <c r="H59" t="s">
        <v>383</v>
      </c>
      <c r="I59" t="s">
        <v>384</v>
      </c>
      <c r="J59" t="s">
        <v>17</v>
      </c>
      <c r="K59" t="s">
        <v>385</v>
      </c>
    </row>
    <row r="60" spans="1:11" x14ac:dyDescent="0.35">
      <c r="A60" t="s">
        <v>386</v>
      </c>
      <c r="B60" t="s">
        <v>387</v>
      </c>
      <c r="C60">
        <v>2022</v>
      </c>
      <c r="D60" t="s">
        <v>49</v>
      </c>
      <c r="E60">
        <v>10</v>
      </c>
      <c r="G60" t="s">
        <v>388</v>
      </c>
      <c r="H60" t="s">
        <v>389</v>
      </c>
      <c r="I60" t="s">
        <v>390</v>
      </c>
      <c r="J60" t="s">
        <v>17</v>
      </c>
      <c r="K60" t="s">
        <v>391</v>
      </c>
    </row>
    <row r="61" spans="1:11" x14ac:dyDescent="0.35">
      <c r="A61" t="s">
        <v>392</v>
      </c>
      <c r="B61" t="s">
        <v>393</v>
      </c>
      <c r="C61">
        <v>2022</v>
      </c>
      <c r="D61" t="s">
        <v>49</v>
      </c>
      <c r="E61">
        <v>10</v>
      </c>
      <c r="G61" t="s">
        <v>394</v>
      </c>
      <c r="H61" t="s">
        <v>395</v>
      </c>
      <c r="I61" t="s">
        <v>396</v>
      </c>
      <c r="J61" t="s">
        <v>17</v>
      </c>
      <c r="K61" t="s">
        <v>397</v>
      </c>
    </row>
    <row r="62" spans="1:11" x14ac:dyDescent="0.35">
      <c r="A62" t="s">
        <v>398</v>
      </c>
      <c r="B62" t="s">
        <v>399</v>
      </c>
      <c r="C62">
        <v>2022</v>
      </c>
      <c r="D62" t="s">
        <v>49</v>
      </c>
      <c r="E62">
        <v>10</v>
      </c>
      <c r="G62" t="s">
        <v>400</v>
      </c>
      <c r="H62" t="s">
        <v>401</v>
      </c>
      <c r="I62" t="s">
        <v>402</v>
      </c>
      <c r="J62" t="s">
        <v>17</v>
      </c>
      <c r="K62" t="s">
        <v>403</v>
      </c>
    </row>
    <row r="63" spans="1:11" x14ac:dyDescent="0.35">
      <c r="A63" t="s">
        <v>404</v>
      </c>
      <c r="B63" t="s">
        <v>405</v>
      </c>
      <c r="C63">
        <v>2022</v>
      </c>
      <c r="D63" t="s">
        <v>406</v>
      </c>
      <c r="E63">
        <v>2022</v>
      </c>
      <c r="F63">
        <v>1</v>
      </c>
      <c r="G63" t="s">
        <v>407</v>
      </c>
      <c r="H63" t="s">
        <v>408</v>
      </c>
      <c r="I63" t="s">
        <v>359</v>
      </c>
      <c r="J63" t="s">
        <v>17</v>
      </c>
      <c r="K63" t="s">
        <v>409</v>
      </c>
    </row>
    <row r="64" spans="1:11" x14ac:dyDescent="0.35">
      <c r="A64" t="s">
        <v>410</v>
      </c>
      <c r="B64" t="s">
        <v>411</v>
      </c>
      <c r="C64">
        <v>2022</v>
      </c>
      <c r="D64" t="s">
        <v>49</v>
      </c>
      <c r="E64">
        <v>10</v>
      </c>
      <c r="F64">
        <v>1</v>
      </c>
      <c r="G64" t="s">
        <v>412</v>
      </c>
      <c r="H64" t="s">
        <v>413</v>
      </c>
      <c r="I64" t="s">
        <v>414</v>
      </c>
      <c r="J64" t="s">
        <v>17</v>
      </c>
      <c r="K64" t="s">
        <v>415</v>
      </c>
    </row>
    <row r="65" spans="1:11" x14ac:dyDescent="0.35">
      <c r="A65" t="s">
        <v>416</v>
      </c>
      <c r="B65" t="s">
        <v>417</v>
      </c>
      <c r="C65">
        <v>2022</v>
      </c>
      <c r="D65" t="s">
        <v>418</v>
      </c>
      <c r="E65">
        <v>13</v>
      </c>
      <c r="G65" t="s">
        <v>419</v>
      </c>
      <c r="H65" t="s">
        <v>420</v>
      </c>
      <c r="I65" t="s">
        <v>421</v>
      </c>
      <c r="J65" t="s">
        <v>17</v>
      </c>
      <c r="K65" t="s">
        <v>422</v>
      </c>
    </row>
    <row r="66" spans="1:11" x14ac:dyDescent="0.35">
      <c r="A66" t="s">
        <v>423</v>
      </c>
      <c r="B66" t="s">
        <v>424</v>
      </c>
      <c r="C66">
        <v>2022</v>
      </c>
      <c r="D66" t="s">
        <v>49</v>
      </c>
      <c r="E66">
        <v>10</v>
      </c>
      <c r="F66">
        <v>1</v>
      </c>
      <c r="G66" t="s">
        <v>425</v>
      </c>
      <c r="H66" t="s">
        <v>426</v>
      </c>
      <c r="I66" t="s">
        <v>427</v>
      </c>
      <c r="J66" t="s">
        <v>17</v>
      </c>
      <c r="K66" t="s">
        <v>428</v>
      </c>
    </row>
    <row r="67" spans="1:11" x14ac:dyDescent="0.35">
      <c r="A67" t="s">
        <v>429</v>
      </c>
      <c r="B67" t="s">
        <v>430</v>
      </c>
      <c r="C67">
        <v>2022</v>
      </c>
      <c r="D67" t="s">
        <v>431</v>
      </c>
      <c r="E67">
        <v>2022</v>
      </c>
      <c r="F67">
        <v>1</v>
      </c>
      <c r="G67" t="s">
        <v>432</v>
      </c>
      <c r="H67" t="s">
        <v>433</v>
      </c>
      <c r="I67" t="s">
        <v>359</v>
      </c>
      <c r="J67" t="s">
        <v>17</v>
      </c>
      <c r="K67" t="s">
        <v>434</v>
      </c>
    </row>
    <row r="68" spans="1:11" x14ac:dyDescent="0.35">
      <c r="A68" t="s">
        <v>435</v>
      </c>
      <c r="B68" t="s">
        <v>436</v>
      </c>
      <c r="C68">
        <v>2022</v>
      </c>
      <c r="D68" t="s">
        <v>437</v>
      </c>
      <c r="E68">
        <v>71</v>
      </c>
      <c r="F68">
        <v>4</v>
      </c>
      <c r="G68" t="s">
        <v>438</v>
      </c>
      <c r="H68" t="s">
        <v>439</v>
      </c>
      <c r="I68" t="s">
        <v>440</v>
      </c>
      <c r="J68" t="s">
        <v>17</v>
      </c>
      <c r="K68" t="s">
        <v>441</v>
      </c>
    </row>
    <row r="69" spans="1:11" x14ac:dyDescent="0.35">
      <c r="A69" t="s">
        <v>442</v>
      </c>
      <c r="B69" t="s">
        <v>443</v>
      </c>
      <c r="C69">
        <v>2022</v>
      </c>
      <c r="D69" t="s">
        <v>49</v>
      </c>
      <c r="E69">
        <v>10</v>
      </c>
      <c r="F69">
        <v>5</v>
      </c>
      <c r="G69" t="s">
        <v>444</v>
      </c>
      <c r="H69" t="s">
        <v>445</v>
      </c>
      <c r="I69" t="s">
        <v>446</v>
      </c>
      <c r="J69" t="s">
        <v>17</v>
      </c>
      <c r="K69" t="s">
        <v>447</v>
      </c>
    </row>
    <row r="70" spans="1:11" x14ac:dyDescent="0.35">
      <c r="A70" t="s">
        <v>448</v>
      </c>
      <c r="B70" t="s">
        <v>449</v>
      </c>
      <c r="C70">
        <v>2022</v>
      </c>
      <c r="D70" t="s">
        <v>450</v>
      </c>
      <c r="E70">
        <v>207</v>
      </c>
      <c r="F70">
        <v>6</v>
      </c>
      <c r="G70" t="s">
        <v>451</v>
      </c>
      <c r="H70" t="s">
        <v>452</v>
      </c>
      <c r="I70" t="s">
        <v>453</v>
      </c>
      <c r="J70" t="s">
        <v>17</v>
      </c>
      <c r="K70" t="s">
        <v>454</v>
      </c>
    </row>
    <row r="71" spans="1:11" x14ac:dyDescent="0.35">
      <c r="A71" t="s">
        <v>455</v>
      </c>
      <c r="B71" t="s">
        <v>456</v>
      </c>
      <c r="C71">
        <v>2022</v>
      </c>
      <c r="D71" t="s">
        <v>437</v>
      </c>
      <c r="E71">
        <v>70</v>
      </c>
      <c r="F71">
        <v>1</v>
      </c>
      <c r="G71" t="s">
        <v>457</v>
      </c>
      <c r="H71" t="s">
        <v>458</v>
      </c>
      <c r="I71" t="s">
        <v>459</v>
      </c>
      <c r="J71" t="s">
        <v>17</v>
      </c>
      <c r="K71" t="s">
        <v>460</v>
      </c>
    </row>
    <row r="72" spans="1:11" x14ac:dyDescent="0.35">
      <c r="A72" t="s">
        <v>461</v>
      </c>
      <c r="B72" t="s">
        <v>462</v>
      </c>
      <c r="C72">
        <v>2022</v>
      </c>
      <c r="D72" t="s">
        <v>463</v>
      </c>
      <c r="E72">
        <v>61</v>
      </c>
      <c r="F72">
        <v>7</v>
      </c>
      <c r="G72" t="s">
        <v>464</v>
      </c>
      <c r="H72" t="s">
        <v>465</v>
      </c>
      <c r="I72" t="s">
        <v>466</v>
      </c>
      <c r="J72" t="s">
        <v>17</v>
      </c>
      <c r="K72" t="s">
        <v>467</v>
      </c>
    </row>
    <row r="73" spans="1:11" x14ac:dyDescent="0.35">
      <c r="A73" t="s">
        <v>468</v>
      </c>
      <c r="B73" t="s">
        <v>469</v>
      </c>
      <c r="C73">
        <v>2021</v>
      </c>
      <c r="D73" t="s">
        <v>470</v>
      </c>
      <c r="E73">
        <v>295</v>
      </c>
      <c r="F73">
        <v>1</v>
      </c>
      <c r="G73" t="s">
        <v>471</v>
      </c>
      <c r="H73" t="s">
        <v>472</v>
      </c>
      <c r="I73" t="s">
        <v>473</v>
      </c>
      <c r="J73" t="s">
        <v>17</v>
      </c>
      <c r="K73" t="s">
        <v>474</v>
      </c>
    </row>
    <row r="74" spans="1:11" x14ac:dyDescent="0.35">
      <c r="A74" t="s">
        <v>475</v>
      </c>
      <c r="B74" t="s">
        <v>476</v>
      </c>
      <c r="C74">
        <v>2021</v>
      </c>
      <c r="D74" t="s">
        <v>115</v>
      </c>
      <c r="E74">
        <v>302</v>
      </c>
      <c r="F74">
        <v>5</v>
      </c>
      <c r="G74" t="s">
        <v>477</v>
      </c>
      <c r="H74" t="s">
        <v>478</v>
      </c>
      <c r="I74" t="s">
        <v>479</v>
      </c>
      <c r="J74" t="s">
        <v>17</v>
      </c>
      <c r="K74" t="s">
        <v>480</v>
      </c>
    </row>
    <row r="75" spans="1:11" x14ac:dyDescent="0.35">
      <c r="A75" t="s">
        <v>481</v>
      </c>
      <c r="B75" t="s">
        <v>482</v>
      </c>
      <c r="C75">
        <v>2021</v>
      </c>
      <c r="D75" t="s">
        <v>149</v>
      </c>
      <c r="E75">
        <v>7</v>
      </c>
      <c r="F75">
        <v>1</v>
      </c>
      <c r="G75" t="s">
        <v>483</v>
      </c>
      <c r="H75" t="s">
        <v>484</v>
      </c>
      <c r="I75" t="s">
        <v>485</v>
      </c>
      <c r="J75" t="s">
        <v>17</v>
      </c>
      <c r="K75" t="s">
        <v>486</v>
      </c>
    </row>
    <row r="76" spans="1:11" x14ac:dyDescent="0.35">
      <c r="A76" t="s">
        <v>487</v>
      </c>
      <c r="B76" t="s">
        <v>488</v>
      </c>
      <c r="C76">
        <v>2021</v>
      </c>
      <c r="D76" t="s">
        <v>56</v>
      </c>
      <c r="E76">
        <v>14</v>
      </c>
      <c r="F76">
        <v>4</v>
      </c>
      <c r="G76" t="s">
        <v>489</v>
      </c>
      <c r="H76" t="s">
        <v>490</v>
      </c>
      <c r="I76" t="s">
        <v>491</v>
      </c>
      <c r="J76" t="s">
        <v>17</v>
      </c>
      <c r="K76" t="s">
        <v>492</v>
      </c>
    </row>
    <row r="77" spans="1:11" x14ac:dyDescent="0.35">
      <c r="A77" t="s">
        <v>493</v>
      </c>
      <c r="B77" t="s">
        <v>494</v>
      </c>
      <c r="C77">
        <v>2021</v>
      </c>
      <c r="D77" t="s">
        <v>149</v>
      </c>
      <c r="E77">
        <v>7</v>
      </c>
      <c r="F77">
        <v>20</v>
      </c>
      <c r="G77" t="s">
        <v>495</v>
      </c>
      <c r="H77" t="s">
        <v>496</v>
      </c>
      <c r="I77" t="s">
        <v>497</v>
      </c>
      <c r="J77" t="s">
        <v>17</v>
      </c>
      <c r="K77" t="s">
        <v>498</v>
      </c>
    </row>
    <row r="78" spans="1:11" x14ac:dyDescent="0.35">
      <c r="A78" t="s">
        <v>499</v>
      </c>
      <c r="B78" t="s">
        <v>500</v>
      </c>
      <c r="C78">
        <v>2021</v>
      </c>
      <c r="D78" t="s">
        <v>56</v>
      </c>
      <c r="E78">
        <v>14</v>
      </c>
      <c r="F78">
        <v>9</v>
      </c>
      <c r="G78" t="s">
        <v>501</v>
      </c>
      <c r="H78" t="s">
        <v>502</v>
      </c>
      <c r="I78" t="s">
        <v>503</v>
      </c>
      <c r="J78" t="s">
        <v>17</v>
      </c>
      <c r="K78" t="s">
        <v>504</v>
      </c>
    </row>
    <row r="79" spans="1:11" x14ac:dyDescent="0.35">
      <c r="A79" t="s">
        <v>505</v>
      </c>
      <c r="B79" t="s">
        <v>506</v>
      </c>
      <c r="C79">
        <v>2021</v>
      </c>
      <c r="D79" t="s">
        <v>56</v>
      </c>
      <c r="E79">
        <v>14</v>
      </c>
      <c r="G79" t="s">
        <v>507</v>
      </c>
      <c r="H79" t="s">
        <v>508</v>
      </c>
      <c r="I79" t="s">
        <v>509</v>
      </c>
      <c r="J79" t="s">
        <v>17</v>
      </c>
      <c r="K79" t="s">
        <v>510</v>
      </c>
    </row>
    <row r="80" spans="1:11" x14ac:dyDescent="0.35">
      <c r="A80" t="s">
        <v>511</v>
      </c>
      <c r="B80" t="s">
        <v>512</v>
      </c>
      <c r="C80">
        <v>2021</v>
      </c>
      <c r="D80" t="s">
        <v>28</v>
      </c>
      <c r="E80">
        <v>13</v>
      </c>
      <c r="F80">
        <v>4</v>
      </c>
      <c r="G80" t="s">
        <v>513</v>
      </c>
      <c r="H80" t="s">
        <v>514</v>
      </c>
      <c r="I80" t="s">
        <v>515</v>
      </c>
      <c r="J80" t="s">
        <v>17</v>
      </c>
      <c r="K80" t="s">
        <v>516</v>
      </c>
    </row>
    <row r="81" spans="1:11" x14ac:dyDescent="0.35">
      <c r="A81" t="s">
        <v>517</v>
      </c>
      <c r="B81" t="s">
        <v>518</v>
      </c>
      <c r="C81">
        <v>2021</v>
      </c>
      <c r="D81" t="s">
        <v>519</v>
      </c>
      <c r="E81">
        <v>52</v>
      </c>
      <c r="F81">
        <v>1</v>
      </c>
      <c r="G81" t="s">
        <v>520</v>
      </c>
      <c r="H81" t="s">
        <v>521</v>
      </c>
      <c r="I81" t="s">
        <v>522</v>
      </c>
      <c r="J81" t="s">
        <v>17</v>
      </c>
      <c r="K81" t="s">
        <v>523</v>
      </c>
    </row>
    <row r="82" spans="1:11" x14ac:dyDescent="0.35">
      <c r="A82" t="s">
        <v>524</v>
      </c>
      <c r="B82" t="s">
        <v>525</v>
      </c>
      <c r="C82">
        <v>2021</v>
      </c>
      <c r="D82" t="s">
        <v>526</v>
      </c>
      <c r="E82">
        <v>5</v>
      </c>
      <c r="F82">
        <v>13</v>
      </c>
      <c r="G82" t="s">
        <v>527</v>
      </c>
      <c r="H82" t="s">
        <v>528</v>
      </c>
      <c r="I82" t="s">
        <v>529</v>
      </c>
      <c r="J82" t="s">
        <v>17</v>
      </c>
      <c r="K82" t="s">
        <v>530</v>
      </c>
    </row>
    <row r="83" spans="1:11" x14ac:dyDescent="0.35">
      <c r="A83" t="s">
        <v>531</v>
      </c>
      <c r="B83" t="s">
        <v>532</v>
      </c>
      <c r="C83">
        <v>2021</v>
      </c>
      <c r="D83" t="s">
        <v>526</v>
      </c>
      <c r="E83">
        <v>5</v>
      </c>
      <c r="F83">
        <v>9</v>
      </c>
      <c r="G83" t="s">
        <v>533</v>
      </c>
      <c r="H83" t="s">
        <v>534</v>
      </c>
      <c r="I83" t="s">
        <v>535</v>
      </c>
      <c r="J83" t="s">
        <v>17</v>
      </c>
      <c r="K83" t="s">
        <v>536</v>
      </c>
    </row>
    <row r="84" spans="1:11" x14ac:dyDescent="0.35">
      <c r="A84" t="s">
        <v>537</v>
      </c>
      <c r="B84" t="s">
        <v>538</v>
      </c>
      <c r="C84">
        <v>2021</v>
      </c>
      <c r="D84" t="s">
        <v>539</v>
      </c>
      <c r="E84">
        <v>224</v>
      </c>
      <c r="F84">
        <v>6</v>
      </c>
      <c r="G84" t="s">
        <v>540</v>
      </c>
      <c r="H84" t="s">
        <v>541</v>
      </c>
      <c r="I84" t="s">
        <v>542</v>
      </c>
      <c r="J84" t="s">
        <v>17</v>
      </c>
      <c r="K84" t="s">
        <v>543</v>
      </c>
    </row>
    <row r="85" spans="1:11" x14ac:dyDescent="0.35">
      <c r="A85" t="s">
        <v>544</v>
      </c>
      <c r="B85" t="s">
        <v>545</v>
      </c>
      <c r="C85">
        <v>2021</v>
      </c>
      <c r="D85" t="s">
        <v>406</v>
      </c>
      <c r="E85">
        <v>31</v>
      </c>
      <c r="F85">
        <v>3</v>
      </c>
      <c r="G85" t="s">
        <v>546</v>
      </c>
      <c r="H85" t="s">
        <v>547</v>
      </c>
      <c r="I85" t="s">
        <v>548</v>
      </c>
      <c r="J85" t="s">
        <v>17</v>
      </c>
      <c r="K85" t="s">
        <v>549</v>
      </c>
    </row>
    <row r="86" spans="1:11" x14ac:dyDescent="0.35">
      <c r="A86" t="s">
        <v>550</v>
      </c>
      <c r="B86" t="s">
        <v>551</v>
      </c>
      <c r="C86">
        <v>2021</v>
      </c>
      <c r="D86" t="s">
        <v>552</v>
      </c>
      <c r="E86">
        <v>27</v>
      </c>
      <c r="F86">
        <v>6</v>
      </c>
      <c r="G86" t="s">
        <v>553</v>
      </c>
      <c r="H86" t="s">
        <v>554</v>
      </c>
      <c r="I86" t="s">
        <v>555</v>
      </c>
      <c r="J86" t="s">
        <v>17</v>
      </c>
      <c r="K86" t="s">
        <v>556</v>
      </c>
    </row>
    <row r="87" spans="1:11" x14ac:dyDescent="0.35">
      <c r="A87" t="s">
        <v>557</v>
      </c>
      <c r="B87" t="s">
        <v>558</v>
      </c>
      <c r="C87">
        <v>2021</v>
      </c>
      <c r="D87" t="s">
        <v>559</v>
      </c>
      <c r="F87">
        <v>1</v>
      </c>
      <c r="G87" t="s">
        <v>560</v>
      </c>
      <c r="H87" t="s">
        <v>561</v>
      </c>
      <c r="I87" t="s">
        <v>562</v>
      </c>
      <c r="J87" t="s">
        <v>17</v>
      </c>
      <c r="K87" t="s">
        <v>563</v>
      </c>
    </row>
    <row r="88" spans="1:11" x14ac:dyDescent="0.35">
      <c r="A88" t="s">
        <v>564</v>
      </c>
      <c r="B88" t="s">
        <v>565</v>
      </c>
      <c r="C88">
        <v>2021</v>
      </c>
      <c r="D88" t="s">
        <v>566</v>
      </c>
      <c r="E88">
        <v>93</v>
      </c>
      <c r="F88">
        <v>5</v>
      </c>
      <c r="G88" t="s">
        <v>567</v>
      </c>
      <c r="H88" t="s">
        <v>568</v>
      </c>
      <c r="I88" t="s">
        <v>569</v>
      </c>
      <c r="J88" t="s">
        <v>17</v>
      </c>
      <c r="K88" t="s">
        <v>570</v>
      </c>
    </row>
    <row r="89" spans="1:11" x14ac:dyDescent="0.35">
      <c r="A89" t="s">
        <v>571</v>
      </c>
      <c r="B89" t="s">
        <v>572</v>
      </c>
      <c r="C89">
        <v>2021</v>
      </c>
      <c r="D89" t="s">
        <v>526</v>
      </c>
      <c r="E89">
        <v>4</v>
      </c>
      <c r="F89">
        <v>16</v>
      </c>
      <c r="G89" t="s">
        <v>573</v>
      </c>
      <c r="H89" t="s">
        <v>574</v>
      </c>
      <c r="I89" t="s">
        <v>575</v>
      </c>
      <c r="J89" t="s">
        <v>17</v>
      </c>
      <c r="K89" t="s">
        <v>576</v>
      </c>
    </row>
    <row r="90" spans="1:11" x14ac:dyDescent="0.35">
      <c r="A90" t="s">
        <v>577</v>
      </c>
      <c r="B90" t="s">
        <v>578</v>
      </c>
      <c r="C90">
        <v>2021</v>
      </c>
      <c r="D90" t="s">
        <v>218</v>
      </c>
      <c r="E90">
        <v>8</v>
      </c>
      <c r="F90">
        <v>9</v>
      </c>
      <c r="G90" t="s">
        <v>579</v>
      </c>
      <c r="H90" t="s">
        <v>580</v>
      </c>
      <c r="I90" t="s">
        <v>581</v>
      </c>
      <c r="J90" t="s">
        <v>17</v>
      </c>
      <c r="K90" t="s">
        <v>582</v>
      </c>
    </row>
    <row r="91" spans="1:11" x14ac:dyDescent="0.35">
      <c r="A91" t="s">
        <v>583</v>
      </c>
      <c r="B91" t="s">
        <v>584</v>
      </c>
      <c r="C91">
        <v>2021</v>
      </c>
      <c r="D91" t="s">
        <v>232</v>
      </c>
      <c r="E91">
        <v>21</v>
      </c>
      <c r="F91">
        <v>5</v>
      </c>
      <c r="G91" t="s">
        <v>585</v>
      </c>
      <c r="H91" t="s">
        <v>586</v>
      </c>
      <c r="I91" t="s">
        <v>587</v>
      </c>
      <c r="J91" t="s">
        <v>17</v>
      </c>
      <c r="K91" t="s">
        <v>588</v>
      </c>
    </row>
    <row r="92" spans="1:11" x14ac:dyDescent="0.35">
      <c r="A92" t="s">
        <v>589</v>
      </c>
      <c r="B92" t="s">
        <v>590</v>
      </c>
      <c r="C92">
        <v>2021</v>
      </c>
      <c r="D92" t="s">
        <v>591</v>
      </c>
      <c r="E92">
        <v>17</v>
      </c>
      <c r="F92">
        <v>24</v>
      </c>
      <c r="G92" t="s">
        <v>592</v>
      </c>
      <c r="H92" t="s">
        <v>593</v>
      </c>
      <c r="I92" t="s">
        <v>594</v>
      </c>
      <c r="J92" t="s">
        <v>17</v>
      </c>
      <c r="K92" t="s">
        <v>595</v>
      </c>
    </row>
    <row r="93" spans="1:11" x14ac:dyDescent="0.35">
      <c r="A93" t="s">
        <v>596</v>
      </c>
      <c r="B93" t="s">
        <v>597</v>
      </c>
      <c r="C93">
        <v>2021</v>
      </c>
      <c r="D93" t="s">
        <v>56</v>
      </c>
      <c r="E93">
        <v>14</v>
      </c>
      <c r="F93">
        <v>15</v>
      </c>
      <c r="G93" t="s">
        <v>598</v>
      </c>
      <c r="H93" t="s">
        <v>599</v>
      </c>
      <c r="I93" t="s">
        <v>600</v>
      </c>
      <c r="J93" t="s">
        <v>17</v>
      </c>
      <c r="K93" t="s">
        <v>601</v>
      </c>
    </row>
    <row r="94" spans="1:11" x14ac:dyDescent="0.35">
      <c r="A94" t="s">
        <v>602</v>
      </c>
      <c r="B94" t="s">
        <v>603</v>
      </c>
      <c r="C94">
        <v>2021</v>
      </c>
      <c r="D94" t="s">
        <v>604</v>
      </c>
      <c r="E94">
        <v>11</v>
      </c>
      <c r="F94">
        <v>23</v>
      </c>
      <c r="G94" t="s">
        <v>605</v>
      </c>
      <c r="H94" t="s">
        <v>606</v>
      </c>
      <c r="I94" t="s">
        <v>607</v>
      </c>
      <c r="J94" t="s">
        <v>17</v>
      </c>
      <c r="K94" t="s">
        <v>608</v>
      </c>
    </row>
    <row r="95" spans="1:11" x14ac:dyDescent="0.35">
      <c r="A95" t="s">
        <v>609</v>
      </c>
      <c r="B95" t="s">
        <v>610</v>
      </c>
      <c r="C95">
        <v>2021</v>
      </c>
      <c r="D95" t="s">
        <v>232</v>
      </c>
      <c r="E95">
        <v>21</v>
      </c>
      <c r="F95">
        <v>9</v>
      </c>
      <c r="G95" t="s">
        <v>611</v>
      </c>
      <c r="H95" t="s">
        <v>612</v>
      </c>
      <c r="I95" t="s">
        <v>613</v>
      </c>
      <c r="J95" t="s">
        <v>17</v>
      </c>
      <c r="K95" t="s">
        <v>614</v>
      </c>
    </row>
    <row r="96" spans="1:11" x14ac:dyDescent="0.35">
      <c r="A96" t="s">
        <v>615</v>
      </c>
      <c r="B96" t="s">
        <v>616</v>
      </c>
      <c r="C96">
        <v>2021</v>
      </c>
      <c r="D96" t="s">
        <v>617</v>
      </c>
      <c r="E96">
        <v>2</v>
      </c>
      <c r="F96">
        <v>4</v>
      </c>
      <c r="G96" t="s">
        <v>618</v>
      </c>
      <c r="H96" t="s">
        <v>619</v>
      </c>
      <c r="I96" t="s">
        <v>620</v>
      </c>
      <c r="J96" t="s">
        <v>17</v>
      </c>
      <c r="K96" t="s">
        <v>621</v>
      </c>
    </row>
    <row r="97" spans="1:11" x14ac:dyDescent="0.35">
      <c r="A97" t="s">
        <v>622</v>
      </c>
      <c r="B97" t="s">
        <v>623</v>
      </c>
      <c r="C97">
        <v>2021</v>
      </c>
      <c r="D97" t="s">
        <v>56</v>
      </c>
      <c r="E97">
        <v>14</v>
      </c>
      <c r="F97">
        <v>19</v>
      </c>
      <c r="G97" t="s">
        <v>624</v>
      </c>
      <c r="H97" t="s">
        <v>625</v>
      </c>
      <c r="I97" t="s">
        <v>626</v>
      </c>
      <c r="J97" t="s">
        <v>17</v>
      </c>
      <c r="K97" t="s">
        <v>627</v>
      </c>
    </row>
    <row r="98" spans="1:11" x14ac:dyDescent="0.35">
      <c r="A98" t="s">
        <v>628</v>
      </c>
      <c r="B98" t="s">
        <v>629</v>
      </c>
      <c r="C98">
        <v>2021</v>
      </c>
      <c r="D98" t="s">
        <v>630</v>
      </c>
      <c r="E98">
        <v>5</v>
      </c>
      <c r="F98">
        <v>7</v>
      </c>
      <c r="G98" t="s">
        <v>631</v>
      </c>
      <c r="H98" t="s">
        <v>632</v>
      </c>
      <c r="I98" t="s">
        <v>633</v>
      </c>
      <c r="J98" t="s">
        <v>17</v>
      </c>
      <c r="K98" t="s">
        <v>634</v>
      </c>
    </row>
    <row r="99" spans="1:11" x14ac:dyDescent="0.35">
      <c r="A99" t="s">
        <v>635</v>
      </c>
      <c r="B99" t="s">
        <v>636</v>
      </c>
      <c r="C99">
        <v>2021</v>
      </c>
      <c r="D99" t="s">
        <v>28</v>
      </c>
      <c r="E99">
        <v>13</v>
      </c>
      <c r="F99">
        <v>8</v>
      </c>
      <c r="G99" t="s">
        <v>637</v>
      </c>
      <c r="H99" t="s">
        <v>638</v>
      </c>
      <c r="I99" t="s">
        <v>639</v>
      </c>
      <c r="J99" t="s">
        <v>17</v>
      </c>
      <c r="K99" t="s">
        <v>640</v>
      </c>
    </row>
    <row r="100" spans="1:11" x14ac:dyDescent="0.35">
      <c r="A100" t="s">
        <v>641</v>
      </c>
      <c r="B100" t="s">
        <v>642</v>
      </c>
      <c r="C100">
        <v>2021</v>
      </c>
      <c r="D100" t="s">
        <v>643</v>
      </c>
      <c r="E100">
        <v>15</v>
      </c>
      <c r="G100" t="s">
        <v>644</v>
      </c>
      <c r="H100" t="s">
        <v>645</v>
      </c>
      <c r="I100" t="s">
        <v>646</v>
      </c>
      <c r="J100" t="s">
        <v>17</v>
      </c>
      <c r="K100" t="s">
        <v>647</v>
      </c>
    </row>
    <row r="101" spans="1:11" x14ac:dyDescent="0.35">
      <c r="A101" t="s">
        <v>648</v>
      </c>
      <c r="B101" t="s">
        <v>649</v>
      </c>
      <c r="C101">
        <v>2021</v>
      </c>
      <c r="D101" t="s">
        <v>211</v>
      </c>
      <c r="E101">
        <v>8</v>
      </c>
      <c r="F101">
        <v>3</v>
      </c>
      <c r="G101" t="s">
        <v>650</v>
      </c>
      <c r="H101" t="s">
        <v>651</v>
      </c>
      <c r="I101" t="s">
        <v>652</v>
      </c>
      <c r="J101" t="s">
        <v>17</v>
      </c>
      <c r="K101" t="s">
        <v>653</v>
      </c>
    </row>
    <row r="102" spans="1:11" x14ac:dyDescent="0.35">
      <c r="A102" t="s">
        <v>654</v>
      </c>
      <c r="B102" t="s">
        <v>655</v>
      </c>
      <c r="C102">
        <v>2021</v>
      </c>
      <c r="D102" t="s">
        <v>656</v>
      </c>
      <c r="E102">
        <v>11</v>
      </c>
      <c r="F102">
        <v>2</v>
      </c>
      <c r="G102" t="s">
        <v>657</v>
      </c>
      <c r="H102" t="s">
        <v>658</v>
      </c>
      <c r="I102" t="s">
        <v>659</v>
      </c>
      <c r="J102" t="s">
        <v>17</v>
      </c>
      <c r="K102" t="s">
        <v>660</v>
      </c>
    </row>
    <row r="103" spans="1:11" x14ac:dyDescent="0.35">
      <c r="A103" t="s">
        <v>661</v>
      </c>
      <c r="B103" t="s">
        <v>662</v>
      </c>
      <c r="C103">
        <v>2021</v>
      </c>
      <c r="D103" t="s">
        <v>663</v>
      </c>
      <c r="E103">
        <v>64</v>
      </c>
      <c r="G103" t="s">
        <v>664</v>
      </c>
      <c r="H103" t="s">
        <v>665</v>
      </c>
      <c r="I103" t="s">
        <v>666</v>
      </c>
      <c r="J103" t="s">
        <v>17</v>
      </c>
      <c r="K103" t="s">
        <v>667</v>
      </c>
    </row>
    <row r="104" spans="1:11" x14ac:dyDescent="0.35">
      <c r="A104" t="s">
        <v>668</v>
      </c>
      <c r="B104" t="s">
        <v>669</v>
      </c>
      <c r="C104">
        <v>2021</v>
      </c>
      <c r="D104" t="s">
        <v>49</v>
      </c>
      <c r="E104">
        <v>9</v>
      </c>
      <c r="F104">
        <v>2</v>
      </c>
      <c r="G104" t="s">
        <v>670</v>
      </c>
      <c r="H104" t="s">
        <v>671</v>
      </c>
      <c r="I104" t="s">
        <v>672</v>
      </c>
      <c r="J104" t="s">
        <v>17</v>
      </c>
      <c r="K104" t="s">
        <v>673</v>
      </c>
    </row>
    <row r="105" spans="1:11" x14ac:dyDescent="0.35">
      <c r="A105" t="s">
        <v>674</v>
      </c>
      <c r="B105" t="s">
        <v>675</v>
      </c>
      <c r="C105">
        <v>2021</v>
      </c>
      <c r="D105" t="s">
        <v>676</v>
      </c>
      <c r="F105">
        <v>1</v>
      </c>
      <c r="G105" t="s">
        <v>677</v>
      </c>
      <c r="H105" t="s">
        <v>678</v>
      </c>
      <c r="I105" t="s">
        <v>679</v>
      </c>
      <c r="J105" t="s">
        <v>17</v>
      </c>
      <c r="K105" t="s">
        <v>680</v>
      </c>
    </row>
    <row r="106" spans="1:11" x14ac:dyDescent="0.35">
      <c r="A106" t="s">
        <v>681</v>
      </c>
      <c r="B106" t="s">
        <v>682</v>
      </c>
      <c r="C106">
        <v>2021</v>
      </c>
      <c r="D106" t="s">
        <v>49</v>
      </c>
      <c r="E106">
        <v>9</v>
      </c>
      <c r="F106">
        <v>48</v>
      </c>
      <c r="G106" t="s">
        <v>683</v>
      </c>
      <c r="H106" t="s">
        <v>684</v>
      </c>
      <c r="I106" t="s">
        <v>685</v>
      </c>
      <c r="J106" t="s">
        <v>17</v>
      </c>
      <c r="K106" t="s">
        <v>686</v>
      </c>
    </row>
    <row r="107" spans="1:11" x14ac:dyDescent="0.35">
      <c r="A107" t="s">
        <v>687</v>
      </c>
      <c r="B107" t="s">
        <v>688</v>
      </c>
      <c r="C107">
        <v>2021</v>
      </c>
      <c r="D107" t="s">
        <v>49</v>
      </c>
      <c r="E107">
        <v>9</v>
      </c>
      <c r="F107">
        <v>7</v>
      </c>
      <c r="G107" t="s">
        <v>689</v>
      </c>
      <c r="H107" t="s">
        <v>690</v>
      </c>
      <c r="I107" t="s">
        <v>691</v>
      </c>
      <c r="J107" t="s">
        <v>17</v>
      </c>
      <c r="K107" t="s">
        <v>692</v>
      </c>
    </row>
    <row r="108" spans="1:11" x14ac:dyDescent="0.35">
      <c r="A108" t="s">
        <v>693</v>
      </c>
      <c r="B108" t="s">
        <v>694</v>
      </c>
      <c r="C108">
        <v>2021</v>
      </c>
      <c r="D108" t="s">
        <v>49</v>
      </c>
      <c r="E108">
        <v>9</v>
      </c>
      <c r="F108">
        <v>3</v>
      </c>
      <c r="G108" t="s">
        <v>695</v>
      </c>
      <c r="H108" t="s">
        <v>696</v>
      </c>
      <c r="I108" t="s">
        <v>697</v>
      </c>
      <c r="J108" t="s">
        <v>17</v>
      </c>
      <c r="K108" t="s">
        <v>698</v>
      </c>
    </row>
    <row r="109" spans="1:11" x14ac:dyDescent="0.35">
      <c r="A109" t="s">
        <v>699</v>
      </c>
      <c r="B109" t="s">
        <v>700</v>
      </c>
      <c r="C109">
        <v>2021</v>
      </c>
      <c r="D109" t="s">
        <v>49</v>
      </c>
      <c r="E109">
        <v>9</v>
      </c>
      <c r="F109">
        <v>15</v>
      </c>
      <c r="G109" t="s">
        <v>701</v>
      </c>
      <c r="H109" t="s">
        <v>702</v>
      </c>
      <c r="I109" t="s">
        <v>703</v>
      </c>
      <c r="J109" t="s">
        <v>17</v>
      </c>
      <c r="K109" t="s">
        <v>704</v>
      </c>
    </row>
    <row r="110" spans="1:11" x14ac:dyDescent="0.35">
      <c r="A110" t="s">
        <v>705</v>
      </c>
      <c r="B110" t="s">
        <v>706</v>
      </c>
      <c r="C110">
        <v>2021</v>
      </c>
      <c r="D110" t="s">
        <v>707</v>
      </c>
      <c r="E110">
        <v>8</v>
      </c>
      <c r="G110" t="s">
        <v>708</v>
      </c>
      <c r="H110" t="s">
        <v>709</v>
      </c>
      <c r="I110" t="s">
        <v>710</v>
      </c>
      <c r="J110" t="s">
        <v>17</v>
      </c>
      <c r="K110" t="s">
        <v>711</v>
      </c>
    </row>
    <row r="111" spans="1:11" x14ac:dyDescent="0.35">
      <c r="A111" t="s">
        <v>712</v>
      </c>
      <c r="B111" t="s">
        <v>713</v>
      </c>
      <c r="C111">
        <v>2021</v>
      </c>
      <c r="D111" t="s">
        <v>714</v>
      </c>
      <c r="E111">
        <v>2021</v>
      </c>
      <c r="F111">
        <v>4</v>
      </c>
      <c r="G111" t="s">
        <v>715</v>
      </c>
      <c r="H111" t="s">
        <v>716</v>
      </c>
      <c r="I111" t="s">
        <v>359</v>
      </c>
      <c r="J111" t="s">
        <v>17</v>
      </c>
      <c r="K111" t="s">
        <v>717</v>
      </c>
    </row>
    <row r="112" spans="1:11" x14ac:dyDescent="0.35">
      <c r="A112" t="s">
        <v>718</v>
      </c>
      <c r="B112" t="s">
        <v>719</v>
      </c>
      <c r="C112">
        <v>2021</v>
      </c>
      <c r="D112" t="s">
        <v>49</v>
      </c>
      <c r="E112">
        <v>9</v>
      </c>
      <c r="F112">
        <v>35</v>
      </c>
      <c r="G112" t="s">
        <v>720</v>
      </c>
      <c r="H112" t="s">
        <v>721</v>
      </c>
      <c r="I112" t="s">
        <v>722</v>
      </c>
      <c r="J112" t="s">
        <v>17</v>
      </c>
      <c r="K112" t="s">
        <v>723</v>
      </c>
    </row>
    <row r="113" spans="1:11" x14ac:dyDescent="0.35">
      <c r="A113" t="s">
        <v>724</v>
      </c>
      <c r="B113" t="s">
        <v>725</v>
      </c>
      <c r="C113">
        <v>2021</v>
      </c>
      <c r="D113" t="s">
        <v>49</v>
      </c>
      <c r="E113">
        <v>9</v>
      </c>
      <c r="F113">
        <v>5</v>
      </c>
      <c r="G113" t="s">
        <v>726</v>
      </c>
      <c r="H113" t="s">
        <v>727</v>
      </c>
      <c r="I113" t="s">
        <v>728</v>
      </c>
      <c r="J113" t="s">
        <v>17</v>
      </c>
      <c r="K113" t="s">
        <v>729</v>
      </c>
    </row>
    <row r="114" spans="1:11" x14ac:dyDescent="0.35">
      <c r="A114" t="s">
        <v>730</v>
      </c>
      <c r="B114" t="s">
        <v>731</v>
      </c>
      <c r="C114">
        <v>2021</v>
      </c>
      <c r="D114" t="s">
        <v>49</v>
      </c>
      <c r="E114">
        <v>9</v>
      </c>
      <c r="F114">
        <v>28</v>
      </c>
      <c r="G114" t="s">
        <v>732</v>
      </c>
      <c r="H114" t="s">
        <v>733</v>
      </c>
      <c r="I114" t="s">
        <v>734</v>
      </c>
      <c r="J114" t="s">
        <v>17</v>
      </c>
      <c r="K114" t="s">
        <v>735</v>
      </c>
    </row>
    <row r="115" spans="1:11" x14ac:dyDescent="0.35">
      <c r="A115" t="s">
        <v>736</v>
      </c>
      <c r="B115" t="s">
        <v>737</v>
      </c>
      <c r="C115">
        <v>2021</v>
      </c>
      <c r="D115" t="s">
        <v>232</v>
      </c>
      <c r="E115">
        <v>21</v>
      </c>
      <c r="F115">
        <v>3</v>
      </c>
      <c r="G115" t="s">
        <v>738</v>
      </c>
      <c r="H115" t="s">
        <v>739</v>
      </c>
      <c r="I115" t="s">
        <v>740</v>
      </c>
      <c r="J115" t="s">
        <v>17</v>
      </c>
      <c r="K115" t="s">
        <v>741</v>
      </c>
    </row>
    <row r="116" spans="1:11" x14ac:dyDescent="0.35">
      <c r="A116" t="s">
        <v>742</v>
      </c>
      <c r="B116" t="s">
        <v>743</v>
      </c>
      <c r="C116">
        <v>2021</v>
      </c>
      <c r="D116" t="s">
        <v>744</v>
      </c>
      <c r="E116">
        <v>2021</v>
      </c>
      <c r="G116" t="s">
        <v>745</v>
      </c>
      <c r="H116" t="s">
        <v>746</v>
      </c>
      <c r="I116" t="s">
        <v>359</v>
      </c>
      <c r="J116" t="s">
        <v>17</v>
      </c>
      <c r="K116" t="s">
        <v>747</v>
      </c>
    </row>
    <row r="117" spans="1:11" x14ac:dyDescent="0.35">
      <c r="A117" t="s">
        <v>748</v>
      </c>
      <c r="B117" t="s">
        <v>749</v>
      </c>
      <c r="C117">
        <v>2021</v>
      </c>
      <c r="D117" t="s">
        <v>49</v>
      </c>
      <c r="E117">
        <v>9</v>
      </c>
      <c r="F117">
        <v>21</v>
      </c>
      <c r="G117" t="s">
        <v>750</v>
      </c>
      <c r="H117" t="s">
        <v>751</v>
      </c>
      <c r="I117" t="s">
        <v>752</v>
      </c>
      <c r="J117" t="s">
        <v>17</v>
      </c>
      <c r="K117" t="s">
        <v>753</v>
      </c>
    </row>
    <row r="118" spans="1:11" x14ac:dyDescent="0.35">
      <c r="A118" t="s">
        <v>754</v>
      </c>
      <c r="B118" t="s">
        <v>755</v>
      </c>
      <c r="C118">
        <v>2021</v>
      </c>
      <c r="D118" t="s">
        <v>756</v>
      </c>
      <c r="E118">
        <v>5</v>
      </c>
      <c r="F118">
        <v>2</v>
      </c>
      <c r="G118" t="s">
        <v>757</v>
      </c>
      <c r="H118" t="s">
        <v>758</v>
      </c>
      <c r="I118" t="s">
        <v>759</v>
      </c>
      <c r="J118" t="s">
        <v>17</v>
      </c>
      <c r="K118" t="s">
        <v>760</v>
      </c>
    </row>
    <row r="119" spans="1:11" x14ac:dyDescent="0.35">
      <c r="A119" t="s">
        <v>761</v>
      </c>
      <c r="B119" t="s">
        <v>762</v>
      </c>
      <c r="C119">
        <v>2021</v>
      </c>
      <c r="D119" t="s">
        <v>49</v>
      </c>
      <c r="E119">
        <v>9</v>
      </c>
      <c r="F119">
        <v>31</v>
      </c>
      <c r="G119" t="s">
        <v>763</v>
      </c>
      <c r="H119" t="s">
        <v>764</v>
      </c>
      <c r="I119" t="s">
        <v>765</v>
      </c>
      <c r="J119" t="s">
        <v>17</v>
      </c>
      <c r="K119" t="s">
        <v>766</v>
      </c>
    </row>
    <row r="120" spans="1:11" x14ac:dyDescent="0.35">
      <c r="A120" t="s">
        <v>767</v>
      </c>
      <c r="B120" t="s">
        <v>768</v>
      </c>
      <c r="C120">
        <v>2021</v>
      </c>
      <c r="D120" t="s">
        <v>252</v>
      </c>
      <c r="E120">
        <v>21</v>
      </c>
      <c r="F120">
        <v>3</v>
      </c>
      <c r="G120" t="s">
        <v>769</v>
      </c>
      <c r="H120" t="s">
        <v>770</v>
      </c>
      <c r="I120" t="s">
        <v>771</v>
      </c>
      <c r="J120" t="s">
        <v>17</v>
      </c>
      <c r="K120" t="s">
        <v>772</v>
      </c>
    </row>
    <row r="121" spans="1:11" x14ac:dyDescent="0.35">
      <c r="A121" t="s">
        <v>773</v>
      </c>
      <c r="B121" t="s">
        <v>774</v>
      </c>
      <c r="C121">
        <v>2020</v>
      </c>
      <c r="D121" t="s">
        <v>775</v>
      </c>
      <c r="E121">
        <v>3</v>
      </c>
      <c r="F121">
        <v>31</v>
      </c>
      <c r="G121" t="s">
        <v>776</v>
      </c>
      <c r="H121" t="s">
        <v>777</v>
      </c>
      <c r="I121" t="s">
        <v>778</v>
      </c>
      <c r="J121" t="s">
        <v>17</v>
      </c>
      <c r="K121" t="s">
        <v>779</v>
      </c>
    </row>
    <row r="122" spans="1:11" x14ac:dyDescent="0.35">
      <c r="A122" t="s">
        <v>780</v>
      </c>
      <c r="B122" t="s">
        <v>781</v>
      </c>
      <c r="C122">
        <v>2020</v>
      </c>
      <c r="D122" t="s">
        <v>775</v>
      </c>
      <c r="E122">
        <v>3</v>
      </c>
      <c r="F122">
        <v>29</v>
      </c>
      <c r="G122" t="s">
        <v>782</v>
      </c>
      <c r="H122" t="s">
        <v>783</v>
      </c>
      <c r="I122" t="s">
        <v>784</v>
      </c>
      <c r="J122" t="s">
        <v>17</v>
      </c>
      <c r="K122" t="s">
        <v>785</v>
      </c>
    </row>
    <row r="123" spans="1:11" x14ac:dyDescent="0.35">
      <c r="A123" t="s">
        <v>786</v>
      </c>
      <c r="B123" t="s">
        <v>787</v>
      </c>
      <c r="C123">
        <v>2020</v>
      </c>
      <c r="D123" t="s">
        <v>56</v>
      </c>
      <c r="E123">
        <v>13</v>
      </c>
      <c r="F123">
        <v>8</v>
      </c>
      <c r="G123" t="s">
        <v>788</v>
      </c>
      <c r="H123" t="s">
        <v>789</v>
      </c>
      <c r="I123" t="s">
        <v>790</v>
      </c>
      <c r="J123" t="s">
        <v>17</v>
      </c>
      <c r="K123" t="s">
        <v>791</v>
      </c>
    </row>
    <row r="124" spans="1:11" x14ac:dyDescent="0.35">
      <c r="A124" t="s">
        <v>792</v>
      </c>
      <c r="B124" t="s">
        <v>793</v>
      </c>
      <c r="C124">
        <v>2020</v>
      </c>
      <c r="D124" t="s">
        <v>794</v>
      </c>
      <c r="E124">
        <v>2020</v>
      </c>
      <c r="F124">
        <v>2</v>
      </c>
      <c r="G124" t="s">
        <v>795</v>
      </c>
      <c r="H124" t="s">
        <v>796</v>
      </c>
      <c r="I124" t="s">
        <v>797</v>
      </c>
      <c r="J124" t="s">
        <v>17</v>
      </c>
      <c r="K124" t="s">
        <v>798</v>
      </c>
    </row>
    <row r="125" spans="1:11" x14ac:dyDescent="0.35">
      <c r="A125" t="s">
        <v>799</v>
      </c>
      <c r="B125" t="s">
        <v>800</v>
      </c>
      <c r="C125">
        <v>2020</v>
      </c>
      <c r="D125" t="s">
        <v>28</v>
      </c>
      <c r="E125">
        <v>12</v>
      </c>
      <c r="F125">
        <v>12</v>
      </c>
      <c r="G125" t="s">
        <v>801</v>
      </c>
      <c r="H125" t="s">
        <v>802</v>
      </c>
      <c r="I125" t="s">
        <v>803</v>
      </c>
      <c r="J125" t="s">
        <v>17</v>
      </c>
      <c r="K125" t="s">
        <v>804</v>
      </c>
    </row>
    <row r="126" spans="1:11" x14ac:dyDescent="0.35">
      <c r="A126" t="s">
        <v>805</v>
      </c>
      <c r="B126" t="s">
        <v>806</v>
      </c>
      <c r="C126">
        <v>2020</v>
      </c>
      <c r="D126" t="s">
        <v>807</v>
      </c>
      <c r="E126">
        <v>20</v>
      </c>
      <c r="F126">
        <v>15</v>
      </c>
      <c r="G126" t="s">
        <v>808</v>
      </c>
      <c r="H126" t="s">
        <v>809</v>
      </c>
      <c r="I126" t="s">
        <v>810</v>
      </c>
      <c r="J126" t="s">
        <v>17</v>
      </c>
      <c r="K126" t="s">
        <v>811</v>
      </c>
    </row>
    <row r="127" spans="1:11" x14ac:dyDescent="0.35">
      <c r="A127" t="s">
        <v>812</v>
      </c>
      <c r="B127" t="s">
        <v>813</v>
      </c>
      <c r="C127">
        <v>2020</v>
      </c>
      <c r="D127" t="s">
        <v>56</v>
      </c>
      <c r="E127">
        <v>13</v>
      </c>
      <c r="F127">
        <v>10</v>
      </c>
      <c r="G127" t="s">
        <v>814</v>
      </c>
      <c r="H127" t="s">
        <v>815</v>
      </c>
      <c r="I127" t="s">
        <v>816</v>
      </c>
      <c r="J127" t="s">
        <v>17</v>
      </c>
      <c r="K127" t="s">
        <v>817</v>
      </c>
    </row>
    <row r="128" spans="1:11" x14ac:dyDescent="0.35">
      <c r="A128" t="s">
        <v>818</v>
      </c>
      <c r="B128" t="s">
        <v>819</v>
      </c>
      <c r="C128">
        <v>2020</v>
      </c>
      <c r="D128" t="s">
        <v>820</v>
      </c>
      <c r="E128">
        <v>35</v>
      </c>
      <c r="F128">
        <v>8</v>
      </c>
      <c r="G128" t="s">
        <v>821</v>
      </c>
      <c r="H128" t="s">
        <v>822</v>
      </c>
      <c r="I128" t="s">
        <v>823</v>
      </c>
      <c r="J128" t="s">
        <v>17</v>
      </c>
      <c r="K128" t="s">
        <v>824</v>
      </c>
    </row>
    <row r="129" spans="1:11" x14ac:dyDescent="0.35">
      <c r="A129" t="s">
        <v>825</v>
      </c>
      <c r="B129" t="s">
        <v>826</v>
      </c>
      <c r="C129">
        <v>2020</v>
      </c>
      <c r="D129" t="s">
        <v>56</v>
      </c>
      <c r="E129">
        <v>13</v>
      </c>
      <c r="F129">
        <v>16</v>
      </c>
      <c r="G129" t="s">
        <v>827</v>
      </c>
      <c r="H129" t="s">
        <v>828</v>
      </c>
      <c r="I129" t="s">
        <v>829</v>
      </c>
      <c r="J129" t="s">
        <v>17</v>
      </c>
      <c r="K129" t="s">
        <v>830</v>
      </c>
    </row>
    <row r="130" spans="1:11" x14ac:dyDescent="0.35">
      <c r="A130" t="s">
        <v>831</v>
      </c>
      <c r="B130" t="s">
        <v>832</v>
      </c>
      <c r="C130">
        <v>2020</v>
      </c>
      <c r="D130" t="s">
        <v>28</v>
      </c>
      <c r="E130">
        <v>12</v>
      </c>
      <c r="F130">
        <v>3</v>
      </c>
      <c r="G130" t="s">
        <v>833</v>
      </c>
      <c r="H130" t="s">
        <v>834</v>
      </c>
      <c r="I130" t="s">
        <v>835</v>
      </c>
      <c r="J130" t="s">
        <v>17</v>
      </c>
      <c r="K130" t="s">
        <v>836</v>
      </c>
    </row>
    <row r="131" spans="1:11" x14ac:dyDescent="0.35">
      <c r="A131" t="s">
        <v>837</v>
      </c>
      <c r="B131" t="s">
        <v>838</v>
      </c>
      <c r="C131">
        <v>2020</v>
      </c>
      <c r="D131" t="s">
        <v>839</v>
      </c>
      <c r="E131">
        <v>160</v>
      </c>
      <c r="F131">
        <v>23</v>
      </c>
      <c r="G131" t="s">
        <v>840</v>
      </c>
      <c r="H131" t="s">
        <v>841</v>
      </c>
      <c r="I131" t="s">
        <v>842</v>
      </c>
      <c r="J131" t="s">
        <v>17</v>
      </c>
      <c r="K131" t="s">
        <v>843</v>
      </c>
    </row>
    <row r="132" spans="1:11" x14ac:dyDescent="0.35">
      <c r="A132" t="s">
        <v>844</v>
      </c>
      <c r="B132" t="s">
        <v>845</v>
      </c>
      <c r="C132">
        <v>2020</v>
      </c>
      <c r="D132" t="s">
        <v>846</v>
      </c>
      <c r="E132">
        <v>11</v>
      </c>
      <c r="F132">
        <v>6</v>
      </c>
      <c r="G132" t="s">
        <v>847</v>
      </c>
      <c r="H132" t="s">
        <v>848</v>
      </c>
      <c r="I132" t="s">
        <v>849</v>
      </c>
      <c r="J132" t="s">
        <v>17</v>
      </c>
      <c r="K132" t="s">
        <v>850</v>
      </c>
    </row>
    <row r="133" spans="1:11" x14ac:dyDescent="0.35">
      <c r="A133" t="s">
        <v>851</v>
      </c>
      <c r="B133" t="s">
        <v>852</v>
      </c>
      <c r="C133">
        <v>2020</v>
      </c>
      <c r="D133" t="s">
        <v>853</v>
      </c>
      <c r="E133">
        <v>140</v>
      </c>
      <c r="F133">
        <v>13</v>
      </c>
      <c r="G133" t="s">
        <v>854</v>
      </c>
      <c r="H133" t="s">
        <v>855</v>
      </c>
      <c r="I133" t="s">
        <v>856</v>
      </c>
      <c r="J133" t="s">
        <v>17</v>
      </c>
      <c r="K133" t="s">
        <v>857</v>
      </c>
    </row>
    <row r="134" spans="1:11" x14ac:dyDescent="0.35">
      <c r="A134" t="s">
        <v>858</v>
      </c>
      <c r="B134" t="s">
        <v>859</v>
      </c>
      <c r="C134">
        <v>2020</v>
      </c>
      <c r="D134" t="s">
        <v>83</v>
      </c>
      <c r="E134">
        <v>11</v>
      </c>
      <c r="F134">
        <v>111</v>
      </c>
      <c r="G134" t="s">
        <v>860</v>
      </c>
      <c r="H134" t="s">
        <v>861</v>
      </c>
      <c r="I134" t="s">
        <v>862</v>
      </c>
      <c r="J134" t="s">
        <v>17</v>
      </c>
      <c r="K134" t="s">
        <v>863</v>
      </c>
    </row>
    <row r="135" spans="1:11" x14ac:dyDescent="0.35">
      <c r="A135" t="s">
        <v>864</v>
      </c>
      <c r="B135" t="s">
        <v>865</v>
      </c>
      <c r="C135">
        <v>2020</v>
      </c>
      <c r="D135" t="s">
        <v>866</v>
      </c>
      <c r="E135">
        <v>34</v>
      </c>
      <c r="F135">
        <v>6</v>
      </c>
      <c r="G135" t="s">
        <v>867</v>
      </c>
      <c r="H135" t="s">
        <v>868</v>
      </c>
      <c r="I135" t="s">
        <v>359</v>
      </c>
      <c r="J135" t="s">
        <v>17</v>
      </c>
      <c r="K135" t="s">
        <v>869</v>
      </c>
    </row>
    <row r="136" spans="1:11" x14ac:dyDescent="0.35">
      <c r="A136" t="s">
        <v>870</v>
      </c>
      <c r="B136" t="s">
        <v>871</v>
      </c>
      <c r="C136">
        <v>2020</v>
      </c>
      <c r="D136" t="s">
        <v>604</v>
      </c>
      <c r="E136">
        <v>10</v>
      </c>
      <c r="F136">
        <v>5</v>
      </c>
      <c r="G136" t="s">
        <v>872</v>
      </c>
      <c r="H136" t="s">
        <v>873</v>
      </c>
      <c r="I136" t="s">
        <v>874</v>
      </c>
      <c r="J136" t="s">
        <v>17</v>
      </c>
      <c r="K136" t="s">
        <v>875</v>
      </c>
    </row>
    <row r="137" spans="1:11" x14ac:dyDescent="0.35">
      <c r="A137" t="s">
        <v>876</v>
      </c>
      <c r="B137" t="s">
        <v>877</v>
      </c>
      <c r="C137">
        <v>2020</v>
      </c>
      <c r="D137" t="s">
        <v>878</v>
      </c>
      <c r="E137">
        <v>9</v>
      </c>
      <c r="F137">
        <v>5</v>
      </c>
      <c r="G137" t="s">
        <v>879</v>
      </c>
      <c r="H137" t="s">
        <v>880</v>
      </c>
      <c r="I137" t="s">
        <v>881</v>
      </c>
      <c r="J137" t="s">
        <v>17</v>
      </c>
      <c r="K137" t="s">
        <v>882</v>
      </c>
    </row>
    <row r="138" spans="1:11" x14ac:dyDescent="0.35">
      <c r="A138" t="s">
        <v>883</v>
      </c>
      <c r="B138" t="s">
        <v>884</v>
      </c>
      <c r="C138">
        <v>2020</v>
      </c>
      <c r="D138" t="s">
        <v>56</v>
      </c>
      <c r="E138">
        <v>13</v>
      </c>
      <c r="F138">
        <v>7</v>
      </c>
      <c r="G138" t="s">
        <v>885</v>
      </c>
      <c r="H138" t="s">
        <v>886</v>
      </c>
      <c r="I138" t="s">
        <v>887</v>
      </c>
      <c r="J138" t="s">
        <v>17</v>
      </c>
      <c r="K138" t="s">
        <v>888</v>
      </c>
    </row>
    <row r="139" spans="1:11" x14ac:dyDescent="0.35">
      <c r="A139" t="s">
        <v>889</v>
      </c>
      <c r="B139" t="s">
        <v>890</v>
      </c>
      <c r="C139">
        <v>2020</v>
      </c>
      <c r="D139" t="s">
        <v>604</v>
      </c>
      <c r="E139">
        <v>10</v>
      </c>
      <c r="F139">
        <v>12</v>
      </c>
      <c r="G139" t="s">
        <v>891</v>
      </c>
      <c r="H139" t="s">
        <v>892</v>
      </c>
      <c r="I139" t="s">
        <v>893</v>
      </c>
      <c r="J139" t="s">
        <v>17</v>
      </c>
      <c r="K139" t="s">
        <v>894</v>
      </c>
    </row>
    <row r="140" spans="1:11" x14ac:dyDescent="0.35">
      <c r="A140" t="s">
        <v>895</v>
      </c>
      <c r="B140" t="s">
        <v>896</v>
      </c>
      <c r="C140">
        <v>2020</v>
      </c>
      <c r="D140" t="s">
        <v>56</v>
      </c>
      <c r="E140">
        <v>13</v>
      </c>
      <c r="F140">
        <v>25</v>
      </c>
      <c r="G140" t="s">
        <v>897</v>
      </c>
      <c r="H140" t="s">
        <v>898</v>
      </c>
      <c r="I140" t="s">
        <v>899</v>
      </c>
      <c r="J140" t="s">
        <v>17</v>
      </c>
      <c r="K140" t="s">
        <v>900</v>
      </c>
    </row>
    <row r="141" spans="1:11" x14ac:dyDescent="0.35">
      <c r="A141" t="s">
        <v>901</v>
      </c>
      <c r="B141" t="s">
        <v>902</v>
      </c>
      <c r="C141">
        <v>2020</v>
      </c>
      <c r="D141" t="s">
        <v>846</v>
      </c>
      <c r="E141">
        <v>11</v>
      </c>
      <c r="F141">
        <v>9</v>
      </c>
      <c r="G141" t="s">
        <v>903</v>
      </c>
      <c r="H141" t="s">
        <v>904</v>
      </c>
      <c r="I141" t="s">
        <v>905</v>
      </c>
      <c r="J141" t="s">
        <v>17</v>
      </c>
      <c r="K141" t="s">
        <v>906</v>
      </c>
    </row>
    <row r="142" spans="1:11" x14ac:dyDescent="0.35">
      <c r="A142" t="s">
        <v>907</v>
      </c>
      <c r="B142" t="s">
        <v>908</v>
      </c>
      <c r="C142">
        <v>2020</v>
      </c>
      <c r="D142" t="s">
        <v>909</v>
      </c>
      <c r="E142">
        <v>22</v>
      </c>
      <c r="F142">
        <v>13</v>
      </c>
      <c r="G142" t="s">
        <v>910</v>
      </c>
      <c r="H142" t="s">
        <v>911</v>
      </c>
      <c r="I142" t="s">
        <v>912</v>
      </c>
      <c r="J142" t="s">
        <v>17</v>
      </c>
      <c r="K142" t="s">
        <v>913</v>
      </c>
    </row>
    <row r="143" spans="1:11" x14ac:dyDescent="0.35">
      <c r="A143" t="s">
        <v>914</v>
      </c>
      <c r="B143" t="s">
        <v>915</v>
      </c>
      <c r="C143">
        <v>2020</v>
      </c>
      <c r="D143" t="s">
        <v>916</v>
      </c>
      <c r="E143">
        <v>38</v>
      </c>
      <c r="F143">
        <v>6</v>
      </c>
      <c r="G143" t="s">
        <v>917</v>
      </c>
      <c r="H143" t="s">
        <v>918</v>
      </c>
      <c r="I143" t="s">
        <v>919</v>
      </c>
      <c r="J143" t="s">
        <v>17</v>
      </c>
      <c r="K143" t="s">
        <v>920</v>
      </c>
    </row>
    <row r="144" spans="1:11" x14ac:dyDescent="0.35">
      <c r="A144" t="s">
        <v>921</v>
      </c>
      <c r="B144" t="s">
        <v>922</v>
      </c>
      <c r="C144">
        <v>2020</v>
      </c>
      <c r="D144" t="s">
        <v>49</v>
      </c>
      <c r="E144">
        <v>8</v>
      </c>
      <c r="F144">
        <v>5</v>
      </c>
      <c r="G144" t="s">
        <v>923</v>
      </c>
      <c r="H144" t="s">
        <v>924</v>
      </c>
      <c r="I144" t="s">
        <v>925</v>
      </c>
      <c r="J144" t="s">
        <v>17</v>
      </c>
      <c r="K144" t="s">
        <v>926</v>
      </c>
    </row>
    <row r="145" spans="1:11" x14ac:dyDescent="0.35">
      <c r="A145" t="s">
        <v>927</v>
      </c>
      <c r="B145" t="s">
        <v>928</v>
      </c>
      <c r="C145">
        <v>2020</v>
      </c>
      <c r="D145" t="s">
        <v>929</v>
      </c>
      <c r="E145">
        <v>7</v>
      </c>
      <c r="F145">
        <v>6</v>
      </c>
      <c r="G145" t="s">
        <v>930</v>
      </c>
      <c r="H145" t="s">
        <v>931</v>
      </c>
      <c r="I145" t="s">
        <v>932</v>
      </c>
      <c r="J145" t="s">
        <v>17</v>
      </c>
      <c r="K145" t="s">
        <v>933</v>
      </c>
    </row>
    <row r="146" spans="1:11" x14ac:dyDescent="0.35">
      <c r="A146" t="s">
        <v>934</v>
      </c>
      <c r="B146" t="s">
        <v>935</v>
      </c>
      <c r="C146">
        <v>2020</v>
      </c>
      <c r="D146" t="s">
        <v>936</v>
      </c>
      <c r="E146">
        <v>13</v>
      </c>
      <c r="F146">
        <v>1</v>
      </c>
      <c r="G146" t="s">
        <v>937</v>
      </c>
      <c r="H146" t="s">
        <v>938</v>
      </c>
      <c r="I146" t="s">
        <v>939</v>
      </c>
      <c r="J146" t="s">
        <v>17</v>
      </c>
      <c r="K146" t="s">
        <v>940</v>
      </c>
    </row>
    <row r="147" spans="1:11" x14ac:dyDescent="0.35">
      <c r="A147" t="s">
        <v>941</v>
      </c>
      <c r="B147" t="s">
        <v>942</v>
      </c>
      <c r="C147">
        <v>2020</v>
      </c>
      <c r="D147" t="s">
        <v>943</v>
      </c>
      <c r="E147">
        <v>12</v>
      </c>
      <c r="F147">
        <v>2</v>
      </c>
      <c r="G147" t="s">
        <v>944</v>
      </c>
      <c r="H147" t="s">
        <v>945</v>
      </c>
      <c r="I147" t="s">
        <v>946</v>
      </c>
      <c r="J147" t="s">
        <v>17</v>
      </c>
      <c r="K147" t="s">
        <v>947</v>
      </c>
    </row>
    <row r="148" spans="1:11" x14ac:dyDescent="0.35">
      <c r="A148" t="s">
        <v>948</v>
      </c>
      <c r="B148" t="s">
        <v>949</v>
      </c>
      <c r="C148">
        <v>2020</v>
      </c>
      <c r="D148" t="s">
        <v>49</v>
      </c>
      <c r="E148">
        <v>8</v>
      </c>
      <c r="F148">
        <v>39</v>
      </c>
      <c r="G148" t="s">
        <v>950</v>
      </c>
      <c r="H148" t="s">
        <v>951</v>
      </c>
      <c r="I148" t="s">
        <v>952</v>
      </c>
      <c r="J148" t="s">
        <v>17</v>
      </c>
      <c r="K148" t="s">
        <v>953</v>
      </c>
    </row>
    <row r="149" spans="1:11" x14ac:dyDescent="0.35">
      <c r="A149" t="s">
        <v>954</v>
      </c>
      <c r="B149" t="s">
        <v>955</v>
      </c>
      <c r="C149">
        <v>2020</v>
      </c>
      <c r="D149" t="s">
        <v>49</v>
      </c>
      <c r="E149">
        <v>8</v>
      </c>
      <c r="F149">
        <v>25</v>
      </c>
      <c r="G149" t="s">
        <v>956</v>
      </c>
      <c r="H149" t="s">
        <v>957</v>
      </c>
      <c r="I149" t="s">
        <v>958</v>
      </c>
      <c r="J149" t="s">
        <v>17</v>
      </c>
      <c r="K149" t="s">
        <v>959</v>
      </c>
    </row>
    <row r="150" spans="1:11" x14ac:dyDescent="0.35">
      <c r="A150" t="s">
        <v>960</v>
      </c>
      <c r="B150" t="s">
        <v>961</v>
      </c>
      <c r="C150">
        <v>2020</v>
      </c>
      <c r="D150" t="s">
        <v>49</v>
      </c>
      <c r="E150">
        <v>8</v>
      </c>
      <c r="F150">
        <v>8</v>
      </c>
      <c r="G150" t="s">
        <v>962</v>
      </c>
      <c r="H150" t="s">
        <v>963</v>
      </c>
      <c r="I150" t="s">
        <v>964</v>
      </c>
      <c r="J150" t="s">
        <v>17</v>
      </c>
      <c r="K150" t="s">
        <v>965</v>
      </c>
    </row>
    <row r="151" spans="1:11" x14ac:dyDescent="0.35">
      <c r="A151" t="s">
        <v>966</v>
      </c>
      <c r="B151" t="s">
        <v>967</v>
      </c>
      <c r="C151">
        <v>2020</v>
      </c>
      <c r="D151" t="s">
        <v>559</v>
      </c>
      <c r="F151">
        <v>5</v>
      </c>
      <c r="G151" t="s">
        <v>968</v>
      </c>
      <c r="H151" t="s">
        <v>969</v>
      </c>
      <c r="I151" t="s">
        <v>970</v>
      </c>
      <c r="J151" t="s">
        <v>17</v>
      </c>
      <c r="K151" t="s">
        <v>971</v>
      </c>
    </row>
    <row r="152" spans="1:11" x14ac:dyDescent="0.35">
      <c r="A152" t="s">
        <v>972</v>
      </c>
      <c r="B152" t="s">
        <v>973</v>
      </c>
      <c r="C152">
        <v>2020</v>
      </c>
      <c r="D152" t="s">
        <v>49</v>
      </c>
      <c r="E152">
        <v>8</v>
      </c>
      <c r="F152">
        <v>242</v>
      </c>
      <c r="G152" t="s">
        <v>974</v>
      </c>
      <c r="H152" t="s">
        <v>975</v>
      </c>
      <c r="I152" t="s">
        <v>976</v>
      </c>
      <c r="J152" t="s">
        <v>17</v>
      </c>
      <c r="K152" t="s">
        <v>977</v>
      </c>
    </row>
    <row r="153" spans="1:11" x14ac:dyDescent="0.35">
      <c r="A153" t="s">
        <v>978</v>
      </c>
      <c r="B153" t="s">
        <v>979</v>
      </c>
      <c r="C153">
        <v>2020</v>
      </c>
      <c r="D153" t="s">
        <v>418</v>
      </c>
      <c r="F153">
        <v>6</v>
      </c>
      <c r="G153" t="s">
        <v>980</v>
      </c>
      <c r="H153" t="s">
        <v>981</v>
      </c>
      <c r="I153" t="s">
        <v>982</v>
      </c>
      <c r="J153" t="s">
        <v>17</v>
      </c>
      <c r="K153" t="s">
        <v>983</v>
      </c>
    </row>
    <row r="154" spans="1:11" x14ac:dyDescent="0.35">
      <c r="A154" t="s">
        <v>984</v>
      </c>
      <c r="B154" t="s">
        <v>985</v>
      </c>
      <c r="C154">
        <v>2020</v>
      </c>
      <c r="D154" t="s">
        <v>49</v>
      </c>
      <c r="E154">
        <v>8</v>
      </c>
      <c r="F154">
        <v>17</v>
      </c>
      <c r="G154" t="s">
        <v>986</v>
      </c>
      <c r="H154" t="s">
        <v>987</v>
      </c>
      <c r="I154" t="s">
        <v>988</v>
      </c>
      <c r="J154" t="s">
        <v>17</v>
      </c>
      <c r="K154" t="s">
        <v>989</v>
      </c>
    </row>
    <row r="155" spans="1:11" x14ac:dyDescent="0.35">
      <c r="A155" t="s">
        <v>990</v>
      </c>
      <c r="B155" t="s">
        <v>991</v>
      </c>
      <c r="C155">
        <v>2020</v>
      </c>
      <c r="D155" t="s">
        <v>992</v>
      </c>
      <c r="E155">
        <v>18</v>
      </c>
      <c r="F155">
        <v>19</v>
      </c>
      <c r="G155" t="s">
        <v>993</v>
      </c>
      <c r="H155" t="s">
        <v>994</v>
      </c>
      <c r="I155" t="s">
        <v>995</v>
      </c>
      <c r="J155" t="s">
        <v>17</v>
      </c>
      <c r="K155" t="s">
        <v>996</v>
      </c>
    </row>
    <row r="156" spans="1:11" x14ac:dyDescent="0.35">
      <c r="A156" t="s">
        <v>997</v>
      </c>
      <c r="B156" t="s">
        <v>998</v>
      </c>
      <c r="C156">
        <v>2020</v>
      </c>
      <c r="D156" t="s">
        <v>999</v>
      </c>
      <c r="E156">
        <v>10</v>
      </c>
      <c r="F156">
        <v>23</v>
      </c>
      <c r="G156" t="s">
        <v>1000</v>
      </c>
      <c r="H156" t="s">
        <v>1001</v>
      </c>
      <c r="I156" t="s">
        <v>1002</v>
      </c>
      <c r="J156" t="s">
        <v>17</v>
      </c>
      <c r="K156" t="s">
        <v>1003</v>
      </c>
    </row>
    <row r="157" spans="1:11" x14ac:dyDescent="0.35">
      <c r="A157" t="s">
        <v>1004</v>
      </c>
      <c r="B157" t="s">
        <v>1005</v>
      </c>
      <c r="C157">
        <v>2020</v>
      </c>
      <c r="D157" t="s">
        <v>1006</v>
      </c>
      <c r="E157">
        <v>7</v>
      </c>
      <c r="F157">
        <v>7</v>
      </c>
      <c r="G157" t="s">
        <v>1007</v>
      </c>
      <c r="H157" t="s">
        <v>1008</v>
      </c>
      <c r="I157" t="s">
        <v>1009</v>
      </c>
      <c r="J157" t="s">
        <v>17</v>
      </c>
      <c r="K157" t="s">
        <v>1010</v>
      </c>
    </row>
    <row r="158" spans="1:11" x14ac:dyDescent="0.35">
      <c r="A158" t="s">
        <v>1011</v>
      </c>
      <c r="B158" t="s">
        <v>1012</v>
      </c>
      <c r="C158">
        <v>2019</v>
      </c>
      <c r="D158" t="s">
        <v>56</v>
      </c>
      <c r="E158">
        <v>13</v>
      </c>
      <c r="F158">
        <v>73</v>
      </c>
      <c r="G158" t="s">
        <v>1013</v>
      </c>
      <c r="H158" t="s">
        <v>1014</v>
      </c>
      <c r="I158" t="s">
        <v>1015</v>
      </c>
      <c r="J158" t="s">
        <v>17</v>
      </c>
      <c r="K158" t="s">
        <v>1016</v>
      </c>
    </row>
    <row r="159" spans="1:11" x14ac:dyDescent="0.35">
      <c r="A159" t="s">
        <v>1017</v>
      </c>
      <c r="B159" t="s">
        <v>1018</v>
      </c>
      <c r="C159">
        <v>2019</v>
      </c>
      <c r="D159" t="s">
        <v>56</v>
      </c>
      <c r="E159">
        <v>12</v>
      </c>
      <c r="F159">
        <v>37</v>
      </c>
      <c r="G159" t="s">
        <v>1019</v>
      </c>
      <c r="H159" t="s">
        <v>1020</v>
      </c>
      <c r="I159" t="s">
        <v>1021</v>
      </c>
      <c r="J159" t="s">
        <v>17</v>
      </c>
      <c r="K159" t="s">
        <v>1022</v>
      </c>
    </row>
    <row r="160" spans="1:11" x14ac:dyDescent="0.35">
      <c r="A160" t="s">
        <v>1023</v>
      </c>
      <c r="B160" t="s">
        <v>1024</v>
      </c>
      <c r="C160">
        <v>2019</v>
      </c>
      <c r="D160" t="s">
        <v>775</v>
      </c>
      <c r="E160">
        <v>2</v>
      </c>
      <c r="F160">
        <v>22</v>
      </c>
      <c r="G160" t="s">
        <v>1025</v>
      </c>
      <c r="H160" t="s">
        <v>1026</v>
      </c>
      <c r="I160" t="s">
        <v>1027</v>
      </c>
      <c r="J160" t="s">
        <v>17</v>
      </c>
      <c r="K160" t="s">
        <v>1028</v>
      </c>
    </row>
    <row r="161" spans="1:11" x14ac:dyDescent="0.35">
      <c r="A161" t="s">
        <v>1029</v>
      </c>
      <c r="B161" t="s">
        <v>1030</v>
      </c>
      <c r="C161">
        <v>2019</v>
      </c>
      <c r="D161" t="s">
        <v>1031</v>
      </c>
      <c r="E161">
        <v>9</v>
      </c>
      <c r="F161">
        <v>11</v>
      </c>
      <c r="G161" t="s">
        <v>1032</v>
      </c>
      <c r="H161" t="s">
        <v>1033</v>
      </c>
      <c r="I161" t="s">
        <v>359</v>
      </c>
      <c r="J161" t="s">
        <v>17</v>
      </c>
      <c r="K161" t="s">
        <v>1034</v>
      </c>
    </row>
    <row r="162" spans="1:11" x14ac:dyDescent="0.35">
      <c r="A162" t="s">
        <v>1035</v>
      </c>
      <c r="B162" t="s">
        <v>1036</v>
      </c>
      <c r="C162">
        <v>2019</v>
      </c>
      <c r="D162" t="s">
        <v>56</v>
      </c>
      <c r="E162">
        <v>12</v>
      </c>
      <c r="F162">
        <v>10</v>
      </c>
      <c r="G162" t="s">
        <v>1037</v>
      </c>
      <c r="H162" t="s">
        <v>1038</v>
      </c>
      <c r="I162" t="s">
        <v>1039</v>
      </c>
      <c r="J162" t="s">
        <v>17</v>
      </c>
      <c r="K162" t="s">
        <v>1040</v>
      </c>
    </row>
    <row r="163" spans="1:11" x14ac:dyDescent="0.35">
      <c r="A163" t="s">
        <v>1041</v>
      </c>
      <c r="B163" t="s">
        <v>1042</v>
      </c>
      <c r="C163">
        <v>2019</v>
      </c>
      <c r="D163" t="s">
        <v>1043</v>
      </c>
      <c r="E163">
        <v>55</v>
      </c>
      <c r="F163">
        <v>84</v>
      </c>
      <c r="G163" t="s">
        <v>1044</v>
      </c>
      <c r="H163" t="s">
        <v>1045</v>
      </c>
      <c r="I163" t="s">
        <v>1046</v>
      </c>
      <c r="J163" t="s">
        <v>17</v>
      </c>
      <c r="K163" t="s">
        <v>1047</v>
      </c>
    </row>
    <row r="164" spans="1:11" x14ac:dyDescent="0.35">
      <c r="A164" t="s">
        <v>1048</v>
      </c>
      <c r="B164" t="s">
        <v>1049</v>
      </c>
      <c r="C164">
        <v>2019</v>
      </c>
      <c r="D164" t="s">
        <v>1050</v>
      </c>
      <c r="E164">
        <v>8</v>
      </c>
      <c r="F164">
        <v>5</v>
      </c>
      <c r="G164" t="s">
        <v>1051</v>
      </c>
      <c r="H164" t="s">
        <v>1052</v>
      </c>
      <c r="I164" t="s">
        <v>1053</v>
      </c>
      <c r="J164" t="s">
        <v>17</v>
      </c>
      <c r="K164" t="s">
        <v>1054</v>
      </c>
    </row>
    <row r="165" spans="1:11" x14ac:dyDescent="0.35">
      <c r="A165" t="s">
        <v>1055</v>
      </c>
      <c r="B165" t="s">
        <v>1056</v>
      </c>
      <c r="C165">
        <v>2019</v>
      </c>
      <c r="D165" t="s">
        <v>83</v>
      </c>
      <c r="E165">
        <v>10</v>
      </c>
      <c r="F165">
        <v>81</v>
      </c>
      <c r="G165" t="s">
        <v>1057</v>
      </c>
      <c r="H165" t="s">
        <v>1058</v>
      </c>
      <c r="I165" t="s">
        <v>1059</v>
      </c>
      <c r="J165" t="s">
        <v>17</v>
      </c>
      <c r="K165" t="s">
        <v>1060</v>
      </c>
    </row>
    <row r="166" spans="1:11" x14ac:dyDescent="0.35">
      <c r="A166" t="s">
        <v>1061</v>
      </c>
      <c r="B166" t="s">
        <v>1062</v>
      </c>
      <c r="C166">
        <v>2019</v>
      </c>
      <c r="D166" t="s">
        <v>1063</v>
      </c>
      <c r="E166">
        <v>9</v>
      </c>
      <c r="F166">
        <v>5</v>
      </c>
      <c r="G166" t="s">
        <v>1064</v>
      </c>
      <c r="H166" t="s">
        <v>1065</v>
      </c>
      <c r="I166" t="s">
        <v>1066</v>
      </c>
      <c r="J166" t="s">
        <v>17</v>
      </c>
      <c r="K166" t="s">
        <v>1067</v>
      </c>
    </row>
    <row r="167" spans="1:11" x14ac:dyDescent="0.35">
      <c r="A167" t="s">
        <v>1068</v>
      </c>
      <c r="B167" t="s">
        <v>1069</v>
      </c>
      <c r="C167">
        <v>2019</v>
      </c>
      <c r="D167" t="s">
        <v>1070</v>
      </c>
      <c r="E167">
        <v>107</v>
      </c>
      <c r="F167">
        <v>14</v>
      </c>
      <c r="G167" t="s">
        <v>1071</v>
      </c>
      <c r="H167" t="s">
        <v>1072</v>
      </c>
      <c r="I167" t="s">
        <v>1073</v>
      </c>
      <c r="J167" t="s">
        <v>17</v>
      </c>
      <c r="K167" t="s">
        <v>1074</v>
      </c>
    </row>
    <row r="168" spans="1:11" x14ac:dyDescent="0.35">
      <c r="A168" t="s">
        <v>1075</v>
      </c>
      <c r="B168" t="s">
        <v>1076</v>
      </c>
      <c r="C168">
        <v>2019</v>
      </c>
      <c r="D168" t="s">
        <v>1077</v>
      </c>
      <c r="E168">
        <v>85</v>
      </c>
      <c r="F168">
        <v>164</v>
      </c>
      <c r="G168" t="s">
        <v>1078</v>
      </c>
      <c r="H168" t="s">
        <v>1079</v>
      </c>
      <c r="I168" t="s">
        <v>1080</v>
      </c>
      <c r="J168" t="s">
        <v>17</v>
      </c>
      <c r="K168" t="s">
        <v>1081</v>
      </c>
    </row>
    <row r="169" spans="1:11" x14ac:dyDescent="0.35">
      <c r="A169" t="s">
        <v>1082</v>
      </c>
      <c r="B169" t="s">
        <v>1083</v>
      </c>
      <c r="C169">
        <v>2019</v>
      </c>
      <c r="D169" t="s">
        <v>1084</v>
      </c>
      <c r="E169">
        <v>106</v>
      </c>
      <c r="F169">
        <v>31</v>
      </c>
      <c r="G169" t="s">
        <v>1085</v>
      </c>
      <c r="H169" t="s">
        <v>1086</v>
      </c>
      <c r="I169" t="s">
        <v>1087</v>
      </c>
      <c r="J169" t="s">
        <v>17</v>
      </c>
      <c r="K169" t="s">
        <v>1088</v>
      </c>
    </row>
    <row r="170" spans="1:11" x14ac:dyDescent="0.35">
      <c r="A170" t="s">
        <v>1089</v>
      </c>
      <c r="B170" t="s">
        <v>1090</v>
      </c>
      <c r="C170">
        <v>2019</v>
      </c>
      <c r="D170" t="s">
        <v>122</v>
      </c>
      <c r="E170">
        <v>2</v>
      </c>
      <c r="F170">
        <v>14</v>
      </c>
      <c r="G170" t="s">
        <v>1091</v>
      </c>
      <c r="H170" t="s">
        <v>1092</v>
      </c>
      <c r="I170" t="s">
        <v>359</v>
      </c>
      <c r="J170" t="s">
        <v>17</v>
      </c>
      <c r="K170" t="s">
        <v>1093</v>
      </c>
    </row>
    <row r="171" spans="1:11" x14ac:dyDescent="0.35">
      <c r="A171" t="s">
        <v>1094</v>
      </c>
      <c r="B171" t="s">
        <v>1095</v>
      </c>
      <c r="C171">
        <v>2019</v>
      </c>
      <c r="D171" t="s">
        <v>820</v>
      </c>
      <c r="E171">
        <v>34</v>
      </c>
      <c r="F171">
        <v>85</v>
      </c>
      <c r="G171" t="s">
        <v>1096</v>
      </c>
      <c r="H171" t="s">
        <v>1097</v>
      </c>
      <c r="I171" t="s">
        <v>1098</v>
      </c>
      <c r="J171" t="s">
        <v>17</v>
      </c>
      <c r="K171" t="s">
        <v>1099</v>
      </c>
    </row>
    <row r="172" spans="1:11" x14ac:dyDescent="0.35">
      <c r="A172" t="s">
        <v>1100</v>
      </c>
      <c r="B172" t="s">
        <v>1101</v>
      </c>
      <c r="C172">
        <v>2019</v>
      </c>
      <c r="D172" t="s">
        <v>820</v>
      </c>
      <c r="E172">
        <v>34</v>
      </c>
      <c r="F172">
        <v>51</v>
      </c>
      <c r="G172" t="s">
        <v>1102</v>
      </c>
      <c r="H172" t="s">
        <v>1103</v>
      </c>
      <c r="I172" t="s">
        <v>1104</v>
      </c>
      <c r="J172" t="s">
        <v>17</v>
      </c>
      <c r="K172" t="s">
        <v>1105</v>
      </c>
    </row>
    <row r="173" spans="1:11" x14ac:dyDescent="0.35">
      <c r="A173" t="s">
        <v>1106</v>
      </c>
      <c r="B173" t="s">
        <v>1107</v>
      </c>
      <c r="C173">
        <v>2019</v>
      </c>
      <c r="D173" t="s">
        <v>83</v>
      </c>
      <c r="E173">
        <v>10</v>
      </c>
      <c r="F173">
        <v>572</v>
      </c>
      <c r="G173" t="s">
        <v>1108</v>
      </c>
      <c r="H173" t="s">
        <v>1109</v>
      </c>
      <c r="I173" t="s">
        <v>1110</v>
      </c>
      <c r="J173" t="s">
        <v>17</v>
      </c>
      <c r="K173" t="s">
        <v>1111</v>
      </c>
    </row>
    <row r="174" spans="1:11" x14ac:dyDescent="0.35">
      <c r="A174" t="s">
        <v>1112</v>
      </c>
      <c r="B174" t="s">
        <v>1113</v>
      </c>
      <c r="C174">
        <v>2019</v>
      </c>
      <c r="D174" t="s">
        <v>49</v>
      </c>
      <c r="E174">
        <v>7</v>
      </c>
      <c r="F174">
        <v>16</v>
      </c>
      <c r="G174" t="s">
        <v>1114</v>
      </c>
      <c r="H174" t="s">
        <v>1115</v>
      </c>
      <c r="I174" t="s">
        <v>1116</v>
      </c>
      <c r="J174" t="s">
        <v>17</v>
      </c>
      <c r="K174" t="s">
        <v>1117</v>
      </c>
    </row>
    <row r="175" spans="1:11" x14ac:dyDescent="0.35">
      <c r="A175" t="s">
        <v>1118</v>
      </c>
      <c r="B175" t="s">
        <v>1119</v>
      </c>
      <c r="C175">
        <v>2019</v>
      </c>
      <c r="D175" t="s">
        <v>49</v>
      </c>
      <c r="E175">
        <v>7</v>
      </c>
      <c r="F175">
        <v>100</v>
      </c>
      <c r="G175" t="s">
        <v>1120</v>
      </c>
      <c r="H175" t="s">
        <v>1121</v>
      </c>
      <c r="I175" t="s">
        <v>1122</v>
      </c>
      <c r="J175" t="s">
        <v>17</v>
      </c>
      <c r="K175" t="s">
        <v>1123</v>
      </c>
    </row>
    <row r="176" spans="1:11" x14ac:dyDescent="0.35">
      <c r="A176" t="s">
        <v>1124</v>
      </c>
      <c r="B176" t="s">
        <v>1125</v>
      </c>
      <c r="C176">
        <v>2019</v>
      </c>
      <c r="D176" t="s">
        <v>49</v>
      </c>
      <c r="E176">
        <v>7</v>
      </c>
      <c r="F176">
        <v>36</v>
      </c>
      <c r="G176" t="s">
        <v>1126</v>
      </c>
      <c r="H176" t="s">
        <v>1127</v>
      </c>
      <c r="I176" t="s">
        <v>1128</v>
      </c>
      <c r="J176" t="s">
        <v>17</v>
      </c>
      <c r="K176" t="s">
        <v>1129</v>
      </c>
    </row>
    <row r="177" spans="1:11" x14ac:dyDescent="0.35">
      <c r="A177" t="s">
        <v>1130</v>
      </c>
      <c r="B177" t="s">
        <v>1131</v>
      </c>
      <c r="C177">
        <v>2019</v>
      </c>
      <c r="D177" t="s">
        <v>376</v>
      </c>
      <c r="E177">
        <v>2019</v>
      </c>
      <c r="F177">
        <v>7</v>
      </c>
      <c r="G177" t="s">
        <v>1132</v>
      </c>
      <c r="H177" t="s">
        <v>1133</v>
      </c>
      <c r="I177" t="s">
        <v>359</v>
      </c>
      <c r="J177" t="s">
        <v>17</v>
      </c>
      <c r="K177" t="s">
        <v>1134</v>
      </c>
    </row>
    <row r="178" spans="1:11" x14ac:dyDescent="0.35">
      <c r="A178" t="s">
        <v>1135</v>
      </c>
      <c r="B178" t="s">
        <v>1136</v>
      </c>
      <c r="C178">
        <v>2019</v>
      </c>
      <c r="D178" t="s">
        <v>49</v>
      </c>
      <c r="E178">
        <v>7</v>
      </c>
      <c r="F178">
        <v>11</v>
      </c>
      <c r="G178" t="s">
        <v>1137</v>
      </c>
      <c r="H178" t="s">
        <v>1138</v>
      </c>
      <c r="I178" t="s">
        <v>1139</v>
      </c>
      <c r="J178" t="s">
        <v>17</v>
      </c>
      <c r="K178" t="s">
        <v>1140</v>
      </c>
    </row>
    <row r="179" spans="1:11" x14ac:dyDescent="0.35">
      <c r="A179" t="s">
        <v>1141</v>
      </c>
      <c r="B179" t="s">
        <v>1142</v>
      </c>
      <c r="C179">
        <v>2019</v>
      </c>
      <c r="D179" t="s">
        <v>1143</v>
      </c>
      <c r="E179">
        <v>2019</v>
      </c>
      <c r="F179">
        <v>18</v>
      </c>
      <c r="G179" t="s">
        <v>1144</v>
      </c>
      <c r="H179" t="s">
        <v>1145</v>
      </c>
      <c r="I179" t="s">
        <v>359</v>
      </c>
      <c r="J179" t="s">
        <v>17</v>
      </c>
      <c r="K179" t="s">
        <v>1146</v>
      </c>
    </row>
    <row r="180" spans="1:11" x14ac:dyDescent="0.35">
      <c r="A180" t="s">
        <v>1147</v>
      </c>
      <c r="B180" t="s">
        <v>1148</v>
      </c>
      <c r="C180">
        <v>2019</v>
      </c>
      <c r="D180" t="s">
        <v>49</v>
      </c>
      <c r="E180">
        <v>7</v>
      </c>
      <c r="F180">
        <v>10</v>
      </c>
      <c r="G180" t="s">
        <v>1149</v>
      </c>
      <c r="H180" t="s">
        <v>1150</v>
      </c>
      <c r="I180" t="s">
        <v>1151</v>
      </c>
      <c r="J180" t="s">
        <v>17</v>
      </c>
      <c r="K180" t="s">
        <v>1152</v>
      </c>
    </row>
    <row r="181" spans="1:11" x14ac:dyDescent="0.35">
      <c r="A181" t="s">
        <v>1153</v>
      </c>
      <c r="B181" t="s">
        <v>1154</v>
      </c>
      <c r="C181">
        <v>2019</v>
      </c>
      <c r="D181" t="s">
        <v>49</v>
      </c>
      <c r="E181">
        <v>7</v>
      </c>
      <c r="F181">
        <v>163</v>
      </c>
      <c r="G181" t="s">
        <v>1155</v>
      </c>
      <c r="H181" t="s">
        <v>1156</v>
      </c>
      <c r="I181" t="s">
        <v>1157</v>
      </c>
      <c r="J181" t="s">
        <v>17</v>
      </c>
      <c r="K181" t="s">
        <v>1158</v>
      </c>
    </row>
    <row r="182" spans="1:11" x14ac:dyDescent="0.35">
      <c r="A182" t="s">
        <v>1159</v>
      </c>
      <c r="B182" t="s">
        <v>1160</v>
      </c>
      <c r="C182">
        <v>2019</v>
      </c>
      <c r="D182" t="s">
        <v>56</v>
      </c>
      <c r="E182">
        <v>12</v>
      </c>
      <c r="F182">
        <v>36</v>
      </c>
      <c r="G182" t="s">
        <v>1161</v>
      </c>
      <c r="H182" t="s">
        <v>1162</v>
      </c>
      <c r="I182" t="s">
        <v>1163</v>
      </c>
      <c r="J182" t="s">
        <v>17</v>
      </c>
      <c r="K182" t="s">
        <v>1164</v>
      </c>
    </row>
    <row r="183" spans="1:11" x14ac:dyDescent="0.35">
      <c r="A183" t="s">
        <v>1165</v>
      </c>
      <c r="B183" t="s">
        <v>1166</v>
      </c>
      <c r="C183">
        <v>2019</v>
      </c>
      <c r="D183" t="s">
        <v>1167</v>
      </c>
      <c r="E183">
        <v>11</v>
      </c>
      <c r="F183">
        <v>39</v>
      </c>
      <c r="G183" t="s">
        <v>1168</v>
      </c>
      <c r="H183" t="s">
        <v>1169</v>
      </c>
      <c r="I183" t="s">
        <v>1170</v>
      </c>
      <c r="J183" t="s">
        <v>17</v>
      </c>
      <c r="K183" t="s">
        <v>1171</v>
      </c>
    </row>
    <row r="184" spans="1:11" x14ac:dyDescent="0.35">
      <c r="A184" t="s">
        <v>1172</v>
      </c>
      <c r="B184" t="s">
        <v>1173</v>
      </c>
      <c r="C184">
        <v>2019</v>
      </c>
      <c r="D184" t="s">
        <v>49</v>
      </c>
      <c r="E184">
        <v>7</v>
      </c>
      <c r="F184">
        <v>8</v>
      </c>
      <c r="G184" t="s">
        <v>1174</v>
      </c>
      <c r="H184" t="s">
        <v>1175</v>
      </c>
      <c r="I184" t="s">
        <v>1176</v>
      </c>
      <c r="J184" t="s">
        <v>17</v>
      </c>
      <c r="K184" t="s">
        <v>1177</v>
      </c>
    </row>
    <row r="185" spans="1:11" x14ac:dyDescent="0.35">
      <c r="A185" t="s">
        <v>1178</v>
      </c>
      <c r="B185" t="s">
        <v>1179</v>
      </c>
      <c r="C185">
        <v>2019</v>
      </c>
      <c r="D185" t="s">
        <v>820</v>
      </c>
      <c r="E185">
        <v>34</v>
      </c>
      <c r="F185">
        <v>65</v>
      </c>
      <c r="G185" t="s">
        <v>1180</v>
      </c>
      <c r="H185" t="s">
        <v>1181</v>
      </c>
      <c r="I185" t="s">
        <v>1182</v>
      </c>
      <c r="J185" t="s">
        <v>17</v>
      </c>
      <c r="K185" t="s">
        <v>1183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53B31-7D30-462D-81BB-99A90C833544}">
  <dimension ref="A1:K66"/>
  <sheetViews>
    <sheetView workbookViewId="0">
      <selection activeCell="A68" sqref="A68"/>
    </sheetView>
  </sheetViews>
  <sheetFormatPr defaultRowHeight="14.5" x14ac:dyDescent="0.35"/>
  <cols>
    <col min="1" max="2" width="80.7265625" bestFit="1" customWidth="1"/>
    <col min="3" max="3" width="10.1796875" customWidth="1"/>
    <col min="4" max="4" width="35" customWidth="1"/>
    <col min="6" max="6" width="30.26953125" customWidth="1"/>
    <col min="7" max="7" width="9.453125" customWidth="1"/>
    <col min="8" max="8" width="11.7265625" bestFit="1" customWidth="1"/>
    <col min="9" max="9" width="19.453125" customWidth="1"/>
    <col min="10" max="10" width="16.81640625" customWidth="1"/>
    <col min="11" max="11" width="57.7265625" customWidth="1"/>
    <col min="12" max="12" width="57" customWidth="1"/>
    <col min="13" max="13" width="56.453125" customWidth="1"/>
    <col min="14" max="14" width="26.81640625" bestFit="1" customWidth="1"/>
    <col min="15" max="15" width="30.54296875" customWidth="1"/>
    <col min="16" max="16" width="15" bestFit="1" customWidth="1"/>
    <col min="17" max="17" width="11.26953125" bestFit="1" customWidth="1"/>
    <col min="18" max="18" width="20.7265625" bestFit="1" customWidth="1"/>
  </cols>
  <sheetData>
    <row r="1" spans="1:11" x14ac:dyDescent="0.35">
      <c r="A1" t="s">
        <v>0</v>
      </c>
      <c r="B1" t="s">
        <v>1</v>
      </c>
      <c r="C1" t="s">
        <v>1184</v>
      </c>
      <c r="D1" t="s">
        <v>1185</v>
      </c>
      <c r="E1" t="s">
        <v>4</v>
      </c>
      <c r="F1" t="s">
        <v>1186</v>
      </c>
      <c r="G1" t="s">
        <v>6</v>
      </c>
      <c r="H1" t="s">
        <v>7</v>
      </c>
      <c r="I1" t="s">
        <v>8</v>
      </c>
      <c r="J1" t="s">
        <v>9</v>
      </c>
      <c r="K1" t="s">
        <v>10</v>
      </c>
    </row>
    <row r="2" spans="1:11" x14ac:dyDescent="0.35">
      <c r="A2" t="s">
        <v>1187</v>
      </c>
      <c r="B2" t="s">
        <v>1188</v>
      </c>
      <c r="C2">
        <v>2023</v>
      </c>
      <c r="D2" t="s">
        <v>49</v>
      </c>
      <c r="E2">
        <v>11</v>
      </c>
      <c r="F2">
        <v>1</v>
      </c>
      <c r="G2" t="s">
        <v>1189</v>
      </c>
      <c r="H2" t="s">
        <v>1190</v>
      </c>
      <c r="I2" t="s">
        <v>1191</v>
      </c>
      <c r="J2" t="s">
        <v>1192</v>
      </c>
      <c r="K2" t="s">
        <v>1193</v>
      </c>
    </row>
    <row r="3" spans="1:11" x14ac:dyDescent="0.35">
      <c r="A3" t="s">
        <v>1194</v>
      </c>
      <c r="B3" t="s">
        <v>1195</v>
      </c>
      <c r="C3">
        <v>2023</v>
      </c>
      <c r="D3" t="s">
        <v>225</v>
      </c>
      <c r="E3">
        <v>11</v>
      </c>
      <c r="G3" t="s">
        <v>1196</v>
      </c>
      <c r="H3" t="s">
        <v>1197</v>
      </c>
      <c r="I3" t="s">
        <v>359</v>
      </c>
      <c r="J3" t="s">
        <v>1198</v>
      </c>
      <c r="K3" t="s">
        <v>1199</v>
      </c>
    </row>
    <row r="4" spans="1:11" x14ac:dyDescent="0.35">
      <c r="A4" t="s">
        <v>1200</v>
      </c>
      <c r="B4" t="s">
        <v>82</v>
      </c>
      <c r="C4">
        <v>2023</v>
      </c>
      <c r="D4" t="s">
        <v>83</v>
      </c>
      <c r="E4">
        <v>14</v>
      </c>
      <c r="F4">
        <v>1</v>
      </c>
      <c r="G4" t="s">
        <v>84</v>
      </c>
      <c r="H4" t="s">
        <v>1201</v>
      </c>
      <c r="I4" t="s">
        <v>1202</v>
      </c>
      <c r="J4" t="s">
        <v>1192</v>
      </c>
      <c r="K4" t="s">
        <v>1203</v>
      </c>
    </row>
    <row r="5" spans="1:11" x14ac:dyDescent="0.35">
      <c r="A5" t="s">
        <v>1204</v>
      </c>
      <c r="B5" t="s">
        <v>1205</v>
      </c>
      <c r="C5">
        <v>2023</v>
      </c>
      <c r="D5" t="s">
        <v>225</v>
      </c>
      <c r="E5">
        <v>11</v>
      </c>
      <c r="G5" t="s">
        <v>1206</v>
      </c>
      <c r="H5" t="s">
        <v>1207</v>
      </c>
      <c r="I5" t="s">
        <v>1208</v>
      </c>
      <c r="J5" t="s">
        <v>1198</v>
      </c>
      <c r="K5" t="s">
        <v>1209</v>
      </c>
    </row>
    <row r="6" spans="1:11" x14ac:dyDescent="0.35">
      <c r="A6" t="s">
        <v>1210</v>
      </c>
      <c r="B6" t="s">
        <v>1211</v>
      </c>
      <c r="C6">
        <v>2023</v>
      </c>
      <c r="D6" t="s">
        <v>49</v>
      </c>
      <c r="E6">
        <v>11</v>
      </c>
      <c r="G6" t="s">
        <v>1212</v>
      </c>
      <c r="H6" t="s">
        <v>1213</v>
      </c>
      <c r="I6" t="s">
        <v>1214</v>
      </c>
      <c r="J6" t="s">
        <v>1192</v>
      </c>
      <c r="K6" t="s">
        <v>1215</v>
      </c>
    </row>
    <row r="7" spans="1:11" ht="13.5" customHeight="1" x14ac:dyDescent="0.35">
      <c r="A7" t="s">
        <v>1216</v>
      </c>
      <c r="B7" t="s">
        <v>1217</v>
      </c>
      <c r="C7">
        <v>2023</v>
      </c>
      <c r="D7" t="s">
        <v>49</v>
      </c>
      <c r="E7">
        <v>11</v>
      </c>
      <c r="G7" t="s">
        <v>50</v>
      </c>
      <c r="H7" t="s">
        <v>1218</v>
      </c>
      <c r="I7" s="1" t="s">
        <v>1219</v>
      </c>
      <c r="J7" t="s">
        <v>1192</v>
      </c>
      <c r="K7" t="s">
        <v>1220</v>
      </c>
    </row>
    <row r="8" spans="1:11" x14ac:dyDescent="0.35">
      <c r="A8" t="s">
        <v>1221</v>
      </c>
      <c r="B8" t="s">
        <v>1222</v>
      </c>
      <c r="C8">
        <v>2022</v>
      </c>
      <c r="D8" t="s">
        <v>1223</v>
      </c>
      <c r="E8">
        <v>1</v>
      </c>
      <c r="G8" t="s">
        <v>1224</v>
      </c>
      <c r="H8" t="s">
        <v>1225</v>
      </c>
      <c r="I8" t="s">
        <v>1226</v>
      </c>
      <c r="J8" t="s">
        <v>1227</v>
      </c>
      <c r="K8" t="s">
        <v>1228</v>
      </c>
    </row>
    <row r="9" spans="1:11" x14ac:dyDescent="0.35">
      <c r="A9" t="s">
        <v>1229</v>
      </c>
      <c r="B9" t="s">
        <v>1230</v>
      </c>
      <c r="C9">
        <v>2022</v>
      </c>
      <c r="D9" t="s">
        <v>49</v>
      </c>
      <c r="E9">
        <v>10</v>
      </c>
      <c r="F9">
        <v>3</v>
      </c>
      <c r="G9" t="s">
        <v>1231</v>
      </c>
      <c r="H9" t="s">
        <v>1232</v>
      </c>
      <c r="I9" t="s">
        <v>1233</v>
      </c>
      <c r="J9" t="s">
        <v>1192</v>
      </c>
      <c r="K9" t="s">
        <v>1234</v>
      </c>
    </row>
    <row r="10" spans="1:11" x14ac:dyDescent="0.35">
      <c r="A10" t="s">
        <v>1235</v>
      </c>
      <c r="B10" t="s">
        <v>381</v>
      </c>
      <c r="C10">
        <v>2022</v>
      </c>
      <c r="D10" t="s">
        <v>49</v>
      </c>
      <c r="E10">
        <v>10</v>
      </c>
      <c r="F10">
        <v>5</v>
      </c>
      <c r="G10" t="s">
        <v>382</v>
      </c>
      <c r="H10" t="s">
        <v>1236</v>
      </c>
      <c r="I10" t="s">
        <v>1237</v>
      </c>
      <c r="J10" t="s">
        <v>1192</v>
      </c>
      <c r="K10" t="s">
        <v>1238</v>
      </c>
    </row>
    <row r="11" spans="1:11" ht="22" customHeight="1" x14ac:dyDescent="0.35">
      <c r="A11" t="s">
        <v>1239</v>
      </c>
      <c r="B11" t="s">
        <v>349</v>
      </c>
      <c r="C11">
        <v>2022</v>
      </c>
      <c r="D11" t="s">
        <v>49</v>
      </c>
      <c r="E11">
        <v>10</v>
      </c>
      <c r="F11">
        <v>1</v>
      </c>
      <c r="G11" t="s">
        <v>350</v>
      </c>
      <c r="H11" t="s">
        <v>1240</v>
      </c>
      <c r="I11" t="s">
        <v>1241</v>
      </c>
      <c r="J11" t="s">
        <v>1192</v>
      </c>
      <c r="K11" t="s">
        <v>1242</v>
      </c>
    </row>
    <row r="12" spans="1:11" x14ac:dyDescent="0.35">
      <c r="A12" t="s">
        <v>1243</v>
      </c>
      <c r="B12" t="s">
        <v>393</v>
      </c>
      <c r="C12">
        <v>2022</v>
      </c>
      <c r="D12" t="s">
        <v>49</v>
      </c>
      <c r="E12">
        <v>10</v>
      </c>
      <c r="G12" t="s">
        <v>394</v>
      </c>
      <c r="H12" t="s">
        <v>1244</v>
      </c>
      <c r="I12" t="s">
        <v>1245</v>
      </c>
      <c r="J12" t="s">
        <v>1192</v>
      </c>
      <c r="K12" t="s">
        <v>1246</v>
      </c>
    </row>
    <row r="13" spans="1:11" x14ac:dyDescent="0.35">
      <c r="A13" t="s">
        <v>1247</v>
      </c>
      <c r="B13" t="s">
        <v>224</v>
      </c>
      <c r="C13">
        <v>2022</v>
      </c>
      <c r="D13" t="s">
        <v>225</v>
      </c>
      <c r="E13">
        <v>10</v>
      </c>
      <c r="F13">
        <v>3</v>
      </c>
      <c r="G13" t="s">
        <v>226</v>
      </c>
      <c r="H13" t="s">
        <v>1248</v>
      </c>
      <c r="I13" t="s">
        <v>1249</v>
      </c>
      <c r="J13" t="s">
        <v>1198</v>
      </c>
      <c r="K13" t="s">
        <v>1250</v>
      </c>
    </row>
    <row r="14" spans="1:11" x14ac:dyDescent="0.35">
      <c r="A14" t="s">
        <v>1251</v>
      </c>
      <c r="B14" t="s">
        <v>1252</v>
      </c>
      <c r="C14">
        <v>2022</v>
      </c>
      <c r="D14" t="s">
        <v>49</v>
      </c>
      <c r="E14">
        <v>10</v>
      </c>
      <c r="F14">
        <v>1</v>
      </c>
      <c r="G14" t="s">
        <v>412</v>
      </c>
      <c r="H14" t="s">
        <v>1253</v>
      </c>
      <c r="I14" t="s">
        <v>1254</v>
      </c>
      <c r="J14" t="s">
        <v>1192</v>
      </c>
      <c r="K14" t="s">
        <v>1255</v>
      </c>
    </row>
    <row r="15" spans="1:11" ht="14.5" customHeight="1" x14ac:dyDescent="0.35">
      <c r="A15" t="s">
        <v>1256</v>
      </c>
      <c r="B15" t="s">
        <v>337</v>
      </c>
      <c r="C15">
        <v>2022</v>
      </c>
      <c r="D15" t="s">
        <v>49</v>
      </c>
      <c r="E15">
        <v>10</v>
      </c>
      <c r="G15" t="s">
        <v>338</v>
      </c>
      <c r="H15" t="s">
        <v>1257</v>
      </c>
      <c r="I15" s="1" t="s">
        <v>1258</v>
      </c>
      <c r="J15" t="s">
        <v>1192</v>
      </c>
      <c r="K15" t="s">
        <v>1259</v>
      </c>
    </row>
    <row r="16" spans="1:11" x14ac:dyDescent="0.35">
      <c r="A16" t="s">
        <v>1260</v>
      </c>
      <c r="B16" t="s">
        <v>331</v>
      </c>
      <c r="C16">
        <v>2022</v>
      </c>
      <c r="D16" t="s">
        <v>49</v>
      </c>
      <c r="E16">
        <v>10</v>
      </c>
      <c r="G16" t="s">
        <v>332</v>
      </c>
      <c r="H16" t="s">
        <v>1261</v>
      </c>
      <c r="I16" t="s">
        <v>1262</v>
      </c>
      <c r="J16" t="s">
        <v>1192</v>
      </c>
      <c r="K16" t="s">
        <v>1263</v>
      </c>
    </row>
    <row r="17" spans="1:11" x14ac:dyDescent="0.35">
      <c r="A17" t="s">
        <v>1264</v>
      </c>
      <c r="B17" t="s">
        <v>1265</v>
      </c>
      <c r="C17">
        <v>2022</v>
      </c>
      <c r="D17" t="s">
        <v>1223</v>
      </c>
      <c r="E17">
        <v>1</v>
      </c>
      <c r="F17">
        <v>1</v>
      </c>
      <c r="G17" t="s">
        <v>1266</v>
      </c>
      <c r="H17" t="s">
        <v>1267</v>
      </c>
      <c r="I17" t="s">
        <v>1268</v>
      </c>
      <c r="J17" t="s">
        <v>1227</v>
      </c>
      <c r="K17" t="s">
        <v>1269</v>
      </c>
    </row>
    <row r="18" spans="1:11" x14ac:dyDescent="0.35">
      <c r="A18" t="s">
        <v>1270</v>
      </c>
      <c r="B18" t="s">
        <v>1271</v>
      </c>
      <c r="C18">
        <v>2022</v>
      </c>
      <c r="D18" t="s">
        <v>49</v>
      </c>
      <c r="E18">
        <v>10</v>
      </c>
      <c r="F18">
        <v>1</v>
      </c>
      <c r="G18" t="s">
        <v>1272</v>
      </c>
      <c r="H18" t="s">
        <v>1273</v>
      </c>
      <c r="I18" t="s">
        <v>1274</v>
      </c>
      <c r="J18" t="s">
        <v>1192</v>
      </c>
      <c r="K18" t="s">
        <v>1275</v>
      </c>
    </row>
    <row r="19" spans="1:11" x14ac:dyDescent="0.35">
      <c r="A19" t="s">
        <v>1276</v>
      </c>
      <c r="B19" t="s">
        <v>1277</v>
      </c>
      <c r="C19">
        <v>2022</v>
      </c>
      <c r="D19" t="s">
        <v>49</v>
      </c>
      <c r="E19">
        <v>10</v>
      </c>
      <c r="F19">
        <v>4</v>
      </c>
      <c r="G19" t="s">
        <v>1278</v>
      </c>
      <c r="H19" t="s">
        <v>1279</v>
      </c>
      <c r="I19" t="s">
        <v>1280</v>
      </c>
      <c r="J19" t="s">
        <v>1192</v>
      </c>
      <c r="K19" t="s">
        <v>1281</v>
      </c>
    </row>
    <row r="20" spans="1:11" x14ac:dyDescent="0.35">
      <c r="A20" t="s">
        <v>1282</v>
      </c>
      <c r="B20" t="s">
        <v>1283</v>
      </c>
      <c r="C20">
        <v>2022</v>
      </c>
      <c r="D20" t="s">
        <v>49</v>
      </c>
      <c r="E20">
        <v>10</v>
      </c>
      <c r="G20" t="s">
        <v>1284</v>
      </c>
      <c r="H20" t="s">
        <v>1285</v>
      </c>
      <c r="I20" t="s">
        <v>1286</v>
      </c>
      <c r="J20" t="s">
        <v>1192</v>
      </c>
      <c r="K20" t="s">
        <v>1287</v>
      </c>
    </row>
    <row r="21" spans="1:11" x14ac:dyDescent="0.35">
      <c r="A21" t="s">
        <v>1288</v>
      </c>
      <c r="B21" t="s">
        <v>1289</v>
      </c>
      <c r="C21">
        <v>2022</v>
      </c>
      <c r="D21" t="s">
        <v>49</v>
      </c>
      <c r="E21">
        <v>10</v>
      </c>
      <c r="F21">
        <v>1</v>
      </c>
      <c r="G21" t="s">
        <v>1290</v>
      </c>
      <c r="H21" t="s">
        <v>1291</v>
      </c>
      <c r="I21" t="s">
        <v>1292</v>
      </c>
      <c r="J21" t="s">
        <v>1192</v>
      </c>
      <c r="K21" t="s">
        <v>1293</v>
      </c>
    </row>
    <row r="22" spans="1:11" x14ac:dyDescent="0.35">
      <c r="A22" t="s">
        <v>1294</v>
      </c>
      <c r="B22" t="s">
        <v>1295</v>
      </c>
      <c r="C22">
        <v>2021</v>
      </c>
      <c r="D22" t="s">
        <v>49</v>
      </c>
      <c r="E22">
        <v>9</v>
      </c>
      <c r="F22">
        <v>10</v>
      </c>
      <c r="G22" t="s">
        <v>1296</v>
      </c>
      <c r="H22" t="s">
        <v>1297</v>
      </c>
      <c r="I22" t="s">
        <v>1298</v>
      </c>
      <c r="J22" t="s">
        <v>1192</v>
      </c>
      <c r="K22" t="s">
        <v>1299</v>
      </c>
    </row>
    <row r="23" spans="1:11" x14ac:dyDescent="0.35">
      <c r="A23" t="s">
        <v>1300</v>
      </c>
      <c r="B23" t="s">
        <v>1301</v>
      </c>
      <c r="C23">
        <v>2021</v>
      </c>
      <c r="D23" t="s">
        <v>49</v>
      </c>
      <c r="E23">
        <v>9</v>
      </c>
      <c r="F23">
        <v>73</v>
      </c>
      <c r="G23" t="s">
        <v>1302</v>
      </c>
      <c r="H23" t="s">
        <v>1303</v>
      </c>
      <c r="I23" t="s">
        <v>1304</v>
      </c>
      <c r="J23" t="s">
        <v>1192</v>
      </c>
      <c r="K23" t="s">
        <v>1305</v>
      </c>
    </row>
    <row r="24" spans="1:11" x14ac:dyDescent="0.35">
      <c r="A24" t="s">
        <v>1306</v>
      </c>
      <c r="B24" t="s">
        <v>1307</v>
      </c>
      <c r="C24">
        <v>2021</v>
      </c>
      <c r="D24" t="s">
        <v>49</v>
      </c>
      <c r="E24">
        <v>9</v>
      </c>
      <c r="F24">
        <v>28</v>
      </c>
      <c r="G24" t="s">
        <v>732</v>
      </c>
      <c r="H24" t="s">
        <v>1308</v>
      </c>
      <c r="I24" t="s">
        <v>1309</v>
      </c>
      <c r="J24" t="s">
        <v>1192</v>
      </c>
      <c r="K24" t="s">
        <v>1310</v>
      </c>
    </row>
    <row r="25" spans="1:11" x14ac:dyDescent="0.35">
      <c r="A25" t="s">
        <v>1311</v>
      </c>
      <c r="B25" t="s">
        <v>669</v>
      </c>
      <c r="C25">
        <v>2021</v>
      </c>
      <c r="D25" t="s">
        <v>49</v>
      </c>
      <c r="E25">
        <v>9</v>
      </c>
      <c r="F25">
        <v>1</v>
      </c>
      <c r="G25" t="s">
        <v>670</v>
      </c>
      <c r="H25" t="s">
        <v>1312</v>
      </c>
      <c r="I25" t="s">
        <v>1313</v>
      </c>
      <c r="J25" t="s">
        <v>1192</v>
      </c>
      <c r="K25" t="s">
        <v>1314</v>
      </c>
    </row>
    <row r="26" spans="1:11" x14ac:dyDescent="0.35">
      <c r="A26" t="s">
        <v>1315</v>
      </c>
      <c r="B26" t="s">
        <v>1316</v>
      </c>
      <c r="C26">
        <v>2021</v>
      </c>
      <c r="D26" t="s">
        <v>49</v>
      </c>
      <c r="E26">
        <v>9</v>
      </c>
      <c r="F26">
        <v>17</v>
      </c>
      <c r="G26" t="s">
        <v>701</v>
      </c>
      <c r="H26" t="s">
        <v>1317</v>
      </c>
      <c r="I26" t="s">
        <v>1318</v>
      </c>
      <c r="J26" t="s">
        <v>1192</v>
      </c>
      <c r="K26" t="s">
        <v>1319</v>
      </c>
    </row>
    <row r="27" spans="1:11" x14ac:dyDescent="0.35">
      <c r="A27" t="s">
        <v>1320</v>
      </c>
      <c r="B27" t="s">
        <v>1321</v>
      </c>
      <c r="C27">
        <v>2021</v>
      </c>
      <c r="D27" t="s">
        <v>49</v>
      </c>
      <c r="E27">
        <v>9</v>
      </c>
      <c r="F27">
        <v>5</v>
      </c>
      <c r="G27" t="s">
        <v>726</v>
      </c>
      <c r="H27" t="s">
        <v>1322</v>
      </c>
      <c r="I27" t="s">
        <v>1323</v>
      </c>
      <c r="J27" t="s">
        <v>1192</v>
      </c>
      <c r="K27" t="s">
        <v>1324</v>
      </c>
    </row>
    <row r="28" spans="1:11" x14ac:dyDescent="0.35">
      <c r="A28" t="s">
        <v>1325</v>
      </c>
      <c r="B28" t="s">
        <v>719</v>
      </c>
      <c r="C28">
        <v>2021</v>
      </c>
      <c r="D28" t="s">
        <v>49</v>
      </c>
      <c r="E28">
        <v>9</v>
      </c>
      <c r="F28">
        <v>36</v>
      </c>
      <c r="G28" t="s">
        <v>720</v>
      </c>
      <c r="H28" t="s">
        <v>1326</v>
      </c>
      <c r="I28" t="s">
        <v>1327</v>
      </c>
      <c r="J28" t="s">
        <v>1192</v>
      </c>
      <c r="K28" t="s">
        <v>1328</v>
      </c>
    </row>
    <row r="29" spans="1:11" x14ac:dyDescent="0.35">
      <c r="A29" t="s">
        <v>1329</v>
      </c>
      <c r="B29" t="s">
        <v>1330</v>
      </c>
      <c r="C29">
        <v>2021</v>
      </c>
      <c r="D29" t="s">
        <v>49</v>
      </c>
      <c r="E29">
        <v>9</v>
      </c>
      <c r="F29">
        <v>3</v>
      </c>
      <c r="G29" t="s">
        <v>1331</v>
      </c>
      <c r="H29" t="s">
        <v>1332</v>
      </c>
      <c r="I29" t="s">
        <v>1333</v>
      </c>
      <c r="J29" t="s">
        <v>1192</v>
      </c>
      <c r="K29" t="s">
        <v>1334</v>
      </c>
    </row>
    <row r="30" spans="1:11" x14ac:dyDescent="0.35">
      <c r="A30" t="s">
        <v>1335</v>
      </c>
      <c r="B30" t="s">
        <v>1336</v>
      </c>
      <c r="C30">
        <v>2021</v>
      </c>
      <c r="D30" t="s">
        <v>49</v>
      </c>
      <c r="E30">
        <v>9</v>
      </c>
      <c r="F30">
        <v>52</v>
      </c>
      <c r="G30" t="s">
        <v>1337</v>
      </c>
      <c r="H30" t="s">
        <v>1338</v>
      </c>
      <c r="I30" t="s">
        <v>1339</v>
      </c>
      <c r="J30" t="s">
        <v>1192</v>
      </c>
      <c r="K30" t="s">
        <v>1340</v>
      </c>
    </row>
    <row r="31" spans="1:11" ht="13.5" customHeight="1" x14ac:dyDescent="0.35">
      <c r="A31" t="s">
        <v>1341</v>
      </c>
      <c r="B31" t="s">
        <v>1342</v>
      </c>
      <c r="C31">
        <v>2021</v>
      </c>
      <c r="D31" t="s">
        <v>49</v>
      </c>
      <c r="E31">
        <v>9</v>
      </c>
      <c r="F31">
        <v>4</v>
      </c>
      <c r="G31" t="s">
        <v>695</v>
      </c>
      <c r="H31" t="s">
        <v>1343</v>
      </c>
      <c r="I31" t="s">
        <v>1344</v>
      </c>
      <c r="J31" t="s">
        <v>1192</v>
      </c>
      <c r="K31" t="s">
        <v>1345</v>
      </c>
    </row>
    <row r="32" spans="1:11" x14ac:dyDescent="0.35">
      <c r="A32" t="s">
        <v>1346</v>
      </c>
      <c r="B32" t="s">
        <v>1347</v>
      </c>
      <c r="C32">
        <v>2021</v>
      </c>
      <c r="D32" t="s">
        <v>49</v>
      </c>
      <c r="E32">
        <v>9</v>
      </c>
      <c r="F32">
        <v>2</v>
      </c>
      <c r="G32" t="s">
        <v>1348</v>
      </c>
      <c r="H32" t="s">
        <v>1349</v>
      </c>
      <c r="I32" t="s">
        <v>1350</v>
      </c>
      <c r="J32" t="s">
        <v>1192</v>
      </c>
      <c r="K32" t="s">
        <v>1351</v>
      </c>
    </row>
    <row r="33" spans="1:11" x14ac:dyDescent="0.35">
      <c r="A33" t="s">
        <v>1352</v>
      </c>
      <c r="B33" t="s">
        <v>688</v>
      </c>
      <c r="C33">
        <v>2021</v>
      </c>
      <c r="D33" t="s">
        <v>49</v>
      </c>
      <c r="E33">
        <v>9</v>
      </c>
      <c r="F33">
        <v>3</v>
      </c>
      <c r="G33" t="s">
        <v>689</v>
      </c>
      <c r="H33" t="s">
        <v>1353</v>
      </c>
      <c r="I33" t="s">
        <v>1354</v>
      </c>
      <c r="J33" t="s">
        <v>1192</v>
      </c>
      <c r="K33" t="s">
        <v>1355</v>
      </c>
    </row>
    <row r="34" spans="1:11" x14ac:dyDescent="0.35">
      <c r="A34" t="s">
        <v>1356</v>
      </c>
      <c r="B34" t="s">
        <v>1357</v>
      </c>
      <c r="C34">
        <v>2021</v>
      </c>
      <c r="D34" t="s">
        <v>49</v>
      </c>
      <c r="E34">
        <v>9</v>
      </c>
      <c r="F34">
        <v>54</v>
      </c>
      <c r="G34" t="s">
        <v>683</v>
      </c>
      <c r="H34" t="s">
        <v>1358</v>
      </c>
      <c r="I34" t="s">
        <v>1359</v>
      </c>
      <c r="J34" t="s">
        <v>1192</v>
      </c>
      <c r="K34" t="s">
        <v>1360</v>
      </c>
    </row>
    <row r="35" spans="1:11" x14ac:dyDescent="0.35">
      <c r="A35" t="s">
        <v>1361</v>
      </c>
      <c r="B35" t="s">
        <v>1362</v>
      </c>
      <c r="C35">
        <v>2021</v>
      </c>
      <c r="D35" t="s">
        <v>225</v>
      </c>
      <c r="E35">
        <v>9</v>
      </c>
      <c r="F35">
        <v>2</v>
      </c>
      <c r="G35" t="s">
        <v>1363</v>
      </c>
      <c r="H35" t="s">
        <v>1364</v>
      </c>
      <c r="I35" t="s">
        <v>1365</v>
      </c>
      <c r="J35" t="s">
        <v>1198</v>
      </c>
      <c r="K35" t="s">
        <v>1366</v>
      </c>
    </row>
    <row r="36" spans="1:11" x14ac:dyDescent="0.35">
      <c r="A36" t="s">
        <v>1367</v>
      </c>
      <c r="B36" t="s">
        <v>1368</v>
      </c>
      <c r="C36">
        <v>2021</v>
      </c>
      <c r="D36" t="s">
        <v>49</v>
      </c>
      <c r="E36">
        <v>9</v>
      </c>
      <c r="F36">
        <v>32</v>
      </c>
      <c r="G36" t="s">
        <v>763</v>
      </c>
      <c r="H36" t="s">
        <v>1369</v>
      </c>
      <c r="I36" t="s">
        <v>1370</v>
      </c>
      <c r="J36" t="s">
        <v>1192</v>
      </c>
      <c r="K36" t="s">
        <v>1371</v>
      </c>
    </row>
    <row r="37" spans="1:11" x14ac:dyDescent="0.35">
      <c r="A37" t="s">
        <v>1372</v>
      </c>
      <c r="B37" t="s">
        <v>1373</v>
      </c>
      <c r="C37">
        <v>2021</v>
      </c>
      <c r="D37" t="s">
        <v>49</v>
      </c>
      <c r="E37">
        <v>9</v>
      </c>
      <c r="F37">
        <v>5</v>
      </c>
      <c r="G37" t="s">
        <v>1374</v>
      </c>
      <c r="H37" t="s">
        <v>1375</v>
      </c>
      <c r="I37" t="s">
        <v>1376</v>
      </c>
      <c r="J37" t="s">
        <v>1192</v>
      </c>
      <c r="K37" t="s">
        <v>1377</v>
      </c>
    </row>
    <row r="38" spans="1:11" x14ac:dyDescent="0.35">
      <c r="A38" t="s">
        <v>1378</v>
      </c>
      <c r="B38" t="s">
        <v>1379</v>
      </c>
      <c r="C38">
        <v>2021</v>
      </c>
      <c r="D38" t="s">
        <v>49</v>
      </c>
      <c r="E38">
        <v>9</v>
      </c>
      <c r="F38">
        <v>29</v>
      </c>
      <c r="G38" t="s">
        <v>1380</v>
      </c>
      <c r="H38" t="s">
        <v>1381</v>
      </c>
      <c r="I38" t="s">
        <v>1382</v>
      </c>
      <c r="J38" t="s">
        <v>1192</v>
      </c>
      <c r="K38" t="s">
        <v>1383</v>
      </c>
    </row>
    <row r="39" spans="1:11" x14ac:dyDescent="0.35">
      <c r="A39" t="s">
        <v>1384</v>
      </c>
      <c r="B39" t="s">
        <v>1385</v>
      </c>
      <c r="C39">
        <v>2021</v>
      </c>
      <c r="D39" t="s">
        <v>49</v>
      </c>
      <c r="E39">
        <v>9</v>
      </c>
      <c r="F39">
        <v>6</v>
      </c>
      <c r="G39" t="s">
        <v>1386</v>
      </c>
      <c r="H39" t="s">
        <v>1387</v>
      </c>
      <c r="I39" t="s">
        <v>1388</v>
      </c>
      <c r="J39" t="s">
        <v>1192</v>
      </c>
      <c r="K39" t="s">
        <v>1389</v>
      </c>
    </row>
    <row r="40" spans="1:11" x14ac:dyDescent="0.35">
      <c r="A40" t="s">
        <v>1390</v>
      </c>
      <c r="B40" t="s">
        <v>1391</v>
      </c>
      <c r="C40">
        <v>2020</v>
      </c>
      <c r="D40" t="s">
        <v>49</v>
      </c>
      <c r="E40">
        <v>8</v>
      </c>
      <c r="F40">
        <v>65</v>
      </c>
      <c r="G40" t="s">
        <v>1392</v>
      </c>
      <c r="H40" t="s">
        <v>1393</v>
      </c>
      <c r="I40" t="s">
        <v>1394</v>
      </c>
      <c r="J40" t="s">
        <v>1192</v>
      </c>
      <c r="K40" t="s">
        <v>1395</v>
      </c>
    </row>
    <row r="41" spans="1:11" x14ac:dyDescent="0.35">
      <c r="A41" t="s">
        <v>1396</v>
      </c>
      <c r="B41" t="s">
        <v>1397</v>
      </c>
      <c r="C41">
        <v>2020</v>
      </c>
      <c r="D41" t="s">
        <v>49</v>
      </c>
      <c r="E41">
        <v>8</v>
      </c>
      <c r="F41">
        <v>14</v>
      </c>
      <c r="G41" t="s">
        <v>1398</v>
      </c>
      <c r="H41" t="s">
        <v>1399</v>
      </c>
      <c r="I41" t="s">
        <v>1400</v>
      </c>
      <c r="J41" t="s">
        <v>1192</v>
      </c>
      <c r="K41" t="s">
        <v>1401</v>
      </c>
    </row>
    <row r="42" spans="1:11" x14ac:dyDescent="0.35">
      <c r="A42" t="s">
        <v>1402</v>
      </c>
      <c r="B42" t="s">
        <v>1403</v>
      </c>
      <c r="C42">
        <v>2020</v>
      </c>
      <c r="D42" t="s">
        <v>49</v>
      </c>
      <c r="E42">
        <v>8</v>
      </c>
      <c r="F42">
        <v>248</v>
      </c>
      <c r="G42" t="s">
        <v>974</v>
      </c>
      <c r="H42" t="s">
        <v>1404</v>
      </c>
      <c r="I42" t="s">
        <v>1405</v>
      </c>
      <c r="J42" t="s">
        <v>1192</v>
      </c>
      <c r="K42" t="s">
        <v>1406</v>
      </c>
    </row>
    <row r="43" spans="1:11" x14ac:dyDescent="0.35">
      <c r="A43" t="s">
        <v>1407</v>
      </c>
      <c r="B43" t="s">
        <v>1408</v>
      </c>
      <c r="C43">
        <v>2020</v>
      </c>
      <c r="D43" t="s">
        <v>643</v>
      </c>
      <c r="E43">
        <v>14</v>
      </c>
      <c r="F43">
        <v>21</v>
      </c>
      <c r="G43" t="s">
        <v>1409</v>
      </c>
      <c r="H43" t="s">
        <v>1410</v>
      </c>
      <c r="I43" t="s">
        <v>1411</v>
      </c>
      <c r="J43" t="s">
        <v>1192</v>
      </c>
      <c r="K43" t="s">
        <v>1412</v>
      </c>
    </row>
    <row r="44" spans="1:11" x14ac:dyDescent="0.35">
      <c r="A44" t="s">
        <v>1413</v>
      </c>
      <c r="B44" t="s">
        <v>1414</v>
      </c>
      <c r="C44">
        <v>2020</v>
      </c>
      <c r="D44" t="s">
        <v>49</v>
      </c>
      <c r="E44">
        <v>8</v>
      </c>
      <c r="F44">
        <v>3</v>
      </c>
      <c r="G44" t="s">
        <v>1415</v>
      </c>
      <c r="H44" t="s">
        <v>1416</v>
      </c>
      <c r="I44" t="s">
        <v>1417</v>
      </c>
      <c r="J44" t="s">
        <v>1192</v>
      </c>
      <c r="K44" t="s">
        <v>1418</v>
      </c>
    </row>
    <row r="45" spans="1:11" x14ac:dyDescent="0.35">
      <c r="A45" t="s">
        <v>1419</v>
      </c>
      <c r="B45" t="s">
        <v>1420</v>
      </c>
      <c r="C45">
        <v>2020</v>
      </c>
      <c r="D45" t="s">
        <v>49</v>
      </c>
      <c r="E45">
        <v>8</v>
      </c>
      <c r="F45">
        <v>32</v>
      </c>
      <c r="G45" t="s">
        <v>1421</v>
      </c>
      <c r="H45" t="s">
        <v>1422</v>
      </c>
      <c r="I45" t="s">
        <v>1423</v>
      </c>
      <c r="J45" t="s">
        <v>1192</v>
      </c>
      <c r="K45" t="s">
        <v>1424</v>
      </c>
    </row>
    <row r="46" spans="1:11" x14ac:dyDescent="0.35">
      <c r="A46" t="s">
        <v>1425</v>
      </c>
      <c r="B46" t="s">
        <v>1426</v>
      </c>
      <c r="C46">
        <v>2020</v>
      </c>
      <c r="D46" t="s">
        <v>49</v>
      </c>
      <c r="E46">
        <v>8</v>
      </c>
      <c r="F46">
        <v>16</v>
      </c>
      <c r="G46" t="s">
        <v>1427</v>
      </c>
      <c r="H46" t="s">
        <v>1428</v>
      </c>
      <c r="I46" t="s">
        <v>1429</v>
      </c>
      <c r="J46" t="s">
        <v>1192</v>
      </c>
      <c r="K46" t="s">
        <v>1430</v>
      </c>
    </row>
    <row r="47" spans="1:11" x14ac:dyDescent="0.35">
      <c r="A47" t="s">
        <v>1431</v>
      </c>
      <c r="B47" t="s">
        <v>1432</v>
      </c>
      <c r="C47">
        <v>2020</v>
      </c>
      <c r="D47" t="s">
        <v>929</v>
      </c>
      <c r="E47">
        <v>7</v>
      </c>
      <c r="F47">
        <v>6</v>
      </c>
      <c r="G47" t="s">
        <v>930</v>
      </c>
      <c r="H47" t="s">
        <v>1433</v>
      </c>
      <c r="I47" t="s">
        <v>1434</v>
      </c>
      <c r="J47" t="s">
        <v>1192</v>
      </c>
      <c r="K47" t="s">
        <v>1435</v>
      </c>
    </row>
    <row r="48" spans="1:11" x14ac:dyDescent="0.35">
      <c r="A48" t="s">
        <v>1436</v>
      </c>
      <c r="B48" t="s">
        <v>1437</v>
      </c>
      <c r="C48">
        <v>2020</v>
      </c>
      <c r="D48" t="s">
        <v>49</v>
      </c>
      <c r="E48">
        <v>8</v>
      </c>
      <c r="F48">
        <v>33</v>
      </c>
      <c r="G48" t="s">
        <v>1438</v>
      </c>
      <c r="H48" t="s">
        <v>1439</v>
      </c>
      <c r="I48" t="s">
        <v>1440</v>
      </c>
      <c r="J48" t="s">
        <v>1192</v>
      </c>
      <c r="K48" t="s">
        <v>1441</v>
      </c>
    </row>
    <row r="49" spans="1:11" x14ac:dyDescent="0.35">
      <c r="A49" t="s">
        <v>1442</v>
      </c>
      <c r="B49" t="s">
        <v>1443</v>
      </c>
      <c r="C49">
        <v>2020</v>
      </c>
      <c r="D49" t="s">
        <v>49</v>
      </c>
      <c r="E49">
        <v>8</v>
      </c>
      <c r="F49">
        <v>7</v>
      </c>
      <c r="G49" t="s">
        <v>962</v>
      </c>
      <c r="H49" t="s">
        <v>1444</v>
      </c>
      <c r="I49" t="s">
        <v>1445</v>
      </c>
      <c r="J49" t="s">
        <v>1192</v>
      </c>
      <c r="K49" t="s">
        <v>1446</v>
      </c>
    </row>
    <row r="50" spans="1:11" x14ac:dyDescent="0.35">
      <c r="A50" t="s">
        <v>1447</v>
      </c>
      <c r="B50" t="s">
        <v>1448</v>
      </c>
      <c r="C50">
        <v>2020</v>
      </c>
      <c r="D50" t="s">
        <v>1449</v>
      </c>
      <c r="E50">
        <v>1</v>
      </c>
      <c r="F50">
        <v>61</v>
      </c>
      <c r="G50" t="s">
        <v>1450</v>
      </c>
      <c r="H50" t="s">
        <v>1451</v>
      </c>
      <c r="I50" t="s">
        <v>1452</v>
      </c>
      <c r="J50" t="s">
        <v>1192</v>
      </c>
      <c r="K50" t="s">
        <v>1453</v>
      </c>
    </row>
    <row r="51" spans="1:11" x14ac:dyDescent="0.35">
      <c r="A51" t="s">
        <v>1454</v>
      </c>
      <c r="B51" t="s">
        <v>1455</v>
      </c>
      <c r="C51">
        <v>2020</v>
      </c>
      <c r="D51" t="s">
        <v>225</v>
      </c>
      <c r="E51">
        <v>8</v>
      </c>
      <c r="G51" t="s">
        <v>359</v>
      </c>
      <c r="H51" t="s">
        <v>1456</v>
      </c>
      <c r="I51" t="s">
        <v>359</v>
      </c>
      <c r="J51" t="s">
        <v>1198</v>
      </c>
      <c r="K51" t="s">
        <v>1457</v>
      </c>
    </row>
    <row r="52" spans="1:11" x14ac:dyDescent="0.35">
      <c r="A52" t="s">
        <v>1458</v>
      </c>
      <c r="B52" t="s">
        <v>1459</v>
      </c>
      <c r="C52">
        <v>2020</v>
      </c>
      <c r="D52" t="s">
        <v>225</v>
      </c>
      <c r="E52">
        <v>8</v>
      </c>
      <c r="F52">
        <v>7</v>
      </c>
      <c r="G52" t="s">
        <v>1460</v>
      </c>
      <c r="H52" t="s">
        <v>1461</v>
      </c>
      <c r="I52" t="s">
        <v>1462</v>
      </c>
      <c r="J52" t="s">
        <v>1198</v>
      </c>
      <c r="K52" t="s">
        <v>1463</v>
      </c>
    </row>
    <row r="53" spans="1:11" x14ac:dyDescent="0.35">
      <c r="A53" t="s">
        <v>1464</v>
      </c>
      <c r="B53" t="s">
        <v>1465</v>
      </c>
      <c r="C53">
        <v>2020</v>
      </c>
      <c r="D53" t="s">
        <v>49</v>
      </c>
      <c r="E53">
        <v>8</v>
      </c>
      <c r="F53">
        <v>32</v>
      </c>
      <c r="G53" t="s">
        <v>1466</v>
      </c>
      <c r="H53" t="s">
        <v>1467</v>
      </c>
      <c r="I53" t="s">
        <v>1468</v>
      </c>
      <c r="J53" t="s">
        <v>1192</v>
      </c>
      <c r="K53" t="s">
        <v>1469</v>
      </c>
    </row>
    <row r="54" spans="1:11" x14ac:dyDescent="0.35">
      <c r="A54" t="s">
        <v>1470</v>
      </c>
      <c r="B54" t="s">
        <v>1471</v>
      </c>
      <c r="C54">
        <v>2020</v>
      </c>
      <c r="D54" t="s">
        <v>49</v>
      </c>
      <c r="E54">
        <v>8</v>
      </c>
      <c r="F54">
        <v>5</v>
      </c>
      <c r="G54" t="s">
        <v>923</v>
      </c>
      <c r="H54" t="s">
        <v>1472</v>
      </c>
      <c r="I54" t="s">
        <v>1473</v>
      </c>
      <c r="J54" t="s">
        <v>1192</v>
      </c>
      <c r="K54" t="s">
        <v>1474</v>
      </c>
    </row>
    <row r="55" spans="1:11" x14ac:dyDescent="0.35">
      <c r="A55" t="s">
        <v>359</v>
      </c>
      <c r="B55" t="s">
        <v>1475</v>
      </c>
      <c r="C55">
        <v>2020</v>
      </c>
      <c r="D55" t="s">
        <v>225</v>
      </c>
      <c r="E55">
        <v>8</v>
      </c>
      <c r="G55" t="s">
        <v>359</v>
      </c>
      <c r="H55" t="s">
        <v>1456</v>
      </c>
      <c r="I55" t="s">
        <v>359</v>
      </c>
      <c r="J55" t="s">
        <v>1198</v>
      </c>
      <c r="K55" t="s">
        <v>1476</v>
      </c>
    </row>
    <row r="56" spans="1:11" x14ac:dyDescent="0.35">
      <c r="A56" t="s">
        <v>1477</v>
      </c>
      <c r="B56" t="s">
        <v>1478</v>
      </c>
      <c r="C56">
        <v>2019</v>
      </c>
      <c r="D56" t="s">
        <v>49</v>
      </c>
      <c r="E56">
        <v>7</v>
      </c>
      <c r="F56">
        <v>11</v>
      </c>
      <c r="G56" t="s">
        <v>1137</v>
      </c>
      <c r="H56" t="s">
        <v>1479</v>
      </c>
      <c r="I56" t="s">
        <v>1480</v>
      </c>
      <c r="J56" t="s">
        <v>1192</v>
      </c>
      <c r="K56" t="s">
        <v>1481</v>
      </c>
    </row>
    <row r="57" spans="1:11" x14ac:dyDescent="0.35">
      <c r="A57" t="s">
        <v>1482</v>
      </c>
      <c r="B57" t="s">
        <v>1483</v>
      </c>
      <c r="C57">
        <v>2019</v>
      </c>
      <c r="D57" t="s">
        <v>49</v>
      </c>
      <c r="E57">
        <v>7</v>
      </c>
      <c r="F57">
        <v>133</v>
      </c>
      <c r="G57" t="s">
        <v>1155</v>
      </c>
      <c r="H57" t="s">
        <v>1484</v>
      </c>
      <c r="I57" t="s">
        <v>1485</v>
      </c>
      <c r="J57" t="s">
        <v>1192</v>
      </c>
      <c r="K57" t="s">
        <v>1486</v>
      </c>
    </row>
    <row r="58" spans="1:11" x14ac:dyDescent="0.35">
      <c r="A58" t="s">
        <v>1487</v>
      </c>
      <c r="B58" t="s">
        <v>1488</v>
      </c>
      <c r="C58">
        <v>2019</v>
      </c>
      <c r="D58" t="s">
        <v>49</v>
      </c>
      <c r="E58">
        <v>7</v>
      </c>
      <c r="F58">
        <v>95</v>
      </c>
      <c r="G58" t="s">
        <v>1120</v>
      </c>
      <c r="H58" t="s">
        <v>1489</v>
      </c>
      <c r="I58" t="s">
        <v>1490</v>
      </c>
      <c r="J58" t="s">
        <v>1192</v>
      </c>
      <c r="K58" t="s">
        <v>1491</v>
      </c>
    </row>
    <row r="59" spans="1:11" x14ac:dyDescent="0.35">
      <c r="A59" t="s">
        <v>1492</v>
      </c>
      <c r="B59" t="s">
        <v>1125</v>
      </c>
      <c r="C59">
        <v>2019</v>
      </c>
      <c r="D59" t="s">
        <v>49</v>
      </c>
      <c r="E59">
        <v>7</v>
      </c>
      <c r="F59">
        <v>34</v>
      </c>
      <c r="G59" t="s">
        <v>1126</v>
      </c>
      <c r="H59" t="s">
        <v>1493</v>
      </c>
      <c r="I59" t="s">
        <v>1494</v>
      </c>
      <c r="J59" t="s">
        <v>1192</v>
      </c>
      <c r="K59" t="s">
        <v>1495</v>
      </c>
    </row>
    <row r="60" spans="1:11" x14ac:dyDescent="0.35">
      <c r="A60" t="s">
        <v>1496</v>
      </c>
      <c r="B60" t="s">
        <v>1497</v>
      </c>
      <c r="C60">
        <v>2019</v>
      </c>
      <c r="D60" t="s">
        <v>1498</v>
      </c>
      <c r="E60">
        <v>16</v>
      </c>
      <c r="F60">
        <v>53</v>
      </c>
      <c r="G60" t="s">
        <v>1499</v>
      </c>
      <c r="H60" t="s">
        <v>1500</v>
      </c>
      <c r="I60" t="s">
        <v>1501</v>
      </c>
      <c r="J60" t="s">
        <v>1192</v>
      </c>
      <c r="K60" t="s">
        <v>1502</v>
      </c>
    </row>
    <row r="61" spans="1:11" x14ac:dyDescent="0.35">
      <c r="A61" t="s">
        <v>1503</v>
      </c>
      <c r="B61" t="s">
        <v>1173</v>
      </c>
      <c r="C61">
        <v>2019</v>
      </c>
      <c r="D61" t="s">
        <v>49</v>
      </c>
      <c r="E61">
        <v>7</v>
      </c>
      <c r="F61">
        <v>7</v>
      </c>
      <c r="G61" t="s">
        <v>1174</v>
      </c>
      <c r="H61" t="s">
        <v>1504</v>
      </c>
      <c r="I61" t="s">
        <v>1505</v>
      </c>
      <c r="J61" t="s">
        <v>1192</v>
      </c>
      <c r="K61" t="s">
        <v>1506</v>
      </c>
    </row>
    <row r="62" spans="1:11" x14ac:dyDescent="0.35">
      <c r="A62" t="s">
        <v>1507</v>
      </c>
      <c r="B62" t="s">
        <v>1508</v>
      </c>
      <c r="C62">
        <v>2019</v>
      </c>
      <c r="D62" t="s">
        <v>49</v>
      </c>
      <c r="E62">
        <v>7</v>
      </c>
      <c r="F62">
        <v>17</v>
      </c>
      <c r="G62" t="s">
        <v>1509</v>
      </c>
      <c r="H62" t="s">
        <v>1510</v>
      </c>
      <c r="I62" t="s">
        <v>1511</v>
      </c>
      <c r="J62" t="s">
        <v>1192</v>
      </c>
      <c r="K62" t="s">
        <v>1512</v>
      </c>
    </row>
    <row r="63" spans="1:11" x14ac:dyDescent="0.35">
      <c r="A63" t="s">
        <v>1513</v>
      </c>
      <c r="B63" t="s">
        <v>1069</v>
      </c>
      <c r="C63">
        <v>2019</v>
      </c>
      <c r="D63" t="s">
        <v>1070</v>
      </c>
      <c r="E63">
        <v>107</v>
      </c>
      <c r="F63">
        <v>13</v>
      </c>
      <c r="G63" t="s">
        <v>1071</v>
      </c>
      <c r="H63" t="s">
        <v>1514</v>
      </c>
      <c r="I63" t="s">
        <v>1515</v>
      </c>
      <c r="J63" t="s">
        <v>1192</v>
      </c>
      <c r="K63" t="s">
        <v>1516</v>
      </c>
    </row>
    <row r="64" spans="1:11" x14ac:dyDescent="0.35">
      <c r="A64" t="s">
        <v>1517</v>
      </c>
      <c r="B64" t="s">
        <v>1518</v>
      </c>
      <c r="C64">
        <v>2019</v>
      </c>
      <c r="D64" t="s">
        <v>49</v>
      </c>
      <c r="E64">
        <v>7</v>
      </c>
      <c r="F64">
        <v>28</v>
      </c>
      <c r="G64" t="s">
        <v>1519</v>
      </c>
      <c r="H64" t="s">
        <v>1520</v>
      </c>
      <c r="I64" t="s">
        <v>1521</v>
      </c>
      <c r="J64" t="s">
        <v>1192</v>
      </c>
      <c r="K64" t="s">
        <v>1522</v>
      </c>
    </row>
    <row r="65" spans="1:11" x14ac:dyDescent="0.35">
      <c r="A65" t="s">
        <v>1523</v>
      </c>
      <c r="B65" t="s">
        <v>1524</v>
      </c>
      <c r="C65">
        <v>2019</v>
      </c>
      <c r="D65" t="s">
        <v>49</v>
      </c>
      <c r="E65">
        <v>7</v>
      </c>
      <c r="F65">
        <v>16</v>
      </c>
      <c r="G65" t="s">
        <v>1525</v>
      </c>
      <c r="H65" t="s">
        <v>1526</v>
      </c>
      <c r="I65" t="s">
        <v>1527</v>
      </c>
      <c r="J65" t="s">
        <v>1192</v>
      </c>
      <c r="K65" t="s">
        <v>1528</v>
      </c>
    </row>
    <row r="66" spans="1:11" x14ac:dyDescent="0.35">
      <c r="A66" t="s">
        <v>1529</v>
      </c>
      <c r="B66" t="s">
        <v>1148</v>
      </c>
      <c r="C66">
        <v>2019</v>
      </c>
      <c r="D66" t="s">
        <v>49</v>
      </c>
      <c r="E66">
        <v>7</v>
      </c>
      <c r="F66">
        <v>9</v>
      </c>
      <c r="G66" t="s">
        <v>1149</v>
      </c>
      <c r="H66" t="s">
        <v>1530</v>
      </c>
      <c r="I66" t="s">
        <v>1531</v>
      </c>
      <c r="J66" t="s">
        <v>1192</v>
      </c>
      <c r="K66" t="s">
        <v>1532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CD878-5601-4988-9C93-2578A9164D94}">
  <dimension ref="A1:L220"/>
  <sheetViews>
    <sheetView zoomScale="70" zoomScaleNormal="70" workbookViewId="0">
      <selection activeCell="O6" sqref="O6"/>
    </sheetView>
  </sheetViews>
  <sheetFormatPr defaultRowHeight="14.5" x14ac:dyDescent="0.35"/>
  <cols>
    <col min="1" max="1" width="88.54296875" customWidth="1"/>
    <col min="2" max="2" width="157.1796875" customWidth="1"/>
    <col min="3" max="3" width="255.54296875" style="1" bestFit="1" customWidth="1"/>
    <col min="4" max="4" width="32.26953125" customWidth="1"/>
    <col min="5" max="5" width="22.7265625" customWidth="1"/>
    <col min="9" max="9" width="30.453125" customWidth="1"/>
    <col min="12" max="12" width="88.26953125" customWidth="1"/>
  </cols>
  <sheetData>
    <row r="1" spans="1:12" x14ac:dyDescent="0.35">
      <c r="A1" t="s">
        <v>0</v>
      </c>
      <c r="B1" t="s">
        <v>1</v>
      </c>
      <c r="C1" s="1" t="s">
        <v>7</v>
      </c>
      <c r="D1" t="s">
        <v>1533</v>
      </c>
      <c r="E1" t="s">
        <v>2</v>
      </c>
      <c r="F1" t="s">
        <v>3</v>
      </c>
      <c r="G1" t="s">
        <v>4</v>
      </c>
      <c r="H1" t="s">
        <v>5</v>
      </c>
      <c r="I1" t="s">
        <v>6</v>
      </c>
      <c r="J1" t="s">
        <v>8</v>
      </c>
      <c r="K1" t="s">
        <v>9</v>
      </c>
      <c r="L1" s="2" t="s">
        <v>10</v>
      </c>
    </row>
    <row r="2" spans="1:12" s="3" customFormat="1" ht="87" x14ac:dyDescent="0.35">
      <c r="A2" s="3" t="s">
        <v>11</v>
      </c>
      <c r="B2" s="3" t="s">
        <v>12</v>
      </c>
      <c r="C2" s="4" t="s">
        <v>15</v>
      </c>
      <c r="D2" s="3" t="s">
        <v>1534</v>
      </c>
      <c r="E2" s="3">
        <v>2023</v>
      </c>
      <c r="F2" s="3" t="s">
        <v>13</v>
      </c>
      <c r="G2" s="3">
        <v>56</v>
      </c>
      <c r="I2" s="3" t="s">
        <v>14</v>
      </c>
      <c r="J2" s="3" t="s">
        <v>16</v>
      </c>
      <c r="K2" s="3" t="s">
        <v>17</v>
      </c>
      <c r="L2" s="5" t="s">
        <v>18</v>
      </c>
    </row>
    <row r="3" spans="1:12" ht="130.5" x14ac:dyDescent="0.35">
      <c r="A3" t="s">
        <v>19</v>
      </c>
      <c r="B3" t="s">
        <v>20</v>
      </c>
      <c r="C3" s="1" t="s">
        <v>23</v>
      </c>
      <c r="D3" t="s">
        <v>1535</v>
      </c>
      <c r="E3">
        <v>2023</v>
      </c>
      <c r="F3" t="s">
        <v>21</v>
      </c>
      <c r="G3">
        <v>33</v>
      </c>
      <c r="I3" t="s">
        <v>22</v>
      </c>
      <c r="J3" t="s">
        <v>24</v>
      </c>
      <c r="K3" t="s">
        <v>17</v>
      </c>
      <c r="L3" s="2" t="s">
        <v>25</v>
      </c>
    </row>
    <row r="4" spans="1:12" ht="101.5" x14ac:dyDescent="0.35">
      <c r="A4" t="s">
        <v>26</v>
      </c>
      <c r="B4" t="s">
        <v>27</v>
      </c>
      <c r="C4" s="1" t="s">
        <v>30</v>
      </c>
      <c r="D4" t="s">
        <v>1534</v>
      </c>
      <c r="E4">
        <v>2023</v>
      </c>
      <c r="F4" t="s">
        <v>28</v>
      </c>
      <c r="G4">
        <v>15</v>
      </c>
      <c r="I4" t="s">
        <v>29</v>
      </c>
      <c r="J4" t="s">
        <v>31</v>
      </c>
      <c r="K4" t="s">
        <v>17</v>
      </c>
      <c r="L4" s="2" t="s">
        <v>32</v>
      </c>
    </row>
    <row r="5" spans="1:12" ht="87" x14ac:dyDescent="0.35">
      <c r="A5" t="s">
        <v>33</v>
      </c>
      <c r="B5" t="s">
        <v>34</v>
      </c>
      <c r="C5" s="1" t="s">
        <v>37</v>
      </c>
      <c r="D5" t="s">
        <v>1535</v>
      </c>
      <c r="E5">
        <v>2023</v>
      </c>
      <c r="F5" t="s">
        <v>35</v>
      </c>
      <c r="G5">
        <v>14</v>
      </c>
      <c r="I5" t="s">
        <v>36</v>
      </c>
      <c r="J5" t="s">
        <v>38</v>
      </c>
      <c r="K5" t="s">
        <v>17</v>
      </c>
      <c r="L5" s="2" t="s">
        <v>39</v>
      </c>
    </row>
    <row r="6" spans="1:12" ht="126.65" customHeight="1" x14ac:dyDescent="0.35">
      <c r="A6" t="s">
        <v>40</v>
      </c>
      <c r="B6" t="s">
        <v>41</v>
      </c>
      <c r="C6" s="1" t="s">
        <v>44</v>
      </c>
      <c r="D6" t="s">
        <v>1534</v>
      </c>
      <c r="E6">
        <v>2023</v>
      </c>
      <c r="F6" t="s">
        <v>42</v>
      </c>
      <c r="G6">
        <v>46</v>
      </c>
      <c r="I6" t="s">
        <v>43</v>
      </c>
      <c r="J6" t="s">
        <v>45</v>
      </c>
      <c r="K6" t="s">
        <v>17</v>
      </c>
      <c r="L6" s="2" t="s">
        <v>46</v>
      </c>
    </row>
    <row r="7" spans="1:12" ht="87" x14ac:dyDescent="0.35">
      <c r="A7" t="s">
        <v>47</v>
      </c>
      <c r="B7" t="s">
        <v>48</v>
      </c>
      <c r="C7" s="1" t="s">
        <v>51</v>
      </c>
      <c r="D7" t="s">
        <v>1534</v>
      </c>
      <c r="E7">
        <v>2023</v>
      </c>
      <c r="F7" t="s">
        <v>49</v>
      </c>
      <c r="I7" t="s">
        <v>50</v>
      </c>
      <c r="J7" t="s">
        <v>52</v>
      </c>
      <c r="K7" t="s">
        <v>17</v>
      </c>
      <c r="L7" s="2" t="s">
        <v>53</v>
      </c>
    </row>
    <row r="8" spans="1:12" ht="116" x14ac:dyDescent="0.35">
      <c r="A8" t="s">
        <v>54</v>
      </c>
      <c r="B8" t="s">
        <v>55</v>
      </c>
      <c r="C8" s="1" t="s">
        <v>58</v>
      </c>
      <c r="D8" t="s">
        <v>1534</v>
      </c>
      <c r="E8">
        <v>2023</v>
      </c>
      <c r="F8" t="s">
        <v>56</v>
      </c>
      <c r="G8">
        <v>16</v>
      </c>
      <c r="I8" t="s">
        <v>57</v>
      </c>
      <c r="J8" t="s">
        <v>59</v>
      </c>
      <c r="K8" t="s">
        <v>17</v>
      </c>
      <c r="L8" s="2" t="s">
        <v>60</v>
      </c>
    </row>
    <row r="9" spans="1:12" ht="72.5" x14ac:dyDescent="0.35">
      <c r="A9" t="s">
        <v>61</v>
      </c>
      <c r="B9" t="s">
        <v>62</v>
      </c>
      <c r="C9" s="1" t="s">
        <v>65</v>
      </c>
      <c r="D9" t="s">
        <v>1535</v>
      </c>
      <c r="E9">
        <v>2023</v>
      </c>
      <c r="F9" t="s">
        <v>63</v>
      </c>
      <c r="G9">
        <v>8</v>
      </c>
      <c r="I9" t="s">
        <v>64</v>
      </c>
      <c r="J9" t="s">
        <v>66</v>
      </c>
      <c r="K9" t="s">
        <v>17</v>
      </c>
      <c r="L9" s="2" t="s">
        <v>67</v>
      </c>
    </row>
    <row r="10" spans="1:12" ht="87" x14ac:dyDescent="0.35">
      <c r="A10" t="s">
        <v>68</v>
      </c>
      <c r="B10" t="s">
        <v>69</v>
      </c>
      <c r="C10" s="1" t="s">
        <v>71</v>
      </c>
      <c r="D10" t="s">
        <v>1534</v>
      </c>
      <c r="E10">
        <v>2023</v>
      </c>
      <c r="F10" t="s">
        <v>56</v>
      </c>
      <c r="G10">
        <v>16</v>
      </c>
      <c r="I10" t="s">
        <v>70</v>
      </c>
      <c r="J10" t="s">
        <v>72</v>
      </c>
      <c r="K10" t="s">
        <v>17</v>
      </c>
      <c r="L10" s="2" t="s">
        <v>73</v>
      </c>
    </row>
    <row r="11" spans="1:12" ht="72.5" x14ac:dyDescent="0.35">
      <c r="A11" t="s">
        <v>74</v>
      </c>
      <c r="B11" t="s">
        <v>75</v>
      </c>
      <c r="C11" s="1" t="s">
        <v>78</v>
      </c>
      <c r="D11" t="s">
        <v>1534</v>
      </c>
      <c r="E11">
        <v>2023</v>
      </c>
      <c r="F11" t="s">
        <v>76</v>
      </c>
      <c r="G11">
        <v>214</v>
      </c>
      <c r="I11" t="s">
        <v>77</v>
      </c>
      <c r="J11" t="s">
        <v>79</v>
      </c>
      <c r="K11" t="s">
        <v>17</v>
      </c>
      <c r="L11" s="2" t="s">
        <v>80</v>
      </c>
    </row>
    <row r="12" spans="1:12" ht="72.5" x14ac:dyDescent="0.35">
      <c r="A12" t="s">
        <v>81</v>
      </c>
      <c r="B12" t="s">
        <v>82</v>
      </c>
      <c r="C12" s="1" t="s">
        <v>85</v>
      </c>
      <c r="D12" t="s">
        <v>1534</v>
      </c>
      <c r="E12">
        <v>2023</v>
      </c>
      <c r="F12" t="s">
        <v>83</v>
      </c>
      <c r="G12">
        <v>14</v>
      </c>
      <c r="I12" t="s">
        <v>84</v>
      </c>
      <c r="J12" t="s">
        <v>86</v>
      </c>
      <c r="K12" t="s">
        <v>17</v>
      </c>
      <c r="L12" s="2" t="s">
        <v>87</v>
      </c>
    </row>
    <row r="13" spans="1:12" ht="113.15" customHeight="1" x14ac:dyDescent="0.35">
      <c r="A13" t="s">
        <v>88</v>
      </c>
      <c r="B13" t="s">
        <v>89</v>
      </c>
      <c r="C13" s="1" t="s">
        <v>91</v>
      </c>
      <c r="D13" t="s">
        <v>1534</v>
      </c>
      <c r="E13">
        <v>2022</v>
      </c>
      <c r="F13" t="s">
        <v>56</v>
      </c>
      <c r="G13">
        <v>15</v>
      </c>
      <c r="I13" t="s">
        <v>90</v>
      </c>
      <c r="J13" t="s">
        <v>92</v>
      </c>
      <c r="K13" t="s">
        <v>17</v>
      </c>
      <c r="L13" s="2" t="s">
        <v>93</v>
      </c>
    </row>
    <row r="14" spans="1:12" ht="87" x14ac:dyDescent="0.35">
      <c r="A14" t="s">
        <v>94</v>
      </c>
      <c r="B14" t="s">
        <v>95</v>
      </c>
      <c r="C14" s="1" t="s">
        <v>97</v>
      </c>
      <c r="D14" t="s">
        <v>1535</v>
      </c>
      <c r="E14">
        <v>2022</v>
      </c>
      <c r="F14" t="s">
        <v>21</v>
      </c>
      <c r="G14">
        <v>32</v>
      </c>
      <c r="I14" t="s">
        <v>96</v>
      </c>
      <c r="J14" t="s">
        <v>98</v>
      </c>
      <c r="K14" t="s">
        <v>17</v>
      </c>
      <c r="L14" s="2" t="s">
        <v>99</v>
      </c>
    </row>
    <row r="15" spans="1:12" ht="72.5" x14ac:dyDescent="0.35">
      <c r="A15" t="s">
        <v>100</v>
      </c>
      <c r="B15" t="s">
        <v>101</v>
      </c>
      <c r="C15" s="1" t="s">
        <v>104</v>
      </c>
      <c r="D15" t="s">
        <v>1534</v>
      </c>
      <c r="E15">
        <v>2022</v>
      </c>
      <c r="F15" t="s">
        <v>102</v>
      </c>
      <c r="G15">
        <v>24</v>
      </c>
      <c r="I15" t="s">
        <v>103</v>
      </c>
      <c r="J15" t="s">
        <v>105</v>
      </c>
      <c r="K15" t="s">
        <v>17</v>
      </c>
      <c r="L15" s="2" t="s">
        <v>106</v>
      </c>
    </row>
    <row r="16" spans="1:12" ht="96" customHeight="1" x14ac:dyDescent="0.35">
      <c r="A16" t="s">
        <v>107</v>
      </c>
      <c r="B16" t="s">
        <v>108</v>
      </c>
      <c r="C16" s="1" t="s">
        <v>110</v>
      </c>
      <c r="D16" t="s">
        <v>1534</v>
      </c>
      <c r="E16">
        <v>2022</v>
      </c>
      <c r="F16" t="s">
        <v>21</v>
      </c>
      <c r="G16">
        <v>32</v>
      </c>
      <c r="I16" t="s">
        <v>109</v>
      </c>
      <c r="J16" t="s">
        <v>111</v>
      </c>
      <c r="K16" t="s">
        <v>17</v>
      </c>
      <c r="L16" s="2" t="s">
        <v>112</v>
      </c>
    </row>
    <row r="17" spans="1:12" ht="72.5" x14ac:dyDescent="0.35">
      <c r="A17" t="s">
        <v>113</v>
      </c>
      <c r="B17" t="s">
        <v>114</v>
      </c>
      <c r="C17" s="1" t="s">
        <v>117</v>
      </c>
      <c r="D17" t="s">
        <v>1534</v>
      </c>
      <c r="E17">
        <v>2022</v>
      </c>
      <c r="F17" t="s">
        <v>115</v>
      </c>
      <c r="G17">
        <v>327</v>
      </c>
      <c r="H17">
        <v>1</v>
      </c>
      <c r="I17" t="s">
        <v>116</v>
      </c>
      <c r="J17" t="s">
        <v>118</v>
      </c>
      <c r="K17" t="s">
        <v>17</v>
      </c>
      <c r="L17" s="2" t="s">
        <v>119</v>
      </c>
    </row>
    <row r="18" spans="1:12" ht="87" x14ac:dyDescent="0.35">
      <c r="A18" t="s">
        <v>120</v>
      </c>
      <c r="B18" t="s">
        <v>121</v>
      </c>
      <c r="C18" s="1" t="s">
        <v>124</v>
      </c>
      <c r="D18" t="s">
        <v>1535</v>
      </c>
      <c r="E18">
        <v>2022</v>
      </c>
      <c r="F18" t="s">
        <v>122</v>
      </c>
      <c r="G18">
        <v>5</v>
      </c>
      <c r="H18">
        <v>2</v>
      </c>
      <c r="I18" t="s">
        <v>123</v>
      </c>
      <c r="J18" t="s">
        <v>125</v>
      </c>
      <c r="K18" t="s">
        <v>17</v>
      </c>
      <c r="L18" s="2" t="s">
        <v>126</v>
      </c>
    </row>
    <row r="19" spans="1:12" ht="130.5" x14ac:dyDescent="0.35">
      <c r="A19" t="s">
        <v>127</v>
      </c>
      <c r="B19" t="s">
        <v>128</v>
      </c>
      <c r="C19" s="1" t="s">
        <v>131</v>
      </c>
      <c r="D19" t="s">
        <v>1535</v>
      </c>
      <c r="E19">
        <v>2022</v>
      </c>
      <c r="F19" t="s">
        <v>129</v>
      </c>
      <c r="G19">
        <v>15</v>
      </c>
      <c r="H19">
        <v>1</v>
      </c>
      <c r="I19" t="s">
        <v>130</v>
      </c>
      <c r="J19" t="s">
        <v>132</v>
      </c>
      <c r="K19" t="s">
        <v>17</v>
      </c>
      <c r="L19" s="2" t="s">
        <v>133</v>
      </c>
    </row>
    <row r="20" spans="1:12" ht="72.5" x14ac:dyDescent="0.35">
      <c r="A20" t="s">
        <v>134</v>
      </c>
      <c r="B20" t="s">
        <v>135</v>
      </c>
      <c r="C20" s="1" t="s">
        <v>138</v>
      </c>
      <c r="D20" t="s">
        <v>1534</v>
      </c>
      <c r="E20">
        <v>2022</v>
      </c>
      <c r="F20" t="s">
        <v>136</v>
      </c>
      <c r="G20">
        <v>7</v>
      </c>
      <c r="H20">
        <v>24</v>
      </c>
      <c r="I20" t="s">
        <v>137</v>
      </c>
      <c r="J20" t="s">
        <v>139</v>
      </c>
      <c r="K20" t="s">
        <v>17</v>
      </c>
      <c r="L20" s="2" t="s">
        <v>140</v>
      </c>
    </row>
    <row r="21" spans="1:12" s="3" customFormat="1" ht="72.5" x14ac:dyDescent="0.35">
      <c r="A21" s="3" t="s">
        <v>141</v>
      </c>
      <c r="B21" s="3" t="s">
        <v>142</v>
      </c>
      <c r="C21" s="4" t="s">
        <v>144</v>
      </c>
      <c r="D21" s="3" t="s">
        <v>1534</v>
      </c>
      <c r="E21" s="3">
        <v>2022</v>
      </c>
      <c r="F21" s="3" t="s">
        <v>56</v>
      </c>
      <c r="G21" s="3">
        <v>15</v>
      </c>
      <c r="I21" s="3" t="s">
        <v>143</v>
      </c>
      <c r="J21" s="3" t="s">
        <v>145</v>
      </c>
      <c r="K21" s="3" t="s">
        <v>17</v>
      </c>
      <c r="L21" s="5" t="s">
        <v>146</v>
      </c>
    </row>
    <row r="22" spans="1:12" ht="116" x14ac:dyDescent="0.35">
      <c r="A22" t="s">
        <v>147</v>
      </c>
      <c r="B22" t="s">
        <v>148</v>
      </c>
      <c r="C22" s="1" t="s">
        <v>151</v>
      </c>
      <c r="D22" t="s">
        <v>1535</v>
      </c>
      <c r="E22">
        <v>2022</v>
      </c>
      <c r="F22" t="s">
        <v>149</v>
      </c>
      <c r="G22">
        <v>8</v>
      </c>
      <c r="H22">
        <v>5</v>
      </c>
      <c r="I22" t="s">
        <v>150</v>
      </c>
      <c r="J22" t="s">
        <v>152</v>
      </c>
      <c r="K22" t="s">
        <v>17</v>
      </c>
      <c r="L22" s="2" t="s">
        <v>153</v>
      </c>
    </row>
    <row r="23" spans="1:12" ht="58" x14ac:dyDescent="0.35">
      <c r="A23" t="s">
        <v>154</v>
      </c>
      <c r="B23" t="s">
        <v>155</v>
      </c>
      <c r="C23" s="1" t="s">
        <v>157</v>
      </c>
      <c r="D23" t="s">
        <v>1535</v>
      </c>
      <c r="E23">
        <v>2022</v>
      </c>
      <c r="F23" t="s">
        <v>149</v>
      </c>
      <c r="G23">
        <v>8</v>
      </c>
      <c r="H23">
        <v>1</v>
      </c>
      <c r="I23" t="s">
        <v>156</v>
      </c>
      <c r="J23" t="s">
        <v>158</v>
      </c>
      <c r="K23" t="s">
        <v>17</v>
      </c>
      <c r="L23" s="2" t="s">
        <v>159</v>
      </c>
    </row>
    <row r="24" spans="1:12" ht="151" customHeight="1" x14ac:dyDescent="0.35">
      <c r="A24" t="s">
        <v>160</v>
      </c>
      <c r="B24" t="s">
        <v>161</v>
      </c>
      <c r="C24" s="1" t="s">
        <v>163</v>
      </c>
      <c r="D24" t="s">
        <v>1535</v>
      </c>
      <c r="E24">
        <v>2022</v>
      </c>
      <c r="F24" t="s">
        <v>149</v>
      </c>
      <c r="G24">
        <v>8</v>
      </c>
      <c r="H24">
        <v>1</v>
      </c>
      <c r="I24" t="s">
        <v>162</v>
      </c>
      <c r="J24" t="s">
        <v>164</v>
      </c>
      <c r="K24" t="s">
        <v>17</v>
      </c>
      <c r="L24" s="2" t="s">
        <v>165</v>
      </c>
    </row>
    <row r="25" spans="1:12" ht="58" x14ac:dyDescent="0.35">
      <c r="A25" t="s">
        <v>166</v>
      </c>
      <c r="B25" t="s">
        <v>167</v>
      </c>
      <c r="C25" s="1" t="s">
        <v>169</v>
      </c>
      <c r="D25" t="s">
        <v>1534</v>
      </c>
      <c r="E25">
        <v>2022</v>
      </c>
      <c r="F25" t="s">
        <v>28</v>
      </c>
      <c r="G25">
        <v>14</v>
      </c>
      <c r="H25">
        <v>1</v>
      </c>
      <c r="I25" t="s">
        <v>168</v>
      </c>
      <c r="J25" t="s">
        <v>170</v>
      </c>
      <c r="K25" t="s">
        <v>17</v>
      </c>
      <c r="L25" s="2" t="s">
        <v>171</v>
      </c>
    </row>
    <row r="26" spans="1:12" ht="87" x14ac:dyDescent="0.35">
      <c r="A26" t="s">
        <v>172</v>
      </c>
      <c r="B26" t="s">
        <v>173</v>
      </c>
      <c r="C26" s="1" t="s">
        <v>175</v>
      </c>
      <c r="D26" t="s">
        <v>1534</v>
      </c>
      <c r="E26">
        <v>2022</v>
      </c>
      <c r="F26" t="s">
        <v>149</v>
      </c>
      <c r="G26">
        <v>8</v>
      </c>
      <c r="H26">
        <v>1</v>
      </c>
      <c r="I26" t="s">
        <v>174</v>
      </c>
      <c r="J26" t="s">
        <v>176</v>
      </c>
      <c r="K26" t="s">
        <v>17</v>
      </c>
      <c r="L26" s="2" t="s">
        <v>177</v>
      </c>
    </row>
    <row r="27" spans="1:12" ht="116" x14ac:dyDescent="0.35">
      <c r="A27" t="s">
        <v>178</v>
      </c>
      <c r="B27" t="s">
        <v>1536</v>
      </c>
      <c r="C27" s="1" t="s">
        <v>181</v>
      </c>
      <c r="D27" t="s">
        <v>1535</v>
      </c>
      <c r="E27">
        <v>2022</v>
      </c>
      <c r="F27" t="s">
        <v>28</v>
      </c>
      <c r="G27">
        <v>14</v>
      </c>
      <c r="H27">
        <v>1</v>
      </c>
      <c r="I27" t="s">
        <v>180</v>
      </c>
      <c r="J27" t="s">
        <v>182</v>
      </c>
      <c r="K27" t="s">
        <v>17</v>
      </c>
      <c r="L27" s="2" t="s">
        <v>183</v>
      </c>
    </row>
    <row r="28" spans="1:12" s="3" customFormat="1" ht="103.5" customHeight="1" x14ac:dyDescent="0.35">
      <c r="A28" s="3" t="s">
        <v>184</v>
      </c>
      <c r="B28" s="3" t="s">
        <v>185</v>
      </c>
      <c r="C28" s="4" t="s">
        <v>187</v>
      </c>
      <c r="D28" s="3" t="s">
        <v>1534</v>
      </c>
      <c r="E28" s="3">
        <v>2022</v>
      </c>
      <c r="F28" s="3" t="s">
        <v>56</v>
      </c>
      <c r="G28" s="3">
        <v>15</v>
      </c>
      <c r="H28" s="3">
        <v>9</v>
      </c>
      <c r="I28" s="3" t="s">
        <v>186</v>
      </c>
      <c r="J28" s="3" t="s">
        <v>188</v>
      </c>
      <c r="K28" s="3" t="s">
        <v>17</v>
      </c>
      <c r="L28" s="5" t="s">
        <v>189</v>
      </c>
    </row>
    <row r="29" spans="1:12" ht="87" x14ac:dyDescent="0.35">
      <c r="A29" t="s">
        <v>190</v>
      </c>
      <c r="B29" t="s">
        <v>191</v>
      </c>
      <c r="C29" s="1" t="s">
        <v>194</v>
      </c>
      <c r="D29" t="s">
        <v>1534</v>
      </c>
      <c r="E29">
        <v>2022</v>
      </c>
      <c r="F29" t="s">
        <v>192</v>
      </c>
      <c r="G29">
        <v>20</v>
      </c>
      <c r="I29" t="s">
        <v>193</v>
      </c>
      <c r="J29" t="s">
        <v>195</v>
      </c>
      <c r="K29" t="s">
        <v>17</v>
      </c>
      <c r="L29" s="2" t="s">
        <v>196</v>
      </c>
    </row>
    <row r="30" spans="1:12" s="3" customFormat="1" ht="123.65" customHeight="1" x14ac:dyDescent="0.35">
      <c r="A30" s="3" t="s">
        <v>197</v>
      </c>
      <c r="B30" s="3" t="s">
        <v>198</v>
      </c>
      <c r="C30" s="4" t="s">
        <v>200</v>
      </c>
      <c r="D30" s="3" t="s">
        <v>1534</v>
      </c>
      <c r="E30" s="3">
        <v>2022</v>
      </c>
      <c r="F30" s="3" t="s">
        <v>192</v>
      </c>
      <c r="G30" s="3">
        <v>20</v>
      </c>
      <c r="I30" s="3" t="s">
        <v>199</v>
      </c>
      <c r="J30" s="3" t="s">
        <v>201</v>
      </c>
      <c r="K30" s="3" t="s">
        <v>17</v>
      </c>
      <c r="L30" s="5" t="s">
        <v>202</v>
      </c>
    </row>
    <row r="31" spans="1:12" ht="74.5" customHeight="1" x14ac:dyDescent="0.35">
      <c r="A31" t="s">
        <v>203</v>
      </c>
      <c r="B31" t="s">
        <v>204</v>
      </c>
      <c r="C31" s="1" t="s">
        <v>206</v>
      </c>
      <c r="D31" t="s">
        <v>1535</v>
      </c>
      <c r="E31">
        <v>2022</v>
      </c>
      <c r="F31" t="s">
        <v>192</v>
      </c>
      <c r="G31">
        <v>20</v>
      </c>
      <c r="I31" t="s">
        <v>205</v>
      </c>
      <c r="J31" t="s">
        <v>207</v>
      </c>
      <c r="K31" t="s">
        <v>17</v>
      </c>
      <c r="L31" s="2" t="s">
        <v>208</v>
      </c>
    </row>
    <row r="32" spans="1:12" ht="72.5" x14ac:dyDescent="0.35">
      <c r="A32" t="s">
        <v>209</v>
      </c>
      <c r="B32" t="s">
        <v>210</v>
      </c>
      <c r="C32" s="1" t="s">
        <v>213</v>
      </c>
      <c r="D32" t="s">
        <v>1535</v>
      </c>
      <c r="E32">
        <v>2022</v>
      </c>
      <c r="F32" t="s">
        <v>211</v>
      </c>
      <c r="G32">
        <v>10</v>
      </c>
      <c r="I32" t="s">
        <v>212</v>
      </c>
      <c r="J32" t="s">
        <v>214</v>
      </c>
      <c r="K32" t="s">
        <v>17</v>
      </c>
      <c r="L32" s="2" t="s">
        <v>215</v>
      </c>
    </row>
    <row r="33" spans="1:12" ht="100.5" customHeight="1" x14ac:dyDescent="0.35">
      <c r="A33" t="s">
        <v>216</v>
      </c>
      <c r="B33" t="s">
        <v>217</v>
      </c>
      <c r="C33" s="1" t="s">
        <v>220</v>
      </c>
      <c r="D33" t="s">
        <v>1535</v>
      </c>
      <c r="E33">
        <v>2022</v>
      </c>
      <c r="F33" t="s">
        <v>218</v>
      </c>
      <c r="G33">
        <v>9</v>
      </c>
      <c r="H33">
        <v>1</v>
      </c>
      <c r="I33" t="s">
        <v>219</v>
      </c>
      <c r="J33" t="s">
        <v>221</v>
      </c>
      <c r="K33" t="s">
        <v>17</v>
      </c>
      <c r="L33" s="2" t="s">
        <v>222</v>
      </c>
    </row>
    <row r="34" spans="1:12" s="3" customFormat="1" ht="87" x14ac:dyDescent="0.35">
      <c r="A34" s="3" t="s">
        <v>223</v>
      </c>
      <c r="B34" s="3" t="s">
        <v>224</v>
      </c>
      <c r="C34" s="4" t="s">
        <v>227</v>
      </c>
      <c r="D34" s="3" t="s">
        <v>1534</v>
      </c>
      <c r="E34" s="3">
        <v>2022</v>
      </c>
      <c r="F34" s="3" t="s">
        <v>225</v>
      </c>
      <c r="G34" s="3">
        <v>10</v>
      </c>
      <c r="H34" s="3">
        <v>3</v>
      </c>
      <c r="I34" s="3" t="s">
        <v>226</v>
      </c>
      <c r="J34" s="3" t="s">
        <v>228</v>
      </c>
      <c r="K34" s="3" t="s">
        <v>17</v>
      </c>
      <c r="L34" s="5" t="s">
        <v>229</v>
      </c>
    </row>
    <row r="35" spans="1:12" ht="101.5" x14ac:dyDescent="0.35">
      <c r="A35" t="s">
        <v>230</v>
      </c>
      <c r="B35" t="s">
        <v>231</v>
      </c>
      <c r="C35" s="1" t="s">
        <v>234</v>
      </c>
      <c r="D35" t="s">
        <v>1535</v>
      </c>
      <c r="E35">
        <v>2022</v>
      </c>
      <c r="F35" t="s">
        <v>232</v>
      </c>
      <c r="G35">
        <v>22</v>
      </c>
      <c r="H35">
        <v>7</v>
      </c>
      <c r="I35" t="s">
        <v>233</v>
      </c>
      <c r="J35" t="s">
        <v>235</v>
      </c>
      <c r="K35" t="s">
        <v>17</v>
      </c>
      <c r="L35" s="2" t="s">
        <v>236</v>
      </c>
    </row>
    <row r="36" spans="1:12" ht="87" x14ac:dyDescent="0.35">
      <c r="A36" t="s">
        <v>237</v>
      </c>
      <c r="B36" t="s">
        <v>238</v>
      </c>
      <c r="C36" s="1" t="s">
        <v>241</v>
      </c>
      <c r="D36" t="s">
        <v>1535</v>
      </c>
      <c r="E36">
        <v>2022</v>
      </c>
      <c r="F36" t="s">
        <v>239</v>
      </c>
      <c r="G36">
        <v>51</v>
      </c>
      <c r="H36">
        <v>9</v>
      </c>
      <c r="I36" t="s">
        <v>240</v>
      </c>
      <c r="J36" t="s">
        <v>242</v>
      </c>
      <c r="K36" t="s">
        <v>17</v>
      </c>
      <c r="L36" s="2" t="s">
        <v>243</v>
      </c>
    </row>
    <row r="37" spans="1:12" s="3" customFormat="1" ht="58" x14ac:dyDescent="0.35">
      <c r="A37" s="3" t="s">
        <v>244</v>
      </c>
      <c r="B37" s="3" t="s">
        <v>245</v>
      </c>
      <c r="C37" s="4" t="s">
        <v>247</v>
      </c>
      <c r="D37" s="3" t="s">
        <v>1534</v>
      </c>
      <c r="E37" s="3">
        <v>2022</v>
      </c>
      <c r="F37" s="3" t="s">
        <v>83</v>
      </c>
      <c r="G37" s="3">
        <v>13</v>
      </c>
      <c r="H37" s="3">
        <v>17</v>
      </c>
      <c r="I37" s="3" t="s">
        <v>246</v>
      </c>
      <c r="J37" s="3" t="s">
        <v>248</v>
      </c>
      <c r="K37" s="3" t="s">
        <v>17</v>
      </c>
      <c r="L37" s="5" t="s">
        <v>249</v>
      </c>
    </row>
    <row r="38" spans="1:12" ht="58" x14ac:dyDescent="0.35">
      <c r="A38" t="s">
        <v>250</v>
      </c>
      <c r="B38" t="s">
        <v>251</v>
      </c>
      <c r="C38" s="1" t="s">
        <v>254</v>
      </c>
      <c r="D38" t="s">
        <v>1535</v>
      </c>
      <c r="E38">
        <v>2022</v>
      </c>
      <c r="F38" t="s">
        <v>252</v>
      </c>
      <c r="G38">
        <v>22</v>
      </c>
      <c r="I38" t="s">
        <v>253</v>
      </c>
      <c r="J38" t="s">
        <v>255</v>
      </c>
      <c r="K38" t="s">
        <v>17</v>
      </c>
      <c r="L38" s="2" t="s">
        <v>256</v>
      </c>
    </row>
    <row r="39" spans="1:12" ht="72.5" x14ac:dyDescent="0.35">
      <c r="A39" t="s">
        <v>257</v>
      </c>
      <c r="B39" t="s">
        <v>258</v>
      </c>
      <c r="C39" s="1" t="s">
        <v>260</v>
      </c>
      <c r="D39" t="s">
        <v>1535</v>
      </c>
      <c r="E39">
        <v>2022</v>
      </c>
      <c r="F39" t="s">
        <v>56</v>
      </c>
      <c r="G39">
        <v>15</v>
      </c>
      <c r="H39">
        <v>1</v>
      </c>
      <c r="I39" t="s">
        <v>259</v>
      </c>
      <c r="J39" t="s">
        <v>261</v>
      </c>
      <c r="K39" t="s">
        <v>17</v>
      </c>
      <c r="L39" s="2" t="s">
        <v>262</v>
      </c>
    </row>
    <row r="40" spans="1:12" ht="58" x14ac:dyDescent="0.35">
      <c r="A40" t="s">
        <v>263</v>
      </c>
      <c r="B40" t="s">
        <v>264</v>
      </c>
      <c r="C40" s="1" t="s">
        <v>266</v>
      </c>
      <c r="D40" t="s">
        <v>1535</v>
      </c>
      <c r="E40">
        <v>2022</v>
      </c>
      <c r="F40" t="s">
        <v>28</v>
      </c>
      <c r="G40">
        <v>14</v>
      </c>
      <c r="I40" t="s">
        <v>265</v>
      </c>
      <c r="J40" t="s">
        <v>267</v>
      </c>
      <c r="K40" t="s">
        <v>17</v>
      </c>
      <c r="L40" s="2" t="s">
        <v>268</v>
      </c>
    </row>
    <row r="41" spans="1:12" ht="107.5" customHeight="1" x14ac:dyDescent="0.35">
      <c r="A41" t="s">
        <v>269</v>
      </c>
      <c r="B41" t="s">
        <v>270</v>
      </c>
      <c r="C41" s="1" t="s">
        <v>272</v>
      </c>
      <c r="D41" t="s">
        <v>1535</v>
      </c>
      <c r="E41">
        <v>2022</v>
      </c>
      <c r="F41" t="s">
        <v>232</v>
      </c>
      <c r="G41">
        <v>22</v>
      </c>
      <c r="H41">
        <v>10</v>
      </c>
      <c r="I41" t="s">
        <v>271</v>
      </c>
      <c r="J41" t="s">
        <v>273</v>
      </c>
      <c r="K41" t="s">
        <v>17</v>
      </c>
      <c r="L41" s="2" t="s">
        <v>274</v>
      </c>
    </row>
    <row r="42" spans="1:12" ht="106.5" customHeight="1" x14ac:dyDescent="0.35">
      <c r="A42" t="s">
        <v>275</v>
      </c>
      <c r="B42" t="s">
        <v>276</v>
      </c>
      <c r="C42" s="1" t="s">
        <v>278</v>
      </c>
      <c r="D42" t="s">
        <v>1535</v>
      </c>
      <c r="E42">
        <v>2022</v>
      </c>
      <c r="F42" t="s">
        <v>122</v>
      </c>
      <c r="G42">
        <v>5</v>
      </c>
      <c r="H42">
        <v>1</v>
      </c>
      <c r="I42" t="s">
        <v>277</v>
      </c>
      <c r="J42" t="s">
        <v>279</v>
      </c>
      <c r="K42" t="s">
        <v>17</v>
      </c>
      <c r="L42" s="2" t="s">
        <v>280</v>
      </c>
    </row>
    <row r="43" spans="1:12" ht="95.5" customHeight="1" x14ac:dyDescent="0.35">
      <c r="A43" t="s">
        <v>281</v>
      </c>
      <c r="B43" t="s">
        <v>282</v>
      </c>
      <c r="C43" s="1" t="s">
        <v>284</v>
      </c>
      <c r="D43" t="s">
        <v>1534</v>
      </c>
      <c r="E43">
        <v>2022</v>
      </c>
      <c r="F43" t="s">
        <v>115</v>
      </c>
      <c r="G43">
        <v>312</v>
      </c>
      <c r="I43" t="s">
        <v>283</v>
      </c>
      <c r="J43" t="s">
        <v>285</v>
      </c>
      <c r="K43" t="s">
        <v>17</v>
      </c>
      <c r="L43" s="2" t="s">
        <v>286</v>
      </c>
    </row>
    <row r="44" spans="1:12" ht="94.5" customHeight="1" x14ac:dyDescent="0.35">
      <c r="A44" t="s">
        <v>287</v>
      </c>
      <c r="B44" t="s">
        <v>288</v>
      </c>
      <c r="C44" s="1" t="s">
        <v>290</v>
      </c>
      <c r="D44" t="s">
        <v>1535</v>
      </c>
      <c r="E44">
        <v>2022</v>
      </c>
      <c r="F44" t="s">
        <v>56</v>
      </c>
      <c r="G44">
        <v>15</v>
      </c>
      <c r="I44" t="s">
        <v>289</v>
      </c>
      <c r="J44" t="s">
        <v>291</v>
      </c>
      <c r="K44" t="s">
        <v>17</v>
      </c>
      <c r="L44" s="2" t="s">
        <v>292</v>
      </c>
    </row>
    <row r="45" spans="1:12" ht="145" x14ac:dyDescent="0.35">
      <c r="A45" t="s">
        <v>293</v>
      </c>
      <c r="B45" t="s">
        <v>294</v>
      </c>
      <c r="C45" s="1" t="s">
        <v>297</v>
      </c>
      <c r="D45" t="s">
        <v>1535</v>
      </c>
      <c r="E45">
        <v>2022</v>
      </c>
      <c r="F45" t="s">
        <v>295</v>
      </c>
      <c r="G45">
        <v>6</v>
      </c>
      <c r="H45">
        <v>4</v>
      </c>
      <c r="I45" t="s">
        <v>296</v>
      </c>
      <c r="J45" t="s">
        <v>298</v>
      </c>
      <c r="K45" t="s">
        <v>17</v>
      </c>
      <c r="L45" s="2" t="s">
        <v>299</v>
      </c>
    </row>
    <row r="46" spans="1:12" ht="116" x14ac:dyDescent="0.35">
      <c r="A46" t="s">
        <v>300</v>
      </c>
      <c r="B46" t="s">
        <v>301</v>
      </c>
      <c r="C46" s="1" t="s">
        <v>303</v>
      </c>
      <c r="D46" t="s">
        <v>1534</v>
      </c>
      <c r="E46">
        <v>2022</v>
      </c>
      <c r="F46" t="s">
        <v>28</v>
      </c>
      <c r="G46">
        <v>14</v>
      </c>
      <c r="H46">
        <v>4</v>
      </c>
      <c r="I46" t="s">
        <v>302</v>
      </c>
      <c r="J46" t="s">
        <v>304</v>
      </c>
      <c r="K46" t="s">
        <v>17</v>
      </c>
      <c r="L46" s="2" t="s">
        <v>305</v>
      </c>
    </row>
    <row r="47" spans="1:12" s="3" customFormat="1" ht="72.5" x14ac:dyDescent="0.35">
      <c r="A47" s="3" t="s">
        <v>306</v>
      </c>
      <c r="B47" s="3" t="s">
        <v>307</v>
      </c>
      <c r="C47" s="4" t="s">
        <v>309</v>
      </c>
      <c r="D47" s="3" t="s">
        <v>1534</v>
      </c>
      <c r="E47" s="3">
        <v>2022</v>
      </c>
      <c r="F47" s="3" t="s">
        <v>225</v>
      </c>
      <c r="G47" s="3">
        <v>10</v>
      </c>
      <c r="H47" s="3">
        <v>6</v>
      </c>
      <c r="I47" s="3" t="s">
        <v>308</v>
      </c>
      <c r="J47" s="3" t="s">
        <v>310</v>
      </c>
      <c r="K47" s="3" t="s">
        <v>17</v>
      </c>
      <c r="L47" s="5" t="s">
        <v>311</v>
      </c>
    </row>
    <row r="48" spans="1:12" s="3" customFormat="1" ht="116" x14ac:dyDescent="0.35">
      <c r="A48" s="3" t="s">
        <v>312</v>
      </c>
      <c r="B48" s="3" t="s">
        <v>313</v>
      </c>
      <c r="C48" s="4" t="s">
        <v>315</v>
      </c>
      <c r="D48" s="3" t="s">
        <v>1534</v>
      </c>
      <c r="E48" s="3">
        <v>2022</v>
      </c>
      <c r="F48" s="3" t="s">
        <v>56</v>
      </c>
      <c r="G48" s="3">
        <v>15</v>
      </c>
      <c r="H48" s="3">
        <v>7</v>
      </c>
      <c r="I48" s="3" t="s">
        <v>314</v>
      </c>
      <c r="J48" s="3" t="s">
        <v>316</v>
      </c>
      <c r="K48" s="3" t="s">
        <v>17</v>
      </c>
      <c r="L48" s="5" t="s">
        <v>317</v>
      </c>
    </row>
    <row r="49" spans="1:12" ht="87" x14ac:dyDescent="0.35">
      <c r="A49" t="s">
        <v>318</v>
      </c>
      <c r="B49" t="s">
        <v>319</v>
      </c>
      <c r="C49" s="1" t="s">
        <v>321</v>
      </c>
      <c r="D49" t="s">
        <v>1535</v>
      </c>
      <c r="E49">
        <v>2022</v>
      </c>
      <c r="F49" t="s">
        <v>83</v>
      </c>
      <c r="G49">
        <v>13</v>
      </c>
      <c r="H49">
        <v>1</v>
      </c>
      <c r="I49" t="s">
        <v>320</v>
      </c>
      <c r="J49" t="s">
        <v>322</v>
      </c>
      <c r="K49" t="s">
        <v>17</v>
      </c>
      <c r="L49" s="2" t="s">
        <v>323</v>
      </c>
    </row>
    <row r="50" spans="1:12" s="3" customFormat="1" ht="87" x14ac:dyDescent="0.35">
      <c r="A50" s="3" t="s">
        <v>324</v>
      </c>
      <c r="B50" s="3" t="s">
        <v>325</v>
      </c>
      <c r="C50" s="4" t="s">
        <v>327</v>
      </c>
      <c r="D50" s="3" t="s">
        <v>1534</v>
      </c>
      <c r="E50" s="3">
        <v>2022</v>
      </c>
      <c r="F50" s="3" t="s">
        <v>56</v>
      </c>
      <c r="G50" s="3">
        <v>15</v>
      </c>
      <c r="H50" s="3">
        <v>1</v>
      </c>
      <c r="I50" s="3" t="s">
        <v>326</v>
      </c>
      <c r="J50" s="3" t="s">
        <v>328</v>
      </c>
      <c r="K50" s="3" t="s">
        <v>17</v>
      </c>
      <c r="L50" s="5" t="s">
        <v>329</v>
      </c>
    </row>
    <row r="51" spans="1:12" s="3" customFormat="1" ht="107.15" customHeight="1" x14ac:dyDescent="0.35">
      <c r="A51" s="3" t="s">
        <v>330</v>
      </c>
      <c r="B51" s="3" t="s">
        <v>331</v>
      </c>
      <c r="C51" s="4" t="s">
        <v>333</v>
      </c>
      <c r="D51" s="3" t="s">
        <v>1534</v>
      </c>
      <c r="E51" s="3">
        <v>2022</v>
      </c>
      <c r="F51" s="3" t="s">
        <v>49</v>
      </c>
      <c r="G51" s="3">
        <v>10</v>
      </c>
      <c r="I51" s="3" t="s">
        <v>332</v>
      </c>
      <c r="J51" s="3" t="s">
        <v>334</v>
      </c>
      <c r="K51" s="3" t="s">
        <v>17</v>
      </c>
      <c r="L51" s="5" t="s">
        <v>335</v>
      </c>
    </row>
    <row r="52" spans="1:12" s="3" customFormat="1" ht="116" x14ac:dyDescent="0.35">
      <c r="A52" s="3" t="s">
        <v>336</v>
      </c>
      <c r="B52" s="3" t="s">
        <v>337</v>
      </c>
      <c r="C52" s="4" t="s">
        <v>339</v>
      </c>
      <c r="D52" s="3" t="s">
        <v>1534</v>
      </c>
      <c r="E52" s="3">
        <v>2022</v>
      </c>
      <c r="F52" s="3" t="s">
        <v>49</v>
      </c>
      <c r="G52" s="3">
        <v>10</v>
      </c>
      <c r="I52" s="3" t="s">
        <v>338</v>
      </c>
      <c r="J52" s="3" t="s">
        <v>340</v>
      </c>
      <c r="K52" s="3" t="s">
        <v>17</v>
      </c>
      <c r="L52" s="5" t="s">
        <v>341</v>
      </c>
    </row>
    <row r="53" spans="1:12" s="3" customFormat="1" ht="95.15" customHeight="1" x14ac:dyDescent="0.35">
      <c r="A53" s="3" t="s">
        <v>342</v>
      </c>
      <c r="B53" s="3" t="s">
        <v>343</v>
      </c>
      <c r="C53" s="4" t="s">
        <v>345</v>
      </c>
      <c r="D53" s="3" t="s">
        <v>1534</v>
      </c>
      <c r="E53" s="3">
        <v>2022</v>
      </c>
      <c r="F53" s="3" t="s">
        <v>49</v>
      </c>
      <c r="G53" s="3">
        <v>10</v>
      </c>
      <c r="I53" s="3" t="s">
        <v>344</v>
      </c>
      <c r="J53" s="3" t="s">
        <v>346</v>
      </c>
      <c r="K53" s="3" t="s">
        <v>17</v>
      </c>
      <c r="L53" s="5" t="s">
        <v>347</v>
      </c>
    </row>
    <row r="54" spans="1:12" ht="145" x14ac:dyDescent="0.35">
      <c r="A54" t="s">
        <v>348</v>
      </c>
      <c r="B54" t="s">
        <v>349</v>
      </c>
      <c r="C54" s="1" t="s">
        <v>351</v>
      </c>
      <c r="D54" t="s">
        <v>1534</v>
      </c>
      <c r="E54">
        <v>2022</v>
      </c>
      <c r="F54" t="s">
        <v>49</v>
      </c>
      <c r="G54">
        <v>10</v>
      </c>
      <c r="H54">
        <v>1</v>
      </c>
      <c r="I54" t="s">
        <v>350</v>
      </c>
      <c r="J54" t="s">
        <v>352</v>
      </c>
      <c r="K54" t="s">
        <v>17</v>
      </c>
      <c r="L54" s="2" t="s">
        <v>353</v>
      </c>
    </row>
    <row r="55" spans="1:12" ht="43.5" x14ac:dyDescent="0.35">
      <c r="A55" t="s">
        <v>354</v>
      </c>
      <c r="B55" t="s">
        <v>355</v>
      </c>
      <c r="C55" s="1" t="s">
        <v>358</v>
      </c>
      <c r="D55" t="s">
        <v>1535</v>
      </c>
      <c r="E55">
        <v>2022</v>
      </c>
      <c r="F55" t="s">
        <v>356</v>
      </c>
      <c r="G55">
        <v>95</v>
      </c>
      <c r="I55" t="s">
        <v>357</v>
      </c>
      <c r="J55" t="s">
        <v>359</v>
      </c>
      <c r="K55" t="s">
        <v>17</v>
      </c>
      <c r="L55" s="2" t="s">
        <v>360</v>
      </c>
    </row>
    <row r="56" spans="1:12" ht="58" x14ac:dyDescent="0.35">
      <c r="A56" t="s">
        <v>361</v>
      </c>
      <c r="B56" t="s">
        <v>362</v>
      </c>
      <c r="C56" s="1" t="s">
        <v>365</v>
      </c>
      <c r="D56" t="s">
        <v>1535</v>
      </c>
      <c r="E56">
        <v>2022</v>
      </c>
      <c r="F56" t="s">
        <v>363</v>
      </c>
      <c r="H56">
        <v>1</v>
      </c>
      <c r="I56" t="s">
        <v>364</v>
      </c>
      <c r="J56" t="s">
        <v>366</v>
      </c>
      <c r="K56" t="s">
        <v>17</v>
      </c>
      <c r="L56" s="2" t="s">
        <v>367</v>
      </c>
    </row>
    <row r="57" spans="1:12" ht="82" customHeight="1" x14ac:dyDescent="0.35">
      <c r="A57" t="s">
        <v>368</v>
      </c>
      <c r="B57" t="s">
        <v>369</v>
      </c>
      <c r="C57" s="1" t="s">
        <v>372</v>
      </c>
      <c r="D57" t="s">
        <v>1535</v>
      </c>
      <c r="E57">
        <v>2022</v>
      </c>
      <c r="F57" t="s">
        <v>370</v>
      </c>
      <c r="G57">
        <v>2022</v>
      </c>
      <c r="I57" t="s">
        <v>371</v>
      </c>
      <c r="J57" t="s">
        <v>359</v>
      </c>
      <c r="K57" t="s">
        <v>17</v>
      </c>
      <c r="L57" s="2" t="s">
        <v>373</v>
      </c>
    </row>
    <row r="58" spans="1:12" ht="87" x14ac:dyDescent="0.35">
      <c r="A58" t="s">
        <v>374</v>
      </c>
      <c r="B58" t="s">
        <v>375</v>
      </c>
      <c r="C58" s="1" t="s">
        <v>378</v>
      </c>
      <c r="D58" t="s">
        <v>1535</v>
      </c>
      <c r="E58">
        <v>2022</v>
      </c>
      <c r="F58" t="s">
        <v>376</v>
      </c>
      <c r="G58">
        <v>2022</v>
      </c>
      <c r="H58">
        <v>1</v>
      </c>
      <c r="I58" t="s">
        <v>377</v>
      </c>
      <c r="J58" t="s">
        <v>359</v>
      </c>
      <c r="K58" t="s">
        <v>17</v>
      </c>
      <c r="L58" s="2" t="s">
        <v>379</v>
      </c>
    </row>
    <row r="59" spans="1:12" s="3" customFormat="1" ht="106.5" customHeight="1" x14ac:dyDescent="0.35">
      <c r="A59" s="3" t="s">
        <v>380</v>
      </c>
      <c r="B59" s="3" t="s">
        <v>381</v>
      </c>
      <c r="C59" s="4" t="s">
        <v>383</v>
      </c>
      <c r="D59" s="3" t="s">
        <v>1534</v>
      </c>
      <c r="E59" s="3">
        <v>2022</v>
      </c>
      <c r="F59" s="3" t="s">
        <v>49</v>
      </c>
      <c r="H59" s="3">
        <v>4</v>
      </c>
      <c r="I59" s="3" t="s">
        <v>382</v>
      </c>
      <c r="J59" s="3" t="s">
        <v>384</v>
      </c>
      <c r="K59" s="3" t="s">
        <v>17</v>
      </c>
      <c r="L59" s="5" t="s">
        <v>385</v>
      </c>
    </row>
    <row r="60" spans="1:12" ht="72.5" x14ac:dyDescent="0.35">
      <c r="A60" t="s">
        <v>386</v>
      </c>
      <c r="B60" t="s">
        <v>387</v>
      </c>
      <c r="C60" s="1" t="s">
        <v>389</v>
      </c>
      <c r="D60" t="s">
        <v>1535</v>
      </c>
      <c r="E60">
        <v>2022</v>
      </c>
      <c r="F60" t="s">
        <v>49</v>
      </c>
      <c r="G60">
        <v>10</v>
      </c>
      <c r="I60" t="s">
        <v>388</v>
      </c>
      <c r="J60" t="s">
        <v>390</v>
      </c>
      <c r="K60" t="s">
        <v>17</v>
      </c>
      <c r="L60" s="2" t="s">
        <v>391</v>
      </c>
    </row>
    <row r="61" spans="1:12" ht="72.5" x14ac:dyDescent="0.35">
      <c r="A61" t="s">
        <v>392</v>
      </c>
      <c r="B61" t="s">
        <v>393</v>
      </c>
      <c r="C61" s="1" t="s">
        <v>395</v>
      </c>
      <c r="D61" t="s">
        <v>1535</v>
      </c>
      <c r="E61">
        <v>2022</v>
      </c>
      <c r="F61" t="s">
        <v>49</v>
      </c>
      <c r="G61">
        <v>10</v>
      </c>
      <c r="I61" t="s">
        <v>394</v>
      </c>
      <c r="J61" t="s">
        <v>396</v>
      </c>
      <c r="K61" t="s">
        <v>17</v>
      </c>
      <c r="L61" s="2" t="s">
        <v>397</v>
      </c>
    </row>
    <row r="62" spans="1:12" ht="106" customHeight="1" x14ac:dyDescent="0.35">
      <c r="A62" t="s">
        <v>398</v>
      </c>
      <c r="B62" t="s">
        <v>399</v>
      </c>
      <c r="C62" s="1" t="s">
        <v>401</v>
      </c>
      <c r="D62" t="s">
        <v>1534</v>
      </c>
      <c r="E62">
        <v>2022</v>
      </c>
      <c r="F62" t="s">
        <v>49</v>
      </c>
      <c r="G62">
        <v>10</v>
      </c>
      <c r="I62" t="s">
        <v>400</v>
      </c>
      <c r="J62" t="s">
        <v>402</v>
      </c>
      <c r="K62" t="s">
        <v>17</v>
      </c>
      <c r="L62" s="2" t="s">
        <v>403</v>
      </c>
    </row>
    <row r="63" spans="1:12" ht="101.5" x14ac:dyDescent="0.35">
      <c r="A63" t="s">
        <v>404</v>
      </c>
      <c r="B63" t="s">
        <v>405</v>
      </c>
      <c r="C63" s="1" t="s">
        <v>408</v>
      </c>
      <c r="D63" t="s">
        <v>1535</v>
      </c>
      <c r="E63">
        <v>2022</v>
      </c>
      <c r="F63" t="s">
        <v>406</v>
      </c>
      <c r="G63">
        <v>2022</v>
      </c>
      <c r="H63">
        <v>1</v>
      </c>
      <c r="I63" t="s">
        <v>407</v>
      </c>
      <c r="J63" t="s">
        <v>359</v>
      </c>
      <c r="K63" t="s">
        <v>17</v>
      </c>
      <c r="L63" s="2" t="s">
        <v>409</v>
      </c>
    </row>
    <row r="64" spans="1:12" ht="102" customHeight="1" x14ac:dyDescent="0.35">
      <c r="A64" t="s">
        <v>410</v>
      </c>
      <c r="B64" t="s">
        <v>411</v>
      </c>
      <c r="C64" s="1" t="s">
        <v>413</v>
      </c>
      <c r="D64" t="s">
        <v>1535</v>
      </c>
      <c r="E64">
        <v>2022</v>
      </c>
      <c r="F64" t="s">
        <v>49</v>
      </c>
      <c r="G64">
        <v>10</v>
      </c>
      <c r="H64">
        <v>1</v>
      </c>
      <c r="I64" t="s">
        <v>412</v>
      </c>
      <c r="J64" t="s">
        <v>414</v>
      </c>
      <c r="K64" t="s">
        <v>17</v>
      </c>
      <c r="L64" s="2" t="s">
        <v>415</v>
      </c>
    </row>
    <row r="65" spans="1:12" ht="101.5" x14ac:dyDescent="0.35">
      <c r="A65" t="s">
        <v>416</v>
      </c>
      <c r="B65" t="s">
        <v>417</v>
      </c>
      <c r="C65" s="1" t="s">
        <v>420</v>
      </c>
      <c r="D65" t="s">
        <v>1534</v>
      </c>
      <c r="E65">
        <v>2022</v>
      </c>
      <c r="F65" t="s">
        <v>418</v>
      </c>
      <c r="G65">
        <v>13</v>
      </c>
      <c r="I65" t="s">
        <v>419</v>
      </c>
      <c r="J65" t="s">
        <v>421</v>
      </c>
      <c r="K65" t="s">
        <v>17</v>
      </c>
      <c r="L65" s="2" t="s">
        <v>422</v>
      </c>
    </row>
    <row r="66" spans="1:12" s="3" customFormat="1" ht="58" x14ac:dyDescent="0.35">
      <c r="A66" s="3" t="s">
        <v>423</v>
      </c>
      <c r="B66" s="3" t="s">
        <v>424</v>
      </c>
      <c r="C66" s="4" t="s">
        <v>426</v>
      </c>
      <c r="D66" s="3" t="s">
        <v>1534</v>
      </c>
      <c r="E66" s="3">
        <v>2022</v>
      </c>
      <c r="F66" s="3" t="s">
        <v>49</v>
      </c>
      <c r="G66" s="3">
        <v>10</v>
      </c>
      <c r="H66" s="3">
        <v>1</v>
      </c>
      <c r="I66" s="3" t="s">
        <v>425</v>
      </c>
      <c r="J66" s="3" t="s">
        <v>427</v>
      </c>
      <c r="K66" s="3" t="s">
        <v>17</v>
      </c>
      <c r="L66" s="5" t="s">
        <v>428</v>
      </c>
    </row>
    <row r="67" spans="1:12" ht="101.5" x14ac:dyDescent="0.35">
      <c r="A67" t="s">
        <v>429</v>
      </c>
      <c r="B67" t="s">
        <v>430</v>
      </c>
      <c r="C67" s="1" t="s">
        <v>433</v>
      </c>
      <c r="D67" t="s">
        <v>1535</v>
      </c>
      <c r="E67">
        <v>2022</v>
      </c>
      <c r="F67" t="s">
        <v>431</v>
      </c>
      <c r="G67">
        <v>2022</v>
      </c>
      <c r="H67">
        <v>1</v>
      </c>
      <c r="I67" t="s">
        <v>432</v>
      </c>
      <c r="J67" t="s">
        <v>359</v>
      </c>
      <c r="K67" t="s">
        <v>17</v>
      </c>
      <c r="L67" s="2" t="s">
        <v>434</v>
      </c>
    </row>
    <row r="68" spans="1:12" ht="87" x14ac:dyDescent="0.35">
      <c r="A68" t="s">
        <v>435</v>
      </c>
      <c r="B68" t="s">
        <v>436</v>
      </c>
      <c r="C68" s="1" t="s">
        <v>439</v>
      </c>
      <c r="D68" t="s">
        <v>1535</v>
      </c>
      <c r="E68">
        <v>2022</v>
      </c>
      <c r="F68" t="s">
        <v>437</v>
      </c>
      <c r="G68">
        <v>71</v>
      </c>
      <c r="H68">
        <v>4</v>
      </c>
      <c r="I68" t="s">
        <v>438</v>
      </c>
      <c r="J68" t="s">
        <v>440</v>
      </c>
      <c r="K68" t="s">
        <v>17</v>
      </c>
      <c r="L68" s="2" t="s">
        <v>441</v>
      </c>
    </row>
    <row r="69" spans="1:12" ht="72.5" x14ac:dyDescent="0.35">
      <c r="A69" t="s">
        <v>442</v>
      </c>
      <c r="B69" t="s">
        <v>443</v>
      </c>
      <c r="C69" s="1" t="s">
        <v>445</v>
      </c>
      <c r="D69" t="s">
        <v>1534</v>
      </c>
      <c r="E69">
        <v>2022</v>
      </c>
      <c r="F69" t="s">
        <v>49</v>
      </c>
      <c r="G69">
        <v>10</v>
      </c>
      <c r="H69">
        <v>5</v>
      </c>
      <c r="I69" t="s">
        <v>444</v>
      </c>
      <c r="J69" t="s">
        <v>446</v>
      </c>
      <c r="K69" t="s">
        <v>17</v>
      </c>
      <c r="L69" s="2" t="s">
        <v>447</v>
      </c>
    </row>
    <row r="70" spans="1:12" ht="101.5" x14ac:dyDescent="0.35">
      <c r="A70" t="s">
        <v>448</v>
      </c>
      <c r="B70" t="s">
        <v>449</v>
      </c>
      <c r="C70" s="1" t="s">
        <v>452</v>
      </c>
      <c r="D70" t="s">
        <v>1535</v>
      </c>
      <c r="E70">
        <v>2022</v>
      </c>
      <c r="F70" t="s">
        <v>450</v>
      </c>
      <c r="G70">
        <v>207</v>
      </c>
      <c r="H70">
        <v>6</v>
      </c>
      <c r="I70" t="s">
        <v>451</v>
      </c>
      <c r="J70" t="s">
        <v>453</v>
      </c>
      <c r="K70" t="s">
        <v>17</v>
      </c>
      <c r="L70" s="2" t="s">
        <v>454</v>
      </c>
    </row>
    <row r="71" spans="1:12" ht="116" x14ac:dyDescent="0.35">
      <c r="A71" t="s">
        <v>455</v>
      </c>
      <c r="B71" t="s">
        <v>456</v>
      </c>
      <c r="C71" s="1" t="s">
        <v>458</v>
      </c>
      <c r="D71" t="s">
        <v>1534</v>
      </c>
      <c r="E71">
        <v>2022</v>
      </c>
      <c r="F71" t="s">
        <v>437</v>
      </c>
      <c r="G71">
        <v>70</v>
      </c>
      <c r="H71">
        <v>1</v>
      </c>
      <c r="I71" t="s">
        <v>457</v>
      </c>
      <c r="J71" t="s">
        <v>459</v>
      </c>
      <c r="K71" t="s">
        <v>17</v>
      </c>
      <c r="L71" s="2" t="s">
        <v>460</v>
      </c>
    </row>
    <row r="72" spans="1:12" ht="101.5" x14ac:dyDescent="0.35">
      <c r="A72" t="s">
        <v>461</v>
      </c>
      <c r="B72" t="s">
        <v>462</v>
      </c>
      <c r="C72" s="1" t="s">
        <v>465</v>
      </c>
      <c r="D72" t="s">
        <v>1535</v>
      </c>
      <c r="E72">
        <v>2022</v>
      </c>
      <c r="F72" t="s">
        <v>463</v>
      </c>
      <c r="G72">
        <v>61</v>
      </c>
      <c r="H72">
        <v>7</v>
      </c>
      <c r="I72" t="s">
        <v>464</v>
      </c>
      <c r="J72" t="s">
        <v>466</v>
      </c>
      <c r="K72" t="s">
        <v>17</v>
      </c>
      <c r="L72" s="2" t="s">
        <v>467</v>
      </c>
    </row>
    <row r="73" spans="1:12" ht="72.5" x14ac:dyDescent="0.35">
      <c r="A73" t="s">
        <v>468</v>
      </c>
      <c r="B73" t="s">
        <v>469</v>
      </c>
      <c r="C73" s="1" t="s">
        <v>472</v>
      </c>
      <c r="D73" t="s">
        <v>1534</v>
      </c>
      <c r="E73">
        <v>2021</v>
      </c>
      <c r="F73" t="s">
        <v>470</v>
      </c>
      <c r="G73">
        <v>295</v>
      </c>
      <c r="H73">
        <v>1</v>
      </c>
      <c r="I73" t="s">
        <v>471</v>
      </c>
      <c r="J73" t="s">
        <v>473</v>
      </c>
      <c r="K73" t="s">
        <v>17</v>
      </c>
      <c r="L73" s="2" t="s">
        <v>474</v>
      </c>
    </row>
    <row r="74" spans="1:12" ht="58" x14ac:dyDescent="0.35">
      <c r="A74" t="s">
        <v>475</v>
      </c>
      <c r="B74" t="s">
        <v>476</v>
      </c>
      <c r="C74" s="1" t="s">
        <v>478</v>
      </c>
      <c r="D74" t="s">
        <v>1534</v>
      </c>
      <c r="E74">
        <v>2021</v>
      </c>
      <c r="F74" t="s">
        <v>115</v>
      </c>
      <c r="G74">
        <v>302</v>
      </c>
      <c r="H74">
        <v>5</v>
      </c>
      <c r="I74" t="s">
        <v>477</v>
      </c>
      <c r="J74" t="s">
        <v>479</v>
      </c>
      <c r="K74" t="s">
        <v>17</v>
      </c>
      <c r="L74" s="2" t="s">
        <v>480</v>
      </c>
    </row>
    <row r="75" spans="1:12" ht="87" x14ac:dyDescent="0.35">
      <c r="A75" t="s">
        <v>481</v>
      </c>
      <c r="B75" t="s">
        <v>482</v>
      </c>
      <c r="C75" s="1" t="s">
        <v>484</v>
      </c>
      <c r="D75" t="s">
        <v>1535</v>
      </c>
      <c r="E75">
        <v>2021</v>
      </c>
      <c r="F75" t="s">
        <v>149</v>
      </c>
      <c r="G75">
        <v>7</v>
      </c>
      <c r="H75">
        <v>1</v>
      </c>
      <c r="I75" t="s">
        <v>483</v>
      </c>
      <c r="J75" t="s">
        <v>485</v>
      </c>
      <c r="K75" t="s">
        <v>17</v>
      </c>
      <c r="L75" s="2" t="s">
        <v>486</v>
      </c>
    </row>
    <row r="76" spans="1:12" ht="101.5" x14ac:dyDescent="0.35">
      <c r="A76" t="s">
        <v>487</v>
      </c>
      <c r="B76" t="s">
        <v>488</v>
      </c>
      <c r="C76" s="1" t="s">
        <v>490</v>
      </c>
      <c r="D76" t="s">
        <v>1535</v>
      </c>
      <c r="E76">
        <v>2021</v>
      </c>
      <c r="F76" t="s">
        <v>56</v>
      </c>
      <c r="G76">
        <v>14</v>
      </c>
      <c r="H76">
        <v>4</v>
      </c>
      <c r="I76" t="s">
        <v>489</v>
      </c>
      <c r="J76" t="s">
        <v>491</v>
      </c>
      <c r="K76" t="s">
        <v>17</v>
      </c>
      <c r="L76" s="2" t="s">
        <v>492</v>
      </c>
    </row>
    <row r="77" spans="1:12" ht="133.5" customHeight="1" x14ac:dyDescent="0.35">
      <c r="A77" t="s">
        <v>493</v>
      </c>
      <c r="B77" t="s">
        <v>494</v>
      </c>
      <c r="C77" s="1" t="s">
        <v>496</v>
      </c>
      <c r="D77" t="s">
        <v>1534</v>
      </c>
      <c r="E77">
        <v>2021</v>
      </c>
      <c r="F77" t="s">
        <v>149</v>
      </c>
      <c r="G77">
        <v>7</v>
      </c>
      <c r="H77">
        <v>20</v>
      </c>
      <c r="I77" t="s">
        <v>495</v>
      </c>
      <c r="J77" t="s">
        <v>497</v>
      </c>
      <c r="K77" t="s">
        <v>17</v>
      </c>
      <c r="L77" s="2" t="s">
        <v>498</v>
      </c>
    </row>
    <row r="78" spans="1:12" ht="96" customHeight="1" x14ac:dyDescent="0.35">
      <c r="A78" t="s">
        <v>499</v>
      </c>
      <c r="B78" t="s">
        <v>500</v>
      </c>
      <c r="C78" s="1" t="s">
        <v>502</v>
      </c>
      <c r="D78" t="s">
        <v>1534</v>
      </c>
      <c r="E78">
        <v>2021</v>
      </c>
      <c r="F78" t="s">
        <v>56</v>
      </c>
      <c r="G78">
        <v>14</v>
      </c>
      <c r="H78">
        <v>9</v>
      </c>
      <c r="I78" t="s">
        <v>501</v>
      </c>
      <c r="J78" t="s">
        <v>503</v>
      </c>
      <c r="K78" t="s">
        <v>17</v>
      </c>
      <c r="L78" s="2" t="s">
        <v>504</v>
      </c>
    </row>
    <row r="79" spans="1:12" ht="72.5" x14ac:dyDescent="0.35">
      <c r="A79" t="s">
        <v>505</v>
      </c>
      <c r="B79" t="s">
        <v>506</v>
      </c>
      <c r="C79" s="1" t="s">
        <v>508</v>
      </c>
      <c r="D79" t="s">
        <v>1535</v>
      </c>
      <c r="E79">
        <v>2021</v>
      </c>
      <c r="F79" t="s">
        <v>56</v>
      </c>
      <c r="G79">
        <v>14</v>
      </c>
      <c r="I79" t="s">
        <v>507</v>
      </c>
      <c r="J79" t="s">
        <v>509</v>
      </c>
      <c r="K79" t="s">
        <v>17</v>
      </c>
      <c r="L79" s="2" t="s">
        <v>510</v>
      </c>
    </row>
    <row r="80" spans="1:12" s="3" customFormat="1" ht="87" x14ac:dyDescent="0.35">
      <c r="A80" s="3" t="s">
        <v>511</v>
      </c>
      <c r="B80" s="3" t="s">
        <v>512</v>
      </c>
      <c r="C80" s="4" t="s">
        <v>514</v>
      </c>
      <c r="D80" s="3" t="s">
        <v>1534</v>
      </c>
      <c r="E80" s="3">
        <v>2021</v>
      </c>
      <c r="F80" s="3" t="s">
        <v>28</v>
      </c>
      <c r="G80" s="3">
        <v>13</v>
      </c>
      <c r="H80" s="3">
        <v>4</v>
      </c>
      <c r="I80" s="3" t="s">
        <v>513</v>
      </c>
      <c r="J80" s="3" t="s">
        <v>515</v>
      </c>
      <c r="K80" s="3" t="s">
        <v>17</v>
      </c>
      <c r="L80" s="5" t="s">
        <v>516</v>
      </c>
    </row>
    <row r="81" spans="1:12" s="3" customFormat="1" ht="58" x14ac:dyDescent="0.35">
      <c r="A81" s="3" t="s">
        <v>517</v>
      </c>
      <c r="B81" s="3" t="s">
        <v>518</v>
      </c>
      <c r="C81" s="4" t="s">
        <v>521</v>
      </c>
      <c r="D81" s="3" t="s">
        <v>1534</v>
      </c>
      <c r="E81" s="3">
        <v>2021</v>
      </c>
      <c r="F81" s="3" t="s">
        <v>519</v>
      </c>
      <c r="G81" s="3">
        <v>52</v>
      </c>
      <c r="H81" s="3">
        <v>1</v>
      </c>
      <c r="I81" s="3" t="s">
        <v>520</v>
      </c>
      <c r="J81" s="3" t="s">
        <v>522</v>
      </c>
      <c r="K81" s="3" t="s">
        <v>17</v>
      </c>
      <c r="L81" s="5" t="s">
        <v>523</v>
      </c>
    </row>
    <row r="82" spans="1:12" ht="101.5" x14ac:dyDescent="0.35">
      <c r="A82" t="s">
        <v>524</v>
      </c>
      <c r="B82" t="s">
        <v>525</v>
      </c>
      <c r="C82" s="1" t="s">
        <v>528</v>
      </c>
      <c r="D82" t="s">
        <v>1535</v>
      </c>
      <c r="E82">
        <v>2021</v>
      </c>
      <c r="F82" t="s">
        <v>526</v>
      </c>
      <c r="G82">
        <v>5</v>
      </c>
      <c r="H82">
        <v>13</v>
      </c>
      <c r="I82" t="s">
        <v>527</v>
      </c>
      <c r="J82" t="s">
        <v>529</v>
      </c>
      <c r="K82" t="s">
        <v>17</v>
      </c>
      <c r="L82" s="2" t="s">
        <v>530</v>
      </c>
    </row>
    <row r="83" spans="1:12" ht="87" x14ac:dyDescent="0.35">
      <c r="A83" t="s">
        <v>531</v>
      </c>
      <c r="B83" t="s">
        <v>532</v>
      </c>
      <c r="C83" s="1" t="s">
        <v>534</v>
      </c>
      <c r="D83" t="s">
        <v>1535</v>
      </c>
      <c r="E83">
        <v>2021</v>
      </c>
      <c r="F83" t="s">
        <v>526</v>
      </c>
      <c r="G83">
        <v>5</v>
      </c>
      <c r="H83">
        <v>9</v>
      </c>
      <c r="I83" t="s">
        <v>533</v>
      </c>
      <c r="J83" t="s">
        <v>535</v>
      </c>
      <c r="K83" t="s">
        <v>17</v>
      </c>
      <c r="L83" s="2" t="s">
        <v>536</v>
      </c>
    </row>
    <row r="84" spans="1:12" ht="103.5" customHeight="1" x14ac:dyDescent="0.35">
      <c r="A84" t="s">
        <v>537</v>
      </c>
      <c r="B84" t="s">
        <v>538</v>
      </c>
      <c r="C84" s="1" t="s">
        <v>541</v>
      </c>
      <c r="D84" t="s">
        <v>1535</v>
      </c>
      <c r="E84">
        <v>2021</v>
      </c>
      <c r="F84" t="s">
        <v>539</v>
      </c>
      <c r="G84">
        <v>224</v>
      </c>
      <c r="H84">
        <v>6</v>
      </c>
      <c r="I84" t="s">
        <v>540</v>
      </c>
      <c r="J84" t="s">
        <v>542</v>
      </c>
      <c r="K84" t="s">
        <v>17</v>
      </c>
      <c r="L84" s="2" t="s">
        <v>543</v>
      </c>
    </row>
    <row r="85" spans="1:12" ht="116" x14ac:dyDescent="0.35">
      <c r="A85" t="s">
        <v>544</v>
      </c>
      <c r="B85" t="s">
        <v>545</v>
      </c>
      <c r="C85" s="1" t="s">
        <v>547</v>
      </c>
      <c r="D85" t="s">
        <v>1534</v>
      </c>
      <c r="E85">
        <v>2021</v>
      </c>
      <c r="F85" t="s">
        <v>406</v>
      </c>
      <c r="G85">
        <v>31</v>
      </c>
      <c r="H85">
        <v>3</v>
      </c>
      <c r="I85" t="s">
        <v>546</v>
      </c>
      <c r="J85" t="s">
        <v>548</v>
      </c>
      <c r="K85" t="s">
        <v>17</v>
      </c>
      <c r="L85" s="2" t="s">
        <v>549</v>
      </c>
    </row>
    <row r="86" spans="1:12" ht="43.5" x14ac:dyDescent="0.35">
      <c r="A86" t="s">
        <v>550</v>
      </c>
      <c r="B86" t="s">
        <v>551</v>
      </c>
      <c r="C86" s="1" t="s">
        <v>554</v>
      </c>
      <c r="D86" t="s">
        <v>1534</v>
      </c>
      <c r="E86">
        <v>2021</v>
      </c>
      <c r="F86" t="s">
        <v>552</v>
      </c>
      <c r="G86">
        <v>27</v>
      </c>
      <c r="H86">
        <v>6</v>
      </c>
      <c r="I86" t="s">
        <v>553</v>
      </c>
      <c r="J86" t="s">
        <v>555</v>
      </c>
      <c r="K86" t="s">
        <v>17</v>
      </c>
      <c r="L86" s="2" t="s">
        <v>556</v>
      </c>
    </row>
    <row r="87" spans="1:12" ht="87" x14ac:dyDescent="0.35">
      <c r="A87" t="s">
        <v>557</v>
      </c>
      <c r="B87" t="s">
        <v>558</v>
      </c>
      <c r="C87" s="1" t="s">
        <v>561</v>
      </c>
      <c r="D87" t="s">
        <v>1534</v>
      </c>
      <c r="E87">
        <v>2021</v>
      </c>
      <c r="F87" t="s">
        <v>559</v>
      </c>
      <c r="H87">
        <v>1</v>
      </c>
      <c r="I87" t="s">
        <v>560</v>
      </c>
      <c r="J87" t="s">
        <v>562</v>
      </c>
      <c r="K87" t="s">
        <v>17</v>
      </c>
      <c r="L87" s="2" t="s">
        <v>563</v>
      </c>
    </row>
    <row r="88" spans="1:12" ht="101.5" x14ac:dyDescent="0.35">
      <c r="A88" t="s">
        <v>564</v>
      </c>
      <c r="B88" t="s">
        <v>565</v>
      </c>
      <c r="C88" s="1" t="s">
        <v>568</v>
      </c>
      <c r="D88" t="s">
        <v>1535</v>
      </c>
      <c r="E88">
        <v>2021</v>
      </c>
      <c r="F88" t="s">
        <v>566</v>
      </c>
      <c r="G88">
        <v>93</v>
      </c>
      <c r="H88">
        <v>5</v>
      </c>
      <c r="I88" t="s">
        <v>567</v>
      </c>
      <c r="J88" t="s">
        <v>569</v>
      </c>
      <c r="K88" t="s">
        <v>17</v>
      </c>
      <c r="L88" s="2" t="s">
        <v>570</v>
      </c>
    </row>
    <row r="89" spans="1:12" ht="101.5" x14ac:dyDescent="0.35">
      <c r="A89" t="s">
        <v>571</v>
      </c>
      <c r="B89" t="s">
        <v>572</v>
      </c>
      <c r="C89" s="1" t="s">
        <v>574</v>
      </c>
      <c r="D89" t="s">
        <v>1534</v>
      </c>
      <c r="E89">
        <v>2021</v>
      </c>
      <c r="F89" t="s">
        <v>526</v>
      </c>
      <c r="G89">
        <v>4</v>
      </c>
      <c r="H89">
        <v>16</v>
      </c>
      <c r="I89" t="s">
        <v>573</v>
      </c>
      <c r="J89" t="s">
        <v>575</v>
      </c>
      <c r="K89" t="s">
        <v>17</v>
      </c>
      <c r="L89" s="2" t="s">
        <v>576</v>
      </c>
    </row>
    <row r="90" spans="1:12" ht="101.15" customHeight="1" x14ac:dyDescent="0.35">
      <c r="A90" t="s">
        <v>577</v>
      </c>
      <c r="B90" t="s">
        <v>578</v>
      </c>
      <c r="C90" s="1" t="s">
        <v>580</v>
      </c>
      <c r="D90" t="s">
        <v>1535</v>
      </c>
      <c r="E90">
        <v>2021</v>
      </c>
      <c r="F90" t="s">
        <v>218</v>
      </c>
      <c r="G90">
        <v>8</v>
      </c>
      <c r="H90">
        <v>9</v>
      </c>
      <c r="I90" t="s">
        <v>579</v>
      </c>
      <c r="J90" t="s">
        <v>581</v>
      </c>
      <c r="K90" t="s">
        <v>17</v>
      </c>
      <c r="L90" s="2" t="s">
        <v>582</v>
      </c>
    </row>
    <row r="91" spans="1:12" ht="72.5" x14ac:dyDescent="0.35">
      <c r="A91" t="s">
        <v>583</v>
      </c>
      <c r="B91" t="s">
        <v>584</v>
      </c>
      <c r="C91" s="1" t="s">
        <v>586</v>
      </c>
      <c r="D91" t="s">
        <v>1535</v>
      </c>
      <c r="E91">
        <v>2021</v>
      </c>
      <c r="F91" t="s">
        <v>232</v>
      </c>
      <c r="G91">
        <v>21</v>
      </c>
      <c r="H91">
        <v>5</v>
      </c>
      <c r="I91" t="s">
        <v>585</v>
      </c>
      <c r="J91" t="s">
        <v>587</v>
      </c>
      <c r="K91" t="s">
        <v>17</v>
      </c>
      <c r="L91" s="2" t="s">
        <v>588</v>
      </c>
    </row>
    <row r="92" spans="1:12" ht="72.5" x14ac:dyDescent="0.35">
      <c r="A92" t="s">
        <v>589</v>
      </c>
      <c r="B92" t="s">
        <v>590</v>
      </c>
      <c r="C92" s="1" t="s">
        <v>593</v>
      </c>
      <c r="D92" t="s">
        <v>1534</v>
      </c>
      <c r="E92">
        <v>2021</v>
      </c>
      <c r="F92" t="s">
        <v>591</v>
      </c>
      <c r="G92">
        <v>17</v>
      </c>
      <c r="H92">
        <v>24</v>
      </c>
      <c r="I92" t="s">
        <v>592</v>
      </c>
      <c r="J92" t="s">
        <v>594</v>
      </c>
      <c r="K92" t="s">
        <v>17</v>
      </c>
      <c r="L92" s="2" t="s">
        <v>595</v>
      </c>
    </row>
    <row r="93" spans="1:12" ht="116" x14ac:dyDescent="0.35">
      <c r="A93" t="s">
        <v>596</v>
      </c>
      <c r="B93" t="s">
        <v>597</v>
      </c>
      <c r="C93" s="1" t="s">
        <v>599</v>
      </c>
      <c r="D93" t="s">
        <v>1534</v>
      </c>
      <c r="E93">
        <v>2021</v>
      </c>
      <c r="F93" t="s">
        <v>56</v>
      </c>
      <c r="G93">
        <v>14</v>
      </c>
      <c r="H93">
        <v>15</v>
      </c>
      <c r="I93" t="s">
        <v>598</v>
      </c>
      <c r="J93" t="s">
        <v>600</v>
      </c>
      <c r="K93" t="s">
        <v>17</v>
      </c>
      <c r="L93" s="2" t="s">
        <v>601</v>
      </c>
    </row>
    <row r="94" spans="1:12" ht="72.5" x14ac:dyDescent="0.35">
      <c r="A94" t="s">
        <v>602</v>
      </c>
      <c r="B94" t="s">
        <v>603</v>
      </c>
      <c r="C94" s="1" t="s">
        <v>606</v>
      </c>
      <c r="D94" t="s">
        <v>1535</v>
      </c>
      <c r="E94">
        <v>2021</v>
      </c>
      <c r="F94" t="s">
        <v>604</v>
      </c>
      <c r="G94">
        <v>11</v>
      </c>
      <c r="H94">
        <v>23</v>
      </c>
      <c r="I94" t="s">
        <v>605</v>
      </c>
      <c r="J94" t="s">
        <v>607</v>
      </c>
      <c r="K94" t="s">
        <v>17</v>
      </c>
      <c r="L94" s="2" t="s">
        <v>608</v>
      </c>
    </row>
    <row r="95" spans="1:12" ht="140.5" customHeight="1" x14ac:dyDescent="0.35">
      <c r="A95" t="s">
        <v>609</v>
      </c>
      <c r="B95" t="s">
        <v>610</v>
      </c>
      <c r="C95" s="1" t="s">
        <v>612</v>
      </c>
      <c r="D95" t="s">
        <v>1535</v>
      </c>
      <c r="E95">
        <v>2021</v>
      </c>
      <c r="F95" t="s">
        <v>232</v>
      </c>
      <c r="G95">
        <v>21</v>
      </c>
      <c r="H95">
        <v>9</v>
      </c>
      <c r="I95" t="s">
        <v>611</v>
      </c>
      <c r="J95" t="s">
        <v>613</v>
      </c>
      <c r="K95" t="s">
        <v>17</v>
      </c>
      <c r="L95" s="2" t="s">
        <v>614</v>
      </c>
    </row>
    <row r="96" spans="1:12" ht="87" x14ac:dyDescent="0.35">
      <c r="A96" t="s">
        <v>615</v>
      </c>
      <c r="B96" t="s">
        <v>616</v>
      </c>
      <c r="C96" s="1" t="s">
        <v>619</v>
      </c>
      <c r="D96" t="s">
        <v>1534</v>
      </c>
      <c r="E96">
        <v>2021</v>
      </c>
      <c r="F96" t="s">
        <v>617</v>
      </c>
      <c r="G96">
        <v>2</v>
      </c>
      <c r="H96">
        <v>4</v>
      </c>
      <c r="I96" t="s">
        <v>618</v>
      </c>
      <c r="J96" t="s">
        <v>620</v>
      </c>
      <c r="K96" t="s">
        <v>17</v>
      </c>
      <c r="L96" s="2" t="s">
        <v>621</v>
      </c>
    </row>
    <row r="97" spans="1:12" s="3" customFormat="1" ht="58" x14ac:dyDescent="0.35">
      <c r="A97" s="3" t="s">
        <v>622</v>
      </c>
      <c r="B97" s="3" t="s">
        <v>623</v>
      </c>
      <c r="C97" s="4" t="s">
        <v>625</v>
      </c>
      <c r="D97" s="3" t="s">
        <v>1534</v>
      </c>
      <c r="E97" s="3">
        <v>2021</v>
      </c>
      <c r="F97" s="3" t="s">
        <v>56</v>
      </c>
      <c r="G97" s="3">
        <v>14</v>
      </c>
      <c r="H97" s="3">
        <v>19</v>
      </c>
      <c r="I97" s="3" t="s">
        <v>624</v>
      </c>
      <c r="J97" s="3" t="s">
        <v>626</v>
      </c>
      <c r="K97" s="3" t="s">
        <v>17</v>
      </c>
      <c r="L97" s="5" t="s">
        <v>627</v>
      </c>
    </row>
    <row r="98" spans="1:12" ht="72.5" x14ac:dyDescent="0.35">
      <c r="A98" t="s">
        <v>628</v>
      </c>
      <c r="B98" t="s">
        <v>629</v>
      </c>
      <c r="C98" s="1" t="s">
        <v>632</v>
      </c>
      <c r="D98" t="s">
        <v>1535</v>
      </c>
      <c r="E98">
        <v>2021</v>
      </c>
      <c r="F98" t="s">
        <v>630</v>
      </c>
      <c r="G98">
        <v>5</v>
      </c>
      <c r="H98">
        <v>7</v>
      </c>
      <c r="I98" t="s">
        <v>631</v>
      </c>
      <c r="J98" t="s">
        <v>633</v>
      </c>
      <c r="K98" t="s">
        <v>17</v>
      </c>
      <c r="L98" s="2" t="s">
        <v>634</v>
      </c>
    </row>
    <row r="99" spans="1:12" ht="58" x14ac:dyDescent="0.35">
      <c r="A99" t="s">
        <v>635</v>
      </c>
      <c r="B99" t="s">
        <v>636</v>
      </c>
      <c r="C99" s="1" t="s">
        <v>638</v>
      </c>
      <c r="D99" t="s">
        <v>1534</v>
      </c>
      <c r="E99">
        <v>2021</v>
      </c>
      <c r="F99" t="s">
        <v>28</v>
      </c>
      <c r="G99">
        <v>13</v>
      </c>
      <c r="H99">
        <v>8</v>
      </c>
      <c r="I99" t="s">
        <v>637</v>
      </c>
      <c r="J99" t="s">
        <v>639</v>
      </c>
      <c r="K99" t="s">
        <v>17</v>
      </c>
      <c r="L99" s="2" t="s">
        <v>640</v>
      </c>
    </row>
    <row r="100" spans="1:12" ht="72.5" x14ac:dyDescent="0.35">
      <c r="A100" t="s">
        <v>641</v>
      </c>
      <c r="B100" t="s">
        <v>642</v>
      </c>
      <c r="C100" s="1" t="s">
        <v>645</v>
      </c>
      <c r="D100" t="s">
        <v>1534</v>
      </c>
      <c r="E100">
        <v>2021</v>
      </c>
      <c r="F100" t="s">
        <v>643</v>
      </c>
      <c r="G100">
        <v>15</v>
      </c>
      <c r="I100" t="s">
        <v>644</v>
      </c>
      <c r="J100" t="s">
        <v>646</v>
      </c>
      <c r="K100" t="s">
        <v>17</v>
      </c>
      <c r="L100" s="2" t="s">
        <v>647</v>
      </c>
    </row>
    <row r="101" spans="1:12" ht="87" x14ac:dyDescent="0.35">
      <c r="A101" t="s">
        <v>648</v>
      </c>
      <c r="B101" t="s">
        <v>649</v>
      </c>
      <c r="C101" s="1" t="s">
        <v>651</v>
      </c>
      <c r="D101" t="s">
        <v>1535</v>
      </c>
      <c r="E101">
        <v>2021</v>
      </c>
      <c r="F101" t="s">
        <v>211</v>
      </c>
      <c r="G101">
        <v>8</v>
      </c>
      <c r="H101">
        <v>3</v>
      </c>
      <c r="I101" t="s">
        <v>650</v>
      </c>
      <c r="J101" t="s">
        <v>652</v>
      </c>
      <c r="K101" t="s">
        <v>17</v>
      </c>
      <c r="L101" s="2" t="s">
        <v>653</v>
      </c>
    </row>
    <row r="102" spans="1:12" s="3" customFormat="1" ht="72.5" x14ac:dyDescent="0.35">
      <c r="A102" s="3" t="s">
        <v>654</v>
      </c>
      <c r="B102" s="3" t="s">
        <v>655</v>
      </c>
      <c r="C102" s="4" t="s">
        <v>658</v>
      </c>
      <c r="D102" s="3" t="s">
        <v>1535</v>
      </c>
      <c r="E102" s="3">
        <v>2021</v>
      </c>
      <c r="F102" s="3" t="s">
        <v>656</v>
      </c>
      <c r="G102" s="3">
        <v>11</v>
      </c>
      <c r="H102" s="3">
        <v>2</v>
      </c>
      <c r="I102" s="3" t="s">
        <v>657</v>
      </c>
      <c r="J102" s="3" t="s">
        <v>659</v>
      </c>
      <c r="K102" s="3" t="s">
        <v>17</v>
      </c>
      <c r="L102" s="5" t="s">
        <v>660</v>
      </c>
    </row>
    <row r="103" spans="1:12" s="3" customFormat="1" ht="87" x14ac:dyDescent="0.35">
      <c r="A103" s="3" t="s">
        <v>661</v>
      </c>
      <c r="B103" s="3" t="s">
        <v>662</v>
      </c>
      <c r="C103" s="4" t="s">
        <v>665</v>
      </c>
      <c r="D103" s="3" t="s">
        <v>1535</v>
      </c>
      <c r="E103" s="3">
        <v>2021</v>
      </c>
      <c r="F103" s="3" t="s">
        <v>663</v>
      </c>
      <c r="G103" s="3">
        <v>64</v>
      </c>
      <c r="I103" s="3" t="s">
        <v>664</v>
      </c>
      <c r="J103" s="3" t="s">
        <v>666</v>
      </c>
      <c r="K103" s="3" t="s">
        <v>17</v>
      </c>
      <c r="L103" s="5" t="s">
        <v>667</v>
      </c>
    </row>
    <row r="104" spans="1:12" s="3" customFormat="1" ht="87" x14ac:dyDescent="0.35">
      <c r="A104" s="3" t="s">
        <v>668</v>
      </c>
      <c r="B104" s="3" t="s">
        <v>669</v>
      </c>
      <c r="C104" s="4" t="s">
        <v>671</v>
      </c>
      <c r="D104" s="3" t="s">
        <v>1534</v>
      </c>
      <c r="E104" s="3">
        <v>2021</v>
      </c>
      <c r="F104" s="3" t="s">
        <v>49</v>
      </c>
      <c r="G104" s="3">
        <v>9</v>
      </c>
      <c r="H104" s="3">
        <v>2</v>
      </c>
      <c r="I104" s="3" t="s">
        <v>670</v>
      </c>
      <c r="J104" s="3" t="s">
        <v>672</v>
      </c>
      <c r="K104" s="3" t="s">
        <v>17</v>
      </c>
      <c r="L104" s="5" t="s">
        <v>673</v>
      </c>
    </row>
    <row r="105" spans="1:12" ht="217.5" x14ac:dyDescent="0.35">
      <c r="A105" t="s">
        <v>674</v>
      </c>
      <c r="B105" t="s">
        <v>675</v>
      </c>
      <c r="C105" s="1" t="s">
        <v>678</v>
      </c>
      <c r="D105" t="s">
        <v>1535</v>
      </c>
      <c r="E105">
        <v>2021</v>
      </c>
      <c r="F105" t="s">
        <v>676</v>
      </c>
      <c r="H105">
        <v>1</v>
      </c>
      <c r="I105" t="s">
        <v>677</v>
      </c>
      <c r="J105" t="s">
        <v>679</v>
      </c>
      <c r="K105" t="s">
        <v>17</v>
      </c>
      <c r="L105" s="2" t="s">
        <v>680</v>
      </c>
    </row>
    <row r="106" spans="1:12" s="3" customFormat="1" ht="101.5" x14ac:dyDescent="0.35">
      <c r="A106" s="3" t="s">
        <v>681</v>
      </c>
      <c r="B106" s="3" t="s">
        <v>682</v>
      </c>
      <c r="C106" s="4" t="s">
        <v>684</v>
      </c>
      <c r="D106" s="3" t="s">
        <v>1534</v>
      </c>
      <c r="E106" s="3">
        <v>2021</v>
      </c>
      <c r="F106" s="3" t="s">
        <v>49</v>
      </c>
      <c r="G106" s="3">
        <v>9</v>
      </c>
      <c r="H106" s="3">
        <v>48</v>
      </c>
      <c r="I106" s="3" t="s">
        <v>683</v>
      </c>
      <c r="J106" s="3" t="s">
        <v>685</v>
      </c>
      <c r="K106" s="3" t="s">
        <v>17</v>
      </c>
      <c r="L106" s="5" t="s">
        <v>686</v>
      </c>
    </row>
    <row r="107" spans="1:12" s="3" customFormat="1" ht="97.5" customHeight="1" x14ac:dyDescent="0.35">
      <c r="A107" s="3" t="s">
        <v>687</v>
      </c>
      <c r="B107" s="3" t="s">
        <v>688</v>
      </c>
      <c r="C107" s="4" t="s">
        <v>690</v>
      </c>
      <c r="D107" s="3" t="s">
        <v>1535</v>
      </c>
      <c r="E107" s="3">
        <v>2021</v>
      </c>
      <c r="F107" s="3" t="s">
        <v>49</v>
      </c>
      <c r="G107" s="3">
        <v>9</v>
      </c>
      <c r="H107" s="3">
        <v>7</v>
      </c>
      <c r="I107" s="3" t="s">
        <v>689</v>
      </c>
      <c r="J107" s="3" t="s">
        <v>691</v>
      </c>
      <c r="K107" s="3" t="s">
        <v>17</v>
      </c>
      <c r="L107" s="5" t="s">
        <v>692</v>
      </c>
    </row>
    <row r="108" spans="1:12" ht="72.5" x14ac:dyDescent="0.35">
      <c r="A108" t="s">
        <v>693</v>
      </c>
      <c r="B108" t="s">
        <v>694</v>
      </c>
      <c r="C108" s="1" t="s">
        <v>696</v>
      </c>
      <c r="D108" t="s">
        <v>1535</v>
      </c>
      <c r="E108">
        <v>2021</v>
      </c>
      <c r="F108" t="s">
        <v>49</v>
      </c>
      <c r="G108">
        <v>9</v>
      </c>
      <c r="H108">
        <v>3</v>
      </c>
      <c r="I108" t="s">
        <v>695</v>
      </c>
      <c r="J108" t="s">
        <v>697</v>
      </c>
      <c r="K108" t="s">
        <v>17</v>
      </c>
      <c r="L108" s="2" t="s">
        <v>698</v>
      </c>
    </row>
    <row r="109" spans="1:12" s="3" customFormat="1" ht="101.5" x14ac:dyDescent="0.35">
      <c r="A109" s="3" t="s">
        <v>699</v>
      </c>
      <c r="B109" s="3" t="s">
        <v>700</v>
      </c>
      <c r="C109" s="4" t="s">
        <v>702</v>
      </c>
      <c r="D109" s="3" t="s">
        <v>1534</v>
      </c>
      <c r="E109" s="3">
        <v>2021</v>
      </c>
      <c r="F109" s="3" t="s">
        <v>49</v>
      </c>
      <c r="G109" s="3">
        <v>9</v>
      </c>
      <c r="H109" s="3">
        <v>15</v>
      </c>
      <c r="I109" s="3" t="s">
        <v>701</v>
      </c>
      <c r="J109" s="3" t="s">
        <v>703</v>
      </c>
      <c r="K109" s="3" t="s">
        <v>17</v>
      </c>
      <c r="L109" s="5" t="s">
        <v>704</v>
      </c>
    </row>
    <row r="110" spans="1:12" ht="72.5" x14ac:dyDescent="0.35">
      <c r="A110" t="s">
        <v>705</v>
      </c>
      <c r="B110" t="s">
        <v>706</v>
      </c>
      <c r="C110" s="1" t="s">
        <v>709</v>
      </c>
      <c r="D110" t="s">
        <v>1535</v>
      </c>
      <c r="E110">
        <v>2021</v>
      </c>
      <c r="F110" t="s">
        <v>707</v>
      </c>
      <c r="G110">
        <v>8</v>
      </c>
      <c r="I110" t="s">
        <v>708</v>
      </c>
      <c r="J110" t="s">
        <v>710</v>
      </c>
      <c r="K110" t="s">
        <v>17</v>
      </c>
      <c r="L110" s="2" t="s">
        <v>711</v>
      </c>
    </row>
    <row r="111" spans="1:12" ht="87" x14ac:dyDescent="0.35">
      <c r="A111" t="s">
        <v>712</v>
      </c>
      <c r="B111" t="s">
        <v>713</v>
      </c>
      <c r="C111" s="1" t="s">
        <v>716</v>
      </c>
      <c r="D111" t="s">
        <v>1535</v>
      </c>
      <c r="E111">
        <v>2021</v>
      </c>
      <c r="F111" t="s">
        <v>714</v>
      </c>
      <c r="G111">
        <v>2021</v>
      </c>
      <c r="H111">
        <v>4</v>
      </c>
      <c r="I111" t="s">
        <v>715</v>
      </c>
      <c r="J111" t="s">
        <v>359</v>
      </c>
      <c r="K111" t="s">
        <v>17</v>
      </c>
      <c r="L111" s="2" t="s">
        <v>717</v>
      </c>
    </row>
    <row r="112" spans="1:12" s="3" customFormat="1" ht="72.5" x14ac:dyDescent="0.35">
      <c r="A112" s="3" t="s">
        <v>718</v>
      </c>
      <c r="B112" s="3" t="s">
        <v>719</v>
      </c>
      <c r="C112" s="4" t="s">
        <v>721</v>
      </c>
      <c r="D112" s="3" t="s">
        <v>1534</v>
      </c>
      <c r="E112" s="3">
        <v>2021</v>
      </c>
      <c r="F112" s="3" t="s">
        <v>49</v>
      </c>
      <c r="G112" s="3">
        <v>9</v>
      </c>
      <c r="H112" s="3">
        <v>35</v>
      </c>
      <c r="I112" s="3" t="s">
        <v>720</v>
      </c>
      <c r="J112" s="3" t="s">
        <v>722</v>
      </c>
      <c r="K112" s="3" t="s">
        <v>17</v>
      </c>
      <c r="L112" s="5" t="s">
        <v>723</v>
      </c>
    </row>
    <row r="113" spans="1:12" s="3" customFormat="1" ht="72.5" x14ac:dyDescent="0.35">
      <c r="A113" s="3" t="s">
        <v>724</v>
      </c>
      <c r="B113" s="3" t="s">
        <v>725</v>
      </c>
      <c r="C113" s="4" t="s">
        <v>727</v>
      </c>
      <c r="D113" s="3" t="s">
        <v>1534</v>
      </c>
      <c r="E113" s="3">
        <v>2021</v>
      </c>
      <c r="F113" s="3" t="s">
        <v>49</v>
      </c>
      <c r="G113" s="3">
        <v>9</v>
      </c>
      <c r="H113" s="3">
        <v>5</v>
      </c>
      <c r="I113" s="3" t="s">
        <v>726</v>
      </c>
      <c r="J113" s="3" t="s">
        <v>728</v>
      </c>
      <c r="K113" s="3" t="s">
        <v>17</v>
      </c>
      <c r="L113" s="5" t="s">
        <v>729</v>
      </c>
    </row>
    <row r="114" spans="1:12" s="3" customFormat="1" ht="87" x14ac:dyDescent="0.35">
      <c r="A114" s="3" t="s">
        <v>730</v>
      </c>
      <c r="B114" s="3" t="s">
        <v>731</v>
      </c>
      <c r="C114" s="4" t="s">
        <v>733</v>
      </c>
      <c r="D114" s="3" t="s">
        <v>1534</v>
      </c>
      <c r="E114" s="3">
        <v>2021</v>
      </c>
      <c r="F114" s="3" t="s">
        <v>49</v>
      </c>
      <c r="G114" s="3">
        <v>9</v>
      </c>
      <c r="H114" s="3">
        <v>28</v>
      </c>
      <c r="I114" s="3" t="s">
        <v>732</v>
      </c>
      <c r="J114" s="3" t="s">
        <v>734</v>
      </c>
      <c r="K114" s="3" t="s">
        <v>17</v>
      </c>
      <c r="L114" s="5" t="s">
        <v>735</v>
      </c>
    </row>
    <row r="115" spans="1:12" ht="116" x14ac:dyDescent="0.35">
      <c r="A115" t="s">
        <v>736</v>
      </c>
      <c r="B115" t="s">
        <v>737</v>
      </c>
      <c r="C115" s="1" t="s">
        <v>739</v>
      </c>
      <c r="D115" t="s">
        <v>1535</v>
      </c>
      <c r="E115">
        <v>2021</v>
      </c>
      <c r="F115" t="s">
        <v>232</v>
      </c>
      <c r="G115">
        <v>21</v>
      </c>
      <c r="H115">
        <v>3</v>
      </c>
      <c r="I115" t="s">
        <v>738</v>
      </c>
      <c r="J115" t="s">
        <v>740</v>
      </c>
      <c r="K115" t="s">
        <v>17</v>
      </c>
      <c r="L115" s="2" t="s">
        <v>741</v>
      </c>
    </row>
    <row r="116" spans="1:12" ht="74.150000000000006" customHeight="1" x14ac:dyDescent="0.35">
      <c r="A116" t="s">
        <v>742</v>
      </c>
      <c r="B116" t="s">
        <v>743</v>
      </c>
      <c r="C116" s="1" t="s">
        <v>746</v>
      </c>
      <c r="D116" t="s">
        <v>1535</v>
      </c>
      <c r="E116">
        <v>2021</v>
      </c>
      <c r="F116" t="s">
        <v>744</v>
      </c>
      <c r="G116">
        <v>2021</v>
      </c>
      <c r="I116" t="s">
        <v>745</v>
      </c>
      <c r="J116" t="s">
        <v>359</v>
      </c>
      <c r="K116" t="s">
        <v>17</v>
      </c>
      <c r="L116" s="2" t="s">
        <v>747</v>
      </c>
    </row>
    <row r="117" spans="1:12" ht="101.5" x14ac:dyDescent="0.35">
      <c r="A117" t="s">
        <v>748</v>
      </c>
      <c r="B117" t="s">
        <v>749</v>
      </c>
      <c r="C117" s="1" t="s">
        <v>751</v>
      </c>
      <c r="D117" t="s">
        <v>1535</v>
      </c>
      <c r="E117">
        <v>2021</v>
      </c>
      <c r="F117" t="s">
        <v>49</v>
      </c>
      <c r="G117">
        <v>9</v>
      </c>
      <c r="H117">
        <v>21</v>
      </c>
      <c r="I117" t="s">
        <v>750</v>
      </c>
      <c r="J117" t="s">
        <v>752</v>
      </c>
      <c r="K117" t="s">
        <v>17</v>
      </c>
      <c r="L117" s="2" t="s">
        <v>753</v>
      </c>
    </row>
    <row r="118" spans="1:12" ht="116" x14ac:dyDescent="0.35">
      <c r="A118" t="s">
        <v>754</v>
      </c>
      <c r="B118" t="s">
        <v>755</v>
      </c>
      <c r="C118" s="1" t="s">
        <v>758</v>
      </c>
      <c r="D118" t="s">
        <v>1534</v>
      </c>
      <c r="E118">
        <v>2021</v>
      </c>
      <c r="F118" t="s">
        <v>756</v>
      </c>
      <c r="G118">
        <v>5</v>
      </c>
      <c r="H118">
        <v>2</v>
      </c>
      <c r="I118" t="s">
        <v>757</v>
      </c>
      <c r="J118" t="s">
        <v>759</v>
      </c>
      <c r="K118" t="s">
        <v>17</v>
      </c>
      <c r="L118" s="2" t="s">
        <v>760</v>
      </c>
    </row>
    <row r="119" spans="1:12" ht="101.5" x14ac:dyDescent="0.35">
      <c r="A119" t="s">
        <v>761</v>
      </c>
      <c r="B119" t="s">
        <v>762</v>
      </c>
      <c r="C119" s="1" t="s">
        <v>764</v>
      </c>
      <c r="D119" t="s">
        <v>1535</v>
      </c>
      <c r="E119">
        <v>2021</v>
      </c>
      <c r="F119" t="s">
        <v>49</v>
      </c>
      <c r="G119">
        <v>9</v>
      </c>
      <c r="H119">
        <v>31</v>
      </c>
      <c r="I119" t="s">
        <v>763</v>
      </c>
      <c r="J119" t="s">
        <v>765</v>
      </c>
      <c r="K119" t="s">
        <v>17</v>
      </c>
      <c r="L119" s="2" t="s">
        <v>766</v>
      </c>
    </row>
    <row r="120" spans="1:12" ht="88.5" customHeight="1" x14ac:dyDescent="0.35">
      <c r="A120" t="s">
        <v>767</v>
      </c>
      <c r="B120" t="s">
        <v>768</v>
      </c>
      <c r="C120" s="1" t="s">
        <v>770</v>
      </c>
      <c r="D120" t="s">
        <v>1535</v>
      </c>
      <c r="E120">
        <v>2021</v>
      </c>
      <c r="F120" t="s">
        <v>252</v>
      </c>
      <c r="G120">
        <v>21</v>
      </c>
      <c r="H120">
        <v>3</v>
      </c>
      <c r="I120" t="s">
        <v>769</v>
      </c>
      <c r="J120" t="s">
        <v>771</v>
      </c>
      <c r="K120" t="s">
        <v>17</v>
      </c>
      <c r="L120" s="2" t="s">
        <v>772</v>
      </c>
    </row>
    <row r="121" spans="1:12" s="3" customFormat="1" ht="159.5" x14ac:dyDescent="0.35">
      <c r="A121" s="3" t="s">
        <v>773</v>
      </c>
      <c r="B121" s="3" t="s">
        <v>774</v>
      </c>
      <c r="C121" s="4" t="s">
        <v>777</v>
      </c>
      <c r="D121" s="3" t="s">
        <v>1535</v>
      </c>
      <c r="E121" s="3">
        <v>2020</v>
      </c>
      <c r="F121" s="3" t="s">
        <v>775</v>
      </c>
      <c r="G121" s="3">
        <v>3</v>
      </c>
      <c r="H121" s="3">
        <v>31</v>
      </c>
      <c r="I121" s="3" t="s">
        <v>776</v>
      </c>
      <c r="J121" s="3" t="s">
        <v>778</v>
      </c>
      <c r="K121" s="3" t="s">
        <v>17</v>
      </c>
      <c r="L121" s="5" t="s">
        <v>779</v>
      </c>
    </row>
    <row r="122" spans="1:12" ht="130.5" x14ac:dyDescent="0.35">
      <c r="A122" t="s">
        <v>780</v>
      </c>
      <c r="B122" t="s">
        <v>781</v>
      </c>
      <c r="C122" s="1" t="s">
        <v>783</v>
      </c>
      <c r="D122" t="s">
        <v>1535</v>
      </c>
      <c r="E122">
        <v>2020</v>
      </c>
      <c r="F122" t="s">
        <v>775</v>
      </c>
      <c r="G122">
        <v>3</v>
      </c>
      <c r="H122">
        <v>29</v>
      </c>
      <c r="I122" t="s">
        <v>782</v>
      </c>
      <c r="J122" t="s">
        <v>784</v>
      </c>
      <c r="K122" t="s">
        <v>17</v>
      </c>
      <c r="L122" s="2" t="s">
        <v>785</v>
      </c>
    </row>
    <row r="123" spans="1:12" ht="87" x14ac:dyDescent="0.35">
      <c r="A123" t="s">
        <v>786</v>
      </c>
      <c r="B123" t="s">
        <v>787</v>
      </c>
      <c r="C123" s="1" t="s">
        <v>789</v>
      </c>
      <c r="D123" t="s">
        <v>1535</v>
      </c>
      <c r="E123">
        <v>2020</v>
      </c>
      <c r="F123" t="s">
        <v>56</v>
      </c>
      <c r="G123">
        <v>13</v>
      </c>
      <c r="H123">
        <v>8</v>
      </c>
      <c r="I123" t="s">
        <v>788</v>
      </c>
      <c r="J123" t="s">
        <v>790</v>
      </c>
      <c r="K123" t="s">
        <v>17</v>
      </c>
      <c r="L123" s="2" t="s">
        <v>791</v>
      </c>
    </row>
    <row r="124" spans="1:12" ht="83.15" customHeight="1" x14ac:dyDescent="0.35">
      <c r="A124" t="s">
        <v>792</v>
      </c>
      <c r="B124" t="s">
        <v>793</v>
      </c>
      <c r="C124" s="1" t="s">
        <v>796</v>
      </c>
      <c r="D124" t="s">
        <v>1535</v>
      </c>
      <c r="E124">
        <v>2020</v>
      </c>
      <c r="F124" t="s">
        <v>794</v>
      </c>
      <c r="G124">
        <v>2020</v>
      </c>
      <c r="H124">
        <v>2</v>
      </c>
      <c r="I124" t="s">
        <v>795</v>
      </c>
      <c r="J124" t="s">
        <v>797</v>
      </c>
      <c r="K124" t="s">
        <v>17</v>
      </c>
      <c r="L124" s="2" t="s">
        <v>798</v>
      </c>
    </row>
    <row r="125" spans="1:12" ht="130.5" x14ac:dyDescent="0.35">
      <c r="A125" t="s">
        <v>799</v>
      </c>
      <c r="B125" t="s">
        <v>800</v>
      </c>
      <c r="C125" s="1" t="s">
        <v>802</v>
      </c>
      <c r="D125" t="s">
        <v>1535</v>
      </c>
      <c r="E125">
        <v>2020</v>
      </c>
      <c r="F125" t="s">
        <v>28</v>
      </c>
      <c r="G125">
        <v>12</v>
      </c>
      <c r="H125">
        <v>12</v>
      </c>
      <c r="I125" t="s">
        <v>801</v>
      </c>
      <c r="J125" t="s">
        <v>803</v>
      </c>
      <c r="K125" t="s">
        <v>17</v>
      </c>
      <c r="L125" s="2" t="s">
        <v>804</v>
      </c>
    </row>
    <row r="126" spans="1:12" ht="102.65" customHeight="1" x14ac:dyDescent="0.35">
      <c r="A126" t="s">
        <v>805</v>
      </c>
      <c r="B126" t="s">
        <v>806</v>
      </c>
      <c r="C126" s="1" t="s">
        <v>809</v>
      </c>
      <c r="D126" t="s">
        <v>1535</v>
      </c>
      <c r="E126">
        <v>2020</v>
      </c>
      <c r="F126" t="s">
        <v>807</v>
      </c>
      <c r="G126">
        <v>20</v>
      </c>
      <c r="H126">
        <v>15</v>
      </c>
      <c r="I126" t="s">
        <v>808</v>
      </c>
      <c r="J126" t="s">
        <v>810</v>
      </c>
      <c r="K126" t="s">
        <v>17</v>
      </c>
      <c r="L126" s="2" t="s">
        <v>811</v>
      </c>
    </row>
    <row r="127" spans="1:12" ht="101.5" x14ac:dyDescent="0.35">
      <c r="A127" t="s">
        <v>812</v>
      </c>
      <c r="B127" t="s">
        <v>813</v>
      </c>
      <c r="C127" s="1" t="s">
        <v>815</v>
      </c>
      <c r="D127" t="s">
        <v>1535</v>
      </c>
      <c r="E127">
        <v>2020</v>
      </c>
      <c r="F127" t="s">
        <v>56</v>
      </c>
      <c r="G127">
        <v>13</v>
      </c>
      <c r="H127">
        <v>10</v>
      </c>
      <c r="I127" t="s">
        <v>814</v>
      </c>
      <c r="J127" t="s">
        <v>816</v>
      </c>
      <c r="K127" t="s">
        <v>17</v>
      </c>
      <c r="L127" s="2" t="s">
        <v>817</v>
      </c>
    </row>
    <row r="128" spans="1:12" ht="72.5" x14ac:dyDescent="0.35">
      <c r="A128" t="s">
        <v>818</v>
      </c>
      <c r="B128" t="s">
        <v>819</v>
      </c>
      <c r="C128" s="1" t="s">
        <v>822</v>
      </c>
      <c r="D128" t="s">
        <v>1534</v>
      </c>
      <c r="E128">
        <v>2020</v>
      </c>
      <c r="F128" t="s">
        <v>820</v>
      </c>
      <c r="G128">
        <v>35</v>
      </c>
      <c r="H128">
        <v>8</v>
      </c>
      <c r="I128" t="s">
        <v>821</v>
      </c>
      <c r="J128" t="s">
        <v>823</v>
      </c>
      <c r="K128" t="s">
        <v>17</v>
      </c>
      <c r="L128" s="2" t="s">
        <v>824</v>
      </c>
    </row>
    <row r="129" spans="1:12" ht="87" customHeight="1" x14ac:dyDescent="0.35">
      <c r="A129" t="s">
        <v>825</v>
      </c>
      <c r="B129" t="s">
        <v>826</v>
      </c>
      <c r="C129" s="1" t="s">
        <v>828</v>
      </c>
      <c r="D129" t="s">
        <v>1535</v>
      </c>
      <c r="E129">
        <v>2020</v>
      </c>
      <c r="F129" t="s">
        <v>56</v>
      </c>
      <c r="G129">
        <v>13</v>
      </c>
      <c r="H129">
        <v>16</v>
      </c>
      <c r="I129" t="s">
        <v>827</v>
      </c>
      <c r="J129" t="s">
        <v>829</v>
      </c>
      <c r="K129" t="s">
        <v>17</v>
      </c>
      <c r="L129" s="2" t="s">
        <v>830</v>
      </c>
    </row>
    <row r="130" spans="1:12" ht="101.5" x14ac:dyDescent="0.35">
      <c r="A130" t="s">
        <v>831</v>
      </c>
      <c r="B130" t="s">
        <v>832</v>
      </c>
      <c r="C130" s="1" t="s">
        <v>834</v>
      </c>
      <c r="D130" t="s">
        <v>1534</v>
      </c>
      <c r="E130">
        <v>2020</v>
      </c>
      <c r="F130" t="s">
        <v>28</v>
      </c>
      <c r="G130">
        <v>12</v>
      </c>
      <c r="H130">
        <v>3</v>
      </c>
      <c r="I130" t="s">
        <v>833</v>
      </c>
      <c r="J130" t="s">
        <v>835</v>
      </c>
      <c r="K130" t="s">
        <v>17</v>
      </c>
      <c r="L130" s="2" t="s">
        <v>836</v>
      </c>
    </row>
    <row r="131" spans="1:12" ht="123.65" customHeight="1" x14ac:dyDescent="0.35">
      <c r="A131" t="s">
        <v>837</v>
      </c>
      <c r="B131" t="s">
        <v>838</v>
      </c>
      <c r="C131" s="1" t="s">
        <v>841</v>
      </c>
      <c r="D131" t="s">
        <v>1534</v>
      </c>
      <c r="E131">
        <v>2020</v>
      </c>
      <c r="F131" t="s">
        <v>839</v>
      </c>
      <c r="G131">
        <v>160</v>
      </c>
      <c r="H131">
        <v>23</v>
      </c>
      <c r="I131" t="s">
        <v>840</v>
      </c>
      <c r="J131" t="s">
        <v>842</v>
      </c>
      <c r="K131" t="s">
        <v>17</v>
      </c>
      <c r="L131" s="2" t="s">
        <v>843</v>
      </c>
    </row>
    <row r="132" spans="1:12" ht="101.5" customHeight="1" x14ac:dyDescent="0.35">
      <c r="A132" t="s">
        <v>844</v>
      </c>
      <c r="B132" t="s">
        <v>845</v>
      </c>
      <c r="C132" s="1" t="s">
        <v>848</v>
      </c>
      <c r="D132" t="s">
        <v>1535</v>
      </c>
      <c r="E132">
        <v>2020</v>
      </c>
      <c r="F132" t="s">
        <v>846</v>
      </c>
      <c r="G132">
        <v>11</v>
      </c>
      <c r="H132">
        <v>6</v>
      </c>
      <c r="I132" t="s">
        <v>847</v>
      </c>
      <c r="J132" t="s">
        <v>849</v>
      </c>
      <c r="K132" t="s">
        <v>17</v>
      </c>
      <c r="L132" s="2" t="s">
        <v>850</v>
      </c>
    </row>
    <row r="133" spans="1:12" ht="96.65" customHeight="1" x14ac:dyDescent="0.35">
      <c r="A133" t="s">
        <v>851</v>
      </c>
      <c r="B133" t="s">
        <v>852</v>
      </c>
      <c r="C133" s="1" t="s">
        <v>855</v>
      </c>
      <c r="D133" t="s">
        <v>1534</v>
      </c>
      <c r="E133">
        <v>2020</v>
      </c>
      <c r="F133" t="s">
        <v>853</v>
      </c>
      <c r="G133">
        <v>140</v>
      </c>
      <c r="H133">
        <v>13</v>
      </c>
      <c r="I133" t="s">
        <v>854</v>
      </c>
      <c r="J133" t="s">
        <v>856</v>
      </c>
      <c r="K133" t="s">
        <v>17</v>
      </c>
      <c r="L133" s="2" t="s">
        <v>857</v>
      </c>
    </row>
    <row r="134" spans="1:12" ht="99" customHeight="1" x14ac:dyDescent="0.35">
      <c r="A134" t="s">
        <v>858</v>
      </c>
      <c r="B134" t="s">
        <v>859</v>
      </c>
      <c r="C134" s="1" t="s">
        <v>861</v>
      </c>
      <c r="D134" t="s">
        <v>1534</v>
      </c>
      <c r="E134">
        <v>2020</v>
      </c>
      <c r="F134" t="s">
        <v>83</v>
      </c>
      <c r="G134">
        <v>11</v>
      </c>
      <c r="H134">
        <v>111</v>
      </c>
      <c r="I134" t="s">
        <v>860</v>
      </c>
      <c r="J134" t="s">
        <v>862</v>
      </c>
      <c r="K134" t="s">
        <v>17</v>
      </c>
      <c r="L134" s="2" t="s">
        <v>863</v>
      </c>
    </row>
    <row r="135" spans="1:12" ht="101.5" x14ac:dyDescent="0.35">
      <c r="A135" t="s">
        <v>864</v>
      </c>
      <c r="B135" t="s">
        <v>865</v>
      </c>
      <c r="C135" s="1" t="s">
        <v>868</v>
      </c>
      <c r="D135" t="s">
        <v>1535</v>
      </c>
      <c r="E135">
        <v>2020</v>
      </c>
      <c r="F135" t="s">
        <v>866</v>
      </c>
      <c r="G135">
        <v>34</v>
      </c>
      <c r="H135">
        <v>6</v>
      </c>
      <c r="I135" t="s">
        <v>867</v>
      </c>
      <c r="J135" t="s">
        <v>359</v>
      </c>
      <c r="K135" t="s">
        <v>17</v>
      </c>
      <c r="L135" s="2" t="s">
        <v>869</v>
      </c>
    </row>
    <row r="136" spans="1:12" ht="80.150000000000006" customHeight="1" x14ac:dyDescent="0.35">
      <c r="A136" t="s">
        <v>870</v>
      </c>
      <c r="B136" t="s">
        <v>871</v>
      </c>
      <c r="C136" s="1" t="s">
        <v>873</v>
      </c>
      <c r="D136" t="s">
        <v>1534</v>
      </c>
      <c r="E136">
        <v>2020</v>
      </c>
      <c r="F136" t="s">
        <v>604</v>
      </c>
      <c r="G136">
        <v>10</v>
      </c>
      <c r="H136">
        <v>5</v>
      </c>
      <c r="I136" t="s">
        <v>872</v>
      </c>
      <c r="J136" t="s">
        <v>874</v>
      </c>
      <c r="K136" t="s">
        <v>17</v>
      </c>
      <c r="L136" s="2" t="s">
        <v>875</v>
      </c>
    </row>
    <row r="137" spans="1:12" ht="58" x14ac:dyDescent="0.35">
      <c r="A137" t="s">
        <v>876</v>
      </c>
      <c r="B137" t="s">
        <v>877</v>
      </c>
      <c r="C137" s="1" t="s">
        <v>880</v>
      </c>
      <c r="D137" t="s">
        <v>1535</v>
      </c>
      <c r="E137">
        <v>2020</v>
      </c>
      <c r="F137" t="s">
        <v>878</v>
      </c>
      <c r="G137">
        <v>9</v>
      </c>
      <c r="H137">
        <v>5</v>
      </c>
      <c r="I137" t="s">
        <v>879</v>
      </c>
      <c r="J137" t="s">
        <v>881</v>
      </c>
      <c r="K137" t="s">
        <v>17</v>
      </c>
      <c r="L137" s="2" t="s">
        <v>882</v>
      </c>
    </row>
    <row r="138" spans="1:12" ht="101.5" x14ac:dyDescent="0.35">
      <c r="A138" t="s">
        <v>883</v>
      </c>
      <c r="B138" t="s">
        <v>884</v>
      </c>
      <c r="C138" s="1" t="s">
        <v>886</v>
      </c>
      <c r="D138" t="s">
        <v>1534</v>
      </c>
      <c r="E138">
        <v>2020</v>
      </c>
      <c r="F138" t="s">
        <v>56</v>
      </c>
      <c r="G138">
        <v>13</v>
      </c>
      <c r="H138">
        <v>7</v>
      </c>
      <c r="I138" t="s">
        <v>885</v>
      </c>
      <c r="J138" t="s">
        <v>887</v>
      </c>
      <c r="K138" t="s">
        <v>17</v>
      </c>
      <c r="L138" s="2" t="s">
        <v>888</v>
      </c>
    </row>
    <row r="139" spans="1:12" ht="87" x14ac:dyDescent="0.35">
      <c r="A139" t="s">
        <v>889</v>
      </c>
      <c r="B139" t="s">
        <v>890</v>
      </c>
      <c r="C139" s="1" t="s">
        <v>892</v>
      </c>
      <c r="D139" t="s">
        <v>1535</v>
      </c>
      <c r="E139">
        <v>2020</v>
      </c>
      <c r="F139" t="s">
        <v>604</v>
      </c>
      <c r="G139">
        <v>10</v>
      </c>
      <c r="H139">
        <v>12</v>
      </c>
      <c r="I139" t="s">
        <v>891</v>
      </c>
      <c r="J139" t="s">
        <v>893</v>
      </c>
      <c r="K139" t="s">
        <v>17</v>
      </c>
      <c r="L139" s="2" t="s">
        <v>894</v>
      </c>
    </row>
    <row r="140" spans="1:12" ht="97.5" customHeight="1" x14ac:dyDescent="0.35">
      <c r="A140" t="s">
        <v>895</v>
      </c>
      <c r="B140" t="s">
        <v>896</v>
      </c>
      <c r="C140" s="1" t="s">
        <v>898</v>
      </c>
      <c r="D140" t="s">
        <v>1534</v>
      </c>
      <c r="E140">
        <v>2020</v>
      </c>
      <c r="F140" t="s">
        <v>56</v>
      </c>
      <c r="G140">
        <v>13</v>
      </c>
      <c r="H140">
        <v>25</v>
      </c>
      <c r="I140" t="s">
        <v>897</v>
      </c>
      <c r="J140" t="s">
        <v>899</v>
      </c>
      <c r="K140" t="s">
        <v>17</v>
      </c>
      <c r="L140" s="2" t="s">
        <v>900</v>
      </c>
    </row>
    <row r="141" spans="1:12" ht="58" x14ac:dyDescent="0.35">
      <c r="A141" t="s">
        <v>901</v>
      </c>
      <c r="B141" t="s">
        <v>902</v>
      </c>
      <c r="C141" s="1" t="s">
        <v>904</v>
      </c>
      <c r="D141" t="s">
        <v>1535</v>
      </c>
      <c r="E141">
        <v>2020</v>
      </c>
      <c r="F141" t="s">
        <v>846</v>
      </c>
      <c r="G141">
        <v>11</v>
      </c>
      <c r="H141">
        <v>9</v>
      </c>
      <c r="I141" t="s">
        <v>903</v>
      </c>
      <c r="J141" t="s">
        <v>905</v>
      </c>
      <c r="K141" t="s">
        <v>17</v>
      </c>
      <c r="L141" s="2" t="s">
        <v>906</v>
      </c>
    </row>
    <row r="142" spans="1:12" ht="130.5" x14ac:dyDescent="0.35">
      <c r="A142" t="s">
        <v>907</v>
      </c>
      <c r="B142" t="s">
        <v>908</v>
      </c>
      <c r="C142" s="1" t="s">
        <v>911</v>
      </c>
      <c r="D142" t="s">
        <v>1535</v>
      </c>
      <c r="E142">
        <v>2020</v>
      </c>
      <c r="F142" t="s">
        <v>909</v>
      </c>
      <c r="G142">
        <v>22</v>
      </c>
      <c r="H142">
        <v>13</v>
      </c>
      <c r="I142" t="s">
        <v>910</v>
      </c>
      <c r="J142" t="s">
        <v>912</v>
      </c>
      <c r="K142" t="s">
        <v>17</v>
      </c>
      <c r="L142" s="2" t="s">
        <v>913</v>
      </c>
    </row>
    <row r="143" spans="1:12" ht="112" customHeight="1" x14ac:dyDescent="0.35">
      <c r="A143" t="s">
        <v>914</v>
      </c>
      <c r="B143" t="s">
        <v>915</v>
      </c>
      <c r="C143" s="1" t="s">
        <v>918</v>
      </c>
      <c r="D143" t="s">
        <v>1534</v>
      </c>
      <c r="E143">
        <v>2020</v>
      </c>
      <c r="F143" t="s">
        <v>916</v>
      </c>
      <c r="G143">
        <v>38</v>
      </c>
      <c r="H143">
        <v>6</v>
      </c>
      <c r="I143" t="s">
        <v>917</v>
      </c>
      <c r="J143" t="s">
        <v>919</v>
      </c>
      <c r="K143" t="s">
        <v>17</v>
      </c>
      <c r="L143" s="2" t="s">
        <v>920</v>
      </c>
    </row>
    <row r="144" spans="1:12" ht="101.5" x14ac:dyDescent="0.35">
      <c r="A144" t="s">
        <v>921</v>
      </c>
      <c r="B144" t="s">
        <v>922</v>
      </c>
      <c r="C144" s="1" t="s">
        <v>924</v>
      </c>
      <c r="D144" t="s">
        <v>1535</v>
      </c>
      <c r="E144">
        <v>2020</v>
      </c>
      <c r="F144" t="s">
        <v>49</v>
      </c>
      <c r="G144">
        <v>8</v>
      </c>
      <c r="H144">
        <v>5</v>
      </c>
      <c r="I144" t="s">
        <v>923</v>
      </c>
      <c r="J144" t="s">
        <v>925</v>
      </c>
      <c r="K144" t="s">
        <v>17</v>
      </c>
      <c r="L144" s="2" t="s">
        <v>926</v>
      </c>
    </row>
    <row r="145" spans="1:12" ht="92.15" customHeight="1" x14ac:dyDescent="0.35">
      <c r="A145" t="s">
        <v>927</v>
      </c>
      <c r="B145" t="s">
        <v>928</v>
      </c>
      <c r="C145" s="1" t="s">
        <v>931</v>
      </c>
      <c r="D145" t="s">
        <v>1534</v>
      </c>
      <c r="E145">
        <v>2020</v>
      </c>
      <c r="F145" t="s">
        <v>929</v>
      </c>
      <c r="G145">
        <v>7</v>
      </c>
      <c r="H145">
        <v>6</v>
      </c>
      <c r="I145" t="s">
        <v>930</v>
      </c>
      <c r="J145" t="s">
        <v>932</v>
      </c>
      <c r="K145" t="s">
        <v>17</v>
      </c>
      <c r="L145" s="2" t="s">
        <v>933</v>
      </c>
    </row>
    <row r="146" spans="1:12" ht="87" x14ac:dyDescent="0.35">
      <c r="A146" t="s">
        <v>934</v>
      </c>
      <c r="B146" t="s">
        <v>935</v>
      </c>
      <c r="C146" s="1" t="s">
        <v>938</v>
      </c>
      <c r="D146" t="s">
        <v>1535</v>
      </c>
      <c r="E146">
        <v>2020</v>
      </c>
      <c r="F146" t="s">
        <v>936</v>
      </c>
      <c r="G146">
        <v>13</v>
      </c>
      <c r="H146">
        <v>1</v>
      </c>
      <c r="I146" t="s">
        <v>937</v>
      </c>
      <c r="J146" t="s">
        <v>939</v>
      </c>
      <c r="K146" t="s">
        <v>17</v>
      </c>
      <c r="L146" s="2" t="s">
        <v>940</v>
      </c>
    </row>
    <row r="147" spans="1:12" ht="87" x14ac:dyDescent="0.35">
      <c r="A147" t="s">
        <v>941</v>
      </c>
      <c r="B147" t="s">
        <v>942</v>
      </c>
      <c r="C147" s="1" t="s">
        <v>945</v>
      </c>
      <c r="D147" t="s">
        <v>1535</v>
      </c>
      <c r="E147">
        <v>2020</v>
      </c>
      <c r="F147" t="s">
        <v>943</v>
      </c>
      <c r="G147">
        <v>12</v>
      </c>
      <c r="H147">
        <v>2</v>
      </c>
      <c r="I147" t="s">
        <v>944</v>
      </c>
      <c r="J147" t="s">
        <v>946</v>
      </c>
      <c r="K147" t="s">
        <v>17</v>
      </c>
      <c r="L147" s="2" t="s">
        <v>947</v>
      </c>
    </row>
    <row r="148" spans="1:12" ht="87" x14ac:dyDescent="0.35">
      <c r="A148" t="s">
        <v>948</v>
      </c>
      <c r="B148" t="s">
        <v>949</v>
      </c>
      <c r="C148" s="1" t="s">
        <v>951</v>
      </c>
      <c r="D148" t="s">
        <v>1534</v>
      </c>
      <c r="E148">
        <v>2020</v>
      </c>
      <c r="F148" t="s">
        <v>49</v>
      </c>
      <c r="G148">
        <v>8</v>
      </c>
      <c r="H148">
        <v>39</v>
      </c>
      <c r="I148" t="s">
        <v>950</v>
      </c>
      <c r="J148" t="s">
        <v>952</v>
      </c>
      <c r="K148" t="s">
        <v>17</v>
      </c>
      <c r="L148" s="2" t="s">
        <v>953</v>
      </c>
    </row>
    <row r="149" spans="1:12" ht="58" x14ac:dyDescent="0.35">
      <c r="A149" t="s">
        <v>954</v>
      </c>
      <c r="B149" t="s">
        <v>955</v>
      </c>
      <c r="C149" s="1" t="s">
        <v>957</v>
      </c>
      <c r="D149" t="s">
        <v>1535</v>
      </c>
      <c r="E149">
        <v>2020</v>
      </c>
      <c r="F149" t="s">
        <v>49</v>
      </c>
      <c r="G149">
        <v>8</v>
      </c>
      <c r="H149">
        <v>25</v>
      </c>
      <c r="I149" t="s">
        <v>956</v>
      </c>
      <c r="J149" t="s">
        <v>958</v>
      </c>
      <c r="K149" t="s">
        <v>17</v>
      </c>
      <c r="L149" s="2" t="s">
        <v>959</v>
      </c>
    </row>
    <row r="150" spans="1:12" ht="101.5" x14ac:dyDescent="0.35">
      <c r="A150" t="s">
        <v>960</v>
      </c>
      <c r="B150" t="s">
        <v>961</v>
      </c>
      <c r="C150" s="1" t="s">
        <v>963</v>
      </c>
      <c r="D150" t="s">
        <v>1535</v>
      </c>
      <c r="E150">
        <v>2020</v>
      </c>
      <c r="F150" t="s">
        <v>49</v>
      </c>
      <c r="G150">
        <v>8</v>
      </c>
      <c r="H150">
        <v>8</v>
      </c>
      <c r="I150" t="s">
        <v>962</v>
      </c>
      <c r="J150" t="s">
        <v>964</v>
      </c>
      <c r="K150" t="s">
        <v>17</v>
      </c>
      <c r="L150" s="2" t="s">
        <v>965</v>
      </c>
    </row>
    <row r="151" spans="1:12" ht="87" x14ac:dyDescent="0.35">
      <c r="A151" t="s">
        <v>966</v>
      </c>
      <c r="B151" t="s">
        <v>967</v>
      </c>
      <c r="C151" s="1" t="s">
        <v>969</v>
      </c>
      <c r="D151" t="s">
        <v>1534</v>
      </c>
      <c r="E151">
        <v>2020</v>
      </c>
      <c r="F151" t="s">
        <v>559</v>
      </c>
      <c r="H151">
        <v>5</v>
      </c>
      <c r="I151" t="s">
        <v>968</v>
      </c>
      <c r="J151" t="s">
        <v>970</v>
      </c>
      <c r="K151" t="s">
        <v>17</v>
      </c>
      <c r="L151" s="2" t="s">
        <v>971</v>
      </c>
    </row>
    <row r="152" spans="1:12" s="3" customFormat="1" ht="101.5" x14ac:dyDescent="0.35">
      <c r="A152" s="3" t="s">
        <v>972</v>
      </c>
      <c r="B152" s="3" t="s">
        <v>973</v>
      </c>
      <c r="C152" s="4" t="s">
        <v>975</v>
      </c>
      <c r="D152" s="3" t="s">
        <v>1534</v>
      </c>
      <c r="E152" s="3">
        <v>2020</v>
      </c>
      <c r="F152" s="3" t="s">
        <v>49</v>
      </c>
      <c r="G152" s="3">
        <v>8</v>
      </c>
      <c r="H152" s="3">
        <v>242</v>
      </c>
      <c r="I152" s="3" t="s">
        <v>974</v>
      </c>
      <c r="J152" s="3" t="s">
        <v>976</v>
      </c>
      <c r="K152" s="3" t="s">
        <v>17</v>
      </c>
      <c r="L152" s="5" t="s">
        <v>977</v>
      </c>
    </row>
    <row r="153" spans="1:12" s="3" customFormat="1" ht="101.5" x14ac:dyDescent="0.35">
      <c r="A153" s="3" t="s">
        <v>978</v>
      </c>
      <c r="B153" s="3" t="s">
        <v>979</v>
      </c>
      <c r="C153" s="4" t="s">
        <v>981</v>
      </c>
      <c r="D153" s="3" t="s">
        <v>1535</v>
      </c>
      <c r="E153" s="3">
        <v>2020</v>
      </c>
      <c r="F153" s="3" t="s">
        <v>418</v>
      </c>
      <c r="H153" s="3">
        <v>6</v>
      </c>
      <c r="I153" s="3" t="s">
        <v>980</v>
      </c>
      <c r="J153" s="3" t="s">
        <v>982</v>
      </c>
      <c r="K153" s="3" t="s">
        <v>17</v>
      </c>
      <c r="L153" s="5" t="s">
        <v>983</v>
      </c>
    </row>
    <row r="154" spans="1:12" s="3" customFormat="1" ht="72.5" x14ac:dyDescent="0.35">
      <c r="A154" s="3" t="s">
        <v>984</v>
      </c>
      <c r="B154" s="3" t="s">
        <v>985</v>
      </c>
      <c r="C154" s="4" t="s">
        <v>987</v>
      </c>
      <c r="D154" s="3" t="s">
        <v>1534</v>
      </c>
      <c r="E154" s="3">
        <v>2020</v>
      </c>
      <c r="F154" s="3" t="s">
        <v>49</v>
      </c>
      <c r="G154" s="3">
        <v>8</v>
      </c>
      <c r="H154" s="3">
        <v>17</v>
      </c>
      <c r="I154" s="3" t="s">
        <v>986</v>
      </c>
      <c r="J154" s="3" t="s">
        <v>988</v>
      </c>
      <c r="K154" s="3" t="s">
        <v>17</v>
      </c>
      <c r="L154" s="5" t="s">
        <v>989</v>
      </c>
    </row>
    <row r="155" spans="1:12" s="3" customFormat="1" ht="58" x14ac:dyDescent="0.35">
      <c r="A155" s="3" t="s">
        <v>990</v>
      </c>
      <c r="B155" s="3" t="s">
        <v>991</v>
      </c>
      <c r="C155" s="4" t="s">
        <v>994</v>
      </c>
      <c r="D155" s="3" t="s">
        <v>1534</v>
      </c>
      <c r="E155" s="3">
        <v>2020</v>
      </c>
      <c r="F155" s="3" t="s">
        <v>992</v>
      </c>
      <c r="G155" s="3">
        <v>18</v>
      </c>
      <c r="H155" s="3">
        <v>19</v>
      </c>
      <c r="I155" s="3" t="s">
        <v>993</v>
      </c>
      <c r="J155" s="3" t="s">
        <v>995</v>
      </c>
      <c r="K155" s="3" t="s">
        <v>17</v>
      </c>
      <c r="L155" s="5" t="s">
        <v>996</v>
      </c>
    </row>
    <row r="156" spans="1:12" s="3" customFormat="1" ht="58" x14ac:dyDescent="0.35">
      <c r="A156" s="3" t="s">
        <v>997</v>
      </c>
      <c r="B156" s="3" t="s">
        <v>998</v>
      </c>
      <c r="C156" s="4" t="s">
        <v>1001</v>
      </c>
      <c r="D156" s="3" t="s">
        <v>1537</v>
      </c>
      <c r="E156" s="3">
        <v>2020</v>
      </c>
      <c r="F156" s="3" t="s">
        <v>999</v>
      </c>
      <c r="G156" s="3">
        <v>10</v>
      </c>
      <c r="H156" s="3">
        <v>23</v>
      </c>
      <c r="I156" s="3" t="s">
        <v>1000</v>
      </c>
      <c r="J156" s="3" t="s">
        <v>1002</v>
      </c>
      <c r="K156" s="3" t="s">
        <v>17</v>
      </c>
      <c r="L156" s="5" t="s">
        <v>1003</v>
      </c>
    </row>
    <row r="157" spans="1:12" ht="86.15" customHeight="1" x14ac:dyDescent="0.35">
      <c r="A157" t="s">
        <v>1004</v>
      </c>
      <c r="B157" t="s">
        <v>1005</v>
      </c>
      <c r="C157" s="1" t="s">
        <v>1008</v>
      </c>
      <c r="D157" t="s">
        <v>1535</v>
      </c>
      <c r="E157">
        <v>2020</v>
      </c>
      <c r="F157" t="s">
        <v>1006</v>
      </c>
      <c r="G157">
        <v>7</v>
      </c>
      <c r="H157">
        <v>7</v>
      </c>
      <c r="I157" t="s">
        <v>1007</v>
      </c>
      <c r="J157" t="s">
        <v>1009</v>
      </c>
      <c r="K157" t="s">
        <v>17</v>
      </c>
      <c r="L157" s="2" t="s">
        <v>1010</v>
      </c>
    </row>
    <row r="158" spans="1:12" ht="84.65" customHeight="1" x14ac:dyDescent="0.35">
      <c r="A158" t="s">
        <v>1011</v>
      </c>
      <c r="B158" t="s">
        <v>1012</v>
      </c>
      <c r="C158" s="1" t="s">
        <v>1014</v>
      </c>
      <c r="D158" t="s">
        <v>1534</v>
      </c>
      <c r="E158">
        <v>2019</v>
      </c>
      <c r="F158" t="s">
        <v>56</v>
      </c>
      <c r="G158">
        <v>13</v>
      </c>
      <c r="H158">
        <v>73</v>
      </c>
      <c r="I158" t="s">
        <v>1013</v>
      </c>
      <c r="J158" t="s">
        <v>1015</v>
      </c>
      <c r="K158" t="s">
        <v>17</v>
      </c>
      <c r="L158" s="2" t="s">
        <v>1016</v>
      </c>
    </row>
    <row r="159" spans="1:12" ht="155.15" customHeight="1" x14ac:dyDescent="0.35">
      <c r="A159" t="s">
        <v>1017</v>
      </c>
      <c r="B159" t="s">
        <v>1018</v>
      </c>
      <c r="C159" s="1" t="s">
        <v>1020</v>
      </c>
      <c r="D159" t="s">
        <v>1534</v>
      </c>
      <c r="E159">
        <v>2019</v>
      </c>
      <c r="F159" t="s">
        <v>56</v>
      </c>
      <c r="G159">
        <v>12</v>
      </c>
      <c r="H159">
        <v>37</v>
      </c>
      <c r="I159" t="s">
        <v>1019</v>
      </c>
      <c r="J159" t="s">
        <v>1021</v>
      </c>
      <c r="K159" t="s">
        <v>17</v>
      </c>
      <c r="L159" s="2" t="s">
        <v>1022</v>
      </c>
    </row>
    <row r="160" spans="1:12" ht="87" x14ac:dyDescent="0.35">
      <c r="A160" t="s">
        <v>1023</v>
      </c>
      <c r="B160" t="s">
        <v>1024</v>
      </c>
      <c r="C160" s="1" t="s">
        <v>1026</v>
      </c>
      <c r="D160" t="s">
        <v>1537</v>
      </c>
      <c r="E160">
        <v>2019</v>
      </c>
      <c r="F160" t="s">
        <v>775</v>
      </c>
      <c r="G160">
        <v>2</v>
      </c>
      <c r="H160">
        <v>22</v>
      </c>
      <c r="I160" t="s">
        <v>1025</v>
      </c>
      <c r="J160" t="s">
        <v>1027</v>
      </c>
      <c r="K160" t="s">
        <v>17</v>
      </c>
      <c r="L160" s="2" t="s">
        <v>1028</v>
      </c>
    </row>
    <row r="161" spans="1:12" ht="72.5" x14ac:dyDescent="0.35">
      <c r="A161" t="s">
        <v>1029</v>
      </c>
      <c r="B161" t="s">
        <v>1030</v>
      </c>
      <c r="C161" s="1" t="s">
        <v>1033</v>
      </c>
      <c r="D161" t="s">
        <v>1537</v>
      </c>
      <c r="E161">
        <v>2019</v>
      </c>
      <c r="F161" t="s">
        <v>1031</v>
      </c>
      <c r="G161">
        <v>9</v>
      </c>
      <c r="H161">
        <v>11</v>
      </c>
      <c r="I161" t="s">
        <v>1032</v>
      </c>
      <c r="J161" t="s">
        <v>359</v>
      </c>
      <c r="K161" t="s">
        <v>17</v>
      </c>
      <c r="L161" s="2" t="s">
        <v>1034</v>
      </c>
    </row>
    <row r="162" spans="1:12" ht="58" x14ac:dyDescent="0.35">
      <c r="A162" t="s">
        <v>1035</v>
      </c>
      <c r="B162" t="s">
        <v>1036</v>
      </c>
      <c r="C162" s="1" t="s">
        <v>1038</v>
      </c>
      <c r="D162" t="s">
        <v>1537</v>
      </c>
      <c r="E162">
        <v>2019</v>
      </c>
      <c r="F162" t="s">
        <v>56</v>
      </c>
      <c r="G162">
        <v>12</v>
      </c>
      <c r="H162">
        <v>10</v>
      </c>
      <c r="I162" t="s">
        <v>1037</v>
      </c>
      <c r="J162" t="s">
        <v>1039</v>
      </c>
      <c r="K162" t="s">
        <v>17</v>
      </c>
      <c r="L162" s="2" t="s">
        <v>1040</v>
      </c>
    </row>
    <row r="163" spans="1:12" ht="72.5" x14ac:dyDescent="0.35">
      <c r="A163" t="s">
        <v>1041</v>
      </c>
      <c r="B163" t="s">
        <v>1042</v>
      </c>
      <c r="C163" s="1" t="s">
        <v>1045</v>
      </c>
      <c r="D163" t="s">
        <v>1537</v>
      </c>
      <c r="E163">
        <v>2019</v>
      </c>
      <c r="F163" t="s">
        <v>1043</v>
      </c>
      <c r="G163">
        <v>55</v>
      </c>
      <c r="H163">
        <v>84</v>
      </c>
      <c r="I163" t="s">
        <v>1044</v>
      </c>
      <c r="J163" t="s">
        <v>1046</v>
      </c>
      <c r="K163" t="s">
        <v>17</v>
      </c>
      <c r="L163" s="2" t="s">
        <v>1047</v>
      </c>
    </row>
    <row r="164" spans="1:12" ht="87" x14ac:dyDescent="0.35">
      <c r="A164" t="s">
        <v>1048</v>
      </c>
      <c r="B164" t="s">
        <v>1049</v>
      </c>
      <c r="C164" s="1" t="s">
        <v>1052</v>
      </c>
      <c r="D164" t="s">
        <v>1537</v>
      </c>
      <c r="E164">
        <v>2019</v>
      </c>
      <c r="F164" t="s">
        <v>1050</v>
      </c>
      <c r="G164">
        <v>8</v>
      </c>
      <c r="H164">
        <v>5</v>
      </c>
      <c r="I164" t="s">
        <v>1051</v>
      </c>
      <c r="J164" t="s">
        <v>1053</v>
      </c>
      <c r="K164" t="s">
        <v>17</v>
      </c>
      <c r="L164" s="2" t="s">
        <v>1054</v>
      </c>
    </row>
    <row r="165" spans="1:12" ht="87" x14ac:dyDescent="0.35">
      <c r="A165" t="s">
        <v>1055</v>
      </c>
      <c r="B165" t="s">
        <v>1056</v>
      </c>
      <c r="C165" s="1" t="s">
        <v>1058</v>
      </c>
      <c r="D165" t="s">
        <v>1537</v>
      </c>
      <c r="E165">
        <v>2019</v>
      </c>
      <c r="F165" t="s">
        <v>83</v>
      </c>
      <c r="G165">
        <v>10</v>
      </c>
      <c r="H165">
        <v>81</v>
      </c>
      <c r="I165" t="s">
        <v>1057</v>
      </c>
      <c r="J165" t="s">
        <v>1059</v>
      </c>
      <c r="K165" t="s">
        <v>17</v>
      </c>
      <c r="L165" s="2" t="s">
        <v>1060</v>
      </c>
    </row>
    <row r="166" spans="1:12" ht="58" x14ac:dyDescent="0.35">
      <c r="A166" t="s">
        <v>1061</v>
      </c>
      <c r="B166" t="s">
        <v>1062</v>
      </c>
      <c r="C166" s="1" t="s">
        <v>1065</v>
      </c>
      <c r="D166" t="s">
        <v>1538</v>
      </c>
      <c r="E166">
        <v>2019</v>
      </c>
      <c r="F166" t="s">
        <v>1063</v>
      </c>
      <c r="G166">
        <v>9</v>
      </c>
      <c r="H166">
        <v>5</v>
      </c>
      <c r="I166" t="s">
        <v>1064</v>
      </c>
      <c r="J166" t="s">
        <v>1066</v>
      </c>
      <c r="K166" t="s">
        <v>17</v>
      </c>
      <c r="L166" s="2" t="s">
        <v>1067</v>
      </c>
    </row>
    <row r="167" spans="1:12" ht="130.5" x14ac:dyDescent="0.35">
      <c r="A167" t="s">
        <v>1068</v>
      </c>
      <c r="B167" t="s">
        <v>1069</v>
      </c>
      <c r="C167" s="1" t="s">
        <v>1072</v>
      </c>
      <c r="D167" t="s">
        <v>1537</v>
      </c>
      <c r="E167">
        <v>2019</v>
      </c>
      <c r="F167" t="s">
        <v>1070</v>
      </c>
      <c r="G167">
        <v>107</v>
      </c>
      <c r="H167">
        <v>14</v>
      </c>
      <c r="I167" t="s">
        <v>1071</v>
      </c>
      <c r="J167" t="s">
        <v>1073</v>
      </c>
      <c r="K167" t="s">
        <v>17</v>
      </c>
      <c r="L167" s="2" t="s">
        <v>1074</v>
      </c>
    </row>
    <row r="168" spans="1:12" ht="116" x14ac:dyDescent="0.35">
      <c r="A168" t="s">
        <v>1075</v>
      </c>
      <c r="B168" t="s">
        <v>1076</v>
      </c>
      <c r="C168" s="1" t="s">
        <v>1079</v>
      </c>
      <c r="D168" t="s">
        <v>1538</v>
      </c>
      <c r="E168">
        <v>2019</v>
      </c>
      <c r="F168" t="s">
        <v>1077</v>
      </c>
      <c r="G168">
        <v>85</v>
      </c>
      <c r="H168">
        <v>164</v>
      </c>
      <c r="I168" t="s">
        <v>1078</v>
      </c>
      <c r="J168" t="s">
        <v>1080</v>
      </c>
      <c r="K168" t="s">
        <v>17</v>
      </c>
      <c r="L168" s="2" t="s">
        <v>1081</v>
      </c>
    </row>
    <row r="169" spans="1:12" ht="87" x14ac:dyDescent="0.35">
      <c r="A169" t="s">
        <v>1082</v>
      </c>
      <c r="B169" t="s">
        <v>1083</v>
      </c>
      <c r="C169" s="1" t="s">
        <v>1086</v>
      </c>
      <c r="D169" t="s">
        <v>1537</v>
      </c>
      <c r="E169">
        <v>2019</v>
      </c>
      <c r="F169" t="s">
        <v>1084</v>
      </c>
      <c r="G169">
        <v>106</v>
      </c>
      <c r="H169">
        <v>31</v>
      </c>
      <c r="I169" t="s">
        <v>1085</v>
      </c>
      <c r="J169" t="s">
        <v>1087</v>
      </c>
      <c r="K169" t="s">
        <v>17</v>
      </c>
      <c r="L169" s="2" t="s">
        <v>1088</v>
      </c>
    </row>
    <row r="170" spans="1:12" ht="58" x14ac:dyDescent="0.35">
      <c r="A170" t="s">
        <v>1089</v>
      </c>
      <c r="B170" t="s">
        <v>1090</v>
      </c>
      <c r="C170" s="1" t="s">
        <v>1092</v>
      </c>
      <c r="D170" t="s">
        <v>1537</v>
      </c>
      <c r="E170">
        <v>2019</v>
      </c>
      <c r="F170" t="s">
        <v>122</v>
      </c>
      <c r="G170">
        <v>2</v>
      </c>
      <c r="H170">
        <v>14</v>
      </c>
      <c r="I170" t="s">
        <v>1091</v>
      </c>
      <c r="J170" t="s">
        <v>359</v>
      </c>
      <c r="K170" t="s">
        <v>17</v>
      </c>
      <c r="L170" s="2" t="s">
        <v>1093</v>
      </c>
    </row>
    <row r="171" spans="1:12" ht="72.5" x14ac:dyDescent="0.35">
      <c r="A171" t="s">
        <v>1094</v>
      </c>
      <c r="B171" t="s">
        <v>1095</v>
      </c>
      <c r="C171" s="1" t="s">
        <v>1097</v>
      </c>
      <c r="D171" t="s">
        <v>1538</v>
      </c>
      <c r="E171">
        <v>2019</v>
      </c>
      <c r="F171" t="s">
        <v>820</v>
      </c>
      <c r="G171">
        <v>34</v>
      </c>
      <c r="H171">
        <v>85</v>
      </c>
      <c r="I171" t="s">
        <v>1096</v>
      </c>
      <c r="J171" t="s">
        <v>1098</v>
      </c>
      <c r="K171" t="s">
        <v>17</v>
      </c>
      <c r="L171" s="2" t="s">
        <v>1099</v>
      </c>
    </row>
    <row r="172" spans="1:12" ht="87" x14ac:dyDescent="0.35">
      <c r="A172" t="s">
        <v>1100</v>
      </c>
      <c r="B172" t="s">
        <v>1101</v>
      </c>
      <c r="C172" s="1" t="s">
        <v>1103</v>
      </c>
      <c r="D172" t="s">
        <v>1537</v>
      </c>
      <c r="E172">
        <v>2019</v>
      </c>
      <c r="F172" t="s">
        <v>820</v>
      </c>
      <c r="G172">
        <v>34</v>
      </c>
      <c r="H172">
        <v>51</v>
      </c>
      <c r="I172" t="s">
        <v>1102</v>
      </c>
      <c r="J172" t="s">
        <v>1104</v>
      </c>
      <c r="K172" t="s">
        <v>17</v>
      </c>
      <c r="L172" s="2" t="s">
        <v>1105</v>
      </c>
    </row>
    <row r="173" spans="1:12" s="3" customFormat="1" ht="58" x14ac:dyDescent="0.35">
      <c r="A173" s="3" t="s">
        <v>1106</v>
      </c>
      <c r="B173" s="3" t="s">
        <v>1107</v>
      </c>
      <c r="C173" s="4" t="s">
        <v>1109</v>
      </c>
      <c r="D173" s="3" t="s">
        <v>1537</v>
      </c>
      <c r="E173" s="3">
        <v>2019</v>
      </c>
      <c r="F173" s="3" t="s">
        <v>83</v>
      </c>
      <c r="G173" s="3">
        <v>10</v>
      </c>
      <c r="H173" s="3">
        <v>572</v>
      </c>
      <c r="I173" s="3" t="s">
        <v>1108</v>
      </c>
      <c r="J173" s="3" t="s">
        <v>1110</v>
      </c>
      <c r="K173" s="3" t="s">
        <v>17</v>
      </c>
      <c r="L173" s="5" t="s">
        <v>1111</v>
      </c>
    </row>
    <row r="174" spans="1:12" ht="87" x14ac:dyDescent="0.35">
      <c r="A174" t="s">
        <v>1112</v>
      </c>
      <c r="B174" t="s">
        <v>1113</v>
      </c>
      <c r="C174" s="1" t="s">
        <v>1115</v>
      </c>
      <c r="D174" t="s">
        <v>1537</v>
      </c>
      <c r="E174">
        <v>2019</v>
      </c>
      <c r="F174" t="s">
        <v>49</v>
      </c>
      <c r="G174">
        <v>7</v>
      </c>
      <c r="H174">
        <v>16</v>
      </c>
      <c r="I174" t="s">
        <v>1114</v>
      </c>
      <c r="J174" t="s">
        <v>1116</v>
      </c>
      <c r="K174" t="s">
        <v>17</v>
      </c>
      <c r="L174" s="2" t="s">
        <v>1117</v>
      </c>
    </row>
    <row r="175" spans="1:12" ht="87" x14ac:dyDescent="0.35">
      <c r="A175" t="s">
        <v>1118</v>
      </c>
      <c r="B175" t="s">
        <v>1119</v>
      </c>
      <c r="C175" s="1" t="s">
        <v>1121</v>
      </c>
      <c r="D175" t="s">
        <v>1537</v>
      </c>
      <c r="E175">
        <v>2019</v>
      </c>
      <c r="F175" t="s">
        <v>49</v>
      </c>
      <c r="G175">
        <v>7</v>
      </c>
      <c r="H175">
        <v>100</v>
      </c>
      <c r="I175" t="s">
        <v>1120</v>
      </c>
      <c r="J175" t="s">
        <v>1122</v>
      </c>
      <c r="K175" t="s">
        <v>17</v>
      </c>
      <c r="L175" s="2" t="s">
        <v>1123</v>
      </c>
    </row>
    <row r="176" spans="1:12" ht="87" x14ac:dyDescent="0.35">
      <c r="A176" t="s">
        <v>1124</v>
      </c>
      <c r="B176" t="s">
        <v>1125</v>
      </c>
      <c r="C176" s="1" t="s">
        <v>1127</v>
      </c>
      <c r="D176" t="s">
        <v>1538</v>
      </c>
      <c r="E176">
        <v>2019</v>
      </c>
      <c r="F176" t="s">
        <v>49</v>
      </c>
      <c r="G176">
        <v>7</v>
      </c>
      <c r="H176">
        <v>36</v>
      </c>
      <c r="I176" t="s">
        <v>1126</v>
      </c>
      <c r="J176" t="s">
        <v>1128</v>
      </c>
      <c r="K176" t="s">
        <v>17</v>
      </c>
      <c r="L176" s="2" t="s">
        <v>1129</v>
      </c>
    </row>
    <row r="177" spans="1:12" ht="87" x14ac:dyDescent="0.35">
      <c r="A177" t="s">
        <v>1130</v>
      </c>
      <c r="B177" t="s">
        <v>1131</v>
      </c>
      <c r="C177" s="1" t="s">
        <v>1133</v>
      </c>
      <c r="D177" t="s">
        <v>1537</v>
      </c>
      <c r="E177">
        <v>2019</v>
      </c>
      <c r="F177" t="s">
        <v>376</v>
      </c>
      <c r="G177">
        <v>2019</v>
      </c>
      <c r="H177">
        <v>7</v>
      </c>
      <c r="I177" t="s">
        <v>1132</v>
      </c>
      <c r="J177" t="s">
        <v>359</v>
      </c>
      <c r="K177" t="s">
        <v>17</v>
      </c>
      <c r="L177" s="2" t="s">
        <v>1134</v>
      </c>
    </row>
    <row r="178" spans="1:12" ht="58" x14ac:dyDescent="0.35">
      <c r="A178" t="s">
        <v>1135</v>
      </c>
      <c r="B178" t="s">
        <v>1136</v>
      </c>
      <c r="C178" s="1" t="s">
        <v>1138</v>
      </c>
      <c r="D178" t="s">
        <v>1537</v>
      </c>
      <c r="E178">
        <v>2019</v>
      </c>
      <c r="F178" t="s">
        <v>49</v>
      </c>
      <c r="G178">
        <v>7</v>
      </c>
      <c r="H178">
        <v>11</v>
      </c>
      <c r="I178" t="s">
        <v>1137</v>
      </c>
      <c r="J178" t="s">
        <v>1139</v>
      </c>
      <c r="K178" t="s">
        <v>17</v>
      </c>
      <c r="L178" s="2" t="s">
        <v>1140</v>
      </c>
    </row>
    <row r="179" spans="1:12" ht="87" x14ac:dyDescent="0.35">
      <c r="A179" t="s">
        <v>1141</v>
      </c>
      <c r="B179" t="s">
        <v>1142</v>
      </c>
      <c r="C179" s="1" t="s">
        <v>1145</v>
      </c>
      <c r="D179" t="s">
        <v>1537</v>
      </c>
      <c r="E179">
        <v>2019</v>
      </c>
      <c r="F179" t="s">
        <v>1143</v>
      </c>
      <c r="G179">
        <v>2019</v>
      </c>
      <c r="H179">
        <v>18</v>
      </c>
      <c r="I179" t="s">
        <v>1144</v>
      </c>
      <c r="J179" t="s">
        <v>359</v>
      </c>
      <c r="K179" t="s">
        <v>17</v>
      </c>
      <c r="L179" s="2" t="s">
        <v>1146</v>
      </c>
    </row>
    <row r="180" spans="1:12" ht="87" x14ac:dyDescent="0.35">
      <c r="A180" t="s">
        <v>1147</v>
      </c>
      <c r="B180" t="s">
        <v>1148</v>
      </c>
      <c r="C180" s="1" t="s">
        <v>1150</v>
      </c>
      <c r="D180" t="s">
        <v>1537</v>
      </c>
      <c r="E180">
        <v>2019</v>
      </c>
      <c r="F180" t="s">
        <v>49</v>
      </c>
      <c r="G180">
        <v>7</v>
      </c>
      <c r="H180">
        <v>10</v>
      </c>
      <c r="I180" t="s">
        <v>1149</v>
      </c>
      <c r="J180" t="s">
        <v>1151</v>
      </c>
      <c r="K180" t="s">
        <v>17</v>
      </c>
      <c r="L180" s="2" t="s">
        <v>1152</v>
      </c>
    </row>
    <row r="181" spans="1:12" s="3" customFormat="1" ht="72.5" x14ac:dyDescent="0.35">
      <c r="A181" s="3" t="s">
        <v>1153</v>
      </c>
      <c r="B181" s="3" t="s">
        <v>1154</v>
      </c>
      <c r="C181" s="4" t="s">
        <v>1156</v>
      </c>
      <c r="D181" s="3" t="s">
        <v>1537</v>
      </c>
      <c r="E181" s="3">
        <v>2019</v>
      </c>
      <c r="F181" s="3" t="s">
        <v>49</v>
      </c>
      <c r="G181" s="3">
        <v>7</v>
      </c>
      <c r="H181" s="3">
        <v>163</v>
      </c>
      <c r="I181" s="3" t="s">
        <v>1155</v>
      </c>
      <c r="J181" s="3" t="s">
        <v>1157</v>
      </c>
      <c r="K181" s="3" t="s">
        <v>17</v>
      </c>
      <c r="L181" s="5" t="s">
        <v>1158</v>
      </c>
    </row>
    <row r="182" spans="1:12" ht="72.5" x14ac:dyDescent="0.35">
      <c r="A182" t="s">
        <v>1159</v>
      </c>
      <c r="B182" t="s">
        <v>1160</v>
      </c>
      <c r="C182" s="1" t="s">
        <v>1162</v>
      </c>
      <c r="D182" t="s">
        <v>1537</v>
      </c>
      <c r="E182">
        <v>2019</v>
      </c>
      <c r="F182" t="s">
        <v>56</v>
      </c>
      <c r="G182">
        <v>12</v>
      </c>
      <c r="H182">
        <v>36</v>
      </c>
      <c r="I182" t="s">
        <v>1161</v>
      </c>
      <c r="J182" t="s">
        <v>1163</v>
      </c>
      <c r="K182" t="s">
        <v>17</v>
      </c>
      <c r="L182" s="2" t="s">
        <v>1164</v>
      </c>
    </row>
    <row r="183" spans="1:12" ht="72.5" x14ac:dyDescent="0.35">
      <c r="A183" t="s">
        <v>1165</v>
      </c>
      <c r="B183" t="s">
        <v>1166</v>
      </c>
      <c r="C183" s="1" t="s">
        <v>1169</v>
      </c>
      <c r="D183" t="s">
        <v>1538</v>
      </c>
      <c r="E183">
        <v>2019</v>
      </c>
      <c r="F183" t="s">
        <v>1167</v>
      </c>
      <c r="G183">
        <v>11</v>
      </c>
      <c r="H183">
        <v>39</v>
      </c>
      <c r="I183" t="s">
        <v>1168</v>
      </c>
      <c r="J183" t="s">
        <v>1170</v>
      </c>
      <c r="K183" t="s">
        <v>17</v>
      </c>
      <c r="L183" s="2" t="s">
        <v>1171</v>
      </c>
    </row>
    <row r="184" spans="1:12" ht="72.5" x14ac:dyDescent="0.35">
      <c r="A184" t="s">
        <v>1172</v>
      </c>
      <c r="B184" t="s">
        <v>1173</v>
      </c>
      <c r="C184" s="1" t="s">
        <v>1175</v>
      </c>
      <c r="D184" t="s">
        <v>1537</v>
      </c>
      <c r="E184">
        <v>2019</v>
      </c>
      <c r="F184" t="s">
        <v>49</v>
      </c>
      <c r="G184">
        <v>7</v>
      </c>
      <c r="H184">
        <v>8</v>
      </c>
      <c r="I184" t="s">
        <v>1174</v>
      </c>
      <c r="J184" t="s">
        <v>1176</v>
      </c>
      <c r="K184" t="s">
        <v>17</v>
      </c>
      <c r="L184" s="2" t="s">
        <v>1177</v>
      </c>
    </row>
    <row r="185" spans="1:12" ht="72.5" x14ac:dyDescent="0.35">
      <c r="A185" t="s">
        <v>1178</v>
      </c>
      <c r="B185" t="s">
        <v>1179</v>
      </c>
      <c r="C185" s="1" t="s">
        <v>1181</v>
      </c>
      <c r="D185" t="s">
        <v>1537</v>
      </c>
      <c r="E185">
        <v>2019</v>
      </c>
      <c r="F185" t="s">
        <v>820</v>
      </c>
      <c r="G185">
        <v>34</v>
      </c>
      <c r="H185">
        <v>65</v>
      </c>
      <c r="I185" t="s">
        <v>1180</v>
      </c>
      <c r="J185" t="s">
        <v>1182</v>
      </c>
      <c r="K185" t="s">
        <v>17</v>
      </c>
      <c r="L185" s="2" t="s">
        <v>1183</v>
      </c>
    </row>
    <row r="186" spans="1:12" ht="87" x14ac:dyDescent="0.35">
      <c r="A186" t="s">
        <v>1187</v>
      </c>
      <c r="B186" t="s">
        <v>1188</v>
      </c>
      <c r="C186" s="1" t="s">
        <v>1190</v>
      </c>
      <c r="D186" t="s">
        <v>1537</v>
      </c>
      <c r="E186">
        <v>2023</v>
      </c>
      <c r="F186" t="s">
        <v>49</v>
      </c>
      <c r="G186">
        <v>11</v>
      </c>
      <c r="H186">
        <v>1</v>
      </c>
      <c r="I186" t="s">
        <v>1189</v>
      </c>
      <c r="J186" t="s">
        <v>1191</v>
      </c>
      <c r="K186" t="s">
        <v>1192</v>
      </c>
      <c r="L186" s="2" t="s">
        <v>1193</v>
      </c>
    </row>
    <row r="187" spans="1:12" ht="43.5" x14ac:dyDescent="0.35">
      <c r="A187" t="s">
        <v>1194</v>
      </c>
      <c r="B187" t="s">
        <v>1195</v>
      </c>
      <c r="C187" s="1" t="s">
        <v>1197</v>
      </c>
      <c r="D187" t="s">
        <v>1537</v>
      </c>
      <c r="E187">
        <v>2023</v>
      </c>
      <c r="F187" t="s">
        <v>225</v>
      </c>
      <c r="G187">
        <v>11</v>
      </c>
      <c r="I187" t="s">
        <v>1196</v>
      </c>
      <c r="J187" t="s">
        <v>359</v>
      </c>
      <c r="K187" t="s">
        <v>1198</v>
      </c>
      <c r="L187" s="2" t="s">
        <v>1199</v>
      </c>
    </row>
    <row r="188" spans="1:12" ht="72.5" x14ac:dyDescent="0.35">
      <c r="A188" t="s">
        <v>1204</v>
      </c>
      <c r="B188" t="s">
        <v>1205</v>
      </c>
      <c r="C188" s="1" t="s">
        <v>1207</v>
      </c>
      <c r="D188" t="s">
        <v>1537</v>
      </c>
      <c r="E188">
        <v>2023</v>
      </c>
      <c r="F188" t="s">
        <v>225</v>
      </c>
      <c r="G188">
        <v>11</v>
      </c>
      <c r="I188" t="s">
        <v>1206</v>
      </c>
      <c r="J188" t="s">
        <v>1208</v>
      </c>
      <c r="K188" t="s">
        <v>1198</v>
      </c>
      <c r="L188" s="2" t="s">
        <v>1209</v>
      </c>
    </row>
    <row r="189" spans="1:12" ht="58" x14ac:dyDescent="0.35">
      <c r="A189" t="s">
        <v>1210</v>
      </c>
      <c r="B189" t="s">
        <v>1211</v>
      </c>
      <c r="C189" s="1" t="s">
        <v>1213</v>
      </c>
      <c r="D189" t="s">
        <v>1538</v>
      </c>
      <c r="E189">
        <v>2023</v>
      </c>
      <c r="F189" t="s">
        <v>49</v>
      </c>
      <c r="G189">
        <v>11</v>
      </c>
      <c r="I189" t="s">
        <v>1212</v>
      </c>
      <c r="J189" t="s">
        <v>1214</v>
      </c>
      <c r="K189" t="s">
        <v>1192</v>
      </c>
      <c r="L189" s="2" t="s">
        <v>1215</v>
      </c>
    </row>
    <row r="190" spans="1:12" ht="43.5" x14ac:dyDescent="0.35">
      <c r="A190" t="s">
        <v>1221</v>
      </c>
      <c r="B190" t="s">
        <v>1222</v>
      </c>
      <c r="C190" s="1" t="s">
        <v>1225</v>
      </c>
      <c r="D190" t="s">
        <v>1537</v>
      </c>
      <c r="E190">
        <v>2022</v>
      </c>
      <c r="F190" t="s">
        <v>1223</v>
      </c>
      <c r="G190">
        <v>1</v>
      </c>
      <c r="I190" t="s">
        <v>1224</v>
      </c>
      <c r="J190" t="s">
        <v>1226</v>
      </c>
      <c r="K190" t="s">
        <v>1227</v>
      </c>
      <c r="L190" s="2" t="s">
        <v>1228</v>
      </c>
    </row>
    <row r="191" spans="1:12" s="3" customFormat="1" ht="101.5" x14ac:dyDescent="0.35">
      <c r="A191" s="3" t="s">
        <v>1229</v>
      </c>
      <c r="B191" s="3" t="s">
        <v>1230</v>
      </c>
      <c r="C191" s="4" t="s">
        <v>1232</v>
      </c>
      <c r="D191" s="3" t="s">
        <v>1537</v>
      </c>
      <c r="E191" s="3">
        <v>2022</v>
      </c>
      <c r="F191" s="3" t="s">
        <v>49</v>
      </c>
      <c r="G191" s="3">
        <v>10</v>
      </c>
      <c r="H191" s="3">
        <v>3</v>
      </c>
      <c r="I191" s="3" t="s">
        <v>1231</v>
      </c>
      <c r="J191" s="3" t="s">
        <v>1233</v>
      </c>
      <c r="K191" s="3" t="s">
        <v>1192</v>
      </c>
      <c r="L191" s="5" t="s">
        <v>1234</v>
      </c>
    </row>
    <row r="192" spans="1:12" s="3" customFormat="1" ht="87" x14ac:dyDescent="0.35">
      <c r="A192" s="3" t="s">
        <v>1264</v>
      </c>
      <c r="B192" s="3" t="s">
        <v>1265</v>
      </c>
      <c r="C192" s="4" t="s">
        <v>1267</v>
      </c>
      <c r="D192" s="3" t="s">
        <v>1537</v>
      </c>
      <c r="E192" s="3">
        <v>2022</v>
      </c>
      <c r="F192" s="3" t="s">
        <v>1223</v>
      </c>
      <c r="G192" s="3">
        <v>1</v>
      </c>
      <c r="H192" s="3">
        <v>1</v>
      </c>
      <c r="I192" s="3" t="s">
        <v>1266</v>
      </c>
      <c r="J192" s="3" t="s">
        <v>1268</v>
      </c>
      <c r="K192" s="3" t="s">
        <v>1227</v>
      </c>
      <c r="L192" s="5" t="s">
        <v>1269</v>
      </c>
    </row>
    <row r="193" spans="1:12" ht="87" x14ac:dyDescent="0.35">
      <c r="A193" t="s">
        <v>1270</v>
      </c>
      <c r="B193" t="s">
        <v>1271</v>
      </c>
      <c r="C193" s="1" t="s">
        <v>1273</v>
      </c>
      <c r="D193" t="s">
        <v>1538</v>
      </c>
      <c r="E193">
        <v>2022</v>
      </c>
      <c r="F193" t="s">
        <v>49</v>
      </c>
      <c r="G193">
        <v>10</v>
      </c>
      <c r="H193">
        <v>1</v>
      </c>
      <c r="I193" t="s">
        <v>1272</v>
      </c>
      <c r="J193" t="s">
        <v>1274</v>
      </c>
      <c r="K193" t="s">
        <v>1192</v>
      </c>
      <c r="L193" s="2" t="s">
        <v>1275</v>
      </c>
    </row>
    <row r="194" spans="1:12" ht="72.5" x14ac:dyDescent="0.35">
      <c r="A194" t="s">
        <v>1276</v>
      </c>
      <c r="B194" t="s">
        <v>1277</v>
      </c>
      <c r="C194" s="1" t="s">
        <v>1279</v>
      </c>
      <c r="D194" t="s">
        <v>1538</v>
      </c>
      <c r="E194">
        <v>2022</v>
      </c>
      <c r="F194" t="s">
        <v>49</v>
      </c>
      <c r="G194">
        <v>10</v>
      </c>
      <c r="H194">
        <v>4</v>
      </c>
      <c r="I194" t="s">
        <v>1278</v>
      </c>
      <c r="J194" t="s">
        <v>1280</v>
      </c>
      <c r="K194" t="s">
        <v>1192</v>
      </c>
      <c r="L194" s="2" t="s">
        <v>1281</v>
      </c>
    </row>
    <row r="195" spans="1:12" ht="72.5" x14ac:dyDescent="0.35">
      <c r="A195" t="s">
        <v>1282</v>
      </c>
      <c r="B195" t="s">
        <v>1283</v>
      </c>
      <c r="C195" s="1" t="s">
        <v>1285</v>
      </c>
      <c r="D195" t="s">
        <v>1537</v>
      </c>
      <c r="E195">
        <v>2022</v>
      </c>
      <c r="F195" t="s">
        <v>49</v>
      </c>
      <c r="G195">
        <v>10</v>
      </c>
      <c r="I195" t="s">
        <v>1284</v>
      </c>
      <c r="J195" t="s">
        <v>1286</v>
      </c>
      <c r="K195" t="s">
        <v>1192</v>
      </c>
      <c r="L195" s="2" t="s">
        <v>1287</v>
      </c>
    </row>
    <row r="196" spans="1:12" ht="101.5" x14ac:dyDescent="0.35">
      <c r="A196" t="s">
        <v>1288</v>
      </c>
      <c r="B196" t="s">
        <v>1289</v>
      </c>
      <c r="C196" s="1" t="s">
        <v>1291</v>
      </c>
      <c r="D196" t="s">
        <v>1538</v>
      </c>
      <c r="E196">
        <v>2022</v>
      </c>
      <c r="F196" t="s">
        <v>49</v>
      </c>
      <c r="G196">
        <v>10</v>
      </c>
      <c r="H196">
        <v>1</v>
      </c>
      <c r="I196" t="s">
        <v>1290</v>
      </c>
      <c r="J196" t="s">
        <v>1292</v>
      </c>
      <c r="K196" t="s">
        <v>1192</v>
      </c>
      <c r="L196" s="2" t="s">
        <v>1293</v>
      </c>
    </row>
    <row r="197" spans="1:12" ht="58" x14ac:dyDescent="0.35">
      <c r="A197" t="s">
        <v>1294</v>
      </c>
      <c r="B197" t="s">
        <v>1295</v>
      </c>
      <c r="C197" s="1" t="s">
        <v>1297</v>
      </c>
      <c r="D197" t="s">
        <v>1537</v>
      </c>
      <c r="E197">
        <v>2021</v>
      </c>
      <c r="F197" t="s">
        <v>49</v>
      </c>
      <c r="G197">
        <v>9</v>
      </c>
      <c r="H197">
        <v>10</v>
      </c>
      <c r="I197" t="s">
        <v>1296</v>
      </c>
      <c r="J197" t="s">
        <v>1298</v>
      </c>
      <c r="K197" t="s">
        <v>1192</v>
      </c>
      <c r="L197" s="2" t="s">
        <v>1299</v>
      </c>
    </row>
    <row r="198" spans="1:12" ht="116" x14ac:dyDescent="0.35">
      <c r="A198" t="s">
        <v>1300</v>
      </c>
      <c r="B198" t="s">
        <v>1301</v>
      </c>
      <c r="C198" s="1" t="s">
        <v>1303</v>
      </c>
      <c r="D198" t="s">
        <v>1537</v>
      </c>
      <c r="E198">
        <v>2021</v>
      </c>
      <c r="F198" t="s">
        <v>49</v>
      </c>
      <c r="G198">
        <v>9</v>
      </c>
      <c r="H198">
        <v>73</v>
      </c>
      <c r="I198" t="s">
        <v>1302</v>
      </c>
      <c r="J198" t="s">
        <v>1304</v>
      </c>
      <c r="K198" t="s">
        <v>1192</v>
      </c>
      <c r="L198" s="2" t="s">
        <v>1305</v>
      </c>
    </row>
    <row r="199" spans="1:12" ht="72.650000000000006" customHeight="1" x14ac:dyDescent="0.35">
      <c r="A199" t="s">
        <v>1329</v>
      </c>
      <c r="B199" t="s">
        <v>1330</v>
      </c>
      <c r="C199" s="1" t="s">
        <v>1332</v>
      </c>
      <c r="D199" t="s">
        <v>1537</v>
      </c>
      <c r="E199">
        <v>2021</v>
      </c>
      <c r="F199" t="s">
        <v>49</v>
      </c>
      <c r="G199">
        <v>9</v>
      </c>
      <c r="H199">
        <v>3</v>
      </c>
      <c r="I199" t="s">
        <v>1331</v>
      </c>
      <c r="J199" t="s">
        <v>1333</v>
      </c>
      <c r="K199" t="s">
        <v>1192</v>
      </c>
      <c r="L199" s="2" t="s">
        <v>1334</v>
      </c>
    </row>
    <row r="200" spans="1:12" s="3" customFormat="1" ht="58" x14ac:dyDescent="0.35">
      <c r="A200" s="3" t="s">
        <v>1335</v>
      </c>
      <c r="B200" s="3" t="s">
        <v>1336</v>
      </c>
      <c r="C200" s="4" t="s">
        <v>1338</v>
      </c>
      <c r="D200" s="3" t="s">
        <v>1537</v>
      </c>
      <c r="E200" s="3">
        <v>2021</v>
      </c>
      <c r="F200" s="3" t="s">
        <v>49</v>
      </c>
      <c r="G200" s="3">
        <v>9</v>
      </c>
      <c r="H200" s="3">
        <v>52</v>
      </c>
      <c r="I200" s="3" t="s">
        <v>1337</v>
      </c>
      <c r="J200" s="3" t="s">
        <v>1339</v>
      </c>
      <c r="K200" s="3" t="s">
        <v>1192</v>
      </c>
      <c r="L200" s="5" t="s">
        <v>1340</v>
      </c>
    </row>
    <row r="201" spans="1:12" ht="87" x14ac:dyDescent="0.35">
      <c r="A201" t="s">
        <v>1346</v>
      </c>
      <c r="B201" t="s">
        <v>1347</v>
      </c>
      <c r="C201" s="1" t="s">
        <v>1349</v>
      </c>
      <c r="D201" t="s">
        <v>1537</v>
      </c>
      <c r="E201">
        <v>2021</v>
      </c>
      <c r="F201" t="s">
        <v>49</v>
      </c>
      <c r="G201">
        <v>9</v>
      </c>
      <c r="H201">
        <v>2</v>
      </c>
      <c r="I201" t="s">
        <v>1348</v>
      </c>
      <c r="J201" t="s">
        <v>1350</v>
      </c>
      <c r="K201" t="s">
        <v>1192</v>
      </c>
      <c r="L201" s="2" t="s">
        <v>1351</v>
      </c>
    </row>
    <row r="202" spans="1:12" ht="58" x14ac:dyDescent="0.35">
      <c r="A202" t="s">
        <v>1361</v>
      </c>
      <c r="B202" t="s">
        <v>1362</v>
      </c>
      <c r="C202" s="1" t="s">
        <v>1364</v>
      </c>
      <c r="D202" t="s">
        <v>1537</v>
      </c>
      <c r="E202">
        <v>2021</v>
      </c>
      <c r="F202" t="s">
        <v>225</v>
      </c>
      <c r="G202">
        <v>9</v>
      </c>
      <c r="H202">
        <v>2</v>
      </c>
      <c r="I202" t="s">
        <v>1363</v>
      </c>
      <c r="J202" t="s">
        <v>1365</v>
      </c>
      <c r="K202" t="s">
        <v>1198</v>
      </c>
      <c r="L202" s="2" t="s">
        <v>1366</v>
      </c>
    </row>
    <row r="203" spans="1:12" ht="87" x14ac:dyDescent="0.35">
      <c r="A203" t="s">
        <v>1372</v>
      </c>
      <c r="B203" t="s">
        <v>1373</v>
      </c>
      <c r="C203" s="1" t="s">
        <v>1375</v>
      </c>
      <c r="D203" t="s">
        <v>1538</v>
      </c>
      <c r="E203">
        <v>2021</v>
      </c>
      <c r="F203" t="s">
        <v>49</v>
      </c>
      <c r="G203">
        <v>9</v>
      </c>
      <c r="H203">
        <v>5</v>
      </c>
      <c r="I203" t="s">
        <v>1374</v>
      </c>
      <c r="J203" t="s">
        <v>1376</v>
      </c>
      <c r="K203" t="s">
        <v>1192</v>
      </c>
      <c r="L203" s="2" t="s">
        <v>1377</v>
      </c>
    </row>
    <row r="204" spans="1:12" ht="101.5" x14ac:dyDescent="0.35">
      <c r="A204" t="s">
        <v>1378</v>
      </c>
      <c r="B204" t="s">
        <v>1379</v>
      </c>
      <c r="C204" s="1" t="s">
        <v>1381</v>
      </c>
      <c r="D204" t="s">
        <v>1537</v>
      </c>
      <c r="E204">
        <v>2021</v>
      </c>
      <c r="F204" t="s">
        <v>49</v>
      </c>
      <c r="G204">
        <v>9</v>
      </c>
      <c r="H204">
        <v>29</v>
      </c>
      <c r="I204" t="s">
        <v>1380</v>
      </c>
      <c r="J204" t="s">
        <v>1382</v>
      </c>
      <c r="K204" t="s">
        <v>1192</v>
      </c>
      <c r="L204" s="2" t="s">
        <v>1383</v>
      </c>
    </row>
    <row r="205" spans="1:12" ht="72.5" x14ac:dyDescent="0.35">
      <c r="A205" t="s">
        <v>1384</v>
      </c>
      <c r="B205" t="s">
        <v>1385</v>
      </c>
      <c r="C205" s="1" t="s">
        <v>1387</v>
      </c>
      <c r="D205" t="s">
        <v>1538</v>
      </c>
      <c r="E205">
        <v>2021</v>
      </c>
      <c r="F205" t="s">
        <v>49</v>
      </c>
      <c r="G205">
        <v>9</v>
      </c>
      <c r="H205">
        <v>6</v>
      </c>
      <c r="I205" t="s">
        <v>1386</v>
      </c>
      <c r="J205" t="s">
        <v>1388</v>
      </c>
      <c r="K205" t="s">
        <v>1192</v>
      </c>
      <c r="L205" s="2" t="s">
        <v>1389</v>
      </c>
    </row>
    <row r="206" spans="1:12" s="3" customFormat="1" ht="87" x14ac:dyDescent="0.35">
      <c r="A206" s="3" t="s">
        <v>1390</v>
      </c>
      <c r="B206" s="3" t="s">
        <v>1391</v>
      </c>
      <c r="C206" s="4" t="s">
        <v>1393</v>
      </c>
      <c r="D206" s="3" t="s">
        <v>1537</v>
      </c>
      <c r="E206" s="3">
        <v>2020</v>
      </c>
      <c r="F206" s="3" t="s">
        <v>49</v>
      </c>
      <c r="G206" s="3">
        <v>8</v>
      </c>
      <c r="H206" s="3">
        <v>65</v>
      </c>
      <c r="I206" s="3" t="s">
        <v>1392</v>
      </c>
      <c r="J206" s="3" t="s">
        <v>1394</v>
      </c>
      <c r="K206" s="3" t="s">
        <v>1192</v>
      </c>
      <c r="L206" s="5" t="s">
        <v>1395</v>
      </c>
    </row>
    <row r="207" spans="1:12" ht="72.5" x14ac:dyDescent="0.35">
      <c r="A207" t="s">
        <v>1396</v>
      </c>
      <c r="B207" t="s">
        <v>1397</v>
      </c>
      <c r="C207" s="1" t="s">
        <v>1399</v>
      </c>
      <c r="D207" t="s">
        <v>1537</v>
      </c>
      <c r="E207">
        <v>2020</v>
      </c>
      <c r="F207" t="s">
        <v>49</v>
      </c>
      <c r="G207">
        <v>8</v>
      </c>
      <c r="H207">
        <v>14</v>
      </c>
      <c r="I207" t="s">
        <v>1398</v>
      </c>
      <c r="J207" t="s">
        <v>1400</v>
      </c>
      <c r="K207" t="s">
        <v>1192</v>
      </c>
      <c r="L207" s="2" t="s">
        <v>1401</v>
      </c>
    </row>
    <row r="208" spans="1:12" ht="145" customHeight="1" x14ac:dyDescent="0.35">
      <c r="A208" t="s">
        <v>1407</v>
      </c>
      <c r="B208" t="s">
        <v>1408</v>
      </c>
      <c r="C208" s="1" t="s">
        <v>1410</v>
      </c>
      <c r="D208" t="s">
        <v>1537</v>
      </c>
      <c r="E208">
        <v>2020</v>
      </c>
      <c r="F208" t="s">
        <v>643</v>
      </c>
      <c r="G208">
        <v>14</v>
      </c>
      <c r="H208">
        <v>21</v>
      </c>
      <c r="I208" t="s">
        <v>1409</v>
      </c>
      <c r="J208" t="s">
        <v>1411</v>
      </c>
      <c r="K208" t="s">
        <v>1192</v>
      </c>
      <c r="L208" s="2" t="s">
        <v>1412</v>
      </c>
    </row>
    <row r="209" spans="1:12" ht="87" x14ac:dyDescent="0.35">
      <c r="A209" t="s">
        <v>1413</v>
      </c>
      <c r="B209" t="s">
        <v>1414</v>
      </c>
      <c r="C209" s="1" t="s">
        <v>1416</v>
      </c>
      <c r="D209" t="s">
        <v>1538</v>
      </c>
      <c r="E209">
        <v>2020</v>
      </c>
      <c r="F209" t="s">
        <v>49</v>
      </c>
      <c r="G209">
        <v>8</v>
      </c>
      <c r="H209">
        <v>3</v>
      </c>
      <c r="I209" t="s">
        <v>1415</v>
      </c>
      <c r="J209" t="s">
        <v>1417</v>
      </c>
      <c r="K209" t="s">
        <v>1192</v>
      </c>
      <c r="L209" s="2" t="s">
        <v>1418</v>
      </c>
    </row>
    <row r="210" spans="1:12" ht="58" x14ac:dyDescent="0.35">
      <c r="A210" t="s">
        <v>1419</v>
      </c>
      <c r="B210" t="s">
        <v>1420</v>
      </c>
      <c r="C210" s="1" t="s">
        <v>1422</v>
      </c>
      <c r="D210" t="s">
        <v>1538</v>
      </c>
      <c r="E210">
        <v>2020</v>
      </c>
      <c r="F210" t="s">
        <v>49</v>
      </c>
      <c r="G210">
        <v>8</v>
      </c>
      <c r="H210">
        <v>32</v>
      </c>
      <c r="I210" t="s">
        <v>1421</v>
      </c>
      <c r="J210" t="s">
        <v>1423</v>
      </c>
      <c r="K210" t="s">
        <v>1192</v>
      </c>
      <c r="L210" s="2" t="s">
        <v>1424</v>
      </c>
    </row>
    <row r="211" spans="1:12" ht="72.5" x14ac:dyDescent="0.35">
      <c r="A211" t="s">
        <v>1425</v>
      </c>
      <c r="B211" t="s">
        <v>1426</v>
      </c>
      <c r="C211" s="1" t="s">
        <v>1428</v>
      </c>
      <c r="D211" t="s">
        <v>1537</v>
      </c>
      <c r="E211">
        <v>2020</v>
      </c>
      <c r="F211" t="s">
        <v>49</v>
      </c>
      <c r="G211">
        <v>8</v>
      </c>
      <c r="H211">
        <v>16</v>
      </c>
      <c r="I211" t="s">
        <v>1427</v>
      </c>
      <c r="J211" t="s">
        <v>1429</v>
      </c>
      <c r="K211" t="s">
        <v>1192</v>
      </c>
      <c r="L211" s="2" t="s">
        <v>1430</v>
      </c>
    </row>
    <row r="212" spans="1:12" ht="101.5" x14ac:dyDescent="0.35">
      <c r="A212" t="s">
        <v>1436</v>
      </c>
      <c r="B212" t="s">
        <v>1437</v>
      </c>
      <c r="C212" s="1" t="s">
        <v>1439</v>
      </c>
      <c r="D212" t="s">
        <v>1537</v>
      </c>
      <c r="E212">
        <v>2020</v>
      </c>
      <c r="F212" t="s">
        <v>49</v>
      </c>
      <c r="G212">
        <v>8</v>
      </c>
      <c r="H212">
        <v>33</v>
      </c>
      <c r="I212" t="s">
        <v>1438</v>
      </c>
      <c r="J212" t="s">
        <v>1440</v>
      </c>
      <c r="K212" t="s">
        <v>1192</v>
      </c>
      <c r="L212" s="2" t="s">
        <v>1441</v>
      </c>
    </row>
    <row r="213" spans="1:12" ht="43.5" x14ac:dyDescent="0.35">
      <c r="A213" t="s">
        <v>1447</v>
      </c>
      <c r="B213" t="s">
        <v>1448</v>
      </c>
      <c r="C213" s="1" t="s">
        <v>1451</v>
      </c>
      <c r="D213" t="s">
        <v>1537</v>
      </c>
      <c r="E213">
        <v>2020</v>
      </c>
      <c r="F213" t="s">
        <v>1449</v>
      </c>
      <c r="G213">
        <v>1</v>
      </c>
      <c r="H213">
        <v>61</v>
      </c>
      <c r="I213" t="s">
        <v>1450</v>
      </c>
      <c r="J213" t="s">
        <v>1452</v>
      </c>
      <c r="K213" t="s">
        <v>1192</v>
      </c>
      <c r="L213" s="2" t="s">
        <v>1453</v>
      </c>
    </row>
    <row r="214" spans="1:12" s="3" customFormat="1" ht="101.5" x14ac:dyDescent="0.35">
      <c r="A214" s="3" t="s">
        <v>1454</v>
      </c>
      <c r="B214" s="3" t="s">
        <v>1455</v>
      </c>
      <c r="C214" s="4" t="s">
        <v>1456</v>
      </c>
      <c r="D214" s="3" t="s">
        <v>1537</v>
      </c>
      <c r="E214" s="3">
        <v>2020</v>
      </c>
      <c r="F214" s="3" t="s">
        <v>225</v>
      </c>
      <c r="G214" s="3">
        <v>8</v>
      </c>
      <c r="I214" s="3" t="s">
        <v>359</v>
      </c>
      <c r="J214" s="3" t="s">
        <v>359</v>
      </c>
      <c r="K214" s="3" t="s">
        <v>1198</v>
      </c>
      <c r="L214" s="5" t="s">
        <v>1457</v>
      </c>
    </row>
    <row r="215" spans="1:12" ht="72.5" x14ac:dyDescent="0.35">
      <c r="A215" t="s">
        <v>1458</v>
      </c>
      <c r="B215" t="s">
        <v>1459</v>
      </c>
      <c r="C215" s="1" t="s">
        <v>1461</v>
      </c>
      <c r="D215" t="s">
        <v>1537</v>
      </c>
      <c r="E215">
        <v>2020</v>
      </c>
      <c r="F215" t="s">
        <v>225</v>
      </c>
      <c r="G215">
        <v>8</v>
      </c>
      <c r="H215">
        <v>7</v>
      </c>
      <c r="I215" t="s">
        <v>1460</v>
      </c>
      <c r="J215" t="s">
        <v>1462</v>
      </c>
      <c r="K215" t="s">
        <v>1198</v>
      </c>
      <c r="L215" s="2" t="s">
        <v>1463</v>
      </c>
    </row>
    <row r="216" spans="1:12" ht="116" x14ac:dyDescent="0.35">
      <c r="A216" t="s">
        <v>1464</v>
      </c>
      <c r="B216" t="s">
        <v>1465</v>
      </c>
      <c r="C216" s="1" t="s">
        <v>1467</v>
      </c>
      <c r="D216" t="s">
        <v>1537</v>
      </c>
      <c r="E216">
        <v>2020</v>
      </c>
      <c r="F216" t="s">
        <v>49</v>
      </c>
      <c r="G216">
        <v>8</v>
      </c>
      <c r="H216">
        <v>32</v>
      </c>
      <c r="I216" t="s">
        <v>1466</v>
      </c>
      <c r="J216" t="s">
        <v>1468</v>
      </c>
      <c r="K216" t="s">
        <v>1192</v>
      </c>
      <c r="L216" s="2" t="s">
        <v>1469</v>
      </c>
    </row>
    <row r="217" spans="1:12" ht="174" x14ac:dyDescent="0.35">
      <c r="A217" t="s">
        <v>1496</v>
      </c>
      <c r="B217" t="s">
        <v>1497</v>
      </c>
      <c r="C217" s="1" t="s">
        <v>1500</v>
      </c>
      <c r="D217" t="s">
        <v>1538</v>
      </c>
      <c r="E217">
        <v>2019</v>
      </c>
      <c r="F217" t="s">
        <v>1498</v>
      </c>
      <c r="G217">
        <v>16</v>
      </c>
      <c r="H217">
        <v>53</v>
      </c>
      <c r="I217" t="s">
        <v>1499</v>
      </c>
      <c r="J217" t="s">
        <v>1501</v>
      </c>
      <c r="K217" t="s">
        <v>1192</v>
      </c>
      <c r="L217" s="2" t="s">
        <v>1502</v>
      </c>
    </row>
    <row r="218" spans="1:12" ht="101.5" x14ac:dyDescent="0.35">
      <c r="A218" t="s">
        <v>1507</v>
      </c>
      <c r="B218" t="s">
        <v>1508</v>
      </c>
      <c r="C218" s="1" t="s">
        <v>1510</v>
      </c>
      <c r="D218" t="s">
        <v>1537</v>
      </c>
      <c r="E218">
        <v>2019</v>
      </c>
      <c r="F218" t="s">
        <v>49</v>
      </c>
      <c r="G218">
        <v>7</v>
      </c>
      <c r="H218">
        <v>17</v>
      </c>
      <c r="I218" t="s">
        <v>1509</v>
      </c>
      <c r="J218" t="s">
        <v>1511</v>
      </c>
      <c r="K218" t="s">
        <v>1192</v>
      </c>
      <c r="L218" s="2" t="s">
        <v>1512</v>
      </c>
    </row>
    <row r="219" spans="1:12" ht="72.5" x14ac:dyDescent="0.35">
      <c r="A219" t="s">
        <v>1517</v>
      </c>
      <c r="B219" t="s">
        <v>1518</v>
      </c>
      <c r="C219" s="1" t="s">
        <v>1520</v>
      </c>
      <c r="D219" t="s">
        <v>1537</v>
      </c>
      <c r="E219">
        <v>2019</v>
      </c>
      <c r="F219" t="s">
        <v>49</v>
      </c>
      <c r="G219">
        <v>7</v>
      </c>
      <c r="H219">
        <v>28</v>
      </c>
      <c r="I219" t="s">
        <v>1519</v>
      </c>
      <c r="J219" t="s">
        <v>1521</v>
      </c>
      <c r="K219" t="s">
        <v>1192</v>
      </c>
      <c r="L219" s="2" t="s">
        <v>1522</v>
      </c>
    </row>
    <row r="220" spans="1:12" ht="58" x14ac:dyDescent="0.35">
      <c r="A220" t="s">
        <v>1523</v>
      </c>
      <c r="B220" t="s">
        <v>1524</v>
      </c>
      <c r="C220" s="1" t="s">
        <v>1526</v>
      </c>
      <c r="D220" t="s">
        <v>1537</v>
      </c>
      <c r="E220">
        <v>2019</v>
      </c>
      <c r="F220" t="s">
        <v>49</v>
      </c>
      <c r="G220">
        <v>7</v>
      </c>
      <c r="H220">
        <v>16</v>
      </c>
      <c r="I220" t="s">
        <v>1525</v>
      </c>
      <c r="J220" t="s">
        <v>1527</v>
      </c>
      <c r="K220" t="s">
        <v>1192</v>
      </c>
      <c r="L220" s="2" t="s">
        <v>1528</v>
      </c>
    </row>
  </sheetData>
  <conditionalFormatting sqref="I1:I220 I251:I1048576">
    <cfRule type="duplicateValues" dxfId="1" priority="1"/>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D09EA-2A23-480D-ABCB-0CE630AF7AFD}">
  <sheetPr>
    <tabColor theme="8" tint="0.59999389629810485"/>
  </sheetPr>
  <dimension ref="A1:BA126"/>
  <sheetViews>
    <sheetView zoomScale="85" zoomScaleNormal="85" workbookViewId="0">
      <selection activeCell="S5" sqref="S5"/>
    </sheetView>
  </sheetViews>
  <sheetFormatPr defaultRowHeight="14.5" x14ac:dyDescent="0.35"/>
  <cols>
    <col min="1" max="1" width="35.81640625" customWidth="1"/>
    <col min="2" max="2" width="125.1796875" customWidth="1"/>
    <col min="3" max="3" width="35.453125" style="1" customWidth="1"/>
    <col min="4" max="4" width="8.7265625" style="29"/>
    <col min="5" max="5" width="15.26953125" style="28" bestFit="1" customWidth="1"/>
    <col min="7" max="7" width="13.453125" bestFit="1" customWidth="1"/>
    <col min="10" max="10" width="15.1796875" customWidth="1"/>
    <col min="11" max="12" width="14.1796875" bestFit="1" customWidth="1"/>
    <col min="13" max="13" width="8.7265625" bestFit="1" customWidth="1"/>
    <col min="14" max="14" width="13.453125" bestFit="1" customWidth="1"/>
    <col min="15" max="15" width="8.7265625" bestFit="1" customWidth="1"/>
    <col min="16" max="16" width="27.1796875" customWidth="1"/>
    <col min="17" max="17" width="49.453125" style="1" customWidth="1"/>
    <col min="18" max="18" width="22.81640625" bestFit="1" customWidth="1"/>
    <col min="19" max="19" width="16.81640625" bestFit="1" customWidth="1"/>
    <col min="20" max="20" width="36" bestFit="1" customWidth="1"/>
    <col min="21" max="21" width="40.54296875" bestFit="1" customWidth="1"/>
    <col min="22" max="22" width="16.81640625" customWidth="1"/>
    <col min="23" max="23" width="14.7265625" bestFit="1" customWidth="1"/>
    <col min="24" max="24" width="17.26953125" customWidth="1"/>
    <col min="25" max="25" width="16.1796875" customWidth="1"/>
    <col min="26" max="26" width="16.81640625" bestFit="1" customWidth="1"/>
    <col min="27" max="27" width="21" bestFit="1" customWidth="1"/>
    <col min="28" max="28" width="28.1796875" style="65" customWidth="1"/>
    <col min="29" max="29" width="17.26953125" bestFit="1" customWidth="1"/>
    <col min="30" max="30" width="21.81640625" bestFit="1" customWidth="1"/>
    <col min="31" max="31" width="17.26953125" style="1" bestFit="1" customWidth="1"/>
    <col min="32" max="32" width="17.26953125" bestFit="1" customWidth="1"/>
    <col min="33" max="33" width="17" customWidth="1"/>
    <col min="34" max="34" width="28.54296875" customWidth="1"/>
    <col min="35" max="35" width="46.453125" bestFit="1" customWidth="1"/>
    <col min="36" max="36" width="16.453125" bestFit="1" customWidth="1"/>
    <col min="37" max="37" width="10.81640625" bestFit="1" customWidth="1"/>
    <col min="38" max="38" width="11" bestFit="1" customWidth="1"/>
    <col min="39" max="39" width="16.54296875" customWidth="1"/>
    <col min="40" max="40" width="21" bestFit="1" customWidth="1"/>
    <col min="41" max="42" width="16.54296875" bestFit="1" customWidth="1"/>
    <col min="43" max="43" width="42.1796875" style="65" customWidth="1"/>
  </cols>
  <sheetData>
    <row r="1" spans="1:45" x14ac:dyDescent="0.35">
      <c r="C1"/>
      <c r="Q1"/>
      <c r="S1" t="s">
        <v>2021</v>
      </c>
      <c r="AE1"/>
    </row>
    <row r="2" spans="1:45" ht="41.15" customHeight="1" x14ac:dyDescent="0.35">
      <c r="C2"/>
      <c r="E2" s="27"/>
      <c r="F2" s="118" t="s">
        <v>1539</v>
      </c>
      <c r="G2" s="118"/>
      <c r="H2" s="118"/>
      <c r="I2" s="118"/>
      <c r="J2" s="118"/>
      <c r="K2" s="118"/>
      <c r="L2" s="118"/>
      <c r="M2" s="118"/>
      <c r="N2" s="118"/>
      <c r="O2" s="118"/>
      <c r="P2" s="118"/>
      <c r="Q2" s="118"/>
      <c r="R2" s="118"/>
      <c r="S2" s="118"/>
      <c r="T2" s="118"/>
      <c r="U2" s="118"/>
      <c r="V2" s="119" t="s">
        <v>1540</v>
      </c>
      <c r="W2" s="119"/>
      <c r="X2" s="119"/>
      <c r="Y2" s="119"/>
      <c r="Z2" s="119"/>
      <c r="AA2" s="119"/>
      <c r="AB2" s="119"/>
      <c r="AC2" s="120" t="s">
        <v>1541</v>
      </c>
      <c r="AD2" s="120"/>
      <c r="AE2" s="120"/>
      <c r="AF2" s="120"/>
      <c r="AG2" s="120"/>
      <c r="AH2" s="120"/>
      <c r="AI2" s="120"/>
      <c r="AJ2" s="121" t="s">
        <v>1542</v>
      </c>
      <c r="AK2" s="121"/>
      <c r="AL2" s="121"/>
      <c r="AM2" s="121"/>
      <c r="AN2" s="121"/>
      <c r="AO2" s="121"/>
      <c r="AP2" s="121"/>
    </row>
    <row r="3" spans="1:45" ht="77.5" customHeight="1" x14ac:dyDescent="0.35">
      <c r="A3" t="s">
        <v>0</v>
      </c>
      <c r="B3" t="s">
        <v>1</v>
      </c>
      <c r="C3" s="1" t="s">
        <v>7</v>
      </c>
      <c r="D3" s="1" t="s">
        <v>10</v>
      </c>
      <c r="E3" s="38" t="s">
        <v>1543</v>
      </c>
      <c r="F3" s="39" t="s">
        <v>1544</v>
      </c>
      <c r="G3" s="39" t="s">
        <v>1545</v>
      </c>
      <c r="H3" s="39" t="s">
        <v>1546</v>
      </c>
      <c r="I3" s="39" t="s">
        <v>1547</v>
      </c>
      <c r="J3" s="39" t="s">
        <v>1548</v>
      </c>
      <c r="K3" s="39" t="s">
        <v>1549</v>
      </c>
      <c r="L3" s="39" t="s">
        <v>1550</v>
      </c>
      <c r="M3" s="39" t="s">
        <v>1551</v>
      </c>
      <c r="N3" s="39" t="s">
        <v>1552</v>
      </c>
      <c r="O3" s="39" t="s">
        <v>1553</v>
      </c>
      <c r="P3" s="22" t="s">
        <v>1554</v>
      </c>
      <c r="Q3" t="s">
        <v>1555</v>
      </c>
      <c r="R3" s="40" t="s">
        <v>1556</v>
      </c>
      <c r="S3" s="40" t="s">
        <v>1557</v>
      </c>
      <c r="T3" s="40" t="s">
        <v>1558</v>
      </c>
      <c r="U3" s="40" t="s">
        <v>1559</v>
      </c>
      <c r="V3" s="55" t="s">
        <v>1560</v>
      </c>
      <c r="W3" s="55" t="s">
        <v>1561</v>
      </c>
      <c r="X3" s="55" t="s">
        <v>1562</v>
      </c>
      <c r="Y3" s="55" t="s">
        <v>1563</v>
      </c>
      <c r="Z3" s="55" t="s">
        <v>1564</v>
      </c>
      <c r="AA3" s="55" t="s">
        <v>1565</v>
      </c>
      <c r="AB3" s="66" t="s">
        <v>1566</v>
      </c>
      <c r="AC3" s="41" t="s">
        <v>1567</v>
      </c>
      <c r="AD3" s="41" t="s">
        <v>1568</v>
      </c>
      <c r="AE3" s="41" t="s">
        <v>1569</v>
      </c>
      <c r="AF3" s="41" t="s">
        <v>1570</v>
      </c>
      <c r="AG3" s="41" t="s">
        <v>1571</v>
      </c>
      <c r="AH3" s="22" t="s">
        <v>1572</v>
      </c>
      <c r="AI3" s="22" t="s">
        <v>1573</v>
      </c>
      <c r="AJ3" s="42" t="s">
        <v>1574</v>
      </c>
      <c r="AK3" s="42" t="s">
        <v>1575</v>
      </c>
      <c r="AL3" s="42" t="s">
        <v>1576</v>
      </c>
      <c r="AM3" s="42" t="s">
        <v>1577</v>
      </c>
      <c r="AN3" s="42" t="s">
        <v>1578</v>
      </c>
      <c r="AO3" s="42" t="s">
        <v>1579</v>
      </c>
      <c r="AP3" s="42" t="s">
        <v>1580</v>
      </c>
      <c r="AQ3" s="66" t="s">
        <v>1581</v>
      </c>
    </row>
    <row r="4" spans="1:45" ht="93.65" customHeight="1" x14ac:dyDescent="0.35">
      <c r="A4" s="3" t="s">
        <v>11</v>
      </c>
      <c r="B4" t="s">
        <v>12</v>
      </c>
      <c r="C4" s="1" t="s">
        <v>15</v>
      </c>
      <c r="D4" s="30" t="s">
        <v>18</v>
      </c>
      <c r="E4" s="33"/>
      <c r="F4" s="47" t="s">
        <v>1582</v>
      </c>
      <c r="G4" s="47"/>
      <c r="H4" s="47"/>
      <c r="I4" s="47"/>
      <c r="J4" s="47"/>
      <c r="K4" s="47" t="s">
        <v>1582</v>
      </c>
      <c r="L4" s="47"/>
      <c r="M4" s="47"/>
      <c r="N4" s="47"/>
      <c r="O4" s="47"/>
      <c r="P4" s="36" t="s">
        <v>1583</v>
      </c>
      <c r="Q4" s="36" t="s">
        <v>1584</v>
      </c>
      <c r="R4" s="47"/>
      <c r="S4" s="47"/>
      <c r="T4" s="47" t="s">
        <v>1582</v>
      </c>
      <c r="U4" s="47" t="s">
        <v>1582</v>
      </c>
      <c r="V4" s="51" t="s">
        <v>1582</v>
      </c>
      <c r="W4" s="51"/>
      <c r="X4" s="51"/>
      <c r="Y4" s="51"/>
      <c r="Z4" s="51"/>
      <c r="AA4" s="51"/>
      <c r="AB4" s="70" t="s">
        <v>1585</v>
      </c>
      <c r="AC4" s="56" t="s">
        <v>1582</v>
      </c>
      <c r="AD4" s="56"/>
      <c r="AE4" s="56"/>
      <c r="AF4" s="56"/>
      <c r="AG4" s="60"/>
      <c r="AH4" s="34" t="s">
        <v>1586</v>
      </c>
      <c r="AI4" s="32"/>
      <c r="AJ4" s="61"/>
      <c r="AK4" s="61" t="s">
        <v>1582</v>
      </c>
      <c r="AL4" s="61" t="s">
        <v>1582</v>
      </c>
      <c r="AM4" s="61"/>
      <c r="AN4" s="61"/>
      <c r="AO4" s="61"/>
      <c r="AP4" s="43"/>
      <c r="AQ4" s="36" t="s">
        <v>1587</v>
      </c>
    </row>
    <row r="5" spans="1:45" ht="90" customHeight="1" x14ac:dyDescent="0.35">
      <c r="A5" s="3" t="s">
        <v>26</v>
      </c>
      <c r="B5" t="s">
        <v>27</v>
      </c>
      <c r="C5" s="1" t="s">
        <v>30</v>
      </c>
      <c r="D5" s="78" t="s">
        <v>32</v>
      </c>
      <c r="E5" s="33"/>
      <c r="F5" s="48" t="s">
        <v>1582</v>
      </c>
      <c r="G5" s="48"/>
      <c r="H5" s="48"/>
      <c r="I5" s="48"/>
      <c r="J5" s="48"/>
      <c r="K5" s="48"/>
      <c r="L5" s="48"/>
      <c r="M5" s="48"/>
      <c r="N5" s="48"/>
      <c r="O5" s="48"/>
      <c r="P5" s="36" t="s">
        <v>1588</v>
      </c>
      <c r="Q5" s="36" t="s">
        <v>1589</v>
      </c>
      <c r="R5" s="48"/>
      <c r="S5" s="48" t="s">
        <v>1582</v>
      </c>
      <c r="T5" s="48"/>
      <c r="U5" s="48" t="s">
        <v>1582</v>
      </c>
      <c r="V5" s="52" t="s">
        <v>1582</v>
      </c>
      <c r="W5" s="52"/>
      <c r="X5" s="52"/>
      <c r="Y5" s="52"/>
      <c r="Z5" s="52" t="s">
        <v>1582</v>
      </c>
      <c r="AA5" s="52"/>
      <c r="AB5" s="70" t="s">
        <v>1590</v>
      </c>
      <c r="AC5" s="57" t="s">
        <v>1582</v>
      </c>
      <c r="AD5" s="57"/>
      <c r="AE5" s="57"/>
      <c r="AF5" s="57"/>
      <c r="AG5" s="58"/>
      <c r="AH5" s="34" t="s">
        <v>1591</v>
      </c>
      <c r="AI5" s="32"/>
      <c r="AJ5" s="45"/>
      <c r="AK5" s="45"/>
      <c r="AL5" s="45" t="s">
        <v>1582</v>
      </c>
      <c r="AM5" s="45"/>
      <c r="AN5" s="45"/>
      <c r="AO5" s="45"/>
      <c r="AP5" s="44"/>
      <c r="AQ5" s="36" t="s">
        <v>1592</v>
      </c>
    </row>
    <row r="6" spans="1:45" ht="56.15" customHeight="1" x14ac:dyDescent="0.35">
      <c r="A6" t="s">
        <v>40</v>
      </c>
      <c r="B6" t="s">
        <v>41</v>
      </c>
      <c r="C6" s="1" t="s">
        <v>44</v>
      </c>
      <c r="D6" s="78" t="s">
        <v>46</v>
      </c>
      <c r="E6" s="33"/>
      <c r="F6" s="48"/>
      <c r="G6" s="48"/>
      <c r="H6" s="48"/>
      <c r="I6" s="48" t="s">
        <v>1582</v>
      </c>
      <c r="J6" s="48" t="s">
        <v>1582</v>
      </c>
      <c r="K6" s="48"/>
      <c r="L6" s="48"/>
      <c r="M6" s="48"/>
      <c r="N6" s="48"/>
      <c r="O6" s="48"/>
      <c r="P6" s="36" t="s">
        <v>1593</v>
      </c>
      <c r="Q6" s="64" t="s">
        <v>1594</v>
      </c>
      <c r="R6" s="48"/>
      <c r="S6" s="48" t="s">
        <v>1582</v>
      </c>
      <c r="T6" s="48"/>
      <c r="U6" s="48"/>
      <c r="V6" s="52" t="s">
        <v>1582</v>
      </c>
      <c r="W6" s="52"/>
      <c r="X6" s="52"/>
      <c r="Y6" s="52"/>
      <c r="Z6" s="52" t="s">
        <v>1582</v>
      </c>
      <c r="AA6" s="52"/>
      <c r="AB6" s="36" t="s">
        <v>1595</v>
      </c>
      <c r="AC6" s="57" t="s">
        <v>1582</v>
      </c>
      <c r="AD6" s="57"/>
      <c r="AE6" s="57"/>
      <c r="AF6" s="57"/>
      <c r="AG6" s="58"/>
      <c r="AH6" s="34" t="s">
        <v>1596</v>
      </c>
      <c r="AI6" s="32"/>
      <c r="AJ6" s="45"/>
      <c r="AK6" s="45"/>
      <c r="AL6" s="45" t="s">
        <v>1582</v>
      </c>
      <c r="AM6" s="45" t="s">
        <v>1582</v>
      </c>
      <c r="AN6" s="45"/>
      <c r="AO6" s="45"/>
      <c r="AP6" s="44" t="s">
        <v>1582</v>
      </c>
      <c r="AQ6" s="36" t="s">
        <v>1597</v>
      </c>
    </row>
    <row r="7" spans="1:45" ht="54.65" customHeight="1" x14ac:dyDescent="0.35">
      <c r="A7" t="s">
        <v>47</v>
      </c>
      <c r="B7" t="s">
        <v>48</v>
      </c>
      <c r="C7" s="1" t="s">
        <v>51</v>
      </c>
      <c r="D7" s="78" t="s">
        <v>53</v>
      </c>
      <c r="E7" s="33" t="s">
        <v>1535</v>
      </c>
      <c r="F7" s="49"/>
      <c r="G7" s="49"/>
      <c r="H7" s="49"/>
      <c r="I7" s="49"/>
      <c r="J7" s="49"/>
      <c r="K7" s="49"/>
      <c r="L7" s="49"/>
      <c r="M7" s="49"/>
      <c r="N7" s="49"/>
      <c r="O7" s="49"/>
      <c r="P7" s="34"/>
      <c r="Q7" s="76"/>
      <c r="R7" s="49"/>
      <c r="S7" s="49"/>
      <c r="T7" s="49"/>
      <c r="U7" s="49"/>
      <c r="V7" s="53"/>
      <c r="W7" s="53"/>
      <c r="X7" s="53"/>
      <c r="Y7" s="53"/>
      <c r="Z7" s="53"/>
      <c r="AA7" s="53"/>
      <c r="AB7" s="34"/>
      <c r="AC7" s="58"/>
      <c r="AD7" s="58"/>
      <c r="AE7" s="58"/>
      <c r="AF7" s="58"/>
      <c r="AG7" s="58"/>
      <c r="AH7" s="34"/>
      <c r="AI7" s="32"/>
      <c r="AJ7" s="45"/>
      <c r="AK7" s="45"/>
      <c r="AL7" s="45"/>
      <c r="AM7" s="45"/>
      <c r="AN7" s="45"/>
      <c r="AO7" s="45"/>
      <c r="AP7" s="45"/>
      <c r="AQ7" s="34" t="s">
        <v>1598</v>
      </c>
    </row>
    <row r="8" spans="1:45" ht="82" customHeight="1" x14ac:dyDescent="0.35">
      <c r="A8" s="3" t="s">
        <v>54</v>
      </c>
      <c r="B8" t="s">
        <v>55</v>
      </c>
      <c r="C8" s="1" t="s">
        <v>58</v>
      </c>
      <c r="D8" s="78" t="s">
        <v>60</v>
      </c>
      <c r="E8" s="33"/>
      <c r="F8" s="49"/>
      <c r="G8" s="49" t="s">
        <v>1582</v>
      </c>
      <c r="H8" s="49"/>
      <c r="I8" s="49"/>
      <c r="J8" s="49"/>
      <c r="K8" s="49"/>
      <c r="L8" s="49"/>
      <c r="M8" s="49"/>
      <c r="N8" s="49"/>
      <c r="O8" s="49"/>
      <c r="P8" s="34" t="s">
        <v>1599</v>
      </c>
      <c r="Q8" s="34" t="s">
        <v>1600</v>
      </c>
      <c r="R8" s="49"/>
      <c r="S8" s="49" t="s">
        <v>1582</v>
      </c>
      <c r="T8" s="49" t="s">
        <v>1582</v>
      </c>
      <c r="U8" s="49"/>
      <c r="V8" s="53" t="s">
        <v>1582</v>
      </c>
      <c r="W8" s="53"/>
      <c r="X8" s="53"/>
      <c r="Y8" s="53"/>
      <c r="Z8" s="53" t="s">
        <v>1582</v>
      </c>
      <c r="AA8" s="53" t="s">
        <v>1582</v>
      </c>
      <c r="AB8" s="34" t="s">
        <v>1601</v>
      </c>
      <c r="AC8" s="58" t="s">
        <v>1582</v>
      </c>
      <c r="AD8" s="58"/>
      <c r="AE8" s="58"/>
      <c r="AF8" s="58" t="s">
        <v>1582</v>
      </c>
      <c r="AG8" s="58"/>
      <c r="AH8" s="34" t="s">
        <v>1602</v>
      </c>
      <c r="AI8" s="32"/>
      <c r="AJ8" s="45" t="s">
        <v>1582</v>
      </c>
      <c r="AK8" s="45" t="s">
        <v>1582</v>
      </c>
      <c r="AL8" s="45" t="s">
        <v>1582</v>
      </c>
      <c r="AM8" s="45" t="s">
        <v>1582</v>
      </c>
      <c r="AN8" s="45"/>
      <c r="AO8" s="45"/>
      <c r="AP8" s="45" t="s">
        <v>1582</v>
      </c>
      <c r="AQ8" s="34" t="s">
        <v>1603</v>
      </c>
    </row>
    <row r="9" spans="1:45" ht="41.15" customHeight="1" x14ac:dyDescent="0.35">
      <c r="A9" t="s">
        <v>68</v>
      </c>
      <c r="B9" t="s">
        <v>69</v>
      </c>
      <c r="C9" s="1" t="s">
        <v>71</v>
      </c>
      <c r="D9" s="78" t="s">
        <v>73</v>
      </c>
      <c r="E9" s="33"/>
      <c r="F9" s="49" t="s">
        <v>1582</v>
      </c>
      <c r="G9" s="49"/>
      <c r="H9" s="49"/>
      <c r="I9" s="49"/>
      <c r="J9" s="49"/>
      <c r="K9" s="49"/>
      <c r="L9" s="49"/>
      <c r="M9" s="49"/>
      <c r="N9" s="49"/>
      <c r="O9" s="49"/>
      <c r="P9" s="34" t="s">
        <v>1604</v>
      </c>
      <c r="Q9" s="34" t="s">
        <v>1605</v>
      </c>
      <c r="R9" s="49"/>
      <c r="S9" s="49" t="s">
        <v>1582</v>
      </c>
      <c r="T9" s="49"/>
      <c r="U9" s="49"/>
      <c r="V9" s="53" t="s">
        <v>1582</v>
      </c>
      <c r="W9" s="53"/>
      <c r="X9" s="53"/>
      <c r="Y9" s="53"/>
      <c r="Z9" s="53"/>
      <c r="AA9" s="53"/>
      <c r="AB9" s="34" t="s">
        <v>1606</v>
      </c>
      <c r="AC9" s="58" t="s">
        <v>1582</v>
      </c>
      <c r="AD9" s="58"/>
      <c r="AE9" s="58"/>
      <c r="AF9" s="58"/>
      <c r="AG9" s="58"/>
      <c r="AH9" s="62" t="s">
        <v>1607</v>
      </c>
      <c r="AI9" s="32"/>
      <c r="AJ9" s="45"/>
      <c r="AK9" s="45" t="s">
        <v>1582</v>
      </c>
      <c r="AL9" s="45" t="s">
        <v>1582</v>
      </c>
      <c r="AM9" s="45"/>
      <c r="AN9" s="45"/>
      <c r="AO9" s="45"/>
      <c r="AP9" s="45"/>
      <c r="AQ9" s="34"/>
    </row>
    <row r="10" spans="1:45" ht="68.150000000000006" customHeight="1" x14ac:dyDescent="0.35">
      <c r="A10" t="s">
        <v>74</v>
      </c>
      <c r="B10" t="s">
        <v>75</v>
      </c>
      <c r="C10" s="1" t="s">
        <v>78</v>
      </c>
      <c r="D10" s="78" t="s">
        <v>80</v>
      </c>
      <c r="E10" s="33" t="s">
        <v>1535</v>
      </c>
      <c r="F10" s="49"/>
      <c r="G10" s="49"/>
      <c r="H10" s="49"/>
      <c r="I10" s="49"/>
      <c r="J10" s="49" t="s">
        <v>1582</v>
      </c>
      <c r="K10" s="49"/>
      <c r="L10" s="49"/>
      <c r="M10" s="49"/>
      <c r="N10" s="49"/>
      <c r="O10" s="49"/>
      <c r="P10" s="34" t="s">
        <v>1608</v>
      </c>
      <c r="Q10" s="34" t="s">
        <v>1609</v>
      </c>
      <c r="R10" s="49"/>
      <c r="S10" s="49" t="s">
        <v>1582</v>
      </c>
      <c r="T10" s="49"/>
      <c r="U10" s="49"/>
      <c r="V10" s="53" t="s">
        <v>1582</v>
      </c>
      <c r="W10" s="53"/>
      <c r="X10" s="53" t="s">
        <v>1582</v>
      </c>
      <c r="Y10" s="53" t="s">
        <v>1582</v>
      </c>
      <c r="Z10" s="53"/>
      <c r="AA10" s="53"/>
      <c r="AB10" s="34" t="s">
        <v>1610</v>
      </c>
      <c r="AC10" s="58"/>
      <c r="AD10" s="58" t="s">
        <v>1582</v>
      </c>
      <c r="AE10" s="58" t="s">
        <v>1582</v>
      </c>
      <c r="AF10" s="58"/>
      <c r="AG10" s="58"/>
      <c r="AH10" s="34" t="s">
        <v>1611</v>
      </c>
      <c r="AI10" s="32"/>
      <c r="AJ10" s="45"/>
      <c r="AK10" s="45" t="s">
        <v>1582</v>
      </c>
      <c r="AL10" s="45" t="s">
        <v>1582</v>
      </c>
      <c r="AM10" s="45"/>
      <c r="AN10" s="45"/>
      <c r="AO10" s="45"/>
      <c r="AP10" s="45"/>
      <c r="AQ10" s="34" t="s">
        <v>1612</v>
      </c>
    </row>
    <row r="11" spans="1:45" ht="88" customHeight="1" x14ac:dyDescent="0.35">
      <c r="A11" t="s">
        <v>81</v>
      </c>
      <c r="B11" t="s">
        <v>82</v>
      </c>
      <c r="C11" s="1" t="s">
        <v>85</v>
      </c>
      <c r="D11" s="78" t="s">
        <v>87</v>
      </c>
      <c r="E11" s="82"/>
      <c r="F11" s="49" t="s">
        <v>1582</v>
      </c>
      <c r="G11" s="49"/>
      <c r="H11" s="49"/>
      <c r="I11" s="49"/>
      <c r="J11" s="49"/>
      <c r="K11" s="49" t="s">
        <v>1582</v>
      </c>
      <c r="L11" s="49"/>
      <c r="M11" s="49"/>
      <c r="N11" s="49"/>
      <c r="O11" s="49"/>
      <c r="P11" s="34" t="s">
        <v>1613</v>
      </c>
      <c r="Q11" s="34" t="s">
        <v>1614</v>
      </c>
      <c r="R11" s="49" t="s">
        <v>1582</v>
      </c>
      <c r="S11" s="49" t="s">
        <v>1582</v>
      </c>
      <c r="T11" s="49"/>
      <c r="U11" s="49"/>
      <c r="V11" s="53" t="s">
        <v>1582</v>
      </c>
      <c r="W11" s="53"/>
      <c r="X11" s="53" t="s">
        <v>1582</v>
      </c>
      <c r="Y11" s="53"/>
      <c r="Z11" s="53"/>
      <c r="AA11" s="53"/>
      <c r="AB11" s="34" t="s">
        <v>1615</v>
      </c>
      <c r="AC11" s="58"/>
      <c r="AD11" s="58"/>
      <c r="AE11" s="58"/>
      <c r="AF11" s="58"/>
      <c r="AG11" s="58"/>
      <c r="AH11" s="34"/>
      <c r="AI11" s="32"/>
      <c r="AJ11" s="45"/>
      <c r="AK11" s="45" t="s">
        <v>1582</v>
      </c>
      <c r="AL11" s="45" t="s">
        <v>1582</v>
      </c>
      <c r="AM11" s="45" t="s">
        <v>1582</v>
      </c>
      <c r="AN11" s="45"/>
      <c r="AO11" s="45"/>
      <c r="AP11" s="45"/>
      <c r="AQ11" s="64" t="s">
        <v>1616</v>
      </c>
    </row>
    <row r="12" spans="1:45" ht="96" customHeight="1" x14ac:dyDescent="0.35">
      <c r="A12" t="s">
        <v>88</v>
      </c>
      <c r="B12" t="s">
        <v>89</v>
      </c>
      <c r="C12" s="1" t="s">
        <v>91</v>
      </c>
      <c r="D12" s="78" t="s">
        <v>93</v>
      </c>
      <c r="E12" s="82"/>
      <c r="F12" s="49" t="s">
        <v>1582</v>
      </c>
      <c r="G12" s="49"/>
      <c r="H12" s="49"/>
      <c r="I12" s="49"/>
      <c r="J12" s="49"/>
      <c r="K12" s="49" t="s">
        <v>1582</v>
      </c>
      <c r="L12" s="49"/>
      <c r="M12" s="49"/>
      <c r="N12" s="49"/>
      <c r="O12" s="49"/>
      <c r="P12" s="34" t="s">
        <v>1617</v>
      </c>
      <c r="Q12" s="34" t="s">
        <v>1618</v>
      </c>
      <c r="R12" s="49"/>
      <c r="S12" s="49" t="s">
        <v>1582</v>
      </c>
      <c r="T12" s="49"/>
      <c r="U12" s="49"/>
      <c r="V12" s="53" t="s">
        <v>1582</v>
      </c>
      <c r="W12" s="53"/>
      <c r="X12" s="53"/>
      <c r="Y12" s="53" t="s">
        <v>1582</v>
      </c>
      <c r="Z12" s="53"/>
      <c r="AA12" s="53"/>
      <c r="AB12" s="34" t="s">
        <v>1619</v>
      </c>
      <c r="AC12" s="58"/>
      <c r="AD12" s="58"/>
      <c r="AE12" s="58"/>
      <c r="AF12" s="58"/>
      <c r="AG12" s="58"/>
      <c r="AH12" s="34"/>
      <c r="AI12" s="32"/>
      <c r="AJ12" s="45"/>
      <c r="AK12" s="45" t="s">
        <v>1582</v>
      </c>
      <c r="AL12" s="45" t="s">
        <v>1582</v>
      </c>
      <c r="AM12" s="45"/>
      <c r="AN12" s="45"/>
      <c r="AO12" s="45"/>
      <c r="AP12" s="45"/>
      <c r="AQ12" s="64" t="s">
        <v>1620</v>
      </c>
    </row>
    <row r="13" spans="1:45" ht="111.65" customHeight="1" x14ac:dyDescent="0.35">
      <c r="A13" t="s">
        <v>100</v>
      </c>
      <c r="B13" t="s">
        <v>101</v>
      </c>
      <c r="C13" s="1" t="s">
        <v>104</v>
      </c>
      <c r="D13" s="78" t="s">
        <v>106</v>
      </c>
      <c r="E13" s="82"/>
      <c r="F13" s="49"/>
      <c r="G13" s="49"/>
      <c r="H13" s="49"/>
      <c r="I13" s="49"/>
      <c r="J13" s="49" t="s">
        <v>1582</v>
      </c>
      <c r="K13" s="49"/>
      <c r="L13" s="49"/>
      <c r="M13" s="49"/>
      <c r="N13" s="49"/>
      <c r="O13" s="49"/>
      <c r="P13" s="34" t="s">
        <v>1621</v>
      </c>
      <c r="Q13" s="34" t="s">
        <v>1622</v>
      </c>
      <c r="R13" s="49" t="s">
        <v>1582</v>
      </c>
      <c r="S13" s="49"/>
      <c r="T13" s="49"/>
      <c r="U13" s="49"/>
      <c r="V13" s="53"/>
      <c r="W13" s="53"/>
      <c r="X13" s="53"/>
      <c r="Y13" s="53"/>
      <c r="Z13" s="53" t="s">
        <v>1582</v>
      </c>
      <c r="AA13" s="53"/>
      <c r="AB13" s="71" t="s">
        <v>1623</v>
      </c>
      <c r="AC13" s="58"/>
      <c r="AD13" s="58"/>
      <c r="AE13" s="58"/>
      <c r="AF13" s="58"/>
      <c r="AG13" s="58"/>
      <c r="AH13" s="34"/>
      <c r="AI13" s="32"/>
      <c r="AJ13" s="45"/>
      <c r="AK13" s="45"/>
      <c r="AL13" s="45"/>
      <c r="AM13" s="45" t="s">
        <v>1582</v>
      </c>
      <c r="AN13" s="45"/>
      <c r="AO13" s="45" t="s">
        <v>1582</v>
      </c>
      <c r="AP13" s="45" t="s">
        <v>1582</v>
      </c>
      <c r="AQ13" s="34" t="s">
        <v>1624</v>
      </c>
    </row>
    <row r="14" spans="1:45" ht="56.15" customHeight="1" x14ac:dyDescent="0.35">
      <c r="A14" t="s">
        <v>107</v>
      </c>
      <c r="B14" t="s">
        <v>108</v>
      </c>
      <c r="C14" s="1" t="s">
        <v>110</v>
      </c>
      <c r="D14" s="78" t="s">
        <v>112</v>
      </c>
      <c r="E14" s="82"/>
      <c r="F14" s="49"/>
      <c r="G14" s="49"/>
      <c r="H14" s="49"/>
      <c r="I14" s="49"/>
      <c r="J14" s="49" t="s">
        <v>1582</v>
      </c>
      <c r="K14" s="49" t="s">
        <v>1582</v>
      </c>
      <c r="L14" s="49"/>
      <c r="M14" s="49"/>
      <c r="N14" s="49"/>
      <c r="O14" s="49"/>
      <c r="P14" s="64" t="s">
        <v>1625</v>
      </c>
      <c r="Q14" s="34" t="s">
        <v>1626</v>
      </c>
      <c r="R14" s="49" t="s">
        <v>1582</v>
      </c>
      <c r="S14" s="49" t="s">
        <v>1582</v>
      </c>
      <c r="T14" s="49"/>
      <c r="U14" s="49"/>
      <c r="V14" s="53" t="s">
        <v>1582</v>
      </c>
      <c r="W14" s="53" t="s">
        <v>1582</v>
      </c>
      <c r="X14" s="53"/>
      <c r="Y14" s="53"/>
      <c r="Z14" s="53"/>
      <c r="AA14" s="53"/>
      <c r="AB14" s="34" t="s">
        <v>1627</v>
      </c>
      <c r="AC14" s="58" t="s">
        <v>1582</v>
      </c>
      <c r="AD14" s="58" t="s">
        <v>1582</v>
      </c>
      <c r="AE14" s="58"/>
      <c r="AF14" s="58"/>
      <c r="AG14" s="58"/>
      <c r="AH14" s="34" t="s">
        <v>1628</v>
      </c>
      <c r="AI14" s="32"/>
      <c r="AJ14" s="45"/>
      <c r="AK14" s="45"/>
      <c r="AL14" s="45" t="s">
        <v>1582</v>
      </c>
      <c r="AM14" s="45" t="s">
        <v>1582</v>
      </c>
      <c r="AN14" s="45" t="s">
        <v>1582</v>
      </c>
      <c r="AO14" s="45"/>
      <c r="AP14" s="45"/>
      <c r="AQ14" s="34"/>
    </row>
    <row r="15" spans="1:45" s="3" customFormat="1" ht="48.65" customHeight="1" x14ac:dyDescent="0.35">
      <c r="A15" t="s">
        <v>113</v>
      </c>
      <c r="B15" t="s">
        <v>114</v>
      </c>
      <c r="C15" s="1" t="s">
        <v>117</v>
      </c>
      <c r="D15" s="78" t="s">
        <v>119</v>
      </c>
      <c r="E15" s="82"/>
      <c r="F15" s="49"/>
      <c r="G15" s="49"/>
      <c r="H15" s="49"/>
      <c r="I15" s="49" t="s">
        <v>1582</v>
      </c>
      <c r="J15" s="49"/>
      <c r="K15" s="49"/>
      <c r="L15" s="49"/>
      <c r="M15" s="49"/>
      <c r="N15" s="49"/>
      <c r="O15" s="49"/>
      <c r="P15" s="34" t="s">
        <v>1629</v>
      </c>
      <c r="Q15" s="34" t="s">
        <v>1630</v>
      </c>
      <c r="R15" s="49"/>
      <c r="S15" s="49"/>
      <c r="T15" s="49"/>
      <c r="U15" s="49" t="s">
        <v>1582</v>
      </c>
      <c r="V15" s="53" t="s">
        <v>1582</v>
      </c>
      <c r="W15" s="53"/>
      <c r="X15" s="53"/>
      <c r="Y15" s="53" t="s">
        <v>1582</v>
      </c>
      <c r="Z15" s="53"/>
      <c r="AA15" s="53"/>
      <c r="AB15" s="34" t="s">
        <v>1631</v>
      </c>
      <c r="AC15" s="58" t="s">
        <v>1582</v>
      </c>
      <c r="AD15" s="58" t="s">
        <v>1582</v>
      </c>
      <c r="AE15" s="58"/>
      <c r="AF15" s="58"/>
      <c r="AG15" s="58"/>
      <c r="AH15" s="34" t="s">
        <v>1632</v>
      </c>
      <c r="AI15" s="32"/>
      <c r="AJ15" s="45"/>
      <c r="AK15" s="45"/>
      <c r="AL15" s="45" t="s">
        <v>1582</v>
      </c>
      <c r="AM15" s="45"/>
      <c r="AN15" s="45"/>
      <c r="AO15" s="45" t="s">
        <v>1582</v>
      </c>
      <c r="AP15" s="45"/>
      <c r="AQ15" s="34"/>
      <c r="AR15"/>
      <c r="AS15"/>
    </row>
    <row r="16" spans="1:45" ht="95.15" customHeight="1" x14ac:dyDescent="0.35">
      <c r="A16" t="s">
        <v>134</v>
      </c>
      <c r="B16" t="s">
        <v>135</v>
      </c>
      <c r="C16" s="1" t="s">
        <v>138</v>
      </c>
      <c r="D16" s="78" t="s">
        <v>140</v>
      </c>
      <c r="E16" s="82"/>
      <c r="F16" s="49" t="s">
        <v>1582</v>
      </c>
      <c r="G16" s="49"/>
      <c r="H16" s="49"/>
      <c r="I16" s="49"/>
      <c r="J16" s="49"/>
      <c r="K16" s="49" t="s">
        <v>1582</v>
      </c>
      <c r="L16" s="49"/>
      <c r="M16" s="49"/>
      <c r="N16" s="49"/>
      <c r="O16" s="49"/>
      <c r="P16" s="34" t="s">
        <v>1633</v>
      </c>
      <c r="Q16" s="34" t="s">
        <v>1634</v>
      </c>
      <c r="R16" s="49"/>
      <c r="S16" s="49" t="s">
        <v>1582</v>
      </c>
      <c r="T16" s="49"/>
      <c r="U16" s="49"/>
      <c r="V16" s="53"/>
      <c r="W16" s="53" t="s">
        <v>1582</v>
      </c>
      <c r="X16" s="53" t="s">
        <v>1582</v>
      </c>
      <c r="Y16" s="53"/>
      <c r="Z16" s="53"/>
      <c r="AA16" s="53"/>
      <c r="AB16" s="71" t="s">
        <v>1635</v>
      </c>
      <c r="AC16" s="58" t="s">
        <v>1582</v>
      </c>
      <c r="AD16" s="58"/>
      <c r="AE16" s="58"/>
      <c r="AF16" s="58"/>
      <c r="AG16" s="58"/>
      <c r="AH16" s="34" t="s">
        <v>1636</v>
      </c>
      <c r="AI16" s="32"/>
      <c r="AJ16" s="45"/>
      <c r="AK16" s="45" t="s">
        <v>1582</v>
      </c>
      <c r="AL16" s="45" t="s">
        <v>1582</v>
      </c>
      <c r="AM16" s="45"/>
      <c r="AN16" s="45"/>
      <c r="AO16" s="45"/>
      <c r="AP16" s="45"/>
      <c r="AQ16" s="34" t="s">
        <v>1637</v>
      </c>
    </row>
    <row r="17" spans="1:53" ht="94.5" customHeight="1" x14ac:dyDescent="0.35">
      <c r="A17" s="3" t="s">
        <v>141</v>
      </c>
      <c r="B17" t="s">
        <v>142</v>
      </c>
      <c r="C17" s="1" t="s">
        <v>144</v>
      </c>
      <c r="D17" s="30" t="s">
        <v>146</v>
      </c>
      <c r="E17" s="82"/>
      <c r="F17" s="49"/>
      <c r="G17" s="49"/>
      <c r="H17" s="49" t="s">
        <v>1582</v>
      </c>
      <c r="I17" s="49"/>
      <c r="J17" s="49"/>
      <c r="K17" s="49"/>
      <c r="L17" s="49"/>
      <c r="M17" s="49"/>
      <c r="N17" s="49"/>
      <c r="O17" s="49"/>
      <c r="P17" s="34" t="s">
        <v>1638</v>
      </c>
      <c r="Q17" s="34"/>
      <c r="R17" s="49"/>
      <c r="S17" s="49"/>
      <c r="T17" s="49"/>
      <c r="U17" s="49" t="s">
        <v>1582</v>
      </c>
      <c r="V17" s="53" t="s">
        <v>1582</v>
      </c>
      <c r="W17" s="53"/>
      <c r="X17" s="53" t="s">
        <v>1582</v>
      </c>
      <c r="Y17" s="53"/>
      <c r="Z17" s="53"/>
      <c r="AA17" s="53"/>
      <c r="AB17" s="34" t="s">
        <v>1639</v>
      </c>
      <c r="AC17" s="58"/>
      <c r="AD17" s="58"/>
      <c r="AE17" s="58"/>
      <c r="AF17" s="58"/>
      <c r="AG17" s="58"/>
      <c r="AH17" s="34"/>
      <c r="AI17" s="32"/>
      <c r="AJ17" s="45"/>
      <c r="AK17" s="45" t="s">
        <v>1582</v>
      </c>
      <c r="AL17" s="45" t="s">
        <v>1582</v>
      </c>
      <c r="AM17" s="45"/>
      <c r="AN17" s="45"/>
      <c r="AO17" s="45"/>
      <c r="AP17" s="45" t="s">
        <v>1582</v>
      </c>
      <c r="AQ17" s="62" t="s">
        <v>1640</v>
      </c>
    </row>
    <row r="18" spans="1:53" s="3" customFormat="1" ht="103.5" customHeight="1" x14ac:dyDescent="0.35">
      <c r="A18" t="s">
        <v>166</v>
      </c>
      <c r="B18" t="s">
        <v>167</v>
      </c>
      <c r="C18" s="1" t="s">
        <v>169</v>
      </c>
      <c r="D18" s="78" t="s">
        <v>171</v>
      </c>
      <c r="E18" s="82"/>
      <c r="F18" s="49"/>
      <c r="G18" s="49"/>
      <c r="H18" s="49"/>
      <c r="I18" s="49"/>
      <c r="J18" s="49" t="s">
        <v>1582</v>
      </c>
      <c r="K18" s="49" t="s">
        <v>1582</v>
      </c>
      <c r="L18" s="49"/>
      <c r="M18" s="49"/>
      <c r="N18" s="49"/>
      <c r="O18" s="49"/>
      <c r="P18" s="34" t="s">
        <v>1641</v>
      </c>
      <c r="Q18" s="64" t="s">
        <v>1642</v>
      </c>
      <c r="R18" s="49"/>
      <c r="S18" s="49"/>
      <c r="T18" s="49"/>
      <c r="U18" s="49" t="s">
        <v>1582</v>
      </c>
      <c r="V18" s="53" t="s">
        <v>1582</v>
      </c>
      <c r="W18" s="53"/>
      <c r="X18" s="53" t="s">
        <v>1582</v>
      </c>
      <c r="Y18" s="53"/>
      <c r="Z18" s="53" t="s">
        <v>1582</v>
      </c>
      <c r="AA18" s="53"/>
      <c r="AB18" s="71" t="s">
        <v>1643</v>
      </c>
      <c r="AC18" s="58" t="s">
        <v>1582</v>
      </c>
      <c r="AD18" s="58"/>
      <c r="AE18" s="58"/>
      <c r="AF18" s="58"/>
      <c r="AG18" s="58"/>
      <c r="AH18" s="34" t="s">
        <v>1644</v>
      </c>
      <c r="AI18" s="32"/>
      <c r="AJ18" s="45"/>
      <c r="AK18" s="45"/>
      <c r="AL18" s="45" t="s">
        <v>1582</v>
      </c>
      <c r="AM18" s="45" t="s">
        <v>1582</v>
      </c>
      <c r="AN18" s="45" t="s">
        <v>1582</v>
      </c>
      <c r="AO18" s="45"/>
      <c r="AP18" s="45" t="s">
        <v>1582</v>
      </c>
      <c r="AQ18" s="62" t="s">
        <v>1645</v>
      </c>
      <c r="AR18"/>
      <c r="AS18"/>
    </row>
    <row r="19" spans="1:53" ht="99" customHeight="1" x14ac:dyDescent="0.35">
      <c r="A19" t="s">
        <v>172</v>
      </c>
      <c r="B19" t="s">
        <v>173</v>
      </c>
      <c r="C19" s="1" t="s">
        <v>175</v>
      </c>
      <c r="D19" s="78" t="s">
        <v>177</v>
      </c>
      <c r="E19" s="82"/>
      <c r="F19" s="49"/>
      <c r="G19" s="49" t="s">
        <v>1582</v>
      </c>
      <c r="H19" s="49" t="s">
        <v>1582</v>
      </c>
      <c r="I19" s="49"/>
      <c r="J19" s="49"/>
      <c r="K19" s="49" t="s">
        <v>1582</v>
      </c>
      <c r="L19" s="49"/>
      <c r="M19" s="49"/>
      <c r="N19" s="49"/>
      <c r="O19" s="49"/>
      <c r="P19" s="34" t="s">
        <v>1646</v>
      </c>
      <c r="Q19" s="34" t="s">
        <v>1647</v>
      </c>
      <c r="R19" s="49" t="s">
        <v>1582</v>
      </c>
      <c r="S19" s="49" t="s">
        <v>1582</v>
      </c>
      <c r="T19" s="49"/>
      <c r="U19" s="49"/>
      <c r="V19" s="53" t="s">
        <v>1582</v>
      </c>
      <c r="W19" s="53"/>
      <c r="X19" s="53"/>
      <c r="Y19" s="53"/>
      <c r="Z19" s="53"/>
      <c r="AA19" s="53"/>
      <c r="AB19" s="34" t="s">
        <v>1648</v>
      </c>
      <c r="AC19" s="58"/>
      <c r="AD19" s="58"/>
      <c r="AE19" s="58"/>
      <c r="AF19" s="58"/>
      <c r="AG19" s="58"/>
      <c r="AH19" s="34"/>
      <c r="AI19" s="32"/>
      <c r="AJ19" s="45" t="s">
        <v>1582</v>
      </c>
      <c r="AK19" s="45" t="s">
        <v>1582</v>
      </c>
      <c r="AL19" s="45" t="s">
        <v>1582</v>
      </c>
      <c r="AM19" s="45"/>
      <c r="AN19" s="45"/>
      <c r="AO19" s="45"/>
      <c r="AP19" s="45"/>
      <c r="AQ19" s="34" t="s">
        <v>1649</v>
      </c>
    </row>
    <row r="20" spans="1:53" s="3" customFormat="1" ht="123.65" customHeight="1" x14ac:dyDescent="0.35">
      <c r="A20" s="3" t="s">
        <v>184</v>
      </c>
      <c r="B20" t="s">
        <v>185</v>
      </c>
      <c r="C20" s="1" t="s">
        <v>187</v>
      </c>
      <c r="D20" s="30" t="s">
        <v>189</v>
      </c>
      <c r="E20" s="82"/>
      <c r="F20" s="49" t="s">
        <v>1582</v>
      </c>
      <c r="G20" s="49"/>
      <c r="H20" s="49"/>
      <c r="I20" s="49"/>
      <c r="J20" s="49" t="s">
        <v>1582</v>
      </c>
      <c r="K20" s="49" t="s">
        <v>1582</v>
      </c>
      <c r="L20" s="49"/>
      <c r="M20" s="49" t="s">
        <v>1582</v>
      </c>
      <c r="N20" s="49"/>
      <c r="O20" s="49"/>
      <c r="P20" s="34" t="s">
        <v>1650</v>
      </c>
      <c r="Q20" s="80" t="s">
        <v>1651</v>
      </c>
      <c r="R20" s="49"/>
      <c r="S20" s="49"/>
      <c r="T20" s="49" t="s">
        <v>1582</v>
      </c>
      <c r="U20" s="49" t="s">
        <v>1582</v>
      </c>
      <c r="V20" s="53" t="s">
        <v>1582</v>
      </c>
      <c r="W20" s="53"/>
      <c r="X20" s="53" t="s">
        <v>1582</v>
      </c>
      <c r="Y20" s="53" t="s">
        <v>1582</v>
      </c>
      <c r="Z20" s="53" t="s">
        <v>1582</v>
      </c>
      <c r="AA20" s="53"/>
      <c r="AB20" s="71" t="s">
        <v>1652</v>
      </c>
      <c r="AC20" s="58" t="s">
        <v>1582</v>
      </c>
      <c r="AD20" s="58"/>
      <c r="AE20" s="58"/>
      <c r="AF20" s="58" t="s">
        <v>1582</v>
      </c>
      <c r="AG20" s="58" t="s">
        <v>1582</v>
      </c>
      <c r="AH20" s="34" t="s">
        <v>1653</v>
      </c>
      <c r="AI20" s="32"/>
      <c r="AJ20" s="45" t="s">
        <v>1582</v>
      </c>
      <c r="AK20" s="45" t="s">
        <v>1582</v>
      </c>
      <c r="AL20" s="45" t="s">
        <v>1582</v>
      </c>
      <c r="AM20" s="45" t="s">
        <v>1582</v>
      </c>
      <c r="AN20" s="45"/>
      <c r="AO20" s="45" t="s">
        <v>1582</v>
      </c>
      <c r="AP20" s="45"/>
      <c r="AQ20" s="34"/>
      <c r="AR20"/>
      <c r="AS20"/>
      <c r="AT20"/>
      <c r="AU20"/>
      <c r="AV20"/>
      <c r="AW20"/>
      <c r="AX20"/>
      <c r="AY20"/>
      <c r="AZ20"/>
      <c r="BA20"/>
    </row>
    <row r="21" spans="1:53" s="3" customFormat="1" ht="120" customHeight="1" x14ac:dyDescent="0.35">
      <c r="A21" t="s">
        <v>190</v>
      </c>
      <c r="B21" t="s">
        <v>191</v>
      </c>
      <c r="C21" s="1" t="s">
        <v>194</v>
      </c>
      <c r="D21" s="78" t="s">
        <v>196</v>
      </c>
      <c r="E21" s="82" t="s">
        <v>1535</v>
      </c>
      <c r="F21" s="49"/>
      <c r="G21" s="49"/>
      <c r="H21" s="49"/>
      <c r="I21" s="49"/>
      <c r="J21" s="49"/>
      <c r="K21" s="49"/>
      <c r="L21" s="49"/>
      <c r="M21" s="49"/>
      <c r="N21" s="67"/>
      <c r="O21" s="49"/>
      <c r="P21" s="34"/>
      <c r="Q21" s="34"/>
      <c r="R21" s="49"/>
      <c r="S21" s="49"/>
      <c r="T21" s="49"/>
      <c r="U21" s="49"/>
      <c r="V21" s="53"/>
      <c r="W21" s="53"/>
      <c r="X21" s="53"/>
      <c r="Y21" s="53"/>
      <c r="Z21" s="53"/>
      <c r="AA21" s="53"/>
      <c r="AB21" s="34"/>
      <c r="AC21" s="58"/>
      <c r="AD21" s="58"/>
      <c r="AE21" s="58"/>
      <c r="AF21" s="58"/>
      <c r="AG21" s="58"/>
      <c r="AH21" s="34"/>
      <c r="AI21" s="32"/>
      <c r="AJ21" s="45"/>
      <c r="AK21" s="45"/>
      <c r="AL21" s="45"/>
      <c r="AM21" s="45"/>
      <c r="AN21" s="45"/>
      <c r="AO21" s="45"/>
      <c r="AP21" s="45"/>
      <c r="AQ21" s="62" t="s">
        <v>1654</v>
      </c>
      <c r="AR21"/>
      <c r="AS21"/>
      <c r="AT21"/>
      <c r="AU21"/>
      <c r="AV21"/>
      <c r="AW21"/>
      <c r="AX21"/>
      <c r="AY21"/>
      <c r="AZ21"/>
      <c r="BA21"/>
    </row>
    <row r="22" spans="1:53" s="3" customFormat="1" ht="75" customHeight="1" x14ac:dyDescent="0.35">
      <c r="A22" s="3" t="s">
        <v>197</v>
      </c>
      <c r="B22" t="s">
        <v>198</v>
      </c>
      <c r="C22" s="1" t="s">
        <v>200</v>
      </c>
      <c r="D22" s="63" t="s">
        <v>202</v>
      </c>
      <c r="E22" s="82" t="s">
        <v>1535</v>
      </c>
      <c r="F22" s="49"/>
      <c r="G22" s="49"/>
      <c r="H22" s="49"/>
      <c r="I22" s="49"/>
      <c r="J22" s="49"/>
      <c r="K22" s="49"/>
      <c r="L22" s="49"/>
      <c r="M22" s="49"/>
      <c r="N22" s="49"/>
      <c r="O22" s="49"/>
      <c r="P22" s="34"/>
      <c r="Q22" s="34"/>
      <c r="R22" s="49"/>
      <c r="S22" s="49"/>
      <c r="T22" s="49"/>
      <c r="U22" s="49"/>
      <c r="V22" s="53"/>
      <c r="W22" s="53"/>
      <c r="X22" s="53"/>
      <c r="Y22" s="53"/>
      <c r="Z22" s="53"/>
      <c r="AA22" s="53"/>
      <c r="AB22" s="34"/>
      <c r="AC22" s="58"/>
      <c r="AD22" s="58"/>
      <c r="AE22" s="58"/>
      <c r="AF22" s="58"/>
      <c r="AG22" s="58"/>
      <c r="AH22" s="34"/>
      <c r="AI22" s="32"/>
      <c r="AJ22" s="45"/>
      <c r="AK22" s="45"/>
      <c r="AL22" s="45"/>
      <c r="AM22" s="45"/>
      <c r="AN22" s="45"/>
      <c r="AO22" s="45"/>
      <c r="AP22" s="45"/>
      <c r="AQ22" s="62" t="s">
        <v>1655</v>
      </c>
      <c r="AR22"/>
      <c r="AS22"/>
      <c r="AT22"/>
      <c r="AU22"/>
      <c r="AV22"/>
      <c r="AW22"/>
      <c r="AX22"/>
      <c r="AY22"/>
      <c r="AZ22"/>
      <c r="BA22"/>
    </row>
    <row r="23" spans="1:53" ht="95.5" customHeight="1" x14ac:dyDescent="0.35">
      <c r="A23" s="3" t="s">
        <v>223</v>
      </c>
      <c r="B23" t="s">
        <v>224</v>
      </c>
      <c r="C23" s="1" t="s">
        <v>227</v>
      </c>
      <c r="D23" s="63" t="s">
        <v>229</v>
      </c>
      <c r="E23" s="82"/>
      <c r="F23" s="49"/>
      <c r="G23" s="49"/>
      <c r="H23" s="49"/>
      <c r="I23" s="49" t="s">
        <v>1582</v>
      </c>
      <c r="J23" s="49" t="s">
        <v>1582</v>
      </c>
      <c r="K23" s="49"/>
      <c r="L23" s="49"/>
      <c r="M23" s="49"/>
      <c r="N23" s="49"/>
      <c r="O23" s="49"/>
      <c r="P23" s="34" t="s">
        <v>1656</v>
      </c>
      <c r="Q23" s="64" t="s">
        <v>1657</v>
      </c>
      <c r="R23" s="49" t="s">
        <v>1582</v>
      </c>
      <c r="S23" s="49" t="s">
        <v>1582</v>
      </c>
      <c r="T23" s="49"/>
      <c r="U23" s="49"/>
      <c r="V23" s="53" t="s">
        <v>1582</v>
      </c>
      <c r="W23" s="53"/>
      <c r="X23" s="53"/>
      <c r="Y23" s="53" t="s">
        <v>1582</v>
      </c>
      <c r="Z23" s="53" t="s">
        <v>1582</v>
      </c>
      <c r="AA23" s="53"/>
      <c r="AB23" s="34" t="s">
        <v>1658</v>
      </c>
      <c r="AC23" s="58" t="s">
        <v>1582</v>
      </c>
      <c r="AD23" s="58"/>
      <c r="AE23" s="58" t="s">
        <v>1582</v>
      </c>
      <c r="AF23" s="58"/>
      <c r="AG23" s="58"/>
      <c r="AH23" s="34" t="s">
        <v>1659</v>
      </c>
      <c r="AI23" s="32"/>
      <c r="AJ23" s="45"/>
      <c r="AK23" s="45" t="s">
        <v>1582</v>
      </c>
      <c r="AL23" s="45" t="s">
        <v>1582</v>
      </c>
      <c r="AM23" s="45"/>
      <c r="AN23" s="45" t="s">
        <v>1582</v>
      </c>
      <c r="AO23" s="45" t="s">
        <v>1582</v>
      </c>
      <c r="AP23" s="45" t="s">
        <v>1582</v>
      </c>
      <c r="AQ23" s="34"/>
    </row>
    <row r="24" spans="1:53" ht="91" customHeight="1" x14ac:dyDescent="0.35">
      <c r="A24" s="3" t="s">
        <v>244</v>
      </c>
      <c r="B24" t="s">
        <v>245</v>
      </c>
      <c r="C24" s="1" t="s">
        <v>247</v>
      </c>
      <c r="D24" s="63" t="s">
        <v>249</v>
      </c>
      <c r="E24" s="82" t="s">
        <v>1660</v>
      </c>
      <c r="F24" s="49" t="s">
        <v>1582</v>
      </c>
      <c r="G24" s="49"/>
      <c r="H24" s="49"/>
      <c r="I24" s="49"/>
      <c r="J24" s="49"/>
      <c r="K24" s="49"/>
      <c r="L24" s="49"/>
      <c r="M24" s="49"/>
      <c r="N24" s="49"/>
      <c r="O24" s="49"/>
      <c r="P24" s="34"/>
      <c r="Q24" s="34"/>
      <c r="R24" s="49"/>
      <c r="S24" s="49"/>
      <c r="T24" s="49"/>
      <c r="U24" s="49"/>
      <c r="V24" s="53"/>
      <c r="W24" s="53"/>
      <c r="X24" s="53"/>
      <c r="Y24" s="53"/>
      <c r="Z24" s="53"/>
      <c r="AA24" s="53"/>
      <c r="AB24" s="34"/>
      <c r="AC24" s="58"/>
      <c r="AD24" s="58"/>
      <c r="AE24" s="58"/>
      <c r="AF24" s="58"/>
      <c r="AG24" s="58"/>
      <c r="AH24" s="34"/>
      <c r="AI24" s="32"/>
      <c r="AJ24" s="45"/>
      <c r="AK24" s="45"/>
      <c r="AL24" s="45"/>
      <c r="AM24" s="45"/>
      <c r="AN24" s="45"/>
      <c r="AO24" s="45"/>
      <c r="AP24" s="45"/>
      <c r="AQ24" s="34"/>
    </row>
    <row r="25" spans="1:53" s="3" customFormat="1" ht="64.5" customHeight="1" x14ac:dyDescent="0.35">
      <c r="A25" t="s">
        <v>281</v>
      </c>
      <c r="B25" t="s">
        <v>282</v>
      </c>
      <c r="C25" s="1" t="s">
        <v>284</v>
      </c>
      <c r="D25" s="78" t="s">
        <v>286</v>
      </c>
      <c r="E25" s="82"/>
      <c r="F25" s="49" t="s">
        <v>1582</v>
      </c>
      <c r="G25" s="49"/>
      <c r="H25" s="49"/>
      <c r="I25" s="49"/>
      <c r="J25" s="49"/>
      <c r="K25" s="49" t="s">
        <v>1582</v>
      </c>
      <c r="L25" s="49"/>
      <c r="M25" s="49"/>
      <c r="N25" s="49"/>
      <c r="O25" s="49"/>
      <c r="P25" s="72" t="s">
        <v>1661</v>
      </c>
      <c r="Q25" s="34" t="s">
        <v>1662</v>
      </c>
      <c r="R25" s="49" t="s">
        <v>1582</v>
      </c>
      <c r="S25" s="49" t="s">
        <v>1582</v>
      </c>
      <c r="T25" s="49"/>
      <c r="U25" s="49"/>
      <c r="V25" s="53"/>
      <c r="W25" s="53"/>
      <c r="X25" s="53"/>
      <c r="Y25" s="53"/>
      <c r="Z25" s="53" t="s">
        <v>1582</v>
      </c>
      <c r="AA25" s="53"/>
      <c r="AB25" s="34" t="s">
        <v>1663</v>
      </c>
      <c r="AC25" s="58" t="s">
        <v>1582</v>
      </c>
      <c r="AD25" s="58"/>
      <c r="AE25" s="58"/>
      <c r="AF25" s="58"/>
      <c r="AG25" s="58"/>
      <c r="AH25" s="34" t="s">
        <v>1664</v>
      </c>
      <c r="AI25" s="32"/>
      <c r="AJ25" s="45"/>
      <c r="AK25" s="45"/>
      <c r="AL25" s="45" t="s">
        <v>1582</v>
      </c>
      <c r="AM25" s="45"/>
      <c r="AN25" s="45"/>
      <c r="AO25" s="45"/>
      <c r="AP25" s="45"/>
      <c r="AQ25" s="34" t="s">
        <v>1665</v>
      </c>
      <c r="AR25"/>
      <c r="AS25"/>
      <c r="AT25"/>
      <c r="AU25"/>
      <c r="AV25"/>
      <c r="AW25"/>
      <c r="AX25"/>
      <c r="AY25"/>
      <c r="AZ25"/>
      <c r="BA25"/>
    </row>
    <row r="26" spans="1:53" s="3" customFormat="1" ht="78.650000000000006" customHeight="1" x14ac:dyDescent="0.35">
      <c r="A26" t="s">
        <v>300</v>
      </c>
      <c r="B26" t="s">
        <v>301</v>
      </c>
      <c r="C26" s="1" t="s">
        <v>303</v>
      </c>
      <c r="D26" s="78" t="s">
        <v>305</v>
      </c>
      <c r="E26" s="82"/>
      <c r="F26" s="49"/>
      <c r="G26" s="49"/>
      <c r="H26" s="49"/>
      <c r="I26" s="49"/>
      <c r="J26" s="49" t="s">
        <v>1582</v>
      </c>
      <c r="K26" s="49" t="s">
        <v>1582</v>
      </c>
      <c r="L26" s="49"/>
      <c r="M26" s="49"/>
      <c r="N26" s="49"/>
      <c r="O26" s="49"/>
      <c r="P26" s="34" t="s">
        <v>1666</v>
      </c>
      <c r="Q26" s="64" t="s">
        <v>1667</v>
      </c>
      <c r="R26" s="49" t="s">
        <v>1582</v>
      </c>
      <c r="S26" s="49"/>
      <c r="T26" s="49"/>
      <c r="U26" s="49"/>
      <c r="V26" s="53" t="s">
        <v>1582</v>
      </c>
      <c r="W26" s="53"/>
      <c r="X26" s="53" t="s">
        <v>1582</v>
      </c>
      <c r="Y26" s="53" t="s">
        <v>1582</v>
      </c>
      <c r="Z26" s="53"/>
      <c r="AA26" s="53"/>
      <c r="AB26" s="72" t="s">
        <v>1668</v>
      </c>
      <c r="AC26" s="58"/>
      <c r="AD26" s="58"/>
      <c r="AE26" s="58"/>
      <c r="AF26" s="58"/>
      <c r="AG26" s="58"/>
      <c r="AH26" s="62"/>
      <c r="AI26" s="32"/>
      <c r="AJ26" s="45" t="s">
        <v>1582</v>
      </c>
      <c r="AK26" s="45" t="s">
        <v>1582</v>
      </c>
      <c r="AL26" s="45" t="s">
        <v>1582</v>
      </c>
      <c r="AM26" s="45" t="s">
        <v>1582</v>
      </c>
      <c r="AN26" s="45" t="s">
        <v>1582</v>
      </c>
      <c r="AO26" s="45" t="s">
        <v>1582</v>
      </c>
      <c r="AP26" s="45"/>
      <c r="AQ26" s="34" t="s">
        <v>1669</v>
      </c>
      <c r="AR26"/>
      <c r="AS26"/>
      <c r="AT26"/>
      <c r="AU26"/>
      <c r="AV26"/>
      <c r="AW26"/>
      <c r="AX26"/>
      <c r="AY26"/>
      <c r="AZ26"/>
      <c r="BA26"/>
    </row>
    <row r="27" spans="1:53" s="3" customFormat="1" ht="97.5" customHeight="1" x14ac:dyDescent="0.35">
      <c r="A27" s="3" t="s">
        <v>306</v>
      </c>
      <c r="B27" t="s">
        <v>307</v>
      </c>
      <c r="C27" s="1" t="s">
        <v>309</v>
      </c>
      <c r="D27" s="30" t="s">
        <v>311</v>
      </c>
      <c r="E27" s="82"/>
      <c r="F27" s="49" t="s">
        <v>1582</v>
      </c>
      <c r="G27" s="49"/>
      <c r="H27" s="49"/>
      <c r="I27" s="49"/>
      <c r="J27" s="49"/>
      <c r="K27" s="49" t="s">
        <v>1582</v>
      </c>
      <c r="L27" s="49"/>
      <c r="M27" s="49"/>
      <c r="N27" s="49" t="s">
        <v>1582</v>
      </c>
      <c r="O27" s="49"/>
      <c r="P27" s="34" t="s">
        <v>1670</v>
      </c>
      <c r="Q27" s="34" t="s">
        <v>1671</v>
      </c>
      <c r="R27" s="49" t="s">
        <v>1582</v>
      </c>
      <c r="S27" s="49"/>
      <c r="T27" s="49"/>
      <c r="U27" s="49"/>
      <c r="V27" s="53" t="s">
        <v>1582</v>
      </c>
      <c r="W27" s="53"/>
      <c r="X27" s="53" t="s">
        <v>1582</v>
      </c>
      <c r="Y27" s="53" t="s">
        <v>1582</v>
      </c>
      <c r="Z27" s="53" t="s">
        <v>1582</v>
      </c>
      <c r="AA27" s="53"/>
      <c r="AB27" s="34" t="s">
        <v>1672</v>
      </c>
      <c r="AC27" s="58"/>
      <c r="AD27" s="58"/>
      <c r="AE27" s="58"/>
      <c r="AF27" s="58"/>
      <c r="AG27" s="58" t="s">
        <v>1582</v>
      </c>
      <c r="AH27" s="62" t="s">
        <v>1673</v>
      </c>
      <c r="AI27" s="32"/>
      <c r="AJ27" s="45" t="s">
        <v>1582</v>
      </c>
      <c r="AK27" s="45" t="s">
        <v>1582</v>
      </c>
      <c r="AL27" s="45" t="s">
        <v>1582</v>
      </c>
      <c r="AM27" s="45"/>
      <c r="AN27" s="45"/>
      <c r="AO27" s="45"/>
      <c r="AP27" s="45"/>
      <c r="AQ27" s="62" t="s">
        <v>1674</v>
      </c>
      <c r="AR27"/>
      <c r="AS27"/>
      <c r="AT27"/>
      <c r="AU27"/>
      <c r="AV27"/>
      <c r="AW27"/>
      <c r="AX27"/>
      <c r="AY27"/>
      <c r="AZ27"/>
      <c r="BA27"/>
    </row>
    <row r="28" spans="1:53" s="3" customFormat="1" ht="107.15" customHeight="1" x14ac:dyDescent="0.35">
      <c r="A28" s="3" t="s">
        <v>312</v>
      </c>
      <c r="B28" t="s">
        <v>313</v>
      </c>
      <c r="C28" s="1" t="s">
        <v>315</v>
      </c>
      <c r="D28" s="30" t="s">
        <v>317</v>
      </c>
      <c r="E28" s="82"/>
      <c r="F28" s="49"/>
      <c r="G28" s="49"/>
      <c r="H28" s="49"/>
      <c r="I28" s="49" t="s">
        <v>1582</v>
      </c>
      <c r="J28" s="49"/>
      <c r="K28" s="49"/>
      <c r="L28" s="49"/>
      <c r="M28" s="49"/>
      <c r="N28" s="49"/>
      <c r="O28" s="49"/>
      <c r="P28" s="34" t="s">
        <v>1675</v>
      </c>
      <c r="Q28" s="80" t="s">
        <v>1676</v>
      </c>
      <c r="R28" s="49" t="s">
        <v>1582</v>
      </c>
      <c r="S28" s="49"/>
      <c r="T28" s="49"/>
      <c r="U28" s="49"/>
      <c r="V28" s="53" t="s">
        <v>1582</v>
      </c>
      <c r="W28" s="53"/>
      <c r="X28" s="53"/>
      <c r="Y28" s="53"/>
      <c r="Z28" s="53" t="s">
        <v>1582</v>
      </c>
      <c r="AA28" s="53" t="s">
        <v>1582</v>
      </c>
      <c r="AB28" s="34"/>
      <c r="AC28" s="58"/>
      <c r="AD28" s="58"/>
      <c r="AE28" s="58"/>
      <c r="AF28" s="58"/>
      <c r="AG28" s="58"/>
      <c r="AH28" s="34"/>
      <c r="AI28" s="32"/>
      <c r="AJ28" s="45" t="s">
        <v>1582</v>
      </c>
      <c r="AK28" s="45" t="s">
        <v>1582</v>
      </c>
      <c r="AL28" s="45" t="s">
        <v>1582</v>
      </c>
      <c r="AM28" s="45"/>
      <c r="AN28" s="45"/>
      <c r="AO28" s="45"/>
      <c r="AP28" s="45" t="s">
        <v>1582</v>
      </c>
      <c r="AQ28" s="62"/>
      <c r="AR28"/>
      <c r="AS28"/>
      <c r="AT28"/>
      <c r="AU28"/>
      <c r="AV28"/>
      <c r="AW28"/>
      <c r="AX28"/>
      <c r="AY28"/>
      <c r="AZ28"/>
      <c r="BA28"/>
    </row>
    <row r="29" spans="1:53" s="3" customFormat="1" ht="138.65" customHeight="1" x14ac:dyDescent="0.35">
      <c r="A29" s="3" t="s">
        <v>324</v>
      </c>
      <c r="B29" t="s">
        <v>325</v>
      </c>
      <c r="C29" s="1" t="s">
        <v>327</v>
      </c>
      <c r="D29" s="30" t="s">
        <v>329</v>
      </c>
      <c r="E29" s="82"/>
      <c r="F29" s="49"/>
      <c r="G29" s="49"/>
      <c r="H29" s="49"/>
      <c r="I29" s="49" t="s">
        <v>1582</v>
      </c>
      <c r="J29" s="49"/>
      <c r="K29" s="49"/>
      <c r="L29" s="49"/>
      <c r="M29" s="49"/>
      <c r="N29" s="49"/>
      <c r="O29" s="49"/>
      <c r="P29" s="34" t="s">
        <v>1677</v>
      </c>
      <c r="Q29" s="34" t="s">
        <v>1678</v>
      </c>
      <c r="R29" s="49" t="s">
        <v>1582</v>
      </c>
      <c r="S29" s="49"/>
      <c r="T29" s="49"/>
      <c r="U29" s="49"/>
      <c r="V29" s="53" t="s">
        <v>1582</v>
      </c>
      <c r="W29" s="53"/>
      <c r="X29" s="53"/>
      <c r="Y29" s="53" t="s">
        <v>1582</v>
      </c>
      <c r="Z29" s="53"/>
      <c r="AA29" s="53"/>
      <c r="AB29" s="34" t="s">
        <v>1679</v>
      </c>
      <c r="AC29" s="58"/>
      <c r="AD29" s="58"/>
      <c r="AE29" s="58"/>
      <c r="AF29" s="58"/>
      <c r="AG29" s="58"/>
      <c r="AH29" s="34"/>
      <c r="AI29" s="32"/>
      <c r="AJ29" s="45" t="s">
        <v>1582</v>
      </c>
      <c r="AK29" s="45" t="s">
        <v>1582</v>
      </c>
      <c r="AL29" s="45" t="s">
        <v>1582</v>
      </c>
      <c r="AM29" s="45"/>
      <c r="AN29" s="45"/>
      <c r="AO29" s="45"/>
      <c r="AP29" s="45"/>
      <c r="AQ29" s="34" t="s">
        <v>1680</v>
      </c>
      <c r="AR29"/>
      <c r="AS29"/>
      <c r="AT29"/>
      <c r="AU29"/>
      <c r="AV29"/>
      <c r="AW29"/>
      <c r="AX29"/>
      <c r="AY29"/>
      <c r="AZ29"/>
      <c r="BA29"/>
    </row>
    <row r="30" spans="1:53" s="3" customFormat="1" ht="95.15" customHeight="1" x14ac:dyDescent="0.35">
      <c r="A30" s="3" t="s">
        <v>330</v>
      </c>
      <c r="B30" t="s">
        <v>331</v>
      </c>
      <c r="C30" s="1" t="s">
        <v>333</v>
      </c>
      <c r="D30" s="30" t="s">
        <v>335</v>
      </c>
      <c r="E30" s="82" t="s">
        <v>1535</v>
      </c>
      <c r="F30" s="49"/>
      <c r="G30" s="49"/>
      <c r="H30" s="49"/>
      <c r="I30" s="49"/>
      <c r="J30" s="49"/>
      <c r="K30" s="49" t="s">
        <v>1582</v>
      </c>
      <c r="L30" s="49"/>
      <c r="M30" s="49"/>
      <c r="N30" s="49"/>
      <c r="O30" s="49"/>
      <c r="P30" s="34" t="s">
        <v>1641</v>
      </c>
      <c r="Q30" s="34" t="s">
        <v>1681</v>
      </c>
      <c r="R30" s="75"/>
      <c r="S30" s="75"/>
      <c r="T30" s="75"/>
      <c r="U30" s="75"/>
      <c r="V30" s="53"/>
      <c r="W30" s="53"/>
      <c r="X30" s="53"/>
      <c r="Y30" s="53"/>
      <c r="Z30" s="53"/>
      <c r="AA30" s="53"/>
      <c r="AB30" s="34"/>
      <c r="AC30" s="58"/>
      <c r="AD30" s="58"/>
      <c r="AE30" s="58"/>
      <c r="AF30" s="58"/>
      <c r="AG30" s="58"/>
      <c r="AH30" s="34"/>
      <c r="AI30" s="32"/>
      <c r="AJ30" s="45"/>
      <c r="AK30" s="45"/>
      <c r="AL30" s="45"/>
      <c r="AM30" s="45"/>
      <c r="AN30" s="45"/>
      <c r="AO30" s="45"/>
      <c r="AP30" s="45"/>
      <c r="AQ30" s="62" t="s">
        <v>1682</v>
      </c>
      <c r="AR30"/>
      <c r="AS30"/>
      <c r="AT30"/>
      <c r="AU30"/>
      <c r="AV30"/>
      <c r="AW30"/>
      <c r="AX30"/>
      <c r="AY30"/>
      <c r="AZ30"/>
      <c r="BA30"/>
    </row>
    <row r="31" spans="1:53" ht="106.5" customHeight="1" x14ac:dyDescent="0.35">
      <c r="A31" s="3" t="s">
        <v>336</v>
      </c>
      <c r="B31" t="s">
        <v>337</v>
      </c>
      <c r="C31" s="1" t="s">
        <v>339</v>
      </c>
      <c r="D31" s="30" t="s">
        <v>341</v>
      </c>
      <c r="E31" s="82"/>
      <c r="F31" s="49"/>
      <c r="G31" s="49" t="s">
        <v>1582</v>
      </c>
      <c r="H31" s="49"/>
      <c r="I31" s="49"/>
      <c r="J31" s="49"/>
      <c r="K31" s="49"/>
      <c r="L31" s="49"/>
      <c r="M31" s="49"/>
      <c r="N31" s="49"/>
      <c r="O31" s="49"/>
      <c r="P31" s="34"/>
      <c r="Q31" s="34"/>
      <c r="R31" s="75"/>
      <c r="S31" s="75"/>
      <c r="T31" s="49" t="s">
        <v>1582</v>
      </c>
      <c r="U31" s="75"/>
      <c r="V31" s="53" t="s">
        <v>1582</v>
      </c>
      <c r="W31" s="53"/>
      <c r="X31" s="53"/>
      <c r="Y31" s="53"/>
      <c r="Z31" s="53" t="s">
        <v>1582</v>
      </c>
      <c r="AA31" s="53" t="s">
        <v>1582</v>
      </c>
      <c r="AB31" s="34"/>
      <c r="AC31" s="58" t="s">
        <v>1582</v>
      </c>
      <c r="AD31" s="58"/>
      <c r="AE31" s="58"/>
      <c r="AF31" s="58" t="s">
        <v>1582</v>
      </c>
      <c r="AG31" s="58"/>
      <c r="AH31" s="34" t="s">
        <v>1683</v>
      </c>
      <c r="AI31" s="32"/>
      <c r="AJ31" s="45"/>
      <c r="AK31" s="45" t="s">
        <v>1582</v>
      </c>
      <c r="AL31" s="45" t="s">
        <v>1582</v>
      </c>
      <c r="AM31" s="45"/>
      <c r="AN31" s="45"/>
      <c r="AO31" s="45"/>
      <c r="AP31" s="45"/>
      <c r="AQ31" s="34"/>
    </row>
    <row r="32" spans="1:53" s="3" customFormat="1" ht="106.5" customHeight="1" x14ac:dyDescent="0.35">
      <c r="A32" s="3" t="s">
        <v>342</v>
      </c>
      <c r="B32" t="s">
        <v>343</v>
      </c>
      <c r="C32" s="1" t="s">
        <v>345</v>
      </c>
      <c r="D32" s="30" t="s">
        <v>347</v>
      </c>
      <c r="E32" s="82"/>
      <c r="F32" s="49"/>
      <c r="G32" s="49"/>
      <c r="H32" s="49" t="s">
        <v>1582</v>
      </c>
      <c r="I32" s="49"/>
      <c r="J32" s="49" t="s">
        <v>1582</v>
      </c>
      <c r="K32" s="49"/>
      <c r="L32" s="49"/>
      <c r="M32" s="49"/>
      <c r="N32" s="49"/>
      <c r="O32" s="49"/>
      <c r="P32" s="34"/>
      <c r="Q32" s="64" t="s">
        <v>1684</v>
      </c>
      <c r="R32" s="49"/>
      <c r="S32" s="49"/>
      <c r="T32" s="49"/>
      <c r="U32" s="49"/>
      <c r="V32" s="53" t="s">
        <v>1582</v>
      </c>
      <c r="W32" s="53"/>
      <c r="X32" s="53" t="s">
        <v>1582</v>
      </c>
      <c r="Y32" s="53" t="s">
        <v>1582</v>
      </c>
      <c r="Z32" s="53" t="s">
        <v>1582</v>
      </c>
      <c r="AA32" s="53" t="s">
        <v>1582</v>
      </c>
      <c r="AB32" s="34"/>
      <c r="AC32" s="58" t="s">
        <v>1582</v>
      </c>
      <c r="AD32" s="58"/>
      <c r="AE32" s="58" t="s">
        <v>1582</v>
      </c>
      <c r="AF32" s="58"/>
      <c r="AG32" s="58"/>
      <c r="AH32" s="34" t="s">
        <v>1685</v>
      </c>
      <c r="AI32" s="68"/>
      <c r="AJ32" s="45" t="s">
        <v>1582</v>
      </c>
      <c r="AK32" s="45" t="s">
        <v>1582</v>
      </c>
      <c r="AL32" s="45" t="s">
        <v>1582</v>
      </c>
      <c r="AM32" s="45"/>
      <c r="AN32" s="45"/>
      <c r="AO32" s="45" t="s">
        <v>1582</v>
      </c>
      <c r="AP32" s="45"/>
      <c r="AQ32" s="34"/>
      <c r="AR32"/>
      <c r="AS32"/>
      <c r="AT32"/>
      <c r="AU32"/>
      <c r="AV32"/>
      <c r="AW32"/>
      <c r="AX32"/>
      <c r="AY32"/>
      <c r="AZ32"/>
      <c r="BA32"/>
    </row>
    <row r="33" spans="1:43" ht="106" customHeight="1" x14ac:dyDescent="0.35">
      <c r="A33" t="s">
        <v>348</v>
      </c>
      <c r="B33" s="69" t="s">
        <v>349</v>
      </c>
      <c r="C33" s="1" t="s">
        <v>351</v>
      </c>
      <c r="D33" s="78" t="s">
        <v>353</v>
      </c>
      <c r="E33" s="82"/>
      <c r="F33" s="49"/>
      <c r="G33" s="49" t="s">
        <v>1582</v>
      </c>
      <c r="H33" s="49"/>
      <c r="I33" s="49"/>
      <c r="J33" s="49" t="s">
        <v>1582</v>
      </c>
      <c r="K33" s="49"/>
      <c r="L33" s="49"/>
      <c r="M33" s="49"/>
      <c r="N33" s="49"/>
      <c r="O33" s="49"/>
      <c r="P33" s="64" t="s">
        <v>1686</v>
      </c>
      <c r="Q33" s="34" t="s">
        <v>1687</v>
      </c>
      <c r="R33" s="49" t="s">
        <v>1582</v>
      </c>
      <c r="S33" s="49"/>
      <c r="T33" s="49" t="s">
        <v>1582</v>
      </c>
      <c r="U33" s="49"/>
      <c r="V33" s="53" t="s">
        <v>1582</v>
      </c>
      <c r="W33" s="53"/>
      <c r="X33" s="53"/>
      <c r="Y33" s="53"/>
      <c r="Z33" s="53" t="s">
        <v>1582</v>
      </c>
      <c r="AA33" s="53"/>
      <c r="AB33" s="34" t="s">
        <v>1688</v>
      </c>
      <c r="AC33" s="58"/>
      <c r="AD33" s="58"/>
      <c r="AE33" s="58"/>
      <c r="AF33" s="58"/>
      <c r="AG33" s="58"/>
      <c r="AH33" s="34"/>
      <c r="AI33" s="34" t="s">
        <v>1689</v>
      </c>
      <c r="AJ33" s="45"/>
      <c r="AK33" s="45" t="s">
        <v>1582</v>
      </c>
      <c r="AL33" s="45" t="s">
        <v>1582</v>
      </c>
      <c r="AM33" s="45" t="s">
        <v>1582</v>
      </c>
      <c r="AN33" s="45"/>
      <c r="AO33" s="45" t="s">
        <v>1582</v>
      </c>
      <c r="AP33" s="45"/>
      <c r="AQ33" s="34" t="s">
        <v>1690</v>
      </c>
    </row>
    <row r="34" spans="1:43" ht="188.15" customHeight="1" x14ac:dyDescent="0.35">
      <c r="A34" s="3" t="s">
        <v>380</v>
      </c>
      <c r="B34" t="s">
        <v>381</v>
      </c>
      <c r="C34" s="1" t="s">
        <v>383</v>
      </c>
      <c r="D34" s="30" t="s">
        <v>385</v>
      </c>
      <c r="E34" s="82"/>
      <c r="F34" s="49" t="s">
        <v>1582</v>
      </c>
      <c r="G34" s="49"/>
      <c r="H34" s="49"/>
      <c r="I34" s="49"/>
      <c r="J34" s="49"/>
      <c r="K34" s="49" t="s">
        <v>1582</v>
      </c>
      <c r="L34" s="49"/>
      <c r="M34" s="49"/>
      <c r="N34" s="49"/>
      <c r="O34" s="49"/>
      <c r="P34" s="34" t="s">
        <v>1691</v>
      </c>
      <c r="Q34" s="34" t="s">
        <v>1692</v>
      </c>
      <c r="R34" s="49"/>
      <c r="S34" s="49"/>
      <c r="T34" s="49"/>
      <c r="U34" s="49" t="s">
        <v>1582</v>
      </c>
      <c r="V34" s="53" t="s">
        <v>1582</v>
      </c>
      <c r="W34" s="53"/>
      <c r="X34" s="53"/>
      <c r="Y34" s="53" t="s">
        <v>1582</v>
      </c>
      <c r="Z34" s="53" t="s">
        <v>1582</v>
      </c>
      <c r="AA34" s="53"/>
      <c r="AB34" s="34" t="s">
        <v>1688</v>
      </c>
      <c r="AC34" s="58" t="s">
        <v>1582</v>
      </c>
      <c r="AD34" s="58"/>
      <c r="AE34" s="58" t="s">
        <v>1582</v>
      </c>
      <c r="AF34" s="58"/>
      <c r="AG34" s="58"/>
      <c r="AH34" s="34" t="s">
        <v>1693</v>
      </c>
      <c r="AI34" s="32"/>
      <c r="AJ34" s="45"/>
      <c r="AK34" s="45" t="s">
        <v>1582</v>
      </c>
      <c r="AL34" s="45" t="s">
        <v>1582</v>
      </c>
      <c r="AM34" s="45"/>
      <c r="AN34" s="45"/>
      <c r="AO34" s="45"/>
      <c r="AP34" s="45" t="s">
        <v>1582</v>
      </c>
      <c r="AQ34" s="35" t="s">
        <v>1694</v>
      </c>
    </row>
    <row r="35" spans="1:43" s="3" customFormat="1" ht="168" customHeight="1" x14ac:dyDescent="0.35">
      <c r="A35" t="s">
        <v>398</v>
      </c>
      <c r="B35" t="s">
        <v>399</v>
      </c>
      <c r="C35" s="1" t="s">
        <v>401</v>
      </c>
      <c r="D35" s="78" t="s">
        <v>403</v>
      </c>
      <c r="E35" s="82"/>
      <c r="F35" s="49" t="s">
        <v>1582</v>
      </c>
      <c r="G35" s="49"/>
      <c r="H35" s="49"/>
      <c r="I35" s="49"/>
      <c r="J35" s="49"/>
      <c r="K35" s="49" t="s">
        <v>1582</v>
      </c>
      <c r="L35" s="49"/>
      <c r="M35" s="49"/>
      <c r="N35" s="49"/>
      <c r="O35" s="49"/>
      <c r="P35" s="34" t="s">
        <v>1695</v>
      </c>
      <c r="Q35" s="34" t="s">
        <v>1696</v>
      </c>
      <c r="R35" s="49"/>
      <c r="S35" s="49" t="s">
        <v>1582</v>
      </c>
      <c r="T35" s="49"/>
      <c r="U35" s="49"/>
      <c r="V35" s="53"/>
      <c r="W35" s="53"/>
      <c r="X35" s="53"/>
      <c r="Y35" s="53"/>
      <c r="Z35" s="53" t="s">
        <v>1582</v>
      </c>
      <c r="AA35" s="53"/>
      <c r="AB35" s="34" t="s">
        <v>1697</v>
      </c>
      <c r="AC35" s="58" t="s">
        <v>1582</v>
      </c>
      <c r="AD35" s="58"/>
      <c r="AE35" s="58"/>
      <c r="AF35" s="58"/>
      <c r="AG35" s="58"/>
      <c r="AH35" s="34" t="s">
        <v>1698</v>
      </c>
      <c r="AI35" s="32"/>
      <c r="AJ35" s="45"/>
      <c r="AK35" s="45"/>
      <c r="AL35" s="45" t="s">
        <v>1582</v>
      </c>
      <c r="AM35" s="45"/>
      <c r="AN35" s="45"/>
      <c r="AO35" s="45" t="s">
        <v>1582</v>
      </c>
      <c r="AP35" s="45" t="s">
        <v>1582</v>
      </c>
      <c r="AQ35" s="34"/>
    </row>
    <row r="36" spans="1:43" ht="188.15" customHeight="1" x14ac:dyDescent="0.35">
      <c r="A36" t="s">
        <v>416</v>
      </c>
      <c r="B36" t="s">
        <v>417</v>
      </c>
      <c r="C36" s="1" t="s">
        <v>420</v>
      </c>
      <c r="D36" s="78" t="s">
        <v>422</v>
      </c>
      <c r="E36" s="82"/>
      <c r="F36" s="49"/>
      <c r="G36" s="49">
        <f>SUBTOTAL(102,G4:G35)</f>
        <v>0</v>
      </c>
      <c r="H36" s="49"/>
      <c r="I36" s="49" t="s">
        <v>1582</v>
      </c>
      <c r="J36" s="49"/>
      <c r="K36" s="49"/>
      <c r="L36" s="49"/>
      <c r="M36" s="49"/>
      <c r="N36" s="49"/>
      <c r="O36" s="49"/>
      <c r="P36" s="34" t="s">
        <v>1699</v>
      </c>
      <c r="Q36" s="34" t="s">
        <v>1700</v>
      </c>
      <c r="R36" s="49"/>
      <c r="S36" s="49" t="s">
        <v>1582</v>
      </c>
      <c r="T36" s="49"/>
      <c r="U36" s="49"/>
      <c r="V36" s="53" t="s">
        <v>1582</v>
      </c>
      <c r="W36" s="53"/>
      <c r="X36" s="53"/>
      <c r="Y36" s="53"/>
      <c r="Z36" s="53"/>
      <c r="AA36" s="53"/>
      <c r="AB36" s="34"/>
      <c r="AC36" s="58"/>
      <c r="AD36" s="58"/>
      <c r="AE36" s="58"/>
      <c r="AF36" s="58"/>
      <c r="AG36" s="58"/>
      <c r="AH36" s="34"/>
      <c r="AI36" s="32"/>
      <c r="AJ36" s="45" t="s">
        <v>1582</v>
      </c>
      <c r="AK36" s="45" t="s">
        <v>1582</v>
      </c>
      <c r="AL36" s="45" t="s">
        <v>1582</v>
      </c>
      <c r="AM36" s="45" t="s">
        <v>1582</v>
      </c>
      <c r="AN36" s="45"/>
      <c r="AO36" s="45" t="s">
        <v>1582</v>
      </c>
      <c r="AP36" s="45"/>
      <c r="AQ36" s="62" t="s">
        <v>1701</v>
      </c>
    </row>
    <row r="37" spans="1:43" ht="147" customHeight="1" x14ac:dyDescent="0.35">
      <c r="A37" s="3" t="s">
        <v>423</v>
      </c>
      <c r="B37" t="s">
        <v>424</v>
      </c>
      <c r="C37" s="1" t="s">
        <v>426</v>
      </c>
      <c r="D37" s="30" t="s">
        <v>428</v>
      </c>
      <c r="E37" s="82" t="s">
        <v>1535</v>
      </c>
      <c r="F37" s="49" t="s">
        <v>1582</v>
      </c>
      <c r="G37" s="49"/>
      <c r="H37" s="49" t="s">
        <v>1582</v>
      </c>
      <c r="I37" s="49"/>
      <c r="J37" s="49"/>
      <c r="K37" s="49"/>
      <c r="L37" s="49"/>
      <c r="M37" s="49"/>
      <c r="N37" s="49"/>
      <c r="O37" s="49"/>
      <c r="P37" s="34"/>
      <c r="Q37" s="34" t="s">
        <v>1702</v>
      </c>
      <c r="R37" s="49"/>
      <c r="S37" s="49"/>
      <c r="T37" s="49"/>
      <c r="U37" s="49"/>
      <c r="V37" s="53"/>
      <c r="W37" s="53"/>
      <c r="X37" s="53"/>
      <c r="Y37" s="53"/>
      <c r="Z37" s="53"/>
      <c r="AA37" s="53"/>
      <c r="AB37" s="34"/>
      <c r="AC37" s="58"/>
      <c r="AD37" s="58"/>
      <c r="AE37" s="58"/>
      <c r="AF37" s="58"/>
      <c r="AG37" s="58"/>
      <c r="AH37" s="34"/>
      <c r="AI37" s="32"/>
      <c r="AJ37" s="45"/>
      <c r="AK37" s="45"/>
      <c r="AL37" s="45"/>
      <c r="AM37" s="45"/>
      <c r="AN37" s="45"/>
      <c r="AO37" s="45"/>
      <c r="AP37" s="45"/>
      <c r="AQ37" s="62" t="s">
        <v>1703</v>
      </c>
    </row>
    <row r="38" spans="1:43" ht="113.15" customHeight="1" x14ac:dyDescent="0.35">
      <c r="A38" t="s">
        <v>442</v>
      </c>
      <c r="B38" s="69" t="s">
        <v>443</v>
      </c>
      <c r="C38" s="1" t="s">
        <v>445</v>
      </c>
      <c r="D38" s="30" t="s">
        <v>447</v>
      </c>
      <c r="E38" s="82"/>
      <c r="F38" s="49"/>
      <c r="G38" s="49"/>
      <c r="H38" s="49"/>
      <c r="I38" s="49"/>
      <c r="J38" s="49"/>
      <c r="K38" s="49" t="s">
        <v>1582</v>
      </c>
      <c r="L38" s="49"/>
      <c r="M38" s="49"/>
      <c r="N38" s="49"/>
      <c r="O38" s="49"/>
      <c r="P38" s="34" t="s">
        <v>1704</v>
      </c>
      <c r="Q38" s="34" t="s">
        <v>1705</v>
      </c>
      <c r="R38" s="49"/>
      <c r="S38" s="49" t="s">
        <v>1582</v>
      </c>
      <c r="T38" s="49" t="s">
        <v>1582</v>
      </c>
      <c r="U38" s="49"/>
      <c r="V38" s="53" t="s">
        <v>1582</v>
      </c>
      <c r="W38" s="53" t="s">
        <v>1582</v>
      </c>
      <c r="X38" s="53" t="s">
        <v>1582</v>
      </c>
      <c r="Y38" s="53" t="s">
        <v>1582</v>
      </c>
      <c r="Z38" s="53" t="s">
        <v>1582</v>
      </c>
      <c r="AA38" s="53" t="s">
        <v>1582</v>
      </c>
      <c r="AB38" s="34"/>
      <c r="AC38" s="58" t="s">
        <v>1582</v>
      </c>
      <c r="AD38" s="58" t="s">
        <v>1582</v>
      </c>
      <c r="AE38" s="58" t="s">
        <v>1582</v>
      </c>
      <c r="AF38" s="58" t="s">
        <v>1582</v>
      </c>
      <c r="AG38" s="58" t="s">
        <v>1582</v>
      </c>
      <c r="AH38" s="62" t="s">
        <v>1706</v>
      </c>
      <c r="AI38" s="34" t="s">
        <v>1707</v>
      </c>
      <c r="AJ38" s="45" t="s">
        <v>1582</v>
      </c>
      <c r="AK38" s="45" t="s">
        <v>1582</v>
      </c>
      <c r="AL38" s="45" t="s">
        <v>1582</v>
      </c>
      <c r="AM38" s="45" t="s">
        <v>1582</v>
      </c>
      <c r="AN38" s="45"/>
      <c r="AO38" s="45" t="s">
        <v>1582</v>
      </c>
      <c r="AP38" s="45" t="s">
        <v>1582</v>
      </c>
      <c r="AQ38" s="37" t="s">
        <v>1708</v>
      </c>
    </row>
    <row r="39" spans="1:43" ht="126" customHeight="1" x14ac:dyDescent="0.35">
      <c r="A39" t="s">
        <v>455</v>
      </c>
      <c r="B39" t="s">
        <v>456</v>
      </c>
      <c r="C39" s="1" t="s">
        <v>458</v>
      </c>
      <c r="D39" s="78" t="s">
        <v>460</v>
      </c>
      <c r="E39" s="82"/>
      <c r="F39" s="49"/>
      <c r="G39" s="49" t="s">
        <v>1582</v>
      </c>
      <c r="H39" s="49" t="s">
        <v>1582</v>
      </c>
      <c r="I39" s="49"/>
      <c r="J39" s="49"/>
      <c r="K39" s="49"/>
      <c r="L39" s="49"/>
      <c r="M39" s="49"/>
      <c r="N39" s="49"/>
      <c r="O39" s="49"/>
      <c r="P39" s="34" t="s">
        <v>1709</v>
      </c>
      <c r="Q39" s="34" t="s">
        <v>1710</v>
      </c>
      <c r="R39" s="49"/>
      <c r="S39" s="49" t="s">
        <v>1582</v>
      </c>
      <c r="T39" s="49"/>
      <c r="U39" s="49"/>
      <c r="V39" s="53" t="s">
        <v>1582</v>
      </c>
      <c r="W39" s="53"/>
      <c r="X39" s="53"/>
      <c r="Y39" s="53"/>
      <c r="Z39" s="53"/>
      <c r="AA39" s="53"/>
      <c r="AB39" s="34" t="s">
        <v>1711</v>
      </c>
      <c r="AC39" s="58"/>
      <c r="AD39" s="58"/>
      <c r="AE39" s="58"/>
      <c r="AF39" s="58"/>
      <c r="AG39" s="58"/>
      <c r="AH39" s="34"/>
      <c r="AI39" s="32"/>
      <c r="AJ39" s="45"/>
      <c r="AK39" s="45"/>
      <c r="AL39" s="45" t="s">
        <v>1582</v>
      </c>
      <c r="AM39" s="45"/>
      <c r="AN39" s="45"/>
      <c r="AO39" s="45"/>
      <c r="AP39" s="45"/>
      <c r="AQ39" s="34"/>
    </row>
    <row r="40" spans="1:43" ht="133.5" customHeight="1" x14ac:dyDescent="0.35">
      <c r="A40" t="s">
        <v>468</v>
      </c>
      <c r="B40" t="s">
        <v>469</v>
      </c>
      <c r="C40" s="1" t="s">
        <v>472</v>
      </c>
      <c r="D40" s="78" t="s">
        <v>474</v>
      </c>
      <c r="E40" s="82"/>
      <c r="F40" s="49" t="s">
        <v>1582</v>
      </c>
      <c r="G40" s="49"/>
      <c r="H40" s="49"/>
      <c r="I40" s="49"/>
      <c r="J40" s="49"/>
      <c r="K40" s="49"/>
      <c r="L40" s="49"/>
      <c r="M40" s="49"/>
      <c r="N40" s="49"/>
      <c r="O40" s="49"/>
      <c r="P40" s="34" t="s">
        <v>1712</v>
      </c>
      <c r="Q40" s="34" t="s">
        <v>1713</v>
      </c>
      <c r="R40" s="49"/>
      <c r="S40" s="49" t="s">
        <v>1582</v>
      </c>
      <c r="T40" s="49"/>
      <c r="U40" s="49"/>
      <c r="V40" s="53" t="s">
        <v>1582</v>
      </c>
      <c r="W40" s="53"/>
      <c r="X40" s="53" t="s">
        <v>1582</v>
      </c>
      <c r="Y40" s="53" t="s">
        <v>1582</v>
      </c>
      <c r="Z40" s="53"/>
      <c r="AA40" s="53"/>
      <c r="AB40" s="34" t="s">
        <v>1714</v>
      </c>
      <c r="AC40" s="58"/>
      <c r="AD40" s="58"/>
      <c r="AE40" s="58"/>
      <c r="AF40" s="58"/>
      <c r="AG40" s="58"/>
      <c r="AH40" s="34"/>
      <c r="AI40" s="32"/>
      <c r="AJ40" s="45"/>
      <c r="AK40" s="45"/>
      <c r="AL40" s="45"/>
      <c r="AM40" s="45"/>
      <c r="AN40" s="45"/>
      <c r="AO40" s="45"/>
      <c r="AP40" s="45"/>
      <c r="AQ40" s="34"/>
    </row>
    <row r="41" spans="1:43" ht="96" customHeight="1" x14ac:dyDescent="0.35">
      <c r="A41" t="s">
        <v>475</v>
      </c>
      <c r="B41" t="s">
        <v>476</v>
      </c>
      <c r="C41" s="1" t="s">
        <v>478</v>
      </c>
      <c r="D41" s="78" t="s">
        <v>480</v>
      </c>
      <c r="E41" s="82"/>
      <c r="F41" s="49"/>
      <c r="G41" s="49"/>
      <c r="H41" s="49"/>
      <c r="I41" s="49"/>
      <c r="J41" s="49"/>
      <c r="K41" s="49" t="s">
        <v>1582</v>
      </c>
      <c r="L41" s="49"/>
      <c r="M41" s="49"/>
      <c r="N41" s="49"/>
      <c r="O41" s="49"/>
      <c r="P41" s="34" t="s">
        <v>1641</v>
      </c>
      <c r="Q41" s="34" t="s">
        <v>1715</v>
      </c>
      <c r="R41" s="49"/>
      <c r="S41" s="49" t="s">
        <v>1582</v>
      </c>
      <c r="T41" s="49" t="s">
        <v>1582</v>
      </c>
      <c r="U41" s="49"/>
      <c r="V41" s="53" t="s">
        <v>1582</v>
      </c>
      <c r="W41" s="53"/>
      <c r="X41" s="53"/>
      <c r="Y41" s="53" t="s">
        <v>1582</v>
      </c>
      <c r="Z41" s="53"/>
      <c r="AA41" s="53"/>
      <c r="AB41" s="34" t="s">
        <v>1716</v>
      </c>
      <c r="AC41" s="58"/>
      <c r="AD41" s="58"/>
      <c r="AE41" s="58"/>
      <c r="AF41" s="58"/>
      <c r="AG41" s="58"/>
      <c r="AH41" s="34"/>
      <c r="AI41" s="32"/>
      <c r="AJ41" s="45"/>
      <c r="AK41" s="45"/>
      <c r="AL41" s="45" t="s">
        <v>1582</v>
      </c>
      <c r="AM41" s="45"/>
      <c r="AN41" s="45"/>
      <c r="AO41" s="45"/>
      <c r="AP41" s="45"/>
      <c r="AQ41" s="34"/>
    </row>
    <row r="42" spans="1:43" s="3" customFormat="1" ht="225.65" customHeight="1" x14ac:dyDescent="0.35">
      <c r="A42" t="s">
        <v>493</v>
      </c>
      <c r="B42" t="s">
        <v>494</v>
      </c>
      <c r="C42" s="1" t="s">
        <v>496</v>
      </c>
      <c r="D42" s="78" t="s">
        <v>498</v>
      </c>
      <c r="E42" s="82"/>
      <c r="F42" s="49"/>
      <c r="G42" s="49" t="s">
        <v>1582</v>
      </c>
      <c r="H42" s="49"/>
      <c r="I42" s="49"/>
      <c r="J42" s="49"/>
      <c r="K42" s="49"/>
      <c r="L42" s="49"/>
      <c r="M42" s="49"/>
      <c r="N42" s="49"/>
      <c r="O42" s="49"/>
      <c r="P42" s="34"/>
      <c r="Q42" s="34" t="s">
        <v>1717</v>
      </c>
      <c r="R42" s="49"/>
      <c r="S42" s="49"/>
      <c r="T42" s="49" t="s">
        <v>1582</v>
      </c>
      <c r="U42" s="49"/>
      <c r="V42" s="53"/>
      <c r="W42" s="53"/>
      <c r="X42" s="53"/>
      <c r="Y42" s="53"/>
      <c r="Z42" s="53" t="s">
        <v>1582</v>
      </c>
      <c r="AA42" s="53" t="s">
        <v>1582</v>
      </c>
      <c r="AB42" s="34"/>
      <c r="AC42" s="58" t="s">
        <v>1582</v>
      </c>
      <c r="AD42" s="58" t="s">
        <v>1582</v>
      </c>
      <c r="AE42" s="58" t="s">
        <v>1582</v>
      </c>
      <c r="AF42" s="58" t="s">
        <v>1582</v>
      </c>
      <c r="AG42" s="58" t="s">
        <v>1582</v>
      </c>
      <c r="AH42" s="34" t="s">
        <v>1718</v>
      </c>
      <c r="AI42" s="32"/>
      <c r="AJ42" s="45"/>
      <c r="AK42" s="45"/>
      <c r="AL42" s="45"/>
      <c r="AM42" s="45"/>
      <c r="AN42" s="45"/>
      <c r="AO42" s="45"/>
      <c r="AP42" s="45"/>
      <c r="AQ42" s="34" t="s">
        <v>1719</v>
      </c>
    </row>
    <row r="43" spans="1:43" s="3" customFormat="1" ht="409.5" x14ac:dyDescent="0.35">
      <c r="A43" t="s">
        <v>499</v>
      </c>
      <c r="B43" t="s">
        <v>500</v>
      </c>
      <c r="C43" s="1" t="s">
        <v>502</v>
      </c>
      <c r="D43" s="78" t="s">
        <v>504</v>
      </c>
      <c r="E43" s="82"/>
      <c r="F43" s="49" t="s">
        <v>1582</v>
      </c>
      <c r="G43" s="49"/>
      <c r="H43" s="49"/>
      <c r="I43" s="49"/>
      <c r="J43" s="49"/>
      <c r="K43" s="49"/>
      <c r="L43" s="49"/>
      <c r="M43" s="49"/>
      <c r="N43" s="49"/>
      <c r="O43" s="49"/>
      <c r="P43" s="34" t="s">
        <v>1720</v>
      </c>
      <c r="Q43" s="34" t="s">
        <v>1721</v>
      </c>
      <c r="R43" s="49"/>
      <c r="S43" s="49" t="s">
        <v>1582</v>
      </c>
      <c r="T43" s="49"/>
      <c r="U43" s="49"/>
      <c r="V43" s="53" t="s">
        <v>1582</v>
      </c>
      <c r="W43" s="53" t="s">
        <v>1582</v>
      </c>
      <c r="X43" s="53" t="s">
        <v>1582</v>
      </c>
      <c r="Y43" s="53"/>
      <c r="Z43" s="53"/>
      <c r="AA43" s="53"/>
      <c r="AB43" s="34" t="s">
        <v>1722</v>
      </c>
      <c r="AC43" s="58" t="s">
        <v>1582</v>
      </c>
      <c r="AD43" s="58"/>
      <c r="AE43" s="58"/>
      <c r="AF43" s="58"/>
      <c r="AG43" s="58"/>
      <c r="AH43" s="34" t="s">
        <v>1723</v>
      </c>
      <c r="AI43" s="32"/>
      <c r="AJ43" s="45"/>
      <c r="AK43" s="45" t="s">
        <v>1582</v>
      </c>
      <c r="AL43" s="45" t="s">
        <v>1582</v>
      </c>
      <c r="AM43" s="45"/>
      <c r="AN43" s="45"/>
      <c r="AO43" s="45"/>
      <c r="AP43" s="45"/>
      <c r="AQ43" s="34"/>
    </row>
    <row r="44" spans="1:43" ht="148" customHeight="1" x14ac:dyDescent="0.35">
      <c r="A44" s="3" t="s">
        <v>511</v>
      </c>
      <c r="B44" t="s">
        <v>512</v>
      </c>
      <c r="C44" s="1" t="s">
        <v>514</v>
      </c>
      <c r="D44" s="63" t="s">
        <v>516</v>
      </c>
      <c r="E44" s="82"/>
      <c r="F44" s="49"/>
      <c r="G44" s="49"/>
      <c r="H44" s="49"/>
      <c r="I44" s="49"/>
      <c r="J44" s="49"/>
      <c r="K44" s="49" t="s">
        <v>1582</v>
      </c>
      <c r="L44" s="49"/>
      <c r="M44" s="49"/>
      <c r="N44" s="49"/>
      <c r="O44" s="49"/>
      <c r="P44" s="34"/>
      <c r="Q44" s="34" t="s">
        <v>1724</v>
      </c>
      <c r="R44" s="49"/>
      <c r="S44" s="49"/>
      <c r="T44" s="49"/>
      <c r="U44" s="49"/>
      <c r="V44" s="53"/>
      <c r="W44" s="53"/>
      <c r="X44" s="53"/>
      <c r="Y44" s="53" t="s">
        <v>1582</v>
      </c>
      <c r="Z44" s="53"/>
      <c r="AA44" s="53"/>
      <c r="AB44" s="34"/>
      <c r="AC44" s="58" t="s">
        <v>1582</v>
      </c>
      <c r="AD44" s="58" t="s">
        <v>1582</v>
      </c>
      <c r="AE44" s="58"/>
      <c r="AF44" s="58"/>
      <c r="AG44" s="58"/>
      <c r="AH44" s="34" t="s">
        <v>1725</v>
      </c>
      <c r="AI44" s="34"/>
      <c r="AJ44" s="45" t="s">
        <v>1582</v>
      </c>
      <c r="AK44" s="45" t="s">
        <v>1582</v>
      </c>
      <c r="AL44" s="45" t="s">
        <v>1582</v>
      </c>
      <c r="AM44" s="45"/>
      <c r="AN44" s="45"/>
      <c r="AO44" s="45"/>
      <c r="AP44" s="45"/>
      <c r="AQ44" s="37" t="s">
        <v>1726</v>
      </c>
    </row>
    <row r="45" spans="1:43" ht="215.5" customHeight="1" x14ac:dyDescent="0.35">
      <c r="A45" s="3" t="s">
        <v>517</v>
      </c>
      <c r="B45" t="s">
        <v>518</v>
      </c>
      <c r="C45" s="1" t="s">
        <v>521</v>
      </c>
      <c r="D45" s="63" t="s">
        <v>523</v>
      </c>
      <c r="E45" s="82" t="s">
        <v>1535</v>
      </c>
      <c r="F45" s="49" t="s">
        <v>1582</v>
      </c>
      <c r="G45" s="49"/>
      <c r="H45" s="49"/>
      <c r="I45" s="49"/>
      <c r="J45" s="49"/>
      <c r="K45" s="49"/>
      <c r="L45" s="49"/>
      <c r="M45" s="49"/>
      <c r="N45" s="49"/>
      <c r="O45" s="49"/>
      <c r="P45" s="34" t="s">
        <v>1720</v>
      </c>
      <c r="Q45" s="34" t="s">
        <v>1727</v>
      </c>
      <c r="R45" s="49"/>
      <c r="S45" s="49" t="s">
        <v>1582</v>
      </c>
      <c r="T45" s="49" t="s">
        <v>1582</v>
      </c>
      <c r="U45" s="49"/>
      <c r="V45" s="53" t="s">
        <v>1582</v>
      </c>
      <c r="W45" s="53"/>
      <c r="X45" s="53" t="s">
        <v>1582</v>
      </c>
      <c r="Y45" s="53" t="s">
        <v>1582</v>
      </c>
      <c r="Z45" s="53" t="s">
        <v>1582</v>
      </c>
      <c r="AA45" s="53"/>
      <c r="AB45" s="34"/>
      <c r="AC45" s="58"/>
      <c r="AD45" s="58"/>
      <c r="AE45" s="58" t="s">
        <v>1582</v>
      </c>
      <c r="AF45" s="58"/>
      <c r="AG45" s="58"/>
      <c r="AH45" s="34" t="s">
        <v>1728</v>
      </c>
      <c r="AI45" s="32"/>
      <c r="AJ45" s="45"/>
      <c r="AK45" s="45"/>
      <c r="AL45" s="45"/>
      <c r="AM45" s="45"/>
      <c r="AN45" s="45"/>
      <c r="AO45" s="45"/>
      <c r="AP45" s="45"/>
      <c r="AQ45" s="62" t="s">
        <v>1729</v>
      </c>
    </row>
    <row r="46" spans="1:43" ht="109" customHeight="1" x14ac:dyDescent="0.35">
      <c r="A46" t="s">
        <v>544</v>
      </c>
      <c r="B46" t="s">
        <v>545</v>
      </c>
      <c r="C46" s="1" t="s">
        <v>547</v>
      </c>
      <c r="D46" s="78" t="s">
        <v>549</v>
      </c>
      <c r="E46" s="82" t="s">
        <v>1660</v>
      </c>
      <c r="F46" s="49" t="s">
        <v>1582</v>
      </c>
      <c r="G46" s="49"/>
      <c r="H46" s="49"/>
      <c r="I46" s="49"/>
      <c r="J46" s="49"/>
      <c r="K46" s="49"/>
      <c r="L46" s="49"/>
      <c r="M46" s="49"/>
      <c r="N46" s="49"/>
      <c r="O46" s="49"/>
      <c r="P46" s="34" t="s">
        <v>1730</v>
      </c>
      <c r="Q46" s="81" t="s">
        <v>1731</v>
      </c>
      <c r="R46" s="49"/>
      <c r="S46" s="49"/>
      <c r="T46" s="49" t="s">
        <v>1582</v>
      </c>
      <c r="U46" s="49"/>
      <c r="V46" s="53"/>
      <c r="W46" s="53" t="s">
        <v>1582</v>
      </c>
      <c r="X46" s="53" t="s">
        <v>1582</v>
      </c>
      <c r="Y46" s="53"/>
      <c r="Z46" s="53" t="s">
        <v>1582</v>
      </c>
      <c r="AA46" s="53" t="s">
        <v>1582</v>
      </c>
      <c r="AB46" s="34" t="s">
        <v>1635</v>
      </c>
      <c r="AC46" s="58"/>
      <c r="AD46" s="58"/>
      <c r="AE46" s="58"/>
      <c r="AF46" s="58"/>
      <c r="AG46" s="58"/>
      <c r="AH46" s="34"/>
      <c r="AI46" s="32"/>
      <c r="AJ46" s="45" t="s">
        <v>1582</v>
      </c>
      <c r="AK46" s="45"/>
      <c r="AL46" s="45" t="s">
        <v>1582</v>
      </c>
      <c r="AM46" s="45" t="s">
        <v>1582</v>
      </c>
      <c r="AN46" s="45"/>
      <c r="AO46" s="45" t="s">
        <v>1582</v>
      </c>
      <c r="AP46" s="45" t="s">
        <v>1582</v>
      </c>
      <c r="AQ46" s="34" t="s">
        <v>1732</v>
      </c>
    </row>
    <row r="47" spans="1:43" ht="182.5" customHeight="1" x14ac:dyDescent="0.35">
      <c r="A47" t="s">
        <v>550</v>
      </c>
      <c r="B47" t="s">
        <v>551</v>
      </c>
      <c r="C47" s="1" t="s">
        <v>554</v>
      </c>
      <c r="D47" s="78" t="s">
        <v>1733</v>
      </c>
      <c r="E47" s="82" t="s">
        <v>1535</v>
      </c>
      <c r="F47" s="49"/>
      <c r="G47" s="49" t="s">
        <v>1582</v>
      </c>
      <c r="H47" s="49"/>
      <c r="I47" s="49"/>
      <c r="J47" s="49"/>
      <c r="K47" s="49"/>
      <c r="L47" s="49"/>
      <c r="M47" s="49"/>
      <c r="N47" s="49"/>
      <c r="O47" s="49"/>
      <c r="P47" s="34" t="s">
        <v>1734</v>
      </c>
      <c r="Q47" s="64" t="s">
        <v>1735</v>
      </c>
      <c r="R47" s="49" t="s">
        <v>1582</v>
      </c>
      <c r="S47" s="49"/>
      <c r="T47" s="49"/>
      <c r="U47" s="49"/>
      <c r="V47" s="53"/>
      <c r="W47" s="53"/>
      <c r="X47" s="53"/>
      <c r="Y47" s="53"/>
      <c r="Z47" s="53"/>
      <c r="AA47" s="53"/>
      <c r="AB47" s="34"/>
      <c r="AC47" s="58"/>
      <c r="AD47" s="58"/>
      <c r="AE47" s="58"/>
      <c r="AF47" s="58"/>
      <c r="AG47" s="58"/>
      <c r="AH47" s="34"/>
      <c r="AI47" s="32"/>
      <c r="AJ47" s="45"/>
      <c r="AK47" s="45"/>
      <c r="AL47" s="45"/>
      <c r="AM47" s="45"/>
      <c r="AN47" s="45"/>
      <c r="AO47" s="45"/>
      <c r="AP47" s="45"/>
      <c r="AQ47" s="34"/>
    </row>
    <row r="48" spans="1:43" ht="76" customHeight="1" x14ac:dyDescent="0.35">
      <c r="A48" t="s">
        <v>557</v>
      </c>
      <c r="B48" t="s">
        <v>558</v>
      </c>
      <c r="C48" s="1" t="s">
        <v>561</v>
      </c>
      <c r="D48" s="78" t="s">
        <v>563</v>
      </c>
      <c r="E48" s="82"/>
      <c r="F48" s="49"/>
      <c r="G48" s="49"/>
      <c r="H48" s="49"/>
      <c r="I48" s="49"/>
      <c r="J48" s="49"/>
      <c r="K48" s="49"/>
      <c r="L48" s="49"/>
      <c r="M48" s="49" t="s">
        <v>1582</v>
      </c>
      <c r="N48" s="49"/>
      <c r="O48" s="49"/>
      <c r="P48" s="34"/>
      <c r="Q48" s="64" t="s">
        <v>1736</v>
      </c>
      <c r="R48" s="49" t="s">
        <v>1582</v>
      </c>
      <c r="S48" s="49"/>
      <c r="T48" s="49"/>
      <c r="U48" s="49"/>
      <c r="V48" s="53" t="s">
        <v>1582</v>
      </c>
      <c r="W48" s="53" t="s">
        <v>1582</v>
      </c>
      <c r="X48" s="53" t="s">
        <v>1582</v>
      </c>
      <c r="Y48" s="53" t="s">
        <v>1582</v>
      </c>
      <c r="Z48" s="53"/>
      <c r="AA48" s="53"/>
      <c r="AB48" s="34" t="s">
        <v>1722</v>
      </c>
      <c r="AC48" s="58" t="s">
        <v>1582</v>
      </c>
      <c r="AD48" s="58"/>
      <c r="AE48" s="58"/>
      <c r="AF48" s="58"/>
      <c r="AG48" s="58" t="s">
        <v>1582</v>
      </c>
      <c r="AH48" s="34" t="s">
        <v>1737</v>
      </c>
      <c r="AI48" s="32"/>
      <c r="AJ48" s="45"/>
      <c r="AK48" s="45" t="s">
        <v>1582</v>
      </c>
      <c r="AL48" s="45" t="s">
        <v>1582</v>
      </c>
      <c r="AM48" s="45"/>
      <c r="AN48" s="45"/>
      <c r="AO48" s="45"/>
      <c r="AP48" s="45"/>
      <c r="AQ48" s="34"/>
    </row>
    <row r="49" spans="1:43" ht="91.5" customHeight="1" x14ac:dyDescent="0.35">
      <c r="A49" t="s">
        <v>571</v>
      </c>
      <c r="B49" t="s">
        <v>572</v>
      </c>
      <c r="C49" s="1" t="s">
        <v>574</v>
      </c>
      <c r="D49" s="78" t="s">
        <v>576</v>
      </c>
      <c r="E49" s="82"/>
      <c r="F49" s="49" t="s">
        <v>1582</v>
      </c>
      <c r="G49" s="49"/>
      <c r="H49" s="49"/>
      <c r="I49" s="49"/>
      <c r="J49" s="49"/>
      <c r="K49" s="49"/>
      <c r="L49" s="49"/>
      <c r="M49" s="49"/>
      <c r="N49" s="49"/>
      <c r="O49" s="49"/>
      <c r="P49" s="34" t="s">
        <v>1720</v>
      </c>
      <c r="Q49" s="34" t="s">
        <v>1738</v>
      </c>
      <c r="R49" s="49"/>
      <c r="S49" s="49"/>
      <c r="T49" s="49" t="s">
        <v>1582</v>
      </c>
      <c r="U49" s="49"/>
      <c r="V49" s="53"/>
      <c r="W49" s="53"/>
      <c r="X49" s="53"/>
      <c r="Y49" s="53"/>
      <c r="Z49" s="53" t="s">
        <v>1582</v>
      </c>
      <c r="AA49" s="53"/>
      <c r="AB49" s="34" t="s">
        <v>1739</v>
      </c>
      <c r="AC49" s="58"/>
      <c r="AD49" s="58"/>
      <c r="AE49" s="58"/>
      <c r="AF49" s="58"/>
      <c r="AG49" s="58"/>
      <c r="AH49" s="34"/>
      <c r="AI49" s="32"/>
      <c r="AJ49" s="45"/>
      <c r="AK49" s="45"/>
      <c r="AL49" s="45"/>
      <c r="AM49" s="45"/>
      <c r="AN49" s="45"/>
      <c r="AO49" s="45"/>
      <c r="AP49" s="45"/>
      <c r="AQ49" s="34"/>
    </row>
    <row r="50" spans="1:43" ht="60.65" customHeight="1" x14ac:dyDescent="0.35">
      <c r="A50" t="s">
        <v>589</v>
      </c>
      <c r="B50" t="s">
        <v>590</v>
      </c>
      <c r="C50" s="1" t="s">
        <v>593</v>
      </c>
      <c r="D50" s="78" t="s">
        <v>595</v>
      </c>
      <c r="E50" s="82" t="s">
        <v>1660</v>
      </c>
      <c r="F50" s="49"/>
      <c r="G50" s="49"/>
      <c r="H50" s="49"/>
      <c r="I50" s="49"/>
      <c r="J50" s="49"/>
      <c r="K50" s="49"/>
      <c r="L50" s="49"/>
      <c r="M50" s="49"/>
      <c r="N50" s="49"/>
      <c r="O50" s="49"/>
      <c r="P50" s="34"/>
      <c r="Q50" s="34"/>
      <c r="R50" s="49"/>
      <c r="S50" s="49"/>
      <c r="T50" s="49"/>
      <c r="U50" s="49"/>
      <c r="V50" s="53"/>
      <c r="W50" s="53"/>
      <c r="X50" s="53"/>
      <c r="Y50" s="53"/>
      <c r="Z50" s="53"/>
      <c r="AA50" s="53"/>
      <c r="AB50" s="34"/>
      <c r="AC50" s="58"/>
      <c r="AD50" s="58"/>
      <c r="AE50" s="58"/>
      <c r="AF50" s="58"/>
      <c r="AG50" s="58"/>
      <c r="AH50" s="34"/>
      <c r="AI50" s="32"/>
      <c r="AJ50" s="45"/>
      <c r="AK50" s="45"/>
      <c r="AL50" s="45"/>
      <c r="AM50" s="45"/>
      <c r="AN50" s="45"/>
      <c r="AO50" s="45"/>
      <c r="AP50" s="45"/>
      <c r="AQ50" s="34"/>
    </row>
    <row r="51" spans="1:43" s="3" customFormat="1" ht="38.5" customHeight="1" x14ac:dyDescent="0.35">
      <c r="A51" t="s">
        <v>596</v>
      </c>
      <c r="B51" t="s">
        <v>597</v>
      </c>
      <c r="C51" s="1" t="s">
        <v>599</v>
      </c>
      <c r="D51" s="78" t="s">
        <v>601</v>
      </c>
      <c r="E51" s="82"/>
      <c r="F51" s="49"/>
      <c r="G51" s="49" t="s">
        <v>1582</v>
      </c>
      <c r="H51" s="49"/>
      <c r="I51" s="49"/>
      <c r="J51" s="49"/>
      <c r="K51" s="49"/>
      <c r="L51" s="49"/>
      <c r="M51" s="49"/>
      <c r="N51" s="49"/>
      <c r="O51" s="49"/>
      <c r="P51" s="34"/>
      <c r="Q51" s="34" t="s">
        <v>1740</v>
      </c>
      <c r="R51" s="49"/>
      <c r="S51" s="49" t="s">
        <v>1582</v>
      </c>
      <c r="T51" s="49"/>
      <c r="U51" s="49"/>
      <c r="V51" s="53"/>
      <c r="W51" s="53"/>
      <c r="X51" s="53"/>
      <c r="Y51" s="53"/>
      <c r="Z51" s="53" t="s">
        <v>1582</v>
      </c>
      <c r="AA51" s="53"/>
      <c r="AB51" s="34" t="s">
        <v>1663</v>
      </c>
      <c r="AC51" s="58" t="s">
        <v>1582</v>
      </c>
      <c r="AD51" s="58"/>
      <c r="AE51" s="58"/>
      <c r="AF51" s="58"/>
      <c r="AG51" s="58"/>
      <c r="AH51" s="34" t="s">
        <v>1741</v>
      </c>
      <c r="AI51" s="32"/>
      <c r="AJ51" s="45" t="s">
        <v>1582</v>
      </c>
      <c r="AK51" s="45" t="s">
        <v>1582</v>
      </c>
      <c r="AL51" s="45" t="s">
        <v>1582</v>
      </c>
      <c r="AM51" s="45" t="s">
        <v>1582</v>
      </c>
      <c r="AN51" s="45"/>
      <c r="AO51" s="45" t="s">
        <v>1582</v>
      </c>
      <c r="AP51" s="45"/>
      <c r="AQ51" s="34"/>
    </row>
    <row r="52" spans="1:43" ht="43" customHeight="1" x14ac:dyDescent="0.35">
      <c r="A52" t="s">
        <v>615</v>
      </c>
      <c r="B52" t="s">
        <v>616</v>
      </c>
      <c r="C52" s="1" t="s">
        <v>619</v>
      </c>
      <c r="D52" s="78" t="s">
        <v>621</v>
      </c>
      <c r="E52" s="82"/>
      <c r="F52" s="49"/>
      <c r="G52" s="49" t="s">
        <v>1582</v>
      </c>
      <c r="H52" s="49" t="s">
        <v>1582</v>
      </c>
      <c r="I52" s="49"/>
      <c r="J52" s="49"/>
      <c r="K52" s="49"/>
      <c r="L52" s="49"/>
      <c r="M52" s="49"/>
      <c r="N52" s="49"/>
      <c r="O52" s="49"/>
      <c r="P52" s="34"/>
      <c r="Q52" s="34" t="s">
        <v>1742</v>
      </c>
      <c r="R52" s="49"/>
      <c r="S52" s="49" t="s">
        <v>1582</v>
      </c>
      <c r="T52" s="49"/>
      <c r="U52" s="49"/>
      <c r="V52" s="53" t="s">
        <v>1582</v>
      </c>
      <c r="W52" s="53" t="s">
        <v>1582</v>
      </c>
      <c r="X52" s="53" t="s">
        <v>1582</v>
      </c>
      <c r="Y52" s="53" t="s">
        <v>1582</v>
      </c>
      <c r="Z52" s="53"/>
      <c r="AA52" s="53"/>
      <c r="AB52" s="34"/>
      <c r="AC52" s="58" t="s">
        <v>1582</v>
      </c>
      <c r="AD52" s="58"/>
      <c r="AE52" s="58"/>
      <c r="AF52" s="58"/>
      <c r="AG52" s="58"/>
      <c r="AH52" s="34" t="s">
        <v>1743</v>
      </c>
      <c r="AI52" s="32"/>
      <c r="AJ52" s="45"/>
      <c r="AK52" s="45"/>
      <c r="AL52" s="45" t="s">
        <v>1582</v>
      </c>
      <c r="AM52" s="45"/>
      <c r="AN52" s="45"/>
      <c r="AO52" s="45"/>
      <c r="AP52" s="45"/>
      <c r="AQ52" s="34"/>
    </row>
    <row r="53" spans="1:43" ht="87.65" customHeight="1" x14ac:dyDescent="0.35">
      <c r="A53" s="3" t="s">
        <v>622</v>
      </c>
      <c r="B53" t="s">
        <v>623</v>
      </c>
      <c r="C53" s="1" t="s">
        <v>625</v>
      </c>
      <c r="D53" s="63" t="s">
        <v>627</v>
      </c>
      <c r="E53" s="82" t="s">
        <v>1535</v>
      </c>
      <c r="F53" s="49"/>
      <c r="G53" s="49"/>
      <c r="H53" s="49"/>
      <c r="I53" s="49"/>
      <c r="J53" s="49"/>
      <c r="K53" s="49" t="s">
        <v>1582</v>
      </c>
      <c r="L53" s="49"/>
      <c r="M53" s="49"/>
      <c r="N53" s="49"/>
      <c r="O53" s="49"/>
      <c r="P53" s="34" t="s">
        <v>1641</v>
      </c>
      <c r="Q53" s="34" t="s">
        <v>1744</v>
      </c>
      <c r="R53" s="49"/>
      <c r="S53" s="49"/>
      <c r="T53" s="49"/>
      <c r="U53" s="49"/>
      <c r="V53" s="53"/>
      <c r="W53" s="53"/>
      <c r="X53" s="53"/>
      <c r="Y53" s="53"/>
      <c r="Z53" s="53"/>
      <c r="AA53" s="53"/>
      <c r="AB53" s="34"/>
      <c r="AC53" s="58"/>
      <c r="AD53" s="58"/>
      <c r="AE53" s="58"/>
      <c r="AF53" s="58"/>
      <c r="AG53" s="58"/>
      <c r="AH53" s="34"/>
      <c r="AI53" s="32"/>
      <c r="AJ53" s="45"/>
      <c r="AK53" s="45"/>
      <c r="AL53" s="45"/>
      <c r="AM53" s="45"/>
      <c r="AN53" s="45"/>
      <c r="AO53" s="45"/>
      <c r="AP53" s="45"/>
      <c r="AQ53" s="34"/>
    </row>
    <row r="54" spans="1:43" s="3" customFormat="1" ht="137.5" customHeight="1" x14ac:dyDescent="0.35">
      <c r="A54" t="s">
        <v>635</v>
      </c>
      <c r="B54" t="s">
        <v>636</v>
      </c>
      <c r="C54" s="1" t="s">
        <v>638</v>
      </c>
      <c r="D54" s="78" t="s">
        <v>640</v>
      </c>
      <c r="E54" s="82"/>
      <c r="F54" s="49" t="s">
        <v>1582</v>
      </c>
      <c r="G54" s="49"/>
      <c r="H54" s="49"/>
      <c r="I54" s="49"/>
      <c r="J54" s="49"/>
      <c r="K54" s="49"/>
      <c r="L54" s="49"/>
      <c r="M54" s="49"/>
      <c r="N54" s="49"/>
      <c r="O54" s="49"/>
      <c r="P54" s="34" t="s">
        <v>1720</v>
      </c>
      <c r="Q54" s="80" t="s">
        <v>1745</v>
      </c>
      <c r="R54" s="49"/>
      <c r="S54" s="49" t="s">
        <v>1582</v>
      </c>
      <c r="T54" s="49"/>
      <c r="U54" s="49"/>
      <c r="V54" s="53"/>
      <c r="W54" s="53"/>
      <c r="X54" s="53"/>
      <c r="Y54" s="53"/>
      <c r="Z54" s="53" t="s">
        <v>1582</v>
      </c>
      <c r="AA54" s="53"/>
      <c r="AB54" s="34" t="s">
        <v>1663</v>
      </c>
      <c r="AC54" s="58"/>
      <c r="AD54" s="58"/>
      <c r="AE54" s="58"/>
      <c r="AF54" s="58"/>
      <c r="AG54" s="58"/>
      <c r="AH54" s="34"/>
      <c r="AI54" s="32"/>
      <c r="AJ54" s="45"/>
      <c r="AK54" s="45"/>
      <c r="AL54" s="45" t="s">
        <v>1582</v>
      </c>
      <c r="AM54" s="45"/>
      <c r="AN54" s="45"/>
      <c r="AO54" s="45"/>
      <c r="AP54" s="45"/>
      <c r="AQ54" s="34"/>
    </row>
    <row r="55" spans="1:43" s="3" customFormat="1" ht="244" customHeight="1" x14ac:dyDescent="0.35">
      <c r="A55" t="s">
        <v>641</v>
      </c>
      <c r="B55" t="s">
        <v>642</v>
      </c>
      <c r="C55" s="1" t="s">
        <v>645</v>
      </c>
      <c r="D55" s="78" t="s">
        <v>647</v>
      </c>
      <c r="E55" s="82" t="s">
        <v>1660</v>
      </c>
      <c r="F55" s="49"/>
      <c r="G55" s="49"/>
      <c r="H55" s="49"/>
      <c r="I55" s="49"/>
      <c r="J55" s="49"/>
      <c r="K55" s="49"/>
      <c r="L55" s="49"/>
      <c r="M55" s="49"/>
      <c r="N55" s="49"/>
      <c r="O55" s="49"/>
      <c r="P55" s="34"/>
      <c r="Q55" s="34"/>
      <c r="R55" s="49"/>
      <c r="S55" s="49"/>
      <c r="T55" s="49"/>
      <c r="U55" s="49"/>
      <c r="V55" s="53"/>
      <c r="W55" s="53"/>
      <c r="X55" s="53"/>
      <c r="Y55" s="53"/>
      <c r="Z55" s="53"/>
      <c r="AA55" s="53"/>
      <c r="AB55" s="34"/>
      <c r="AC55" s="58"/>
      <c r="AD55" s="58"/>
      <c r="AE55" s="58"/>
      <c r="AF55" s="58"/>
      <c r="AG55" s="58"/>
      <c r="AH55" s="34"/>
      <c r="AI55" s="32"/>
      <c r="AJ55" s="45"/>
      <c r="AK55" s="45"/>
      <c r="AL55" s="45"/>
      <c r="AM55" s="45"/>
      <c r="AN55" s="45"/>
      <c r="AO55" s="45"/>
      <c r="AP55" s="45"/>
      <c r="AQ55" s="34"/>
    </row>
    <row r="56" spans="1:43" s="3" customFormat="1" ht="233.15" customHeight="1" x14ac:dyDescent="0.35">
      <c r="A56" s="3" t="s">
        <v>668</v>
      </c>
      <c r="B56" t="s">
        <v>669</v>
      </c>
      <c r="C56" s="1" t="s">
        <v>671</v>
      </c>
      <c r="D56" s="74" t="s">
        <v>673</v>
      </c>
      <c r="E56" s="82"/>
      <c r="F56" s="49" t="s">
        <v>1582</v>
      </c>
      <c r="G56" s="49"/>
      <c r="H56" s="49" t="s">
        <v>1582</v>
      </c>
      <c r="I56" s="49"/>
      <c r="J56" s="49"/>
      <c r="K56" s="49" t="s">
        <v>1582</v>
      </c>
      <c r="L56" s="49"/>
      <c r="M56" s="49"/>
      <c r="N56" s="49"/>
      <c r="O56" s="49"/>
      <c r="P56" s="64" t="s">
        <v>1746</v>
      </c>
      <c r="Q56" s="64" t="s">
        <v>1747</v>
      </c>
      <c r="R56" s="49"/>
      <c r="S56" s="49"/>
      <c r="T56" s="49" t="s">
        <v>1582</v>
      </c>
      <c r="U56" s="49"/>
      <c r="V56" s="53" t="s">
        <v>1582</v>
      </c>
      <c r="W56" s="53"/>
      <c r="X56" s="53"/>
      <c r="Y56" s="53" t="s">
        <v>1582</v>
      </c>
      <c r="Z56" s="53"/>
      <c r="AA56" s="53"/>
      <c r="AB56" s="34" t="s">
        <v>1716</v>
      </c>
      <c r="AC56" s="58" t="s">
        <v>1582</v>
      </c>
      <c r="AD56" s="58" t="s">
        <v>1582</v>
      </c>
      <c r="AE56" s="58"/>
      <c r="AF56" s="58"/>
      <c r="AG56" s="58"/>
      <c r="AH56" s="34" t="s">
        <v>1748</v>
      </c>
      <c r="AI56" s="32"/>
      <c r="AJ56" s="45" t="s">
        <v>1582</v>
      </c>
      <c r="AK56" s="45" t="s">
        <v>1582</v>
      </c>
      <c r="AL56" s="45" t="s">
        <v>1582</v>
      </c>
      <c r="AM56" s="45"/>
      <c r="AN56" s="45"/>
      <c r="AO56" s="45"/>
      <c r="AP56" s="45"/>
      <c r="AQ56" s="34"/>
    </row>
    <row r="57" spans="1:43" s="3" customFormat="1" ht="105" customHeight="1" x14ac:dyDescent="0.35">
      <c r="A57" s="3" t="s">
        <v>681</v>
      </c>
      <c r="B57" t="s">
        <v>682</v>
      </c>
      <c r="C57" s="1" t="s">
        <v>684</v>
      </c>
      <c r="D57" s="74" t="s">
        <v>686</v>
      </c>
      <c r="E57" s="82"/>
      <c r="F57" s="49"/>
      <c r="G57" s="49"/>
      <c r="H57" s="49"/>
      <c r="I57" s="49"/>
      <c r="J57" s="49" t="s">
        <v>1582</v>
      </c>
      <c r="K57" s="49"/>
      <c r="L57" s="49"/>
      <c r="M57" s="49"/>
      <c r="N57" s="49"/>
      <c r="O57" s="49"/>
      <c r="P57" s="34" t="s">
        <v>1749</v>
      </c>
      <c r="Q57" s="34" t="s">
        <v>1750</v>
      </c>
      <c r="R57" s="49" t="s">
        <v>1582</v>
      </c>
      <c r="S57" s="75"/>
      <c r="T57" s="75"/>
      <c r="U57" s="75"/>
      <c r="V57" s="53" t="s">
        <v>1582</v>
      </c>
      <c r="W57" s="53"/>
      <c r="X57" s="53"/>
      <c r="Y57" s="53"/>
      <c r="Z57" s="53"/>
      <c r="AA57" s="53"/>
      <c r="AB57" s="34"/>
      <c r="AC57" s="58" t="s">
        <v>1582</v>
      </c>
      <c r="AD57" s="58"/>
      <c r="AE57" s="58" t="s">
        <v>1582</v>
      </c>
      <c r="AF57" s="58" t="s">
        <v>1582</v>
      </c>
      <c r="AG57" s="58" t="s">
        <v>1582</v>
      </c>
      <c r="AH57" s="34" t="s">
        <v>1751</v>
      </c>
      <c r="AI57" s="32"/>
      <c r="AJ57" s="45"/>
      <c r="AK57" s="45" t="s">
        <v>1582</v>
      </c>
      <c r="AL57" s="45" t="s">
        <v>1582</v>
      </c>
      <c r="AM57" s="45"/>
      <c r="AN57" s="45" t="s">
        <v>1582</v>
      </c>
      <c r="AO57" s="45"/>
      <c r="AP57" s="45" t="s">
        <v>1582</v>
      </c>
      <c r="AQ57" s="34"/>
    </row>
    <row r="58" spans="1:43" s="3" customFormat="1" ht="103" customHeight="1" x14ac:dyDescent="0.35">
      <c r="A58" s="3" t="s">
        <v>699</v>
      </c>
      <c r="B58" t="s">
        <v>700</v>
      </c>
      <c r="C58" s="1" t="s">
        <v>702</v>
      </c>
      <c r="D58" s="74" t="s">
        <v>704</v>
      </c>
      <c r="E58" s="82"/>
      <c r="F58" s="49" t="s">
        <v>1582</v>
      </c>
      <c r="G58" s="49"/>
      <c r="H58" s="49"/>
      <c r="I58" s="49"/>
      <c r="J58" s="49"/>
      <c r="K58" s="49"/>
      <c r="L58" s="49"/>
      <c r="M58" s="49"/>
      <c r="N58" s="49"/>
      <c r="O58" s="49"/>
      <c r="P58" s="64" t="s">
        <v>1752</v>
      </c>
      <c r="Q58" s="64" t="s">
        <v>1753</v>
      </c>
      <c r="R58" s="75"/>
      <c r="S58" s="75"/>
      <c r="T58" s="49" t="s">
        <v>1582</v>
      </c>
      <c r="U58" s="75"/>
      <c r="V58" s="53" t="s">
        <v>1582</v>
      </c>
      <c r="W58" s="53"/>
      <c r="X58" s="53"/>
      <c r="Y58" s="53" t="s">
        <v>1582</v>
      </c>
      <c r="Z58" s="53"/>
      <c r="AA58" s="53"/>
      <c r="AB58" s="34" t="s">
        <v>1754</v>
      </c>
      <c r="AC58" s="58" t="s">
        <v>1582</v>
      </c>
      <c r="AD58" s="58"/>
      <c r="AE58" s="58"/>
      <c r="AF58" s="58"/>
      <c r="AG58" s="58"/>
      <c r="AH58" s="34" t="s">
        <v>1755</v>
      </c>
      <c r="AI58" s="32"/>
      <c r="AJ58" s="45" t="s">
        <v>1582</v>
      </c>
      <c r="AK58" s="45" t="s">
        <v>1582</v>
      </c>
      <c r="AL58" s="45" t="s">
        <v>1582</v>
      </c>
      <c r="AM58" s="45"/>
      <c r="AN58" s="45"/>
      <c r="AO58" s="45"/>
      <c r="AP58" s="45"/>
      <c r="AQ58" s="62" t="s">
        <v>1756</v>
      </c>
    </row>
    <row r="59" spans="1:43" s="3" customFormat="1" ht="88.5" customHeight="1" x14ac:dyDescent="0.35">
      <c r="A59" s="3" t="s">
        <v>718</v>
      </c>
      <c r="B59" t="s">
        <v>719</v>
      </c>
      <c r="C59" s="1" t="s">
        <v>721</v>
      </c>
      <c r="D59" s="74" t="s">
        <v>723</v>
      </c>
      <c r="E59" s="82"/>
      <c r="F59" s="49" t="s">
        <v>1582</v>
      </c>
      <c r="G59" s="49"/>
      <c r="H59" s="49"/>
      <c r="I59" s="49"/>
      <c r="J59" s="49"/>
      <c r="K59" s="49"/>
      <c r="L59" s="49"/>
      <c r="M59" s="49"/>
      <c r="N59" s="49"/>
      <c r="O59" s="49"/>
      <c r="P59" s="34" t="s">
        <v>1757</v>
      </c>
      <c r="Q59" s="62"/>
      <c r="R59" s="75"/>
      <c r="S59" s="49" t="s">
        <v>1582</v>
      </c>
      <c r="T59" s="75"/>
      <c r="U59" s="75"/>
      <c r="V59" s="53" t="s">
        <v>1582</v>
      </c>
      <c r="W59" s="53"/>
      <c r="X59" s="53" t="s">
        <v>1582</v>
      </c>
      <c r="Y59" s="53" t="s">
        <v>1582</v>
      </c>
      <c r="Z59" s="53" t="s">
        <v>1582</v>
      </c>
      <c r="AA59" s="53"/>
      <c r="AB59" s="34"/>
      <c r="AC59" s="58" t="s">
        <v>1582</v>
      </c>
      <c r="AD59" s="58"/>
      <c r="AE59" s="58"/>
      <c r="AF59" s="58" t="s">
        <v>1582</v>
      </c>
      <c r="AG59" s="58" t="s">
        <v>1582</v>
      </c>
      <c r="AH59" s="34" t="s">
        <v>1758</v>
      </c>
      <c r="AI59" s="32"/>
      <c r="AJ59" s="45"/>
      <c r="AK59" s="45" t="s">
        <v>1582</v>
      </c>
      <c r="AL59" s="45" t="s">
        <v>1582</v>
      </c>
      <c r="AM59" s="45"/>
      <c r="AN59" s="45"/>
      <c r="AO59" s="45"/>
      <c r="AP59" s="45"/>
      <c r="AQ59" s="34"/>
    </row>
    <row r="60" spans="1:43" ht="99.65" customHeight="1" x14ac:dyDescent="0.35">
      <c r="A60" s="3" t="s">
        <v>724</v>
      </c>
      <c r="B60" t="s">
        <v>725</v>
      </c>
      <c r="C60" s="1" t="s">
        <v>727</v>
      </c>
      <c r="D60" s="74" t="s">
        <v>729</v>
      </c>
      <c r="E60" s="82"/>
      <c r="F60" s="49" t="s">
        <v>1582</v>
      </c>
      <c r="G60" s="49"/>
      <c r="H60" s="49" t="s">
        <v>1582</v>
      </c>
      <c r="I60" s="49"/>
      <c r="J60" s="49"/>
      <c r="K60" s="49" t="s">
        <v>1582</v>
      </c>
      <c r="L60" s="49"/>
      <c r="M60" s="49"/>
      <c r="N60" s="49"/>
      <c r="O60" s="49"/>
      <c r="P60" s="34" t="s">
        <v>1759</v>
      </c>
      <c r="Q60" s="34" t="s">
        <v>1760</v>
      </c>
      <c r="R60" s="77"/>
      <c r="S60" s="49" t="s">
        <v>1582</v>
      </c>
      <c r="T60" s="77"/>
      <c r="U60" s="77"/>
      <c r="V60" s="53" t="s">
        <v>1582</v>
      </c>
      <c r="W60" s="53"/>
      <c r="X60" s="53"/>
      <c r="Y60" s="53" t="s">
        <v>1582</v>
      </c>
      <c r="Z60" s="53"/>
      <c r="AA60" s="53"/>
      <c r="AB60" s="34" t="s">
        <v>1761</v>
      </c>
      <c r="AC60" s="58"/>
      <c r="AD60" s="58" t="s">
        <v>1582</v>
      </c>
      <c r="AE60" s="58"/>
      <c r="AF60" s="58"/>
      <c r="AG60" s="58"/>
      <c r="AH60" s="34" t="s">
        <v>1762</v>
      </c>
      <c r="AI60" s="32"/>
      <c r="AJ60" s="45" t="s">
        <v>1582</v>
      </c>
      <c r="AK60" s="45" t="s">
        <v>1582</v>
      </c>
      <c r="AL60" s="45" t="s">
        <v>1582</v>
      </c>
      <c r="AM60" s="45" t="s">
        <v>1582</v>
      </c>
      <c r="AN60" s="45" t="s">
        <v>1582</v>
      </c>
      <c r="AO60" s="45" t="s">
        <v>1582</v>
      </c>
      <c r="AP60" s="45" t="s">
        <v>1582</v>
      </c>
      <c r="AQ60" s="34"/>
    </row>
    <row r="61" spans="1:43" ht="107.5" customHeight="1" x14ac:dyDescent="0.35">
      <c r="A61" s="3" t="s">
        <v>730</v>
      </c>
      <c r="B61" t="s">
        <v>731</v>
      </c>
      <c r="C61" s="1" t="s">
        <v>733</v>
      </c>
      <c r="D61" s="74" t="s">
        <v>735</v>
      </c>
      <c r="E61" s="82"/>
      <c r="F61" s="49"/>
      <c r="G61" s="49"/>
      <c r="H61" s="49"/>
      <c r="I61" s="49"/>
      <c r="J61" s="49" t="s">
        <v>1582</v>
      </c>
      <c r="K61" s="49"/>
      <c r="L61" s="49"/>
      <c r="M61" s="49"/>
      <c r="N61" s="49"/>
      <c r="O61" s="49"/>
      <c r="P61" s="34"/>
      <c r="Q61" s="34" t="s">
        <v>1763</v>
      </c>
      <c r="R61" s="77"/>
      <c r="S61" s="75" t="s">
        <v>1582</v>
      </c>
      <c r="T61" s="75" t="s">
        <v>1582</v>
      </c>
      <c r="U61" s="77"/>
      <c r="V61" s="53" t="s">
        <v>1582</v>
      </c>
      <c r="W61" s="53" t="s">
        <v>1582</v>
      </c>
      <c r="X61" s="53" t="s">
        <v>1582</v>
      </c>
      <c r="Y61" s="53" t="s">
        <v>1582</v>
      </c>
      <c r="Z61" s="53" t="s">
        <v>1582</v>
      </c>
      <c r="AA61" s="53" t="s">
        <v>1582</v>
      </c>
      <c r="AB61" s="34"/>
      <c r="AC61" s="58" t="s">
        <v>1582</v>
      </c>
      <c r="AD61" s="58"/>
      <c r="AE61" s="58"/>
      <c r="AF61" s="58"/>
      <c r="AG61" s="58"/>
      <c r="AH61" s="34" t="s">
        <v>1764</v>
      </c>
      <c r="AI61" s="32"/>
      <c r="AJ61" s="45" t="s">
        <v>1582</v>
      </c>
      <c r="AK61" s="45" t="s">
        <v>1582</v>
      </c>
      <c r="AL61" s="45" t="s">
        <v>1582</v>
      </c>
      <c r="AM61" s="45" t="s">
        <v>1582</v>
      </c>
      <c r="AN61" s="45"/>
      <c r="AO61" s="45"/>
      <c r="AP61" s="45"/>
      <c r="AQ61" s="34"/>
    </row>
    <row r="62" spans="1:43" ht="130.5" customHeight="1" x14ac:dyDescent="0.35">
      <c r="A62" t="s">
        <v>754</v>
      </c>
      <c r="B62" t="s">
        <v>755</v>
      </c>
      <c r="C62" s="1" t="s">
        <v>758</v>
      </c>
      <c r="D62" s="78" t="s">
        <v>760</v>
      </c>
      <c r="E62" s="82"/>
      <c r="F62" s="49"/>
      <c r="G62" s="49" t="s">
        <v>1582</v>
      </c>
      <c r="H62" s="49"/>
      <c r="I62" s="49"/>
      <c r="J62" s="49"/>
      <c r="K62" s="49"/>
      <c r="L62" s="49"/>
      <c r="M62" s="49"/>
      <c r="N62" s="49"/>
      <c r="O62" s="49"/>
      <c r="P62" s="62" t="s">
        <v>1765</v>
      </c>
      <c r="Q62" s="62" t="s">
        <v>1766</v>
      </c>
      <c r="R62" s="77"/>
      <c r="S62" s="77" t="s">
        <v>1582</v>
      </c>
      <c r="T62" s="77" t="s">
        <v>1582</v>
      </c>
      <c r="U62" s="77"/>
      <c r="V62" s="53"/>
      <c r="W62" s="53"/>
      <c r="X62" s="53"/>
      <c r="Y62" s="53"/>
      <c r="Z62" s="53" t="s">
        <v>1582</v>
      </c>
      <c r="AA62" s="53" t="s">
        <v>1582</v>
      </c>
      <c r="AB62" s="8" t="s">
        <v>1767</v>
      </c>
      <c r="AC62" s="58"/>
      <c r="AD62" s="58"/>
      <c r="AE62" s="58"/>
      <c r="AF62" s="58"/>
      <c r="AG62" s="58"/>
      <c r="AI62" s="32"/>
      <c r="AJ62" s="45" t="s">
        <v>1582</v>
      </c>
      <c r="AK62" s="45"/>
      <c r="AL62" s="45" t="s">
        <v>1582</v>
      </c>
      <c r="AM62" s="45" t="s">
        <v>1582</v>
      </c>
      <c r="AN62" s="45"/>
      <c r="AO62" s="45"/>
      <c r="AP62" s="45"/>
      <c r="AQ62" s="34"/>
    </row>
    <row r="63" spans="1:43" ht="123.65" customHeight="1" x14ac:dyDescent="0.35">
      <c r="A63" t="s">
        <v>818</v>
      </c>
      <c r="B63" t="s">
        <v>819</v>
      </c>
      <c r="C63" s="1" t="s">
        <v>822</v>
      </c>
      <c r="D63" s="78" t="s">
        <v>824</v>
      </c>
      <c r="E63" s="82" t="s">
        <v>1660</v>
      </c>
      <c r="F63" s="49"/>
      <c r="G63" s="49"/>
      <c r="H63" s="49"/>
      <c r="I63" s="49"/>
      <c r="J63" s="49"/>
      <c r="K63" s="49"/>
      <c r="L63" s="49"/>
      <c r="M63" s="49"/>
      <c r="N63" s="49"/>
      <c r="O63" s="49"/>
      <c r="P63" s="34"/>
      <c r="R63" s="77"/>
      <c r="S63" s="77"/>
      <c r="T63" s="77"/>
      <c r="U63" s="77"/>
      <c r="V63" s="53"/>
      <c r="W63" s="53"/>
      <c r="X63" s="53"/>
      <c r="Y63" s="53"/>
      <c r="Z63" s="53"/>
      <c r="AA63" s="53"/>
      <c r="AB63" s="34"/>
      <c r="AC63" s="58"/>
      <c r="AD63" s="58"/>
      <c r="AE63" s="58"/>
      <c r="AF63" s="58"/>
      <c r="AG63" s="58"/>
      <c r="AH63" s="34"/>
      <c r="AI63" s="32"/>
      <c r="AJ63" s="45"/>
      <c r="AK63" s="45"/>
      <c r="AL63" s="45"/>
      <c r="AM63" s="45"/>
      <c r="AN63" s="45"/>
      <c r="AO63" s="45"/>
      <c r="AP63" s="45"/>
      <c r="AQ63" s="34"/>
    </row>
    <row r="64" spans="1:43" ht="96.65" customHeight="1" x14ac:dyDescent="0.35">
      <c r="A64" t="s">
        <v>831</v>
      </c>
      <c r="B64" t="s">
        <v>832</v>
      </c>
      <c r="C64" s="1" t="s">
        <v>834</v>
      </c>
      <c r="D64" s="78" t="s">
        <v>836</v>
      </c>
      <c r="E64" s="82" t="s">
        <v>1535</v>
      </c>
      <c r="F64" s="49"/>
      <c r="G64" s="49"/>
      <c r="H64" s="49"/>
      <c r="I64" s="49"/>
      <c r="J64" s="49" t="s">
        <v>1582</v>
      </c>
      <c r="K64" s="49"/>
      <c r="L64" s="49"/>
      <c r="M64" s="49"/>
      <c r="N64" s="49"/>
      <c r="O64" s="49"/>
      <c r="P64" s="34" t="s">
        <v>1768</v>
      </c>
      <c r="Q64" s="62" t="s">
        <v>1769</v>
      </c>
      <c r="R64" s="77"/>
      <c r="S64" s="77" t="s">
        <v>1582</v>
      </c>
      <c r="T64" s="77"/>
      <c r="U64" s="77"/>
      <c r="V64" s="53" t="s">
        <v>1582</v>
      </c>
      <c r="W64" s="53" t="s">
        <v>1582</v>
      </c>
      <c r="X64" s="53" t="s">
        <v>1582</v>
      </c>
      <c r="Y64" s="53" t="s">
        <v>1582</v>
      </c>
      <c r="Z64" s="53"/>
      <c r="AA64" s="53"/>
      <c r="AB64" s="34" t="s">
        <v>1770</v>
      </c>
      <c r="AC64" s="58"/>
      <c r="AD64" s="58"/>
      <c r="AE64" s="58"/>
      <c r="AF64" s="58"/>
      <c r="AG64" s="58"/>
      <c r="AH64" s="34"/>
      <c r="AI64" s="32"/>
      <c r="AJ64" s="45"/>
      <c r="AK64" s="45"/>
      <c r="AL64" s="45" t="s">
        <v>1582</v>
      </c>
      <c r="AM64" s="45"/>
      <c r="AN64" s="45"/>
      <c r="AO64" s="45"/>
      <c r="AP64" s="45"/>
      <c r="AQ64" s="34"/>
    </row>
    <row r="65" spans="1:43" ht="99" customHeight="1" x14ac:dyDescent="0.35">
      <c r="A65" t="s">
        <v>837</v>
      </c>
      <c r="B65" t="s">
        <v>838</v>
      </c>
      <c r="C65" s="1" t="s">
        <v>841</v>
      </c>
      <c r="D65" s="78" t="s">
        <v>1771</v>
      </c>
      <c r="E65" s="82"/>
      <c r="F65" s="49"/>
      <c r="G65" s="49" t="s">
        <v>1582</v>
      </c>
      <c r="H65" s="49"/>
      <c r="I65" s="49"/>
      <c r="J65" s="49"/>
      <c r="K65" s="49"/>
      <c r="L65" s="49"/>
      <c r="M65" s="49"/>
      <c r="N65" s="49"/>
      <c r="O65" s="49"/>
      <c r="P65" s="34" t="s">
        <v>1772</v>
      </c>
      <c r="Q65" s="34"/>
      <c r="R65" s="77"/>
      <c r="S65" s="77"/>
      <c r="T65" s="77"/>
      <c r="U65" s="75" t="s">
        <v>1582</v>
      </c>
      <c r="V65" s="53"/>
      <c r="W65" s="53"/>
      <c r="X65" s="53"/>
      <c r="Y65" s="53"/>
      <c r="Z65" s="53" t="s">
        <v>1582</v>
      </c>
      <c r="AA65" s="53" t="s">
        <v>1582</v>
      </c>
      <c r="AB65" s="8" t="s">
        <v>1767</v>
      </c>
      <c r="AC65" s="58" t="s">
        <v>1582</v>
      </c>
      <c r="AD65" s="58"/>
      <c r="AE65" s="58"/>
      <c r="AF65" s="58"/>
      <c r="AG65" s="58"/>
      <c r="AH65" s="34" t="s">
        <v>1741</v>
      </c>
      <c r="AI65" s="32"/>
      <c r="AJ65" s="45"/>
      <c r="AK65" s="45"/>
      <c r="AL65" s="45"/>
      <c r="AM65" s="45"/>
      <c r="AN65" s="45"/>
      <c r="AO65" s="45"/>
      <c r="AP65" s="45"/>
      <c r="AQ65" s="34"/>
    </row>
    <row r="66" spans="1:43" ht="80.150000000000006" customHeight="1" x14ac:dyDescent="0.35">
      <c r="A66" t="s">
        <v>851</v>
      </c>
      <c r="B66" s="69" t="s">
        <v>852</v>
      </c>
      <c r="C66" s="1" t="s">
        <v>855</v>
      </c>
      <c r="D66" s="78" t="s">
        <v>1773</v>
      </c>
      <c r="E66" s="82" t="s">
        <v>1535</v>
      </c>
      <c r="F66" s="49"/>
      <c r="G66" s="49"/>
      <c r="H66" s="49"/>
      <c r="I66" s="49"/>
      <c r="J66" s="49"/>
      <c r="K66" s="49"/>
      <c r="L66" s="49"/>
      <c r="M66" s="49"/>
      <c r="N66" s="49"/>
      <c r="O66" s="49"/>
      <c r="P66" s="34"/>
      <c r="Q66" s="34" t="s">
        <v>1774</v>
      </c>
      <c r="R66" s="77"/>
      <c r="S66" s="77"/>
      <c r="T66" s="77"/>
      <c r="U66" s="77"/>
      <c r="V66" s="53"/>
      <c r="W66" s="53"/>
      <c r="X66" s="53"/>
      <c r="Y66" s="53"/>
      <c r="Z66" s="53"/>
      <c r="AA66" s="53"/>
      <c r="AB66" s="34"/>
      <c r="AC66" s="58"/>
      <c r="AD66" s="58"/>
      <c r="AE66" s="58"/>
      <c r="AF66" s="58"/>
      <c r="AG66" s="58"/>
      <c r="AH66" s="34"/>
      <c r="AI66" s="34" t="s">
        <v>1689</v>
      </c>
      <c r="AJ66" s="45"/>
      <c r="AK66" s="45"/>
      <c r="AL66" s="45"/>
      <c r="AM66" s="45"/>
      <c r="AN66" s="45"/>
      <c r="AO66" s="45"/>
      <c r="AP66" s="45"/>
      <c r="AQ66" s="34"/>
    </row>
    <row r="67" spans="1:43" ht="213" customHeight="1" x14ac:dyDescent="0.35">
      <c r="A67" t="s">
        <v>858</v>
      </c>
      <c r="B67" t="s">
        <v>859</v>
      </c>
      <c r="C67" s="1" t="s">
        <v>861</v>
      </c>
      <c r="D67" s="78" t="s">
        <v>1775</v>
      </c>
      <c r="E67" s="82"/>
      <c r="F67" s="49" t="s">
        <v>1582</v>
      </c>
      <c r="G67" s="49"/>
      <c r="H67" s="49"/>
      <c r="I67" s="49"/>
      <c r="J67" s="49"/>
      <c r="K67" s="49"/>
      <c r="L67" s="49"/>
      <c r="M67" s="49"/>
      <c r="N67" s="49"/>
      <c r="O67" s="49"/>
      <c r="P67" s="34" t="s">
        <v>1776</v>
      </c>
      <c r="Q67" s="34"/>
      <c r="R67" s="77"/>
      <c r="S67" s="77"/>
      <c r="T67" s="79" t="s">
        <v>1582</v>
      </c>
      <c r="U67" s="77"/>
      <c r="V67" s="53"/>
      <c r="W67" s="53"/>
      <c r="X67" s="53"/>
      <c r="Y67" s="53"/>
      <c r="Z67" s="53" t="s">
        <v>1582</v>
      </c>
      <c r="AA67" s="53"/>
      <c r="AB67" s="8" t="s">
        <v>1777</v>
      </c>
      <c r="AC67" s="58"/>
      <c r="AD67" s="58"/>
      <c r="AE67" s="58"/>
      <c r="AF67" s="58"/>
      <c r="AG67" s="58"/>
      <c r="AH67" s="34"/>
      <c r="AI67" s="32"/>
      <c r="AJ67" s="45"/>
      <c r="AK67" s="45" t="s">
        <v>1582</v>
      </c>
      <c r="AL67" s="45" t="s">
        <v>1582</v>
      </c>
      <c r="AM67" s="45"/>
      <c r="AN67" s="45"/>
      <c r="AO67" s="45"/>
      <c r="AP67" s="45"/>
      <c r="AQ67" s="34"/>
    </row>
    <row r="68" spans="1:43" ht="97.5" customHeight="1" x14ac:dyDescent="0.35">
      <c r="A68" t="s">
        <v>870</v>
      </c>
      <c r="B68" t="s">
        <v>871</v>
      </c>
      <c r="C68" s="1" t="s">
        <v>873</v>
      </c>
      <c r="D68" s="78" t="s">
        <v>1778</v>
      </c>
      <c r="E68" s="82" t="s">
        <v>1535</v>
      </c>
      <c r="F68" s="49"/>
      <c r="G68" s="49"/>
      <c r="H68" s="49"/>
      <c r="I68" s="49"/>
      <c r="J68" s="49"/>
      <c r="K68" s="49"/>
      <c r="L68" s="49"/>
      <c r="M68" s="49"/>
      <c r="N68" s="49"/>
      <c r="O68" s="49"/>
      <c r="P68" s="34"/>
      <c r="Q68" s="34" t="s">
        <v>1779</v>
      </c>
      <c r="R68" s="77"/>
      <c r="S68" s="77"/>
      <c r="T68" s="77"/>
      <c r="U68" s="77"/>
      <c r="V68" s="53"/>
      <c r="W68" s="53"/>
      <c r="X68" s="53"/>
      <c r="Y68" s="53"/>
      <c r="Z68" s="53"/>
      <c r="AA68" s="53"/>
      <c r="AB68" s="8"/>
      <c r="AC68" s="58"/>
      <c r="AD68" s="58"/>
      <c r="AE68" s="58"/>
      <c r="AF68" s="58"/>
      <c r="AG68" s="58"/>
      <c r="AH68" s="34"/>
      <c r="AI68" s="32"/>
      <c r="AJ68" s="45"/>
      <c r="AK68" s="45"/>
      <c r="AL68" s="45"/>
      <c r="AM68" s="45"/>
      <c r="AN68" s="45"/>
      <c r="AO68" s="45"/>
      <c r="AP68" s="45"/>
      <c r="AQ68" s="34"/>
    </row>
    <row r="69" spans="1:43" ht="112" customHeight="1" x14ac:dyDescent="0.35">
      <c r="A69" t="s">
        <v>883</v>
      </c>
      <c r="B69" t="s">
        <v>884</v>
      </c>
      <c r="C69" s="1" t="s">
        <v>886</v>
      </c>
      <c r="D69" s="78" t="s">
        <v>1780</v>
      </c>
      <c r="E69" s="82"/>
      <c r="F69" s="49" t="s">
        <v>1582</v>
      </c>
      <c r="G69" s="49"/>
      <c r="H69" s="49"/>
      <c r="I69" s="49"/>
      <c r="J69" s="49"/>
      <c r="K69" s="49"/>
      <c r="L69" s="49"/>
      <c r="M69" s="49"/>
      <c r="N69" s="49"/>
      <c r="O69" s="49"/>
      <c r="P69" s="34" t="s">
        <v>1695</v>
      </c>
      <c r="Q69" s="62" t="s">
        <v>1781</v>
      </c>
      <c r="R69" s="77"/>
      <c r="S69" s="77" t="s">
        <v>1582</v>
      </c>
      <c r="T69" s="77"/>
      <c r="U69" s="77"/>
      <c r="V69" s="53"/>
      <c r="W69" s="53"/>
      <c r="X69" s="53" t="s">
        <v>1582</v>
      </c>
      <c r="Y69" s="53"/>
      <c r="Z69" s="53" t="s">
        <v>1582</v>
      </c>
      <c r="AA69" s="53"/>
      <c r="AB69" s="34" t="s">
        <v>1782</v>
      </c>
      <c r="AC69" s="58"/>
      <c r="AD69" s="58"/>
      <c r="AE69" s="58"/>
      <c r="AF69" s="58"/>
      <c r="AG69" s="58"/>
      <c r="AH69" s="34"/>
      <c r="AI69" s="32"/>
      <c r="AJ69" s="45"/>
      <c r="AK69" s="45"/>
      <c r="AL69" s="45" t="s">
        <v>1582</v>
      </c>
      <c r="AM69" s="45"/>
      <c r="AN69" s="45"/>
      <c r="AO69" s="45"/>
      <c r="AP69" s="45"/>
      <c r="AQ69" s="34"/>
    </row>
    <row r="70" spans="1:43" ht="92.15" customHeight="1" x14ac:dyDescent="0.35">
      <c r="A70" t="s">
        <v>895</v>
      </c>
      <c r="B70" t="s">
        <v>896</v>
      </c>
      <c r="C70" s="1" t="s">
        <v>898</v>
      </c>
      <c r="D70" s="31" t="s">
        <v>1783</v>
      </c>
      <c r="E70" s="82"/>
      <c r="F70" s="49" t="s">
        <v>1582</v>
      </c>
      <c r="G70" s="49"/>
      <c r="H70" s="49"/>
      <c r="I70" s="49"/>
      <c r="J70" s="49" t="s">
        <v>1582</v>
      </c>
      <c r="K70" s="49"/>
      <c r="L70" s="49"/>
      <c r="M70" s="49"/>
      <c r="N70" s="49"/>
      <c r="O70" s="49"/>
      <c r="P70" s="34" t="s">
        <v>1695</v>
      </c>
      <c r="Q70" s="62" t="s">
        <v>1784</v>
      </c>
      <c r="R70" s="77"/>
      <c r="S70" s="77" t="s">
        <v>1582</v>
      </c>
      <c r="T70" s="77" t="s">
        <v>1582</v>
      </c>
      <c r="U70" s="77"/>
      <c r="V70" s="53" t="s">
        <v>1582</v>
      </c>
      <c r="W70" s="53"/>
      <c r="X70" s="53"/>
      <c r="Y70" s="53" t="s">
        <v>1582</v>
      </c>
      <c r="Z70" s="53"/>
      <c r="AA70" s="53"/>
      <c r="AB70" s="34"/>
      <c r="AC70" s="58"/>
      <c r="AD70" s="58"/>
      <c r="AE70" s="58"/>
      <c r="AF70" s="58"/>
      <c r="AG70" s="58"/>
      <c r="AH70" s="34"/>
      <c r="AI70" s="32"/>
      <c r="AJ70" s="45"/>
      <c r="AK70" s="45"/>
      <c r="AL70" s="45" t="s">
        <v>1582</v>
      </c>
      <c r="AM70" s="45"/>
      <c r="AN70" s="45"/>
      <c r="AO70" s="45"/>
      <c r="AP70" s="45"/>
      <c r="AQ70" s="34"/>
    </row>
    <row r="71" spans="1:43" ht="157.5" customHeight="1" x14ac:dyDescent="0.35">
      <c r="A71" t="s">
        <v>914</v>
      </c>
      <c r="B71" t="s">
        <v>915</v>
      </c>
      <c r="C71" s="1" t="s">
        <v>918</v>
      </c>
      <c r="D71" s="78" t="s">
        <v>1785</v>
      </c>
      <c r="E71" s="82" t="s">
        <v>1535</v>
      </c>
      <c r="F71" s="49"/>
      <c r="G71" s="49"/>
      <c r="H71" s="49"/>
      <c r="I71" s="49"/>
      <c r="J71" s="49"/>
      <c r="K71" s="49"/>
      <c r="L71" s="49"/>
      <c r="M71" s="49"/>
      <c r="N71" s="49"/>
      <c r="O71" s="49"/>
      <c r="P71" s="34"/>
      <c r="Q71" s="34" t="s">
        <v>1786</v>
      </c>
      <c r="R71" s="77"/>
      <c r="S71" s="77"/>
      <c r="T71" s="77"/>
      <c r="U71" s="77"/>
      <c r="V71" s="53"/>
      <c r="W71" s="53"/>
      <c r="X71" s="53"/>
      <c r="Y71" s="53"/>
      <c r="Z71" s="53" t="s">
        <v>1582</v>
      </c>
      <c r="AA71" s="53"/>
      <c r="AB71" s="34" t="s">
        <v>1787</v>
      </c>
      <c r="AC71" s="58"/>
      <c r="AD71" s="58"/>
      <c r="AE71" s="58"/>
      <c r="AF71" s="58"/>
      <c r="AG71" s="58"/>
      <c r="AH71" s="34"/>
      <c r="AI71" s="32"/>
      <c r="AJ71" s="45"/>
      <c r="AK71" s="45"/>
      <c r="AL71" s="45"/>
      <c r="AM71" s="45"/>
      <c r="AN71" s="45"/>
      <c r="AO71" s="45"/>
      <c r="AP71" s="45"/>
      <c r="AQ71" s="34"/>
    </row>
    <row r="72" spans="1:43" ht="167.5" customHeight="1" x14ac:dyDescent="0.35">
      <c r="A72" t="s">
        <v>927</v>
      </c>
      <c r="B72" t="s">
        <v>928</v>
      </c>
      <c r="C72" s="1" t="s">
        <v>931</v>
      </c>
      <c r="D72" s="78" t="s">
        <v>1788</v>
      </c>
      <c r="E72" s="82" t="s">
        <v>1535</v>
      </c>
      <c r="F72" s="49"/>
      <c r="G72" s="49"/>
      <c r="H72" s="49"/>
      <c r="I72" s="49"/>
      <c r="J72" s="49"/>
      <c r="K72" s="49"/>
      <c r="L72" s="49"/>
      <c r="M72" s="49"/>
      <c r="N72" s="49"/>
      <c r="O72" s="49"/>
      <c r="P72" s="34"/>
      <c r="Q72" s="34" t="s">
        <v>1789</v>
      </c>
      <c r="R72" s="77"/>
      <c r="S72" s="77"/>
      <c r="T72" s="77"/>
      <c r="U72" s="77"/>
      <c r="V72" s="53"/>
      <c r="W72" s="53"/>
      <c r="X72" s="53"/>
      <c r="Y72" s="53"/>
      <c r="Z72" s="53"/>
      <c r="AA72" s="53"/>
      <c r="AB72" s="34"/>
      <c r="AC72" s="58"/>
      <c r="AD72" s="58"/>
      <c r="AE72" s="58"/>
      <c r="AF72" s="58"/>
      <c r="AG72" s="58"/>
      <c r="AH72" s="34"/>
      <c r="AI72" s="32"/>
      <c r="AJ72" s="45"/>
      <c r="AK72" s="45"/>
      <c r="AL72" s="45"/>
      <c r="AM72" s="45"/>
      <c r="AN72" s="45"/>
      <c r="AO72" s="45"/>
      <c r="AP72" s="45"/>
      <c r="AQ72" s="34"/>
    </row>
    <row r="73" spans="1:43" s="3" customFormat="1" ht="120.65" customHeight="1" x14ac:dyDescent="0.35">
      <c r="A73" t="s">
        <v>948</v>
      </c>
      <c r="B73" t="s">
        <v>949</v>
      </c>
      <c r="C73" s="1" t="s">
        <v>951</v>
      </c>
      <c r="D73" s="78" t="s">
        <v>1790</v>
      </c>
      <c r="E73" s="82"/>
      <c r="F73" s="49" t="s">
        <v>1582</v>
      </c>
      <c r="G73" s="49"/>
      <c r="H73" s="49"/>
      <c r="I73" s="49"/>
      <c r="J73" s="49"/>
      <c r="K73" s="49"/>
      <c r="L73" s="49"/>
      <c r="M73" s="49"/>
      <c r="N73" s="49"/>
      <c r="O73" s="49"/>
      <c r="P73" s="34" t="s">
        <v>1695</v>
      </c>
      <c r="Q73" s="62" t="s">
        <v>1791</v>
      </c>
      <c r="R73" s="77"/>
      <c r="S73" s="77" t="s">
        <v>1582</v>
      </c>
      <c r="T73" s="77" t="s">
        <v>1582</v>
      </c>
      <c r="U73" s="77"/>
      <c r="V73" s="53" t="s">
        <v>1582</v>
      </c>
      <c r="W73" s="53"/>
      <c r="X73" s="53" t="s">
        <v>1582</v>
      </c>
      <c r="Y73" s="53"/>
      <c r="Z73" s="53" t="s">
        <v>1582</v>
      </c>
      <c r="AA73" s="53"/>
      <c r="AB73" s="34" t="s">
        <v>1792</v>
      </c>
      <c r="AC73" s="58"/>
      <c r="AD73" s="58"/>
      <c r="AE73" s="58"/>
      <c r="AF73" s="58"/>
      <c r="AG73" s="58"/>
      <c r="AH73" s="34"/>
      <c r="AI73" s="32"/>
      <c r="AJ73" s="45"/>
      <c r="AK73" s="45" t="s">
        <v>1582</v>
      </c>
      <c r="AL73" s="45" t="s">
        <v>1582</v>
      </c>
      <c r="AM73" s="45"/>
      <c r="AN73" s="45"/>
      <c r="AO73" s="45"/>
      <c r="AP73" s="45"/>
      <c r="AQ73" s="34"/>
    </row>
    <row r="74" spans="1:43" s="3" customFormat="1" ht="409.5" x14ac:dyDescent="0.35">
      <c r="A74" t="s">
        <v>966</v>
      </c>
      <c r="B74" t="s">
        <v>967</v>
      </c>
      <c r="C74" s="1" t="s">
        <v>969</v>
      </c>
      <c r="D74" s="78" t="s">
        <v>1793</v>
      </c>
      <c r="E74" s="82"/>
      <c r="F74" s="49"/>
      <c r="G74" s="49"/>
      <c r="H74" s="49"/>
      <c r="I74" s="49" t="s">
        <v>1582</v>
      </c>
      <c r="J74" s="49" t="s">
        <v>1582</v>
      </c>
      <c r="K74" s="49" t="s">
        <v>1582</v>
      </c>
      <c r="L74" s="49"/>
      <c r="M74" s="49"/>
      <c r="N74" s="49"/>
      <c r="O74" s="49"/>
      <c r="P74" s="62" t="s">
        <v>1794</v>
      </c>
      <c r="Q74" s="34"/>
      <c r="R74" s="77"/>
      <c r="S74" s="77"/>
      <c r="T74" s="77" t="s">
        <v>1582</v>
      </c>
      <c r="U74" s="77"/>
      <c r="V74" s="53" t="s">
        <v>1582</v>
      </c>
      <c r="W74" s="53"/>
      <c r="X74" s="53" t="s">
        <v>1582</v>
      </c>
      <c r="Y74" s="53"/>
      <c r="Z74" s="53"/>
      <c r="AA74" s="53"/>
      <c r="AB74" s="34" t="s">
        <v>1658</v>
      </c>
      <c r="AC74" s="58"/>
      <c r="AD74" s="58"/>
      <c r="AE74" s="58"/>
      <c r="AF74" s="58"/>
      <c r="AG74" s="58"/>
      <c r="AH74" s="34"/>
      <c r="AI74" s="32"/>
      <c r="AJ74" s="45"/>
      <c r="AK74" s="45" t="s">
        <v>1582</v>
      </c>
      <c r="AL74" s="45" t="s">
        <v>1582</v>
      </c>
      <c r="AM74" s="45"/>
      <c r="AN74" s="45"/>
      <c r="AO74" s="45"/>
      <c r="AP74" s="45"/>
      <c r="AQ74" s="34"/>
    </row>
    <row r="75" spans="1:43" s="3" customFormat="1" ht="409.5" x14ac:dyDescent="0.35">
      <c r="A75" s="3" t="s">
        <v>972</v>
      </c>
      <c r="B75" t="s">
        <v>973</v>
      </c>
      <c r="C75" s="1" t="s">
        <v>975</v>
      </c>
      <c r="D75" s="31" t="s">
        <v>1795</v>
      </c>
      <c r="E75" s="82"/>
      <c r="F75" s="49"/>
      <c r="G75" s="49" t="s">
        <v>1582</v>
      </c>
      <c r="H75" s="49"/>
      <c r="I75" s="49"/>
      <c r="J75" s="49"/>
      <c r="K75" s="49"/>
      <c r="L75" s="49"/>
      <c r="M75" s="49"/>
      <c r="N75" s="49"/>
      <c r="O75" s="49"/>
      <c r="P75" s="34"/>
      <c r="Q75" s="62" t="s">
        <v>1796</v>
      </c>
      <c r="R75" s="77"/>
      <c r="S75" s="77" t="s">
        <v>1582</v>
      </c>
      <c r="T75" s="77" t="s">
        <v>1582</v>
      </c>
      <c r="U75" s="77"/>
      <c r="V75" s="53"/>
      <c r="W75" s="53"/>
      <c r="X75" s="53"/>
      <c r="Y75" s="53"/>
      <c r="Z75" s="53" t="s">
        <v>1582</v>
      </c>
      <c r="AA75" s="53"/>
      <c r="AB75" s="34"/>
      <c r="AC75" s="58" t="s">
        <v>1582</v>
      </c>
      <c r="AD75" s="58"/>
      <c r="AE75" s="58"/>
      <c r="AF75" s="58" t="s">
        <v>1582</v>
      </c>
      <c r="AG75" s="58" t="s">
        <v>1582</v>
      </c>
      <c r="AH75" s="34" t="s">
        <v>1797</v>
      </c>
      <c r="AI75" s="32"/>
      <c r="AJ75" s="45"/>
      <c r="AK75" s="45"/>
      <c r="AL75" s="45" t="s">
        <v>1582</v>
      </c>
      <c r="AM75" s="45" t="s">
        <v>1582</v>
      </c>
      <c r="AN75" s="45"/>
      <c r="AO75" s="45"/>
      <c r="AP75" s="45" t="s">
        <v>1582</v>
      </c>
      <c r="AQ75" s="34"/>
    </row>
    <row r="76" spans="1:43" s="3" customFormat="1" ht="222.65" customHeight="1" x14ac:dyDescent="0.35">
      <c r="A76" s="3" t="s">
        <v>984</v>
      </c>
      <c r="B76" t="s">
        <v>985</v>
      </c>
      <c r="C76" s="1" t="s">
        <v>987</v>
      </c>
      <c r="D76" s="78" t="s">
        <v>1798</v>
      </c>
      <c r="E76" s="82"/>
      <c r="F76" s="49" t="s">
        <v>1582</v>
      </c>
      <c r="G76" s="49"/>
      <c r="H76" s="49"/>
      <c r="I76" s="49"/>
      <c r="J76" s="49"/>
      <c r="K76" s="49"/>
      <c r="L76" s="49"/>
      <c r="M76" s="49"/>
      <c r="N76" s="49"/>
      <c r="O76" s="49"/>
      <c r="P76" s="62" t="s">
        <v>1799</v>
      </c>
      <c r="Q76" s="62" t="s">
        <v>1800</v>
      </c>
      <c r="R76" s="77"/>
      <c r="S76" s="77" t="s">
        <v>1582</v>
      </c>
      <c r="T76" s="77"/>
      <c r="U76" s="77"/>
      <c r="V76" s="53" t="s">
        <v>1582</v>
      </c>
      <c r="W76" s="53" t="s">
        <v>1582</v>
      </c>
      <c r="X76" s="53" t="s">
        <v>1582</v>
      </c>
      <c r="Y76" s="53"/>
      <c r="Z76" s="53"/>
      <c r="AA76" s="53"/>
      <c r="AB76" s="34" t="s">
        <v>1801</v>
      </c>
      <c r="AC76" s="58"/>
      <c r="AD76" s="58"/>
      <c r="AE76" s="58"/>
      <c r="AF76" s="58"/>
      <c r="AG76" s="58"/>
      <c r="AH76" s="34"/>
      <c r="AI76" s="32"/>
      <c r="AJ76" s="45"/>
      <c r="AK76" s="45"/>
      <c r="AL76" s="45" t="s">
        <v>1582</v>
      </c>
      <c r="AM76" s="45"/>
      <c r="AN76" s="45"/>
      <c r="AO76" s="45"/>
      <c r="AP76" s="45"/>
      <c r="AQ76" s="34"/>
    </row>
    <row r="77" spans="1:43" s="3" customFormat="1" ht="66" customHeight="1" x14ac:dyDescent="0.35">
      <c r="A77" s="3" t="s">
        <v>990</v>
      </c>
      <c r="B77" s="69" t="s">
        <v>991</v>
      </c>
      <c r="C77" s="1" t="s">
        <v>994</v>
      </c>
      <c r="D77" s="78" t="s">
        <v>1802</v>
      </c>
      <c r="E77" s="82" t="s">
        <v>1535</v>
      </c>
      <c r="F77" s="49"/>
      <c r="G77" s="49"/>
      <c r="H77" s="49"/>
      <c r="I77" s="49"/>
      <c r="J77" s="49"/>
      <c r="K77" s="49"/>
      <c r="L77" s="49"/>
      <c r="M77" s="49"/>
      <c r="N77" s="49"/>
      <c r="O77" s="49"/>
      <c r="P77" s="34"/>
      <c r="Q77" s="34" t="s">
        <v>1803</v>
      </c>
      <c r="R77" s="77"/>
      <c r="S77" s="77"/>
      <c r="T77" s="75"/>
      <c r="U77" s="77"/>
      <c r="V77" s="53"/>
      <c r="W77" s="53"/>
      <c r="X77" s="53"/>
      <c r="Y77" s="53"/>
      <c r="Z77" s="53"/>
      <c r="AA77" s="53"/>
      <c r="AB77" s="34"/>
      <c r="AC77" s="58" t="s">
        <v>1582</v>
      </c>
      <c r="AD77" s="58" t="s">
        <v>1582</v>
      </c>
      <c r="AE77" s="58" t="s">
        <v>1582</v>
      </c>
      <c r="AF77" s="58" t="s">
        <v>1582</v>
      </c>
      <c r="AG77" s="58"/>
      <c r="AH77" s="34"/>
      <c r="AI77" s="34" t="s">
        <v>1804</v>
      </c>
      <c r="AJ77" s="45"/>
      <c r="AK77" s="45"/>
      <c r="AL77" s="45"/>
      <c r="AM77" s="45"/>
      <c r="AN77" s="45"/>
      <c r="AO77" s="45"/>
      <c r="AP77" s="45"/>
      <c r="AQ77" s="34"/>
    </row>
    <row r="78" spans="1:43" s="3" customFormat="1" ht="240.65" customHeight="1" x14ac:dyDescent="0.35">
      <c r="A78" s="3" t="s">
        <v>997</v>
      </c>
      <c r="B78" t="s">
        <v>998</v>
      </c>
      <c r="C78" s="1" t="s">
        <v>1001</v>
      </c>
      <c r="D78" s="78" t="s">
        <v>1805</v>
      </c>
      <c r="E78" s="82"/>
      <c r="F78" s="49" t="s">
        <v>1582</v>
      </c>
      <c r="G78" s="49"/>
      <c r="H78" s="49"/>
      <c r="I78" s="49"/>
      <c r="J78" s="49"/>
      <c r="K78" s="49" t="s">
        <v>1582</v>
      </c>
      <c r="L78" s="49"/>
      <c r="M78" s="49"/>
      <c r="N78" s="49"/>
      <c r="O78" s="49"/>
      <c r="P78" s="34"/>
      <c r="Q78" s="34"/>
      <c r="R78" s="77"/>
      <c r="S78" s="77"/>
      <c r="T78" s="77"/>
      <c r="U78" s="77" t="s">
        <v>1582</v>
      </c>
      <c r="V78" s="53" t="s">
        <v>1582</v>
      </c>
      <c r="W78" s="53" t="s">
        <v>1582</v>
      </c>
      <c r="X78" s="53" t="s">
        <v>1582</v>
      </c>
      <c r="Y78" s="53" t="s">
        <v>1582</v>
      </c>
      <c r="Z78" s="53" t="s">
        <v>1582</v>
      </c>
      <c r="AA78" s="53"/>
      <c r="AB78" s="34"/>
      <c r="AC78" s="58" t="s">
        <v>1582</v>
      </c>
      <c r="AD78" s="58" t="s">
        <v>1582</v>
      </c>
      <c r="AE78" s="58"/>
      <c r="AF78" s="58" t="s">
        <v>1582</v>
      </c>
      <c r="AG78" s="58"/>
      <c r="AH78" s="62" t="s">
        <v>1806</v>
      </c>
      <c r="AI78" s="32"/>
      <c r="AJ78" s="45"/>
      <c r="AK78" s="45"/>
      <c r="AL78" s="45"/>
      <c r="AM78" s="45"/>
      <c r="AN78" s="45"/>
      <c r="AO78" s="45"/>
      <c r="AP78" s="45"/>
      <c r="AQ78" s="34"/>
    </row>
    <row r="79" spans="1:43" s="3" customFormat="1" ht="133" customHeight="1" x14ac:dyDescent="0.35">
      <c r="A79" t="s">
        <v>1011</v>
      </c>
      <c r="B79" t="s">
        <v>1012</v>
      </c>
      <c r="C79" s="1" t="s">
        <v>1014</v>
      </c>
      <c r="D79" s="78" t="s">
        <v>1807</v>
      </c>
      <c r="E79" s="82"/>
      <c r="F79" s="49" t="s">
        <v>1582</v>
      </c>
      <c r="G79" s="49"/>
      <c r="H79" s="49"/>
      <c r="I79" s="49"/>
      <c r="J79" s="49"/>
      <c r="K79" s="49"/>
      <c r="L79" s="49"/>
      <c r="M79" s="49"/>
      <c r="N79" s="49"/>
      <c r="O79" s="49"/>
      <c r="P79" s="34" t="s">
        <v>1808</v>
      </c>
      <c r="Q79" s="34" t="s">
        <v>1809</v>
      </c>
      <c r="R79" s="77"/>
      <c r="S79" s="77"/>
      <c r="T79" s="77" t="s">
        <v>1582</v>
      </c>
      <c r="U79" s="77"/>
      <c r="V79" s="53" t="s">
        <v>1582</v>
      </c>
      <c r="W79" s="53" t="s">
        <v>1582</v>
      </c>
      <c r="X79" s="53" t="s">
        <v>1582</v>
      </c>
      <c r="Y79" s="53"/>
      <c r="Z79" s="53"/>
      <c r="AA79" s="53"/>
      <c r="AB79" s="34" t="s">
        <v>1810</v>
      </c>
      <c r="AC79" s="58"/>
      <c r="AD79" s="58"/>
      <c r="AE79" s="58"/>
      <c r="AF79" s="58"/>
      <c r="AG79" s="58"/>
      <c r="AH79" s="34"/>
      <c r="AI79" s="32"/>
      <c r="AJ79" s="45" t="s">
        <v>1582</v>
      </c>
      <c r="AK79" s="83" t="s">
        <v>1582</v>
      </c>
      <c r="AL79" s="45" t="s">
        <v>1582</v>
      </c>
      <c r="AM79" s="45"/>
      <c r="AN79" s="45"/>
      <c r="AO79" s="45"/>
      <c r="AP79" s="45"/>
      <c r="AQ79" s="34"/>
    </row>
    <row r="80" spans="1:43" s="3" customFormat="1" ht="125.15" customHeight="1" x14ac:dyDescent="0.35">
      <c r="A80" t="s">
        <v>1017</v>
      </c>
      <c r="B80" t="s">
        <v>1018</v>
      </c>
      <c r="C80" s="1" t="s">
        <v>1020</v>
      </c>
      <c r="D80" s="78" t="s">
        <v>1811</v>
      </c>
      <c r="E80" s="82" t="s">
        <v>1535</v>
      </c>
      <c r="F80" s="49"/>
      <c r="G80" s="49"/>
      <c r="H80" s="49"/>
      <c r="I80" s="49"/>
      <c r="J80" s="49"/>
      <c r="K80" s="49"/>
      <c r="L80" s="49"/>
      <c r="M80" s="49"/>
      <c r="N80" s="49"/>
      <c r="O80" s="49"/>
      <c r="P80" s="34"/>
      <c r="Q80" s="34" t="s">
        <v>1812</v>
      </c>
      <c r="R80" s="77"/>
      <c r="S80" s="77"/>
      <c r="T80" s="77"/>
      <c r="U80" s="77"/>
      <c r="V80" s="53"/>
      <c r="W80" s="53"/>
      <c r="X80" s="53"/>
      <c r="Y80" s="53"/>
      <c r="Z80" s="53"/>
      <c r="AA80" s="53"/>
      <c r="AB80" s="34"/>
      <c r="AC80" s="58"/>
      <c r="AD80" s="58"/>
      <c r="AE80" s="58"/>
      <c r="AF80" s="58"/>
      <c r="AG80" s="58"/>
      <c r="AH80" s="34"/>
      <c r="AI80" s="32"/>
      <c r="AJ80" s="45"/>
      <c r="AK80" s="45"/>
      <c r="AL80" s="45"/>
      <c r="AM80" s="45"/>
      <c r="AN80" s="45"/>
      <c r="AO80" s="45"/>
      <c r="AP80" s="45"/>
      <c r="AQ80" s="34"/>
    </row>
    <row r="81" spans="1:43" ht="108" customHeight="1" x14ac:dyDescent="0.35">
      <c r="A81" t="s">
        <v>1023</v>
      </c>
      <c r="B81" t="s">
        <v>1024</v>
      </c>
      <c r="C81" s="1" t="s">
        <v>1026</v>
      </c>
      <c r="D81" s="31" t="s">
        <v>1813</v>
      </c>
      <c r="E81" s="82" t="s">
        <v>1535</v>
      </c>
      <c r="F81" s="49"/>
      <c r="G81" s="49"/>
      <c r="H81" s="49"/>
      <c r="I81" s="49"/>
      <c r="J81" s="49"/>
      <c r="K81" s="49" t="s">
        <v>1582</v>
      </c>
      <c r="L81" s="49"/>
      <c r="M81" s="49"/>
      <c r="N81" s="49"/>
      <c r="O81" s="49"/>
      <c r="P81" s="34" t="s">
        <v>1814</v>
      </c>
      <c r="Q81" s="62" t="s">
        <v>1815</v>
      </c>
      <c r="R81" s="77" t="s">
        <v>1582</v>
      </c>
      <c r="S81" s="77"/>
      <c r="T81" s="77"/>
      <c r="U81" s="77"/>
      <c r="V81" s="53"/>
      <c r="W81" s="53"/>
      <c r="X81" s="53"/>
      <c r="Y81" s="53"/>
      <c r="Z81" s="53"/>
      <c r="AA81" s="53"/>
      <c r="AB81" s="34"/>
      <c r="AC81" s="58"/>
      <c r="AD81" s="58"/>
      <c r="AE81" s="58"/>
      <c r="AF81" s="58"/>
      <c r="AG81" s="58"/>
      <c r="AH81" s="34"/>
      <c r="AI81" s="32"/>
      <c r="AJ81" s="45" t="s">
        <v>1582</v>
      </c>
      <c r="AK81" s="45" t="s">
        <v>1582</v>
      </c>
      <c r="AL81" s="45" t="s">
        <v>1582</v>
      </c>
      <c r="AM81" s="45" t="s">
        <v>1582</v>
      </c>
      <c r="AN81" s="45" t="s">
        <v>1582</v>
      </c>
      <c r="AO81" s="45" t="s">
        <v>1582</v>
      </c>
      <c r="AP81" s="45"/>
      <c r="AQ81" s="34"/>
    </row>
    <row r="82" spans="1:43" ht="155.15" customHeight="1" x14ac:dyDescent="0.35">
      <c r="A82" t="s">
        <v>1029</v>
      </c>
      <c r="B82" t="s">
        <v>1030</v>
      </c>
      <c r="C82" s="1" t="s">
        <v>1033</v>
      </c>
      <c r="D82" s="31" t="s">
        <v>1816</v>
      </c>
      <c r="E82" s="82"/>
      <c r="F82" s="49" t="s">
        <v>1582</v>
      </c>
      <c r="G82" s="49"/>
      <c r="H82" s="49"/>
      <c r="I82" s="49"/>
      <c r="J82" s="49"/>
      <c r="K82" s="49"/>
      <c r="L82" s="49"/>
      <c r="M82" s="49"/>
      <c r="N82" s="49"/>
      <c r="O82" s="49"/>
      <c r="P82" s="34"/>
      <c r="Q82" s="62" t="s">
        <v>1817</v>
      </c>
      <c r="R82" s="77"/>
      <c r="S82" s="77" t="s">
        <v>1582</v>
      </c>
      <c r="T82" s="77"/>
      <c r="U82" s="77"/>
      <c r="V82" s="53"/>
      <c r="W82" s="53" t="s">
        <v>1582</v>
      </c>
      <c r="X82" s="53" t="s">
        <v>1582</v>
      </c>
      <c r="Y82" s="53"/>
      <c r="Z82" s="53" t="s">
        <v>1582</v>
      </c>
      <c r="AA82" s="53"/>
      <c r="AB82" s="34" t="s">
        <v>1635</v>
      </c>
      <c r="AC82" s="58"/>
      <c r="AD82" s="58"/>
      <c r="AE82" s="58"/>
      <c r="AF82" s="58"/>
      <c r="AG82" s="58"/>
      <c r="AH82" s="34"/>
      <c r="AI82" s="32"/>
      <c r="AJ82" s="45"/>
      <c r="AK82" s="45"/>
      <c r="AL82" s="45"/>
      <c r="AM82" s="45"/>
      <c r="AN82" s="45"/>
      <c r="AO82" s="45"/>
      <c r="AP82" s="45"/>
      <c r="AQ82" s="34"/>
    </row>
    <row r="83" spans="1:43" ht="137.5" customHeight="1" x14ac:dyDescent="0.35">
      <c r="A83" t="s">
        <v>1035</v>
      </c>
      <c r="B83" t="s">
        <v>1036</v>
      </c>
      <c r="C83" s="1" t="s">
        <v>1038</v>
      </c>
      <c r="D83" s="31" t="s">
        <v>1818</v>
      </c>
      <c r="E83" s="82"/>
      <c r="F83" s="49" t="s">
        <v>1582</v>
      </c>
      <c r="G83" s="49"/>
      <c r="H83" s="49"/>
      <c r="I83" s="49"/>
      <c r="J83" s="49"/>
      <c r="K83" s="49"/>
      <c r="L83" s="49"/>
      <c r="M83" s="49"/>
      <c r="N83" s="49"/>
      <c r="O83" s="49"/>
      <c r="P83" s="34" t="s">
        <v>1819</v>
      </c>
      <c r="Q83" s="84" t="s">
        <v>1820</v>
      </c>
      <c r="R83" s="77"/>
      <c r="S83" s="77" t="s">
        <v>1582</v>
      </c>
      <c r="T83" s="77"/>
      <c r="U83" s="77"/>
      <c r="V83" s="53" t="s">
        <v>1582</v>
      </c>
      <c r="W83" s="53"/>
      <c r="X83" s="53"/>
      <c r="Y83" s="53" t="s">
        <v>1582</v>
      </c>
      <c r="Z83" s="53"/>
      <c r="AA83" s="53"/>
      <c r="AB83" s="34" t="s">
        <v>1821</v>
      </c>
      <c r="AC83" s="58"/>
      <c r="AD83" s="58"/>
      <c r="AE83" s="58"/>
      <c r="AF83" s="58"/>
      <c r="AG83" s="58"/>
      <c r="AH83" s="34"/>
      <c r="AI83" s="32"/>
      <c r="AJ83" s="45"/>
      <c r="AK83" s="45"/>
      <c r="AL83" s="45" t="s">
        <v>1582</v>
      </c>
      <c r="AM83" s="45"/>
      <c r="AN83" s="45"/>
      <c r="AO83" s="45"/>
      <c r="AP83" s="45"/>
      <c r="AQ83" s="34"/>
    </row>
    <row r="84" spans="1:43" ht="133" customHeight="1" x14ac:dyDescent="0.35">
      <c r="A84" t="s">
        <v>1041</v>
      </c>
      <c r="B84" t="s">
        <v>1042</v>
      </c>
      <c r="C84" s="1" t="s">
        <v>1045</v>
      </c>
      <c r="D84" s="31" t="s">
        <v>1822</v>
      </c>
      <c r="E84" s="82"/>
      <c r="F84" s="49"/>
      <c r="G84" s="49" t="s">
        <v>1582</v>
      </c>
      <c r="H84" s="49" t="s">
        <v>1582</v>
      </c>
      <c r="I84" s="49"/>
      <c r="J84" s="49"/>
      <c r="K84" s="49"/>
      <c r="L84" s="49"/>
      <c r="M84" s="49"/>
      <c r="N84" s="49"/>
      <c r="O84" s="49"/>
      <c r="P84" s="34"/>
      <c r="Q84" s="62" t="s">
        <v>1823</v>
      </c>
      <c r="R84" s="77"/>
      <c r="S84" s="77" t="s">
        <v>1582</v>
      </c>
      <c r="T84" s="77"/>
      <c r="U84" s="77"/>
      <c r="V84" s="53"/>
      <c r="W84" s="53" t="s">
        <v>1582</v>
      </c>
      <c r="X84" s="53"/>
      <c r="Y84" s="53"/>
      <c r="Z84" s="53"/>
      <c r="AA84" s="53"/>
      <c r="AB84" s="8" t="s">
        <v>1824</v>
      </c>
      <c r="AC84" s="58"/>
      <c r="AD84" s="58"/>
      <c r="AE84" s="58"/>
      <c r="AF84" s="58"/>
      <c r="AG84" s="58"/>
      <c r="AH84" s="34"/>
      <c r="AI84" s="32"/>
      <c r="AJ84" s="45" t="s">
        <v>1582</v>
      </c>
      <c r="AK84" s="45"/>
      <c r="AL84" s="45" t="s">
        <v>1582</v>
      </c>
      <c r="AM84" s="45"/>
      <c r="AN84" s="45"/>
      <c r="AO84" s="45" t="s">
        <v>1582</v>
      </c>
      <c r="AP84" s="45"/>
      <c r="AQ84" s="34"/>
    </row>
    <row r="85" spans="1:43" ht="196" customHeight="1" x14ac:dyDescent="0.35">
      <c r="A85" t="s">
        <v>1048</v>
      </c>
      <c r="B85" t="s">
        <v>1049</v>
      </c>
      <c r="C85" s="1" t="s">
        <v>1052</v>
      </c>
      <c r="D85" s="31" t="s">
        <v>1825</v>
      </c>
      <c r="E85" s="82"/>
      <c r="F85" s="49"/>
      <c r="G85" s="49"/>
      <c r="H85" s="49" t="s">
        <v>1582</v>
      </c>
      <c r="I85" s="49"/>
      <c r="J85" s="49"/>
      <c r="K85" s="49"/>
      <c r="L85" s="49"/>
      <c r="M85" s="49"/>
      <c r="N85" s="49"/>
      <c r="O85" s="49"/>
      <c r="P85" s="34"/>
      <c r="Q85" s="34" t="s">
        <v>1826</v>
      </c>
      <c r="R85" s="77" t="s">
        <v>1582</v>
      </c>
      <c r="S85" s="77"/>
      <c r="T85" s="77"/>
      <c r="U85" s="77"/>
      <c r="V85" s="53"/>
      <c r="W85" s="53" t="s">
        <v>1582</v>
      </c>
      <c r="X85" s="53" t="s">
        <v>1582</v>
      </c>
      <c r="Y85" s="53"/>
      <c r="Z85" s="53"/>
      <c r="AA85" s="53"/>
      <c r="AB85" s="34"/>
      <c r="AC85" s="58" t="s">
        <v>1582</v>
      </c>
      <c r="AD85" s="58"/>
      <c r="AE85" s="58"/>
      <c r="AF85" s="58"/>
      <c r="AG85" s="58"/>
      <c r="AH85" s="34" t="s">
        <v>1827</v>
      </c>
      <c r="AI85" s="32"/>
      <c r="AJ85" s="45"/>
      <c r="AK85" s="45"/>
      <c r="AL85" s="45" t="s">
        <v>1582</v>
      </c>
      <c r="AM85" s="45"/>
      <c r="AN85" s="45"/>
      <c r="AO85" s="45"/>
      <c r="AP85" s="45"/>
      <c r="AQ85" s="34"/>
    </row>
    <row r="86" spans="1:43" ht="183" customHeight="1" x14ac:dyDescent="0.35">
      <c r="A86" t="s">
        <v>1055</v>
      </c>
      <c r="B86" t="s">
        <v>1056</v>
      </c>
      <c r="C86" s="1" t="s">
        <v>1058</v>
      </c>
      <c r="D86" s="78" t="s">
        <v>1828</v>
      </c>
      <c r="E86" s="82"/>
      <c r="F86" s="49" t="s">
        <v>1582</v>
      </c>
      <c r="G86" s="49"/>
      <c r="H86" s="49"/>
      <c r="I86" s="49"/>
      <c r="J86" s="49"/>
      <c r="K86" s="49"/>
      <c r="L86" s="49"/>
      <c r="M86" s="49"/>
      <c r="N86" s="49"/>
      <c r="O86" s="49"/>
      <c r="P86" s="34" t="s">
        <v>1695</v>
      </c>
      <c r="Q86" s="62" t="s">
        <v>1829</v>
      </c>
      <c r="R86" s="77"/>
      <c r="S86" s="77"/>
      <c r="T86" s="77" t="s">
        <v>1582</v>
      </c>
      <c r="U86" s="77"/>
      <c r="V86" s="53" t="s">
        <v>1582</v>
      </c>
      <c r="W86" s="53"/>
      <c r="X86" s="53"/>
      <c r="Y86" s="53" t="s">
        <v>1582</v>
      </c>
      <c r="Z86" s="53"/>
      <c r="AA86" s="53"/>
      <c r="AB86" s="34" t="s">
        <v>1830</v>
      </c>
      <c r="AC86" s="58"/>
      <c r="AD86" s="58"/>
      <c r="AE86" s="58"/>
      <c r="AF86" s="58"/>
      <c r="AG86" s="58"/>
      <c r="AH86" s="34"/>
      <c r="AI86" s="32"/>
      <c r="AJ86" s="45"/>
      <c r="AK86" s="45" t="s">
        <v>1582</v>
      </c>
      <c r="AL86" s="45" t="s">
        <v>1582</v>
      </c>
      <c r="AM86" s="45"/>
      <c r="AN86" s="45"/>
      <c r="AO86" s="45"/>
      <c r="AP86" s="45"/>
      <c r="AQ86" s="34"/>
    </row>
    <row r="87" spans="1:43" ht="130.5" customHeight="1" x14ac:dyDescent="0.35">
      <c r="A87" t="s">
        <v>1068</v>
      </c>
      <c r="B87" s="69" t="s">
        <v>1069</v>
      </c>
      <c r="C87" s="1" t="s">
        <v>1072</v>
      </c>
      <c r="D87" s="31" t="s">
        <v>1831</v>
      </c>
      <c r="E87" s="82" t="s">
        <v>1535</v>
      </c>
      <c r="F87" s="49"/>
      <c r="G87" s="49"/>
      <c r="H87" s="49"/>
      <c r="I87" s="49"/>
      <c r="J87" s="49"/>
      <c r="K87" s="49"/>
      <c r="L87" s="49"/>
      <c r="M87" s="49"/>
      <c r="N87" s="49"/>
      <c r="O87" s="49"/>
      <c r="P87" s="34" t="s">
        <v>1832</v>
      </c>
      <c r="Q87" s="62" t="s">
        <v>1833</v>
      </c>
      <c r="R87" s="77"/>
      <c r="S87" s="77"/>
      <c r="T87" s="77"/>
      <c r="U87" s="77"/>
      <c r="V87" s="53"/>
      <c r="W87" s="53"/>
      <c r="X87" s="53"/>
      <c r="Y87" s="53"/>
      <c r="Z87" s="53"/>
      <c r="AA87" s="53"/>
      <c r="AB87" s="34"/>
      <c r="AC87" s="58"/>
      <c r="AD87" s="58"/>
      <c r="AE87" s="58"/>
      <c r="AF87" s="58"/>
      <c r="AG87" s="58"/>
      <c r="AH87" s="34"/>
      <c r="AI87" s="32"/>
      <c r="AJ87" s="45" t="s">
        <v>1582</v>
      </c>
      <c r="AK87" s="45" t="s">
        <v>1582</v>
      </c>
      <c r="AL87" s="45" t="s">
        <v>1582</v>
      </c>
      <c r="AM87" s="45"/>
      <c r="AN87" s="45" t="s">
        <v>1582</v>
      </c>
      <c r="AO87" s="45"/>
      <c r="AP87" s="45" t="s">
        <v>1582</v>
      </c>
      <c r="AQ87" s="62" t="s">
        <v>1834</v>
      </c>
    </row>
    <row r="88" spans="1:43" ht="141.65" customHeight="1" x14ac:dyDescent="0.35">
      <c r="A88" t="s">
        <v>1082</v>
      </c>
      <c r="B88" t="s">
        <v>1083</v>
      </c>
      <c r="C88" s="1" t="s">
        <v>1086</v>
      </c>
      <c r="D88" s="31" t="s">
        <v>1835</v>
      </c>
      <c r="E88" s="82"/>
      <c r="F88" s="49"/>
      <c r="G88" s="49"/>
      <c r="H88" s="49"/>
      <c r="I88" s="49"/>
      <c r="J88" s="49" t="s">
        <v>1582</v>
      </c>
      <c r="K88" s="49" t="s">
        <v>1582</v>
      </c>
      <c r="L88" s="49"/>
      <c r="M88" s="49"/>
      <c r="N88" s="49"/>
      <c r="O88" s="49"/>
      <c r="P88" s="34"/>
      <c r="Q88" s="62" t="s">
        <v>1836</v>
      </c>
      <c r="R88" s="77"/>
      <c r="S88" s="77" t="s">
        <v>1582</v>
      </c>
      <c r="T88" s="77"/>
      <c r="U88" s="77"/>
      <c r="V88" s="53" t="s">
        <v>1582</v>
      </c>
      <c r="W88" s="53" t="s">
        <v>1582</v>
      </c>
      <c r="X88" s="53" t="s">
        <v>1582</v>
      </c>
      <c r="Y88" s="53" t="s">
        <v>1582</v>
      </c>
      <c r="Z88" s="53" t="s">
        <v>1582</v>
      </c>
      <c r="AA88" s="53" t="s">
        <v>1582</v>
      </c>
      <c r="AB88" s="34" t="s">
        <v>1837</v>
      </c>
      <c r="AC88" s="58"/>
      <c r="AD88" s="58"/>
      <c r="AE88" s="58"/>
      <c r="AF88" s="58"/>
      <c r="AG88" s="58"/>
      <c r="AH88" s="34"/>
      <c r="AI88" s="32"/>
      <c r="AJ88" s="45"/>
      <c r="AK88" s="45"/>
      <c r="AL88" s="45" t="s">
        <v>1582</v>
      </c>
      <c r="AM88" s="45"/>
      <c r="AN88" s="45"/>
      <c r="AO88" s="45"/>
      <c r="AP88" s="45"/>
      <c r="AQ88" s="34"/>
    </row>
    <row r="89" spans="1:43" ht="178.5" customHeight="1" x14ac:dyDescent="0.35">
      <c r="A89" t="s">
        <v>1089</v>
      </c>
      <c r="B89" t="s">
        <v>1090</v>
      </c>
      <c r="C89" s="1" t="s">
        <v>1092</v>
      </c>
      <c r="D89" s="31" t="s">
        <v>1838</v>
      </c>
      <c r="E89" s="82"/>
      <c r="F89" s="49" t="s">
        <v>1582</v>
      </c>
      <c r="G89" s="49"/>
      <c r="H89" s="49"/>
      <c r="I89" s="49"/>
      <c r="J89" s="49"/>
      <c r="K89" s="49"/>
      <c r="L89" s="49"/>
      <c r="M89" s="49"/>
      <c r="N89" s="49"/>
      <c r="O89" s="49"/>
      <c r="P89" s="34" t="s">
        <v>1839</v>
      </c>
      <c r="Q89" s="62" t="s">
        <v>1840</v>
      </c>
      <c r="R89" s="77"/>
      <c r="S89" s="77" t="s">
        <v>1582</v>
      </c>
      <c r="T89" s="77"/>
      <c r="U89" s="77"/>
      <c r="V89" s="53" t="s">
        <v>1582</v>
      </c>
      <c r="W89" s="53"/>
      <c r="X89" s="53"/>
      <c r="Y89" s="53"/>
      <c r="Z89" s="53"/>
      <c r="AA89" s="53"/>
      <c r="AB89" s="34" t="s">
        <v>1841</v>
      </c>
      <c r="AC89" s="58"/>
      <c r="AD89" s="58"/>
      <c r="AE89" s="58"/>
      <c r="AF89" s="58"/>
      <c r="AG89" s="58"/>
      <c r="AH89" s="34"/>
      <c r="AI89" s="32"/>
      <c r="AJ89" s="45"/>
      <c r="AK89" s="45"/>
      <c r="AL89" s="45" t="s">
        <v>1582</v>
      </c>
      <c r="AM89" s="45"/>
      <c r="AN89" s="45"/>
      <c r="AO89" s="45"/>
      <c r="AP89" s="45"/>
      <c r="AQ89" s="34"/>
    </row>
    <row r="90" spans="1:43" ht="183" customHeight="1" x14ac:dyDescent="0.35">
      <c r="A90" t="s">
        <v>1100</v>
      </c>
      <c r="B90" t="s">
        <v>1101</v>
      </c>
      <c r="C90" s="1" t="s">
        <v>1103</v>
      </c>
      <c r="D90" s="31" t="s">
        <v>1842</v>
      </c>
      <c r="E90" s="82"/>
      <c r="F90" s="49" t="s">
        <v>1582</v>
      </c>
      <c r="G90" s="49"/>
      <c r="H90" s="49"/>
      <c r="I90" s="49"/>
      <c r="J90" s="49"/>
      <c r="K90" s="49"/>
      <c r="L90" s="49"/>
      <c r="M90" s="49"/>
      <c r="N90" s="49"/>
      <c r="O90" s="49"/>
      <c r="P90" s="34"/>
      <c r="Q90" s="62" t="s">
        <v>1843</v>
      </c>
      <c r="R90" s="77"/>
      <c r="S90" s="77"/>
      <c r="T90" s="77" t="s">
        <v>1582</v>
      </c>
      <c r="U90" s="77"/>
      <c r="V90" s="53" t="s">
        <v>1582</v>
      </c>
      <c r="W90" s="53" t="s">
        <v>1582</v>
      </c>
      <c r="X90" s="53" t="s">
        <v>1582</v>
      </c>
      <c r="Y90" s="53"/>
      <c r="Z90" s="53"/>
      <c r="AA90" s="53"/>
      <c r="AB90" s="34" t="s">
        <v>1844</v>
      </c>
      <c r="AC90" s="58"/>
      <c r="AD90" s="58"/>
      <c r="AE90" s="58"/>
      <c r="AF90" s="58"/>
      <c r="AG90" s="58"/>
      <c r="AH90" s="34"/>
      <c r="AI90" s="32"/>
      <c r="AJ90" s="45"/>
      <c r="AK90" s="45" t="s">
        <v>1582</v>
      </c>
      <c r="AL90" s="45" t="s">
        <v>1582</v>
      </c>
      <c r="AM90" s="45"/>
      <c r="AN90" s="45"/>
      <c r="AO90" s="45"/>
      <c r="AP90" s="45"/>
      <c r="AQ90" s="34"/>
    </row>
    <row r="91" spans="1:43" ht="219.75" customHeight="1" x14ac:dyDescent="0.35">
      <c r="A91" s="3" t="s">
        <v>1106</v>
      </c>
      <c r="B91" t="s">
        <v>1107</v>
      </c>
      <c r="C91" s="1" t="s">
        <v>1109</v>
      </c>
      <c r="D91" s="31" t="s">
        <v>1845</v>
      </c>
      <c r="E91" s="82"/>
      <c r="F91" s="49"/>
      <c r="G91" s="49"/>
      <c r="H91" s="49"/>
      <c r="I91" s="49"/>
      <c r="J91" s="49" t="s">
        <v>1582</v>
      </c>
      <c r="K91" s="49" t="s">
        <v>1582</v>
      </c>
      <c r="L91" s="49"/>
      <c r="M91" s="49"/>
      <c r="N91" s="49"/>
      <c r="O91" s="49"/>
      <c r="P91" s="34" t="s">
        <v>1846</v>
      </c>
      <c r="Q91" s="62" t="s">
        <v>1847</v>
      </c>
      <c r="R91" s="77"/>
      <c r="S91" s="77"/>
      <c r="T91" s="77" t="s">
        <v>1582</v>
      </c>
      <c r="U91" s="77" t="s">
        <v>1582</v>
      </c>
      <c r="V91" s="53" t="s">
        <v>1582</v>
      </c>
      <c r="W91" s="53"/>
      <c r="X91" s="53" t="s">
        <v>1582</v>
      </c>
      <c r="Y91" s="53"/>
      <c r="Z91" s="53"/>
      <c r="AA91" s="53"/>
      <c r="AB91" s="34" t="s">
        <v>1848</v>
      </c>
      <c r="AC91" s="58" t="s">
        <v>1582</v>
      </c>
      <c r="AD91" s="58"/>
      <c r="AE91" s="58"/>
      <c r="AF91" s="58"/>
      <c r="AG91" s="58"/>
      <c r="AH91" s="62" t="s">
        <v>1849</v>
      </c>
      <c r="AI91" s="32"/>
      <c r="AJ91" s="45"/>
      <c r="AK91" s="45"/>
      <c r="AL91" s="45" t="s">
        <v>1582</v>
      </c>
      <c r="AM91" s="45"/>
      <c r="AN91" s="45"/>
      <c r="AO91" s="45"/>
      <c r="AP91" s="45"/>
      <c r="AQ91" s="34"/>
    </row>
    <row r="92" spans="1:43" ht="141.65" customHeight="1" x14ac:dyDescent="0.35">
      <c r="A92" t="s">
        <v>1112</v>
      </c>
      <c r="B92" t="s">
        <v>1113</v>
      </c>
      <c r="C92" s="1" t="s">
        <v>1115</v>
      </c>
      <c r="D92" s="31" t="s">
        <v>1850</v>
      </c>
      <c r="E92" s="82"/>
      <c r="F92" s="49" t="s">
        <v>1582</v>
      </c>
      <c r="G92" s="49"/>
      <c r="H92" s="49"/>
      <c r="I92" s="49"/>
      <c r="J92" s="49"/>
      <c r="K92" s="49"/>
      <c r="L92" s="49"/>
      <c r="M92" s="49"/>
      <c r="N92" s="49"/>
      <c r="O92" s="49"/>
      <c r="P92" s="34" t="s">
        <v>1851</v>
      </c>
      <c r="Q92" s="62" t="s">
        <v>1852</v>
      </c>
      <c r="R92" s="77"/>
      <c r="S92" s="77"/>
      <c r="T92" s="77" t="s">
        <v>1582</v>
      </c>
      <c r="U92" s="77"/>
      <c r="V92" s="53" t="s">
        <v>1582</v>
      </c>
      <c r="W92" s="53"/>
      <c r="X92" s="53" t="s">
        <v>1582</v>
      </c>
      <c r="Y92" s="53"/>
      <c r="Z92" s="53"/>
      <c r="AA92" s="53"/>
      <c r="AB92" s="34" t="s">
        <v>1853</v>
      </c>
      <c r="AC92" s="58" t="s">
        <v>1582</v>
      </c>
      <c r="AD92" s="58"/>
      <c r="AE92" s="58"/>
      <c r="AF92" s="58"/>
      <c r="AG92" s="58"/>
      <c r="AH92" s="34" t="s">
        <v>1854</v>
      </c>
      <c r="AI92" s="32"/>
      <c r="AJ92" s="45"/>
      <c r="AK92" s="45"/>
      <c r="AL92" s="45" t="s">
        <v>1582</v>
      </c>
      <c r="AM92" s="45"/>
      <c r="AN92" s="45"/>
      <c r="AO92" s="45"/>
      <c r="AP92" s="45"/>
      <c r="AQ92" s="34"/>
    </row>
    <row r="93" spans="1:43" s="3" customFormat="1" ht="201.65" customHeight="1" x14ac:dyDescent="0.35">
      <c r="A93" t="s">
        <v>1118</v>
      </c>
      <c r="B93" t="s">
        <v>1119</v>
      </c>
      <c r="C93" s="1" t="s">
        <v>1121</v>
      </c>
      <c r="D93" s="31" t="s">
        <v>1855</v>
      </c>
      <c r="E93" s="82"/>
      <c r="F93" s="49" t="s">
        <v>1582</v>
      </c>
      <c r="G93" s="49"/>
      <c r="H93" s="49"/>
      <c r="I93" s="49"/>
      <c r="J93" s="49"/>
      <c r="K93" s="49"/>
      <c r="L93" s="49"/>
      <c r="M93" s="49"/>
      <c r="N93" s="49"/>
      <c r="O93" s="49"/>
      <c r="P93" s="34" t="s">
        <v>1720</v>
      </c>
      <c r="Q93" s="34" t="s">
        <v>1856</v>
      </c>
      <c r="R93" s="77"/>
      <c r="S93" s="77" t="s">
        <v>1582</v>
      </c>
      <c r="T93" s="77" t="s">
        <v>1582</v>
      </c>
      <c r="U93" s="77" t="s">
        <v>1582</v>
      </c>
      <c r="V93" s="53" t="s">
        <v>1582</v>
      </c>
      <c r="W93" s="53" t="s">
        <v>1582</v>
      </c>
      <c r="X93" s="53" t="s">
        <v>1582</v>
      </c>
      <c r="Y93" s="53"/>
      <c r="Z93" s="53" t="s">
        <v>1582</v>
      </c>
      <c r="AA93" s="53"/>
      <c r="AB93" s="34" t="s">
        <v>1857</v>
      </c>
      <c r="AC93" s="58" t="s">
        <v>1582</v>
      </c>
      <c r="AD93" s="58"/>
      <c r="AE93" s="58"/>
      <c r="AF93" s="58" t="s">
        <v>1582</v>
      </c>
      <c r="AG93" s="58"/>
      <c r="AH93" s="34" t="s">
        <v>1858</v>
      </c>
      <c r="AI93" s="32"/>
      <c r="AJ93" s="45"/>
      <c r="AK93" s="45"/>
      <c r="AL93" s="45"/>
      <c r="AM93" s="45"/>
      <c r="AN93" s="45"/>
      <c r="AO93" s="45"/>
      <c r="AP93" s="45"/>
      <c r="AQ93" s="34"/>
    </row>
    <row r="94" spans="1:43" ht="88.5" customHeight="1" x14ac:dyDescent="0.35">
      <c r="A94" t="s">
        <v>1130</v>
      </c>
      <c r="B94" t="s">
        <v>1131</v>
      </c>
      <c r="C94" s="1" t="s">
        <v>1133</v>
      </c>
      <c r="D94" s="31" t="s">
        <v>1859</v>
      </c>
      <c r="E94" s="82"/>
      <c r="F94" s="49"/>
      <c r="G94" s="49"/>
      <c r="H94" s="49"/>
      <c r="I94" s="49" t="s">
        <v>1582</v>
      </c>
      <c r="J94" s="49"/>
      <c r="K94" s="49"/>
      <c r="L94" s="49"/>
      <c r="M94" s="49" t="s">
        <v>1582</v>
      </c>
      <c r="N94" s="49"/>
      <c r="O94" s="49"/>
      <c r="P94" s="34" t="s">
        <v>1860</v>
      </c>
      <c r="Q94" s="34" t="s">
        <v>1861</v>
      </c>
      <c r="R94" s="77" t="s">
        <v>1582</v>
      </c>
      <c r="S94" s="77"/>
      <c r="T94" s="77"/>
      <c r="U94" s="77"/>
      <c r="V94" s="53" t="s">
        <v>1582</v>
      </c>
      <c r="W94" s="53" t="s">
        <v>1582</v>
      </c>
      <c r="X94" s="53"/>
      <c r="Y94" s="53"/>
      <c r="Z94" s="53"/>
      <c r="AA94" s="53"/>
      <c r="AB94" s="34"/>
      <c r="AC94" s="58"/>
      <c r="AD94" s="58"/>
      <c r="AE94" s="58"/>
      <c r="AF94" s="58"/>
      <c r="AG94" s="58"/>
      <c r="AH94" s="34"/>
      <c r="AI94" s="32"/>
      <c r="AJ94" s="45"/>
      <c r="AK94" s="45" t="s">
        <v>1582</v>
      </c>
      <c r="AL94" s="45" t="s">
        <v>1582</v>
      </c>
      <c r="AM94" s="45"/>
      <c r="AN94" s="45"/>
      <c r="AO94" s="45"/>
      <c r="AP94" s="45"/>
      <c r="AQ94" s="34"/>
    </row>
    <row r="95" spans="1:43" ht="117" customHeight="1" x14ac:dyDescent="0.35">
      <c r="A95" t="s">
        <v>1135</v>
      </c>
      <c r="B95" t="s">
        <v>1136</v>
      </c>
      <c r="C95" s="1" t="s">
        <v>1138</v>
      </c>
      <c r="D95" s="31" t="s">
        <v>1862</v>
      </c>
      <c r="E95" s="82" t="s">
        <v>1535</v>
      </c>
      <c r="F95" s="49"/>
      <c r="G95" s="49"/>
      <c r="H95" s="49"/>
      <c r="I95" s="49"/>
      <c r="J95" s="49"/>
      <c r="K95" s="49"/>
      <c r="L95" s="49"/>
      <c r="M95" s="49"/>
      <c r="N95" s="49"/>
      <c r="O95" s="49"/>
      <c r="P95" s="34"/>
      <c r="Q95" s="34"/>
      <c r="R95" s="77"/>
      <c r="S95" s="77"/>
      <c r="T95" s="77"/>
      <c r="U95" s="77"/>
      <c r="V95" s="53"/>
      <c r="W95" s="53"/>
      <c r="X95" s="53"/>
      <c r="Y95" s="53"/>
      <c r="Z95" s="53"/>
      <c r="AA95" s="53"/>
      <c r="AB95" s="34"/>
      <c r="AC95" s="58"/>
      <c r="AD95" s="58"/>
      <c r="AE95" s="58"/>
      <c r="AF95" s="58"/>
      <c r="AG95" s="58"/>
      <c r="AH95" s="34"/>
      <c r="AI95" s="32"/>
      <c r="AJ95" s="45"/>
      <c r="AK95" s="45"/>
      <c r="AL95" s="45"/>
      <c r="AM95" s="45"/>
      <c r="AN95" s="45"/>
      <c r="AO95" s="45"/>
      <c r="AP95" s="45"/>
      <c r="AQ95" s="34"/>
    </row>
    <row r="96" spans="1:43" ht="141.65" customHeight="1" x14ac:dyDescent="0.35">
      <c r="A96" t="s">
        <v>1141</v>
      </c>
      <c r="B96" t="s">
        <v>1142</v>
      </c>
      <c r="C96" s="1" t="s">
        <v>1145</v>
      </c>
      <c r="D96" s="31" t="s">
        <v>1863</v>
      </c>
      <c r="E96" s="82"/>
      <c r="F96" s="49"/>
      <c r="G96" s="49"/>
      <c r="H96" s="49" t="s">
        <v>1582</v>
      </c>
      <c r="I96" s="49" t="s">
        <v>1582</v>
      </c>
      <c r="J96" s="49"/>
      <c r="K96" s="49"/>
      <c r="L96" s="49"/>
      <c r="M96" s="49"/>
      <c r="N96" s="49"/>
      <c r="O96" s="49"/>
      <c r="P96" s="34"/>
      <c r="Q96" s="62" t="s">
        <v>1864</v>
      </c>
      <c r="R96" s="77"/>
      <c r="S96" s="77" t="s">
        <v>1582</v>
      </c>
      <c r="T96" s="77"/>
      <c r="U96" s="77"/>
      <c r="V96" s="53" t="s">
        <v>1582</v>
      </c>
      <c r="W96" s="53"/>
      <c r="X96" s="53"/>
      <c r="Y96" s="53"/>
      <c r="Z96" s="53"/>
      <c r="AA96" s="53" t="s">
        <v>1582</v>
      </c>
      <c r="AB96" s="34"/>
      <c r="AC96" s="58"/>
      <c r="AD96" s="58"/>
      <c r="AE96" s="58"/>
      <c r="AF96" s="58"/>
      <c r="AG96" s="58"/>
      <c r="AH96" s="34"/>
      <c r="AI96" s="32"/>
      <c r="AJ96" s="45"/>
      <c r="AK96" s="45" t="s">
        <v>1582</v>
      </c>
      <c r="AL96" s="45" t="s">
        <v>1582</v>
      </c>
      <c r="AM96" s="45"/>
      <c r="AN96" s="45"/>
      <c r="AO96" s="45"/>
      <c r="AP96" s="45"/>
      <c r="AQ96" s="34"/>
    </row>
    <row r="97" spans="1:43" ht="133" customHeight="1" x14ac:dyDescent="0.35">
      <c r="A97" t="s">
        <v>1147</v>
      </c>
      <c r="B97" t="s">
        <v>1148</v>
      </c>
      <c r="C97" s="1" t="s">
        <v>1150</v>
      </c>
      <c r="D97" s="31" t="s">
        <v>1865</v>
      </c>
      <c r="E97" s="82"/>
      <c r="F97" s="49"/>
      <c r="G97" s="49"/>
      <c r="H97" s="49" t="s">
        <v>1582</v>
      </c>
      <c r="I97" s="49"/>
      <c r="J97" s="49"/>
      <c r="K97" s="49"/>
      <c r="L97" s="49"/>
      <c r="M97" s="49" t="s">
        <v>1582</v>
      </c>
      <c r="N97" s="49"/>
      <c r="O97" s="49"/>
      <c r="P97" s="34"/>
      <c r="Q97" s="62" t="s">
        <v>1866</v>
      </c>
      <c r="R97" s="77"/>
      <c r="S97" s="77" t="s">
        <v>1582</v>
      </c>
      <c r="T97" s="77"/>
      <c r="U97" s="77"/>
      <c r="V97" s="53" t="s">
        <v>1582</v>
      </c>
      <c r="W97" s="53" t="s">
        <v>1582</v>
      </c>
      <c r="X97" s="53"/>
      <c r="Y97" s="53"/>
      <c r="Z97" s="53"/>
      <c r="AA97" s="53"/>
      <c r="AB97" s="34" t="s">
        <v>1867</v>
      </c>
      <c r="AC97" s="58"/>
      <c r="AD97" s="58"/>
      <c r="AE97" s="58"/>
      <c r="AF97" s="58"/>
      <c r="AG97" s="58"/>
      <c r="AH97" s="34"/>
      <c r="AI97" s="32"/>
      <c r="AJ97" s="45"/>
      <c r="AK97" s="45" t="s">
        <v>1582</v>
      </c>
      <c r="AL97" s="45" t="s">
        <v>1582</v>
      </c>
      <c r="AM97" s="45"/>
      <c r="AN97" s="45"/>
      <c r="AO97" s="45"/>
      <c r="AP97" s="45"/>
      <c r="AQ97" s="34"/>
    </row>
    <row r="98" spans="1:43" ht="181.5" customHeight="1" x14ac:dyDescent="0.35">
      <c r="A98" s="3" t="s">
        <v>1153</v>
      </c>
      <c r="B98" t="s">
        <v>1154</v>
      </c>
      <c r="C98" s="1" t="s">
        <v>1156</v>
      </c>
      <c r="D98" s="31" t="s">
        <v>1868</v>
      </c>
      <c r="E98" s="82"/>
      <c r="F98" s="49"/>
      <c r="G98" s="49" t="s">
        <v>1582</v>
      </c>
      <c r="H98" s="49" t="s">
        <v>1582</v>
      </c>
      <c r="I98" s="49"/>
      <c r="J98" s="49"/>
      <c r="K98" s="49"/>
      <c r="L98" s="49"/>
      <c r="M98" s="49"/>
      <c r="N98" s="49"/>
      <c r="O98" s="49"/>
      <c r="P98" s="34"/>
      <c r="Q98" s="62" t="s">
        <v>1869</v>
      </c>
      <c r="R98" s="77"/>
      <c r="S98" s="77" t="s">
        <v>1582</v>
      </c>
      <c r="T98" s="77" t="s">
        <v>1582</v>
      </c>
      <c r="U98" s="77" t="s">
        <v>1582</v>
      </c>
      <c r="V98" s="53" t="s">
        <v>1582</v>
      </c>
      <c r="W98" s="53"/>
      <c r="X98" s="53"/>
      <c r="Y98" s="53"/>
      <c r="Z98" s="53"/>
      <c r="AA98" s="53"/>
      <c r="AB98" s="34" t="s">
        <v>1870</v>
      </c>
      <c r="AC98" s="58" t="s">
        <v>1582</v>
      </c>
      <c r="AD98" s="58"/>
      <c r="AE98" s="58"/>
      <c r="AF98" s="58" t="s">
        <v>1582</v>
      </c>
      <c r="AG98" s="58"/>
      <c r="AH98" s="34" t="s">
        <v>1871</v>
      </c>
      <c r="AI98" s="32"/>
      <c r="AJ98" s="45" t="s">
        <v>1582</v>
      </c>
      <c r="AK98" s="45" t="s">
        <v>1582</v>
      </c>
      <c r="AL98" s="45" t="s">
        <v>1582</v>
      </c>
      <c r="AM98" s="45" t="s">
        <v>1582</v>
      </c>
      <c r="AN98" s="45"/>
      <c r="AO98" s="45" t="s">
        <v>1582</v>
      </c>
      <c r="AP98" s="45"/>
      <c r="AQ98" s="34"/>
    </row>
    <row r="99" spans="1:43" ht="116.15" customHeight="1" x14ac:dyDescent="0.35">
      <c r="A99" t="s">
        <v>1159</v>
      </c>
      <c r="B99" t="s">
        <v>1160</v>
      </c>
      <c r="C99" s="1" t="s">
        <v>1162</v>
      </c>
      <c r="D99" s="31" t="s">
        <v>1872</v>
      </c>
      <c r="E99" s="82" t="s">
        <v>1535</v>
      </c>
      <c r="F99" s="49"/>
      <c r="G99" s="49"/>
      <c r="H99" s="49" t="s">
        <v>1582</v>
      </c>
      <c r="I99" s="49"/>
      <c r="J99" s="49"/>
      <c r="K99" s="49"/>
      <c r="L99" s="49"/>
      <c r="M99" s="49" t="s">
        <v>1582</v>
      </c>
      <c r="N99" s="49"/>
      <c r="O99" s="49"/>
      <c r="P99" s="34" t="s">
        <v>1873</v>
      </c>
      <c r="Q99" s="62" t="s">
        <v>1874</v>
      </c>
      <c r="R99" s="77"/>
      <c r="S99" s="77"/>
      <c r="T99" s="77"/>
      <c r="U99" s="77"/>
      <c r="V99" s="53"/>
      <c r="W99" s="53"/>
      <c r="X99" s="53"/>
      <c r="Y99" s="53"/>
      <c r="Z99" s="53"/>
      <c r="AA99" s="53"/>
      <c r="AB99" s="34"/>
      <c r="AC99" s="58"/>
      <c r="AD99" s="58"/>
      <c r="AE99" s="58"/>
      <c r="AF99" s="58"/>
      <c r="AG99" s="58"/>
      <c r="AH99" s="34"/>
      <c r="AI99" s="32"/>
      <c r="AJ99" s="45"/>
      <c r="AK99" s="45"/>
      <c r="AL99" s="45" t="s">
        <v>1582</v>
      </c>
      <c r="AM99" s="45"/>
      <c r="AN99" s="45"/>
      <c r="AO99" s="45"/>
      <c r="AP99" s="45"/>
      <c r="AQ99" s="34"/>
    </row>
    <row r="100" spans="1:43" s="3" customFormat="1" ht="114" customHeight="1" x14ac:dyDescent="0.35">
      <c r="A100" t="s">
        <v>1172</v>
      </c>
      <c r="B100" t="s">
        <v>1173</v>
      </c>
      <c r="C100" s="1" t="s">
        <v>1175</v>
      </c>
      <c r="D100" s="31" t="s">
        <v>1875</v>
      </c>
      <c r="E100" s="82" t="s">
        <v>1535</v>
      </c>
      <c r="F100" s="49"/>
      <c r="G100" s="49"/>
      <c r="H100" s="49"/>
      <c r="I100" s="49"/>
      <c r="J100" s="49"/>
      <c r="K100" s="49"/>
      <c r="L100" s="49"/>
      <c r="M100" s="49"/>
      <c r="N100" s="49"/>
      <c r="O100" s="49"/>
      <c r="P100" s="34"/>
      <c r="Q100" s="62" t="s">
        <v>1876</v>
      </c>
      <c r="R100" s="77"/>
      <c r="S100" s="77"/>
      <c r="T100" s="77"/>
      <c r="U100" s="77"/>
      <c r="V100" s="53"/>
      <c r="W100" s="53"/>
      <c r="X100" s="53"/>
      <c r="Y100" s="53"/>
      <c r="Z100" s="53" t="s">
        <v>1582</v>
      </c>
      <c r="AA100" s="53"/>
      <c r="AB100" s="34" t="s">
        <v>1877</v>
      </c>
      <c r="AC100" s="58"/>
      <c r="AD100" s="58"/>
      <c r="AE100" s="58"/>
      <c r="AF100" s="58"/>
      <c r="AG100" s="58"/>
      <c r="AH100" s="34"/>
      <c r="AI100" s="32"/>
      <c r="AJ100" s="45"/>
      <c r="AK100" s="45"/>
      <c r="AL100" s="45"/>
      <c r="AM100" s="45"/>
      <c r="AN100" s="45"/>
      <c r="AO100" s="45"/>
      <c r="AP100" s="45"/>
      <c r="AQ100" s="34"/>
    </row>
    <row r="101" spans="1:43" ht="409.5" x14ac:dyDescent="0.35">
      <c r="A101" t="s">
        <v>1178</v>
      </c>
      <c r="B101" t="s">
        <v>1179</v>
      </c>
      <c r="C101" s="1" t="s">
        <v>1181</v>
      </c>
      <c r="D101" s="31" t="s">
        <v>1878</v>
      </c>
      <c r="E101" s="82"/>
      <c r="F101" s="49" t="s">
        <v>1582</v>
      </c>
      <c r="G101" s="49"/>
      <c r="H101" s="49"/>
      <c r="I101" s="49"/>
      <c r="J101" s="49"/>
      <c r="K101" s="49"/>
      <c r="L101" s="49"/>
      <c r="M101" s="49"/>
      <c r="N101" s="49"/>
      <c r="O101" s="49"/>
      <c r="P101" s="34"/>
      <c r="Q101" s="34"/>
      <c r="R101" s="77"/>
      <c r="S101" s="49" t="s">
        <v>1582</v>
      </c>
      <c r="T101" s="77"/>
      <c r="U101" s="77"/>
      <c r="V101" s="53" t="s">
        <v>1582</v>
      </c>
      <c r="W101" s="53" t="s">
        <v>1582</v>
      </c>
      <c r="X101" s="53"/>
      <c r="Y101" s="53"/>
      <c r="Z101" s="53"/>
      <c r="AA101" s="53"/>
      <c r="AB101" s="34"/>
      <c r="AC101" s="58" t="s">
        <v>1582</v>
      </c>
      <c r="AD101" s="58"/>
      <c r="AE101" s="58"/>
      <c r="AF101" s="58"/>
      <c r="AG101" s="58"/>
      <c r="AH101" s="34"/>
      <c r="AI101" s="32"/>
      <c r="AJ101" s="45"/>
      <c r="AK101" s="45"/>
      <c r="AL101" s="45" t="s">
        <v>1582</v>
      </c>
      <c r="AM101" s="45"/>
      <c r="AN101" s="45"/>
      <c r="AO101" s="45"/>
      <c r="AP101" s="45"/>
      <c r="AQ101" s="34"/>
    </row>
    <row r="102" spans="1:43" ht="409.5" x14ac:dyDescent="0.35">
      <c r="A102" t="s">
        <v>1187</v>
      </c>
      <c r="B102" t="s">
        <v>1188</v>
      </c>
      <c r="C102" s="1" t="s">
        <v>1190</v>
      </c>
      <c r="D102" s="31" t="s">
        <v>1879</v>
      </c>
      <c r="E102" s="82"/>
      <c r="F102" s="49" t="s">
        <v>1582</v>
      </c>
      <c r="G102" s="49" t="s">
        <v>1582</v>
      </c>
      <c r="H102" s="49"/>
      <c r="I102" s="49"/>
      <c r="J102" s="49" t="s">
        <v>1582</v>
      </c>
      <c r="K102" s="49"/>
      <c r="L102" s="49"/>
      <c r="M102" s="49"/>
      <c r="N102" s="49"/>
      <c r="O102" s="49"/>
      <c r="P102" s="34"/>
      <c r="Q102" s="34"/>
      <c r="R102" s="49" t="s">
        <v>1582</v>
      </c>
      <c r="S102" s="77"/>
      <c r="T102" s="77"/>
      <c r="U102" s="77"/>
      <c r="V102" s="53" t="s">
        <v>1582</v>
      </c>
      <c r="W102" s="53"/>
      <c r="X102" s="53"/>
      <c r="Y102" s="53"/>
      <c r="Z102" s="53" t="s">
        <v>1582</v>
      </c>
      <c r="AA102" s="53"/>
      <c r="AB102" s="34"/>
      <c r="AC102" s="58" t="s">
        <v>1582</v>
      </c>
      <c r="AD102" s="58"/>
      <c r="AE102" s="58" t="s">
        <v>1582</v>
      </c>
      <c r="AF102" s="58" t="s">
        <v>1582</v>
      </c>
      <c r="AG102" s="58"/>
      <c r="AH102" s="34"/>
      <c r="AI102" s="32"/>
      <c r="AJ102" s="45" t="s">
        <v>1582</v>
      </c>
      <c r="AK102" s="45" t="s">
        <v>1582</v>
      </c>
      <c r="AL102" s="45" t="s">
        <v>1582</v>
      </c>
      <c r="AM102" s="45" t="s">
        <v>1582</v>
      </c>
      <c r="AN102" s="45"/>
      <c r="AO102" s="45" t="s">
        <v>1582</v>
      </c>
      <c r="AP102" s="45" t="s">
        <v>1582</v>
      </c>
      <c r="AQ102" s="34"/>
    </row>
    <row r="103" spans="1:43" ht="275.5" x14ac:dyDescent="0.35">
      <c r="A103" t="s">
        <v>1194</v>
      </c>
      <c r="B103" t="s">
        <v>1195</v>
      </c>
      <c r="C103" s="1" t="s">
        <v>1197</v>
      </c>
      <c r="D103" s="31" t="s">
        <v>1880</v>
      </c>
      <c r="E103" s="82" t="s">
        <v>1535</v>
      </c>
      <c r="F103" s="49"/>
      <c r="G103" s="49"/>
      <c r="H103" s="49"/>
      <c r="I103" s="49"/>
      <c r="J103" s="49"/>
      <c r="K103" s="49"/>
      <c r="L103" s="49"/>
      <c r="M103" s="49"/>
      <c r="N103" s="49"/>
      <c r="O103" s="49"/>
      <c r="P103" s="34"/>
      <c r="Q103" s="34"/>
      <c r="R103" s="77"/>
      <c r="S103" s="77"/>
      <c r="T103" s="77"/>
      <c r="U103" s="77"/>
      <c r="V103" s="53"/>
      <c r="W103" s="53"/>
      <c r="X103" s="53"/>
      <c r="Y103" s="53"/>
      <c r="Z103" s="53"/>
      <c r="AA103" s="53"/>
      <c r="AB103" s="34"/>
      <c r="AC103" s="58"/>
      <c r="AD103" s="58"/>
      <c r="AE103" s="58"/>
      <c r="AF103" s="58"/>
      <c r="AG103" s="58"/>
      <c r="AH103" s="34"/>
      <c r="AI103" s="32"/>
      <c r="AJ103" s="45"/>
      <c r="AK103" s="45"/>
      <c r="AL103" s="45"/>
      <c r="AM103" s="45"/>
      <c r="AN103" s="45"/>
      <c r="AO103" s="45"/>
      <c r="AP103" s="45"/>
      <c r="AQ103" s="34"/>
    </row>
    <row r="104" spans="1:43" ht="409.5" x14ac:dyDescent="0.35">
      <c r="A104" t="s">
        <v>1204</v>
      </c>
      <c r="B104" t="s">
        <v>1205</v>
      </c>
      <c r="C104" s="1" t="s">
        <v>1207</v>
      </c>
      <c r="D104" s="31" t="s">
        <v>1881</v>
      </c>
      <c r="E104" s="82"/>
      <c r="F104" s="49" t="s">
        <v>1582</v>
      </c>
      <c r="G104" s="49"/>
      <c r="H104" s="49"/>
      <c r="I104" s="49"/>
      <c r="J104" s="49"/>
      <c r="K104" s="49"/>
      <c r="L104" s="49"/>
      <c r="M104" s="49"/>
      <c r="N104" s="49"/>
      <c r="O104" s="49"/>
      <c r="P104" s="34"/>
      <c r="Q104" s="34"/>
      <c r="R104" s="77"/>
      <c r="S104" s="49" t="s">
        <v>1582</v>
      </c>
      <c r="T104" s="77"/>
      <c r="U104" s="77"/>
      <c r="V104" s="53" t="s">
        <v>1582</v>
      </c>
      <c r="W104" s="53" t="s">
        <v>1582</v>
      </c>
      <c r="X104" s="53"/>
      <c r="Y104" s="53"/>
      <c r="Z104" s="53"/>
      <c r="AA104" s="53"/>
      <c r="AB104" s="34"/>
      <c r="AC104" s="58" t="s">
        <v>1582</v>
      </c>
      <c r="AD104" s="58"/>
      <c r="AE104" s="58"/>
      <c r="AF104" s="58"/>
      <c r="AG104" s="58"/>
      <c r="AH104" s="34"/>
      <c r="AI104" s="32"/>
      <c r="AJ104" s="45"/>
      <c r="AK104" s="45"/>
      <c r="AL104" s="45" t="s">
        <v>1582</v>
      </c>
      <c r="AM104" s="45"/>
      <c r="AN104" s="45"/>
      <c r="AO104" s="45"/>
      <c r="AP104" s="45"/>
      <c r="AQ104" s="34"/>
    </row>
    <row r="105" spans="1:43" ht="333.5" x14ac:dyDescent="0.35">
      <c r="A105" t="s">
        <v>1221</v>
      </c>
      <c r="B105" t="s">
        <v>1222</v>
      </c>
      <c r="C105" s="1" t="s">
        <v>1225</v>
      </c>
      <c r="D105" s="31" t="s">
        <v>1882</v>
      </c>
      <c r="E105" s="82"/>
      <c r="F105" s="49" t="s">
        <v>1582</v>
      </c>
      <c r="G105" s="49"/>
      <c r="H105" s="49"/>
      <c r="I105" s="49"/>
      <c r="J105" s="49"/>
      <c r="K105" s="49" t="s">
        <v>1582</v>
      </c>
      <c r="L105" s="49"/>
      <c r="M105" s="49"/>
      <c r="N105" s="49"/>
      <c r="O105" s="49"/>
      <c r="P105" s="34" t="s">
        <v>1883</v>
      </c>
      <c r="Q105" s="34"/>
      <c r="R105" s="77"/>
      <c r="S105" s="49" t="s">
        <v>1582</v>
      </c>
      <c r="T105" s="77"/>
      <c r="U105" s="77"/>
      <c r="V105" s="53" t="s">
        <v>1582</v>
      </c>
      <c r="W105" s="53"/>
      <c r="X105" s="53"/>
      <c r="Y105" s="53"/>
      <c r="Z105" s="53"/>
      <c r="AA105" s="53" t="s">
        <v>1582</v>
      </c>
      <c r="AB105" s="34"/>
      <c r="AC105" s="58" t="s">
        <v>1582</v>
      </c>
      <c r="AD105" s="58"/>
      <c r="AE105" s="58"/>
      <c r="AF105" s="58"/>
      <c r="AG105" s="58" t="s">
        <v>1582</v>
      </c>
      <c r="AH105" s="34" t="s">
        <v>1884</v>
      </c>
      <c r="AI105" s="32"/>
      <c r="AJ105" s="45" t="s">
        <v>1582</v>
      </c>
      <c r="AK105" s="45"/>
      <c r="AL105" s="45" t="s">
        <v>1582</v>
      </c>
      <c r="AM105" s="45" t="s">
        <v>1582</v>
      </c>
      <c r="AN105" s="45"/>
      <c r="AO105" s="45"/>
      <c r="AP105" s="45"/>
      <c r="AQ105" s="34"/>
    </row>
    <row r="106" spans="1:43" ht="409.5" x14ac:dyDescent="0.35">
      <c r="A106" s="3" t="s">
        <v>1229</v>
      </c>
      <c r="B106" t="s">
        <v>1230</v>
      </c>
      <c r="C106" s="1" t="s">
        <v>1232</v>
      </c>
      <c r="D106" s="31" t="s">
        <v>1885</v>
      </c>
      <c r="E106" s="82"/>
      <c r="F106" s="49"/>
      <c r="G106" s="49" t="s">
        <v>1582</v>
      </c>
      <c r="H106" s="49"/>
      <c r="I106" s="49"/>
      <c r="J106" s="49"/>
      <c r="K106" s="49"/>
      <c r="L106" s="49"/>
      <c r="M106" s="49"/>
      <c r="N106" s="49"/>
      <c r="O106" s="49"/>
      <c r="P106" s="34"/>
      <c r="Q106" s="34"/>
      <c r="R106" s="49" t="s">
        <v>1582</v>
      </c>
      <c r="S106" s="77"/>
      <c r="T106" s="77"/>
      <c r="U106" s="77"/>
      <c r="V106" s="53" t="s">
        <v>1582</v>
      </c>
      <c r="W106" s="53"/>
      <c r="X106" s="53"/>
      <c r="Y106" s="53"/>
      <c r="Z106" s="53"/>
      <c r="AA106" s="53" t="s">
        <v>1582</v>
      </c>
      <c r="AB106" s="34"/>
      <c r="AC106" s="58" t="s">
        <v>1582</v>
      </c>
      <c r="AD106" s="58"/>
      <c r="AE106" s="58"/>
      <c r="AF106" s="58" t="s">
        <v>1582</v>
      </c>
      <c r="AG106" s="58"/>
      <c r="AH106" s="34" t="s">
        <v>1886</v>
      </c>
      <c r="AI106" s="32"/>
      <c r="AJ106" s="45" t="s">
        <v>1582</v>
      </c>
      <c r="AK106" s="45"/>
      <c r="AL106" s="45" t="s">
        <v>1582</v>
      </c>
      <c r="AM106" s="45" t="s">
        <v>1582</v>
      </c>
      <c r="AN106" s="45"/>
      <c r="AO106" s="45"/>
      <c r="AP106" s="45"/>
      <c r="AQ106" s="34"/>
    </row>
    <row r="107" spans="1:43" ht="409.5" x14ac:dyDescent="0.35">
      <c r="A107" s="3" t="s">
        <v>1264</v>
      </c>
      <c r="B107" t="s">
        <v>1265</v>
      </c>
      <c r="C107" s="1" t="s">
        <v>1267</v>
      </c>
      <c r="D107" s="31" t="s">
        <v>1887</v>
      </c>
      <c r="E107" s="82" t="s">
        <v>1535</v>
      </c>
      <c r="F107" s="49"/>
      <c r="G107" s="49"/>
      <c r="H107" s="49"/>
      <c r="I107" s="49"/>
      <c r="J107" s="49"/>
      <c r="K107" s="49"/>
      <c r="L107" s="49"/>
      <c r="M107" s="49"/>
      <c r="N107" s="49"/>
      <c r="O107" s="49"/>
      <c r="P107" s="34"/>
      <c r="Q107" s="34"/>
      <c r="R107" s="77"/>
      <c r="S107" s="77"/>
      <c r="T107" s="77"/>
      <c r="U107" s="77"/>
      <c r="V107" s="53"/>
      <c r="W107" s="53"/>
      <c r="X107" s="53"/>
      <c r="Y107" s="53"/>
      <c r="Z107" s="53"/>
      <c r="AA107" s="53"/>
      <c r="AB107" s="34"/>
      <c r="AC107" s="58"/>
      <c r="AD107" s="58"/>
      <c r="AE107" s="58"/>
      <c r="AF107" s="58"/>
      <c r="AG107" s="58"/>
      <c r="AH107" s="34"/>
      <c r="AI107" s="32"/>
      <c r="AJ107" s="45"/>
      <c r="AK107" s="45"/>
      <c r="AL107" s="45"/>
      <c r="AM107" s="45"/>
      <c r="AN107" s="45"/>
      <c r="AO107" s="45"/>
      <c r="AP107" s="45"/>
      <c r="AQ107" s="34"/>
    </row>
    <row r="108" spans="1:43" s="3" customFormat="1" ht="409.5" x14ac:dyDescent="0.35">
      <c r="A108" t="s">
        <v>1282</v>
      </c>
      <c r="B108" t="s">
        <v>1283</v>
      </c>
      <c r="C108" s="1" t="s">
        <v>1285</v>
      </c>
      <c r="D108" s="31" t="s">
        <v>1888</v>
      </c>
      <c r="E108" s="82"/>
      <c r="F108" s="49"/>
      <c r="G108" s="49"/>
      <c r="H108" s="49"/>
      <c r="I108" s="49"/>
      <c r="J108" s="49"/>
      <c r="K108" s="49" t="s">
        <v>1582</v>
      </c>
      <c r="L108" s="49"/>
      <c r="M108" s="49"/>
      <c r="N108" s="49"/>
      <c r="O108" s="49"/>
      <c r="P108" s="34" t="s">
        <v>1889</v>
      </c>
      <c r="Q108" s="34"/>
      <c r="R108" s="77"/>
      <c r="S108" s="49" t="s">
        <v>1582</v>
      </c>
      <c r="T108" s="77"/>
      <c r="U108" s="77"/>
      <c r="V108" s="53" t="s">
        <v>1582</v>
      </c>
      <c r="W108" s="53"/>
      <c r="X108" s="53"/>
      <c r="Y108" s="53"/>
      <c r="Z108" s="53"/>
      <c r="AA108" s="53"/>
      <c r="AB108" s="34"/>
      <c r="AC108" s="58" t="s">
        <v>1582</v>
      </c>
      <c r="AD108" s="58"/>
      <c r="AE108" s="58"/>
      <c r="AF108" s="58"/>
      <c r="AG108" s="58"/>
      <c r="AH108" s="34"/>
      <c r="AI108" s="32"/>
      <c r="AJ108" s="45"/>
      <c r="AK108" s="45" t="s">
        <v>1582</v>
      </c>
      <c r="AL108" s="45" t="s">
        <v>1582</v>
      </c>
      <c r="AM108" s="45"/>
      <c r="AN108" s="45"/>
      <c r="AO108" s="45"/>
      <c r="AP108" s="45"/>
      <c r="AQ108" s="34"/>
    </row>
    <row r="109" spans="1:43" s="3" customFormat="1" ht="406" x14ac:dyDescent="0.35">
      <c r="A109" t="s">
        <v>1294</v>
      </c>
      <c r="B109" t="s">
        <v>1295</v>
      </c>
      <c r="C109" s="1" t="s">
        <v>1297</v>
      </c>
      <c r="D109" s="31" t="s">
        <v>1890</v>
      </c>
      <c r="E109" s="82"/>
      <c r="F109" s="49"/>
      <c r="G109" s="49"/>
      <c r="H109" s="49"/>
      <c r="I109" s="49"/>
      <c r="J109" s="49"/>
      <c r="K109" s="49" t="s">
        <v>1582</v>
      </c>
      <c r="L109" s="49"/>
      <c r="M109" s="49"/>
      <c r="N109" s="49"/>
      <c r="O109" s="49"/>
      <c r="P109" s="34"/>
      <c r="Q109" s="34"/>
      <c r="R109" s="49" t="s">
        <v>1582</v>
      </c>
      <c r="S109" s="77"/>
      <c r="T109" s="77"/>
      <c r="U109" s="77"/>
      <c r="V109" s="53" t="s">
        <v>1582</v>
      </c>
      <c r="W109" s="53" t="s">
        <v>1582</v>
      </c>
      <c r="X109" s="53"/>
      <c r="Y109" s="53" t="s">
        <v>1582</v>
      </c>
      <c r="Z109" s="53"/>
      <c r="AA109" s="53" t="s">
        <v>1582</v>
      </c>
      <c r="AB109" s="34"/>
      <c r="AC109" s="58" t="s">
        <v>1582</v>
      </c>
      <c r="AD109" s="58"/>
      <c r="AE109" s="58"/>
      <c r="AF109" s="58"/>
      <c r="AG109" s="58" t="s">
        <v>1582</v>
      </c>
      <c r="AH109" s="37" t="s">
        <v>1891</v>
      </c>
      <c r="AI109" s="32"/>
      <c r="AJ109" s="45"/>
      <c r="AK109" s="45"/>
      <c r="AL109" s="45"/>
      <c r="AM109" s="45"/>
      <c r="AN109" s="45"/>
      <c r="AO109" s="45"/>
      <c r="AP109" s="45"/>
      <c r="AQ109" s="34"/>
    </row>
    <row r="110" spans="1:43" ht="409.5" x14ac:dyDescent="0.35">
      <c r="A110" t="s">
        <v>1300</v>
      </c>
      <c r="B110" t="s">
        <v>1301</v>
      </c>
      <c r="C110" s="1" t="s">
        <v>1303</v>
      </c>
      <c r="D110" s="31" t="s">
        <v>1892</v>
      </c>
      <c r="E110" s="82"/>
      <c r="F110" s="49" t="s">
        <v>1582</v>
      </c>
      <c r="G110" s="49" t="s">
        <v>1582</v>
      </c>
      <c r="H110" s="49"/>
      <c r="I110" s="49"/>
      <c r="J110" s="49"/>
      <c r="K110" s="49"/>
      <c r="L110" s="49"/>
      <c r="M110" s="49"/>
      <c r="N110" s="49"/>
      <c r="O110" s="49"/>
      <c r="P110" s="34" t="s">
        <v>1893</v>
      </c>
      <c r="Q110" s="34"/>
      <c r="R110" s="49"/>
      <c r="S110" s="49"/>
      <c r="T110" s="49" t="s">
        <v>1582</v>
      </c>
      <c r="U110" s="77"/>
      <c r="V110" s="53"/>
      <c r="W110" s="53"/>
      <c r="X110" s="53"/>
      <c r="Y110" s="53"/>
      <c r="Z110" s="53"/>
      <c r="AA110" s="53" t="s">
        <v>1582</v>
      </c>
      <c r="AB110" s="34"/>
      <c r="AC110" s="58"/>
      <c r="AD110" s="58"/>
      <c r="AE110" s="58"/>
      <c r="AF110" s="58"/>
      <c r="AG110" s="58"/>
      <c r="AH110" s="34" t="s">
        <v>1894</v>
      </c>
      <c r="AI110" s="32"/>
      <c r="AJ110" s="45" t="s">
        <v>1582</v>
      </c>
      <c r="AK110" s="45"/>
      <c r="AL110" s="45"/>
      <c r="AM110" s="45" t="s">
        <v>1582</v>
      </c>
      <c r="AN110" s="45"/>
      <c r="AO110" s="45"/>
      <c r="AP110" s="45"/>
      <c r="AQ110" s="34"/>
    </row>
    <row r="111" spans="1:43" ht="409.5" x14ac:dyDescent="0.35">
      <c r="A111" t="s">
        <v>1329</v>
      </c>
      <c r="B111" t="s">
        <v>1330</v>
      </c>
      <c r="C111" s="1" t="s">
        <v>1332</v>
      </c>
      <c r="D111" s="31" t="s">
        <v>1895</v>
      </c>
      <c r="E111" s="82"/>
      <c r="F111" s="49"/>
      <c r="G111" s="49"/>
      <c r="H111" s="49"/>
      <c r="I111" s="49" t="s">
        <v>1582</v>
      </c>
      <c r="J111" s="49" t="s">
        <v>1582</v>
      </c>
      <c r="K111" s="49"/>
      <c r="L111" s="49"/>
      <c r="M111" s="49"/>
      <c r="N111" s="49"/>
      <c r="O111" s="49"/>
      <c r="P111" s="34" t="s">
        <v>1896</v>
      </c>
      <c r="Q111" s="34"/>
      <c r="R111" s="49" t="s">
        <v>1582</v>
      </c>
      <c r="S111" s="77"/>
      <c r="T111" s="77"/>
      <c r="U111" s="77"/>
      <c r="V111" s="53" t="s">
        <v>1582</v>
      </c>
      <c r="W111" s="53"/>
      <c r="X111" s="53"/>
      <c r="Y111" s="53"/>
      <c r="Z111" s="53" t="s">
        <v>1582</v>
      </c>
      <c r="AA111" s="53"/>
      <c r="AB111" s="34"/>
      <c r="AC111" s="58" t="s">
        <v>1582</v>
      </c>
      <c r="AD111" s="58"/>
      <c r="AE111" s="58" t="s">
        <v>1582</v>
      </c>
      <c r="AF111" s="58" t="s">
        <v>1582</v>
      </c>
      <c r="AG111" s="58" t="s">
        <v>1582</v>
      </c>
      <c r="AH111" s="34" t="s">
        <v>1897</v>
      </c>
      <c r="AI111" s="32"/>
      <c r="AJ111" s="45" t="s">
        <v>1582</v>
      </c>
      <c r="AK111" s="45"/>
      <c r="AL111" s="45" t="s">
        <v>1582</v>
      </c>
      <c r="AM111" s="45" t="s">
        <v>1582</v>
      </c>
      <c r="AN111" s="45"/>
      <c r="AO111" s="45" t="s">
        <v>1582</v>
      </c>
      <c r="AP111" s="45"/>
      <c r="AQ111" s="34"/>
    </row>
    <row r="112" spans="1:43" ht="377" x14ac:dyDescent="0.35">
      <c r="A112" s="3" t="s">
        <v>1335</v>
      </c>
      <c r="B112" t="s">
        <v>1336</v>
      </c>
      <c r="C112" s="1" t="s">
        <v>1338</v>
      </c>
      <c r="D112" s="31" t="s">
        <v>1898</v>
      </c>
      <c r="E112" s="82"/>
      <c r="F112" s="49"/>
      <c r="G112" s="49"/>
      <c r="H112" s="49" t="s">
        <v>1582</v>
      </c>
      <c r="I112" s="49"/>
      <c r="J112" s="49"/>
      <c r="K112" s="49" t="s">
        <v>1582</v>
      </c>
      <c r="L112" s="49"/>
      <c r="M112" s="49"/>
      <c r="N112" s="49" t="s">
        <v>1582</v>
      </c>
      <c r="O112" s="49"/>
      <c r="P112" s="34" t="s">
        <v>1899</v>
      </c>
      <c r="Q112" s="34"/>
      <c r="R112" s="49" t="s">
        <v>1582</v>
      </c>
      <c r="S112" s="77"/>
      <c r="T112" s="77"/>
      <c r="U112" s="77"/>
      <c r="V112" s="53" t="s">
        <v>1582</v>
      </c>
      <c r="W112" s="53" t="s">
        <v>1582</v>
      </c>
      <c r="X112" s="53"/>
      <c r="Y112" s="53"/>
      <c r="Z112" s="53"/>
      <c r="AA112" s="53"/>
      <c r="AB112" s="34"/>
      <c r="AC112" s="58" t="s">
        <v>1582</v>
      </c>
      <c r="AD112" s="58"/>
      <c r="AE112" s="58"/>
      <c r="AF112" s="58"/>
      <c r="AG112" s="58"/>
      <c r="AH112" s="34" t="s">
        <v>1900</v>
      </c>
      <c r="AI112" s="34" t="s">
        <v>1901</v>
      </c>
      <c r="AJ112" s="45"/>
      <c r="AK112" s="45"/>
      <c r="AL112" s="45" t="s">
        <v>1582</v>
      </c>
      <c r="AM112" s="45"/>
      <c r="AN112" s="45"/>
      <c r="AO112" s="45"/>
      <c r="AP112" s="45"/>
      <c r="AQ112" s="34"/>
    </row>
    <row r="113" spans="1:43" ht="409.5" x14ac:dyDescent="0.35">
      <c r="A113" t="s">
        <v>1346</v>
      </c>
      <c r="B113" t="s">
        <v>1347</v>
      </c>
      <c r="C113" s="1" t="s">
        <v>1349</v>
      </c>
      <c r="D113" s="31" t="s">
        <v>1902</v>
      </c>
      <c r="E113" s="82"/>
      <c r="F113" s="49" t="s">
        <v>1582</v>
      </c>
      <c r="G113" s="49"/>
      <c r="H113" s="49"/>
      <c r="I113" s="49"/>
      <c r="J113" s="49" t="s">
        <v>1582</v>
      </c>
      <c r="K113" s="49"/>
      <c r="L113" s="49"/>
      <c r="M113" s="49"/>
      <c r="N113" s="49"/>
      <c r="O113" s="49"/>
      <c r="P113" s="34" t="s">
        <v>1903</v>
      </c>
      <c r="Q113" s="34"/>
      <c r="R113" s="49" t="s">
        <v>1582</v>
      </c>
      <c r="S113" s="77"/>
      <c r="T113" s="77"/>
      <c r="U113" s="77"/>
      <c r="V113" s="53"/>
      <c r="W113" s="53" t="s">
        <v>1582</v>
      </c>
      <c r="X113" s="53"/>
      <c r="Y113" s="53"/>
      <c r="Z113" s="53"/>
      <c r="AA113" s="53"/>
      <c r="AB113" s="34"/>
      <c r="AC113" s="58" t="s">
        <v>1582</v>
      </c>
      <c r="AD113" s="58"/>
      <c r="AE113" s="58"/>
      <c r="AF113" s="58"/>
      <c r="AG113" s="58"/>
      <c r="AH113" s="34" t="s">
        <v>1904</v>
      </c>
      <c r="AI113" s="34" t="s">
        <v>1905</v>
      </c>
      <c r="AJ113" s="45"/>
      <c r="AK113" s="45"/>
      <c r="AL113" s="45" t="s">
        <v>1582</v>
      </c>
      <c r="AM113" s="45" t="s">
        <v>1582</v>
      </c>
      <c r="AN113" s="45"/>
      <c r="AO113" s="45"/>
      <c r="AP113" s="45"/>
      <c r="AQ113" s="34"/>
    </row>
    <row r="114" spans="1:43" s="3" customFormat="1" ht="348" x14ac:dyDescent="0.35">
      <c r="A114" t="s">
        <v>1361</v>
      </c>
      <c r="B114" t="s">
        <v>1362</v>
      </c>
      <c r="C114" s="1" t="s">
        <v>1364</v>
      </c>
      <c r="D114" s="31" t="s">
        <v>1906</v>
      </c>
      <c r="E114" s="82"/>
      <c r="F114" s="49"/>
      <c r="G114" s="49"/>
      <c r="H114" s="49" t="s">
        <v>1582</v>
      </c>
      <c r="I114" s="49"/>
      <c r="J114" s="49"/>
      <c r="K114" s="49"/>
      <c r="L114" s="49"/>
      <c r="M114" s="49"/>
      <c r="N114" s="49"/>
      <c r="O114" s="49"/>
      <c r="P114" s="34" t="s">
        <v>1907</v>
      </c>
      <c r="Q114" s="34" t="s">
        <v>1908</v>
      </c>
      <c r="R114" s="49" t="s">
        <v>1582</v>
      </c>
      <c r="S114" s="77"/>
      <c r="T114" s="77"/>
      <c r="U114" s="77"/>
      <c r="V114" s="53" t="s">
        <v>1582</v>
      </c>
      <c r="W114" s="53" t="s">
        <v>1582</v>
      </c>
      <c r="X114" s="53"/>
      <c r="Y114" s="53"/>
      <c r="Z114" s="53"/>
      <c r="AA114" s="53"/>
      <c r="AB114" s="34"/>
      <c r="AC114" s="58" t="s">
        <v>1582</v>
      </c>
      <c r="AD114" s="58"/>
      <c r="AE114" s="58"/>
      <c r="AF114" s="58"/>
      <c r="AG114" s="58"/>
      <c r="AH114" s="34" t="s">
        <v>1909</v>
      </c>
      <c r="AI114" s="34" t="s">
        <v>1910</v>
      </c>
      <c r="AJ114" s="45"/>
      <c r="AK114" s="45" t="s">
        <v>1582</v>
      </c>
      <c r="AL114" s="45" t="s">
        <v>1582</v>
      </c>
      <c r="AM114" s="45"/>
      <c r="AN114" s="45"/>
      <c r="AO114" s="45"/>
      <c r="AP114" s="45"/>
      <c r="AQ114" s="34"/>
    </row>
    <row r="115" spans="1:43" ht="409.5" x14ac:dyDescent="0.35">
      <c r="A115" t="s">
        <v>1378</v>
      </c>
      <c r="B115" t="s">
        <v>1379</v>
      </c>
      <c r="C115" s="1" t="s">
        <v>1381</v>
      </c>
      <c r="D115" s="31" t="s">
        <v>1911</v>
      </c>
      <c r="E115" s="82" t="s">
        <v>1538</v>
      </c>
      <c r="F115" s="49"/>
      <c r="G115" s="49"/>
      <c r="H115" s="49"/>
      <c r="I115" s="49"/>
      <c r="J115" s="49"/>
      <c r="K115" s="49"/>
      <c r="L115" s="49"/>
      <c r="M115" s="49"/>
      <c r="N115" s="49"/>
      <c r="O115" s="49"/>
      <c r="P115" s="34"/>
      <c r="Q115" s="34"/>
      <c r="R115" s="77"/>
      <c r="S115" s="77"/>
      <c r="T115" s="77"/>
      <c r="U115" s="77"/>
      <c r="V115" s="53"/>
      <c r="W115" s="53"/>
      <c r="X115" s="53"/>
      <c r="Y115" s="53"/>
      <c r="Z115" s="53"/>
      <c r="AA115" s="53"/>
      <c r="AB115" s="34"/>
      <c r="AC115" s="58"/>
      <c r="AD115" s="58"/>
      <c r="AE115" s="58"/>
      <c r="AF115" s="58"/>
      <c r="AG115" s="58"/>
      <c r="AH115" s="34"/>
      <c r="AI115" s="32"/>
      <c r="AJ115" s="45"/>
      <c r="AK115" s="45"/>
      <c r="AL115" s="45"/>
      <c r="AM115" s="45"/>
      <c r="AN115" s="45"/>
      <c r="AO115" s="45"/>
      <c r="AP115" s="45"/>
      <c r="AQ115" s="34"/>
    </row>
    <row r="116" spans="1:43" ht="409.5" x14ac:dyDescent="0.35">
      <c r="A116" s="3" t="s">
        <v>1390</v>
      </c>
      <c r="B116" t="s">
        <v>1391</v>
      </c>
      <c r="C116" s="1" t="s">
        <v>1393</v>
      </c>
      <c r="D116" s="31" t="s">
        <v>1912</v>
      </c>
      <c r="E116" s="82"/>
      <c r="F116" s="49"/>
      <c r="G116" s="49"/>
      <c r="H116" s="49"/>
      <c r="I116" s="49"/>
      <c r="J116" s="49" t="s">
        <v>1582</v>
      </c>
      <c r="K116" s="49"/>
      <c r="L116" s="49"/>
      <c r="M116" s="49"/>
      <c r="N116" s="49"/>
      <c r="O116" s="49"/>
      <c r="P116" s="34" t="s">
        <v>1913</v>
      </c>
      <c r="Q116" s="34"/>
      <c r="R116" s="49" t="s">
        <v>1582</v>
      </c>
      <c r="S116" s="77"/>
      <c r="T116" s="77"/>
      <c r="U116" s="77"/>
      <c r="V116" s="53"/>
      <c r="W116" s="53"/>
      <c r="X116" s="53"/>
      <c r="Y116" s="53"/>
      <c r="Z116" s="53"/>
      <c r="AA116" s="53"/>
      <c r="AB116" s="34" t="s">
        <v>1894</v>
      </c>
      <c r="AC116" s="58" t="s">
        <v>1582</v>
      </c>
      <c r="AD116" s="58"/>
      <c r="AE116" s="58"/>
      <c r="AF116" s="58"/>
      <c r="AG116" s="58"/>
      <c r="AH116" s="34" t="s">
        <v>1914</v>
      </c>
      <c r="AI116" s="32"/>
      <c r="AJ116" s="45"/>
      <c r="AK116" s="45"/>
      <c r="AL116" s="45"/>
      <c r="AM116" s="45"/>
      <c r="AN116" s="45"/>
      <c r="AO116" s="45"/>
      <c r="AP116" s="45"/>
      <c r="AQ116" s="34" t="s">
        <v>1894</v>
      </c>
    </row>
    <row r="117" spans="1:43" ht="409.5" x14ac:dyDescent="0.35">
      <c r="A117" t="s">
        <v>1396</v>
      </c>
      <c r="B117" s="85" t="s">
        <v>1397</v>
      </c>
      <c r="C117" s="1" t="s">
        <v>1399</v>
      </c>
      <c r="D117" s="31" t="s">
        <v>1915</v>
      </c>
      <c r="E117" s="82"/>
      <c r="F117" s="49" t="s">
        <v>1582</v>
      </c>
      <c r="G117" s="49"/>
      <c r="H117" s="49"/>
      <c r="I117" s="49" t="s">
        <v>1582</v>
      </c>
      <c r="J117" s="49" t="s">
        <v>1582</v>
      </c>
      <c r="K117" s="49" t="s">
        <v>1582</v>
      </c>
      <c r="L117" s="49"/>
      <c r="M117" s="49"/>
      <c r="N117" s="49"/>
      <c r="O117" s="49"/>
      <c r="P117" s="34" t="s">
        <v>1916</v>
      </c>
      <c r="Q117" s="34"/>
      <c r="R117" s="49" t="s">
        <v>1582</v>
      </c>
      <c r="S117" s="77"/>
      <c r="T117" s="77"/>
      <c r="U117" s="77"/>
      <c r="V117" s="53" t="s">
        <v>1582</v>
      </c>
      <c r="W117" s="53"/>
      <c r="X117" s="53"/>
      <c r="Y117" s="53" t="s">
        <v>1582</v>
      </c>
      <c r="Z117" s="53" t="s">
        <v>1582</v>
      </c>
      <c r="AA117" s="53"/>
      <c r="AB117" s="34" t="s">
        <v>1917</v>
      </c>
      <c r="AC117" s="58" t="s">
        <v>1582</v>
      </c>
      <c r="AD117" s="58"/>
      <c r="AE117" s="58"/>
      <c r="AF117" s="58" t="s">
        <v>1582</v>
      </c>
      <c r="AG117" s="58"/>
      <c r="AH117" s="34" t="s">
        <v>1918</v>
      </c>
      <c r="AI117" s="34" t="s">
        <v>1919</v>
      </c>
      <c r="AJ117" s="45" t="s">
        <v>1582</v>
      </c>
      <c r="AK117" s="45" t="s">
        <v>1582</v>
      </c>
      <c r="AL117" s="45" t="s">
        <v>1582</v>
      </c>
      <c r="AM117" s="45" t="s">
        <v>1582</v>
      </c>
      <c r="AN117" s="45"/>
      <c r="AO117" s="45"/>
      <c r="AP117" s="45"/>
      <c r="AQ117" s="34"/>
    </row>
    <row r="118" spans="1:43" s="3" customFormat="1" ht="409.5" x14ac:dyDescent="0.35">
      <c r="A118" t="s">
        <v>1407</v>
      </c>
      <c r="B118" t="s">
        <v>1408</v>
      </c>
      <c r="C118" s="1" t="s">
        <v>1410</v>
      </c>
      <c r="D118" s="78" t="s">
        <v>1920</v>
      </c>
      <c r="E118" s="82"/>
      <c r="F118" s="49" t="s">
        <v>1582</v>
      </c>
      <c r="G118" s="49"/>
      <c r="H118" s="49"/>
      <c r="I118" s="49" t="s">
        <v>1582</v>
      </c>
      <c r="J118" s="49" t="s">
        <v>1582</v>
      </c>
      <c r="K118" s="49"/>
      <c r="L118" s="49"/>
      <c r="M118" s="49"/>
      <c r="N118" s="49"/>
      <c r="O118" s="49"/>
      <c r="P118" s="34" t="s">
        <v>1921</v>
      </c>
      <c r="Q118" s="34" t="s">
        <v>1922</v>
      </c>
      <c r="R118" s="77"/>
      <c r="S118" s="77"/>
      <c r="T118" s="49" t="s">
        <v>1582</v>
      </c>
      <c r="U118" s="77"/>
      <c r="V118" s="53" t="s">
        <v>1582</v>
      </c>
      <c r="W118" s="53"/>
      <c r="X118" s="53"/>
      <c r="Y118" s="53" t="s">
        <v>1582</v>
      </c>
      <c r="Z118" s="53"/>
      <c r="AA118" s="53"/>
      <c r="AB118" s="34" t="s">
        <v>1923</v>
      </c>
      <c r="AC118" s="58"/>
      <c r="AD118" s="58"/>
      <c r="AE118" s="58"/>
      <c r="AF118" s="58"/>
      <c r="AG118" s="58"/>
      <c r="AH118" s="34" t="s">
        <v>1924</v>
      </c>
      <c r="AI118" s="32"/>
      <c r="AJ118" s="45"/>
      <c r="AK118" s="45"/>
      <c r="AL118" s="45" t="s">
        <v>1582</v>
      </c>
      <c r="AM118" s="45"/>
      <c r="AN118" s="45"/>
      <c r="AO118" s="45"/>
      <c r="AP118" s="45"/>
      <c r="AQ118" s="34"/>
    </row>
    <row r="119" spans="1:43" ht="409.5" x14ac:dyDescent="0.35">
      <c r="A119" t="s">
        <v>1425</v>
      </c>
      <c r="B119" t="s">
        <v>1426</v>
      </c>
      <c r="C119" s="1" t="s">
        <v>1428</v>
      </c>
      <c r="D119" s="31" t="s">
        <v>1925</v>
      </c>
      <c r="E119" s="82"/>
      <c r="F119" s="49" t="s">
        <v>1582</v>
      </c>
      <c r="G119" s="49"/>
      <c r="H119" s="49"/>
      <c r="I119" s="49"/>
      <c r="J119" s="49"/>
      <c r="K119" s="49"/>
      <c r="L119" s="49"/>
      <c r="M119" s="49"/>
      <c r="N119" s="49"/>
      <c r="O119" s="49"/>
      <c r="P119" s="34" t="s">
        <v>1926</v>
      </c>
      <c r="Q119" s="64" t="s">
        <v>1927</v>
      </c>
      <c r="R119" s="77"/>
      <c r="S119" s="77"/>
      <c r="T119" s="49" t="s">
        <v>1582</v>
      </c>
      <c r="U119" s="77"/>
      <c r="V119" s="53"/>
      <c r="W119" s="53"/>
      <c r="X119" s="53"/>
      <c r="Y119" s="53"/>
      <c r="Z119" s="53" t="s">
        <v>1582</v>
      </c>
      <c r="AA119" s="53"/>
      <c r="AB119" s="73" t="s">
        <v>1928</v>
      </c>
      <c r="AC119" s="58" t="s">
        <v>1929</v>
      </c>
      <c r="AD119" s="58"/>
      <c r="AE119" s="58"/>
      <c r="AF119" s="58"/>
      <c r="AG119" s="58"/>
      <c r="AH119" s="34" t="s">
        <v>1930</v>
      </c>
      <c r="AI119" s="32"/>
      <c r="AJ119" s="45"/>
      <c r="AK119" s="45"/>
      <c r="AL119" s="45"/>
      <c r="AM119" s="45" t="s">
        <v>1582</v>
      </c>
      <c r="AN119" s="45"/>
      <c r="AO119" s="45" t="s">
        <v>1582</v>
      </c>
      <c r="AP119" s="45"/>
      <c r="AQ119" s="76"/>
    </row>
    <row r="120" spans="1:43" ht="145" customHeight="1" x14ac:dyDescent="0.35">
      <c r="A120" t="s">
        <v>1436</v>
      </c>
      <c r="B120" t="s">
        <v>1437</v>
      </c>
      <c r="C120" s="1" t="s">
        <v>1439</v>
      </c>
      <c r="D120" s="31" t="s">
        <v>1931</v>
      </c>
      <c r="E120" s="82"/>
      <c r="F120" s="49"/>
      <c r="G120" s="49"/>
      <c r="H120" s="49" t="s">
        <v>1582</v>
      </c>
      <c r="I120" s="49" t="s">
        <v>1582</v>
      </c>
      <c r="J120" s="49" t="s">
        <v>1582</v>
      </c>
      <c r="K120" s="49"/>
      <c r="L120" s="49"/>
      <c r="M120" s="49"/>
      <c r="N120" s="49"/>
      <c r="O120" s="49"/>
      <c r="P120" s="34" t="s">
        <v>1932</v>
      </c>
      <c r="Q120" s="34"/>
      <c r="R120" s="49" t="s">
        <v>1582</v>
      </c>
      <c r="S120" s="77"/>
      <c r="T120" s="77"/>
      <c r="U120" s="77"/>
      <c r="V120" s="53" t="s">
        <v>1582</v>
      </c>
      <c r="W120" s="53" t="s">
        <v>1582</v>
      </c>
      <c r="X120" s="53"/>
      <c r="Y120" s="53"/>
      <c r="Z120" s="53" t="s">
        <v>1582</v>
      </c>
      <c r="AA120" s="53" t="s">
        <v>1582</v>
      </c>
      <c r="AB120" s="73" t="s">
        <v>1933</v>
      </c>
      <c r="AC120" s="58" t="s">
        <v>1582</v>
      </c>
      <c r="AD120" s="58"/>
      <c r="AE120" s="58"/>
      <c r="AF120" s="58"/>
      <c r="AG120" s="58"/>
      <c r="AH120" s="34" t="s">
        <v>1934</v>
      </c>
      <c r="AI120" s="32"/>
      <c r="AJ120" s="45" t="s">
        <v>1582</v>
      </c>
      <c r="AK120" s="45" t="s">
        <v>1582</v>
      </c>
      <c r="AL120" s="45" t="s">
        <v>1582</v>
      </c>
      <c r="AM120" s="45" t="s">
        <v>1582</v>
      </c>
      <c r="AN120" s="45" t="s">
        <v>1582</v>
      </c>
      <c r="AO120" s="45" t="s">
        <v>1582</v>
      </c>
      <c r="AP120" s="45"/>
      <c r="AQ120" s="34" t="s">
        <v>1935</v>
      </c>
    </row>
    <row r="121" spans="1:43" ht="348" x14ac:dyDescent="0.35">
      <c r="A121" t="s">
        <v>1447</v>
      </c>
      <c r="B121" t="s">
        <v>1448</v>
      </c>
      <c r="C121" s="1" t="s">
        <v>1451</v>
      </c>
      <c r="D121" s="31" t="s">
        <v>1936</v>
      </c>
      <c r="E121" s="82"/>
      <c r="F121" s="49"/>
      <c r="G121" s="49"/>
      <c r="H121" s="49" t="s">
        <v>1582</v>
      </c>
      <c r="I121" s="49" t="s">
        <v>1582</v>
      </c>
      <c r="J121" s="49" t="s">
        <v>1582</v>
      </c>
      <c r="K121" s="49"/>
      <c r="L121" s="49"/>
      <c r="M121" s="49"/>
      <c r="N121" s="49"/>
      <c r="O121" s="49"/>
      <c r="P121" s="34" t="s">
        <v>1937</v>
      </c>
      <c r="Q121" s="34"/>
      <c r="R121" s="50" t="s">
        <v>1582</v>
      </c>
      <c r="S121" s="50"/>
      <c r="T121" s="50"/>
      <c r="U121" s="50"/>
      <c r="V121" s="53" t="s">
        <v>1582</v>
      </c>
      <c r="W121" s="53"/>
      <c r="X121" s="53" t="s">
        <v>1582</v>
      </c>
      <c r="Y121" s="53"/>
      <c r="Z121" s="53"/>
      <c r="AA121" s="53"/>
      <c r="AB121" s="34"/>
      <c r="AC121" s="58" t="s">
        <v>1582</v>
      </c>
      <c r="AD121" s="58" t="s">
        <v>1582</v>
      </c>
      <c r="AE121" s="58"/>
      <c r="AF121" s="58" t="s">
        <v>1582</v>
      </c>
      <c r="AG121" s="58" t="s">
        <v>1582</v>
      </c>
      <c r="AH121" s="34" t="s">
        <v>1938</v>
      </c>
      <c r="AI121" s="32"/>
      <c r="AJ121" s="45" t="s">
        <v>1582</v>
      </c>
      <c r="AK121" s="45"/>
      <c r="AL121" s="45" t="s">
        <v>1582</v>
      </c>
      <c r="AM121" s="45" t="s">
        <v>1582</v>
      </c>
      <c r="AN121" s="45"/>
      <c r="AO121" s="45"/>
      <c r="AP121" s="45"/>
      <c r="AQ121" s="34"/>
    </row>
    <row r="122" spans="1:43" ht="409.5" x14ac:dyDescent="0.35">
      <c r="A122" t="s">
        <v>1458</v>
      </c>
      <c r="B122" t="s">
        <v>1459</v>
      </c>
      <c r="C122" s="1" t="s">
        <v>1461</v>
      </c>
      <c r="D122" s="31" t="s">
        <v>1939</v>
      </c>
      <c r="E122" s="82" t="s">
        <v>1940</v>
      </c>
      <c r="F122" s="49"/>
      <c r="G122" s="49"/>
      <c r="H122" s="49"/>
      <c r="I122" s="49"/>
      <c r="J122" s="49"/>
      <c r="K122" s="49"/>
      <c r="L122" s="49"/>
      <c r="M122" s="49"/>
      <c r="N122" s="49"/>
      <c r="O122" s="49"/>
      <c r="P122" s="34"/>
      <c r="Q122" s="34"/>
      <c r="R122" s="77"/>
      <c r="S122" s="77"/>
      <c r="T122" s="77"/>
      <c r="U122" s="77"/>
      <c r="V122" s="53"/>
      <c r="W122" s="53"/>
      <c r="X122" s="53"/>
      <c r="Y122" s="53"/>
      <c r="Z122" s="53"/>
      <c r="AA122" s="53"/>
      <c r="AB122" s="34"/>
      <c r="AC122" s="58"/>
      <c r="AD122" s="58"/>
      <c r="AE122" s="58"/>
      <c r="AF122" s="58"/>
      <c r="AG122" s="58"/>
      <c r="AH122" s="34"/>
      <c r="AI122" s="32"/>
      <c r="AJ122" s="45"/>
      <c r="AK122" s="45"/>
      <c r="AL122" s="45"/>
      <c r="AM122" s="45"/>
      <c r="AN122" s="45"/>
      <c r="AO122" s="45"/>
      <c r="AP122" s="45"/>
      <c r="AQ122" s="34"/>
    </row>
    <row r="123" spans="1:43" ht="409.5" x14ac:dyDescent="0.35">
      <c r="A123" t="s">
        <v>1464</v>
      </c>
      <c r="B123" t="s">
        <v>1465</v>
      </c>
      <c r="C123" s="1" t="s">
        <v>1467</v>
      </c>
      <c r="D123" s="31" t="s">
        <v>1941</v>
      </c>
      <c r="E123" s="82"/>
      <c r="F123" s="49"/>
      <c r="G123" s="49"/>
      <c r="H123" s="49"/>
      <c r="I123" s="49" t="s">
        <v>1582</v>
      </c>
      <c r="J123" s="49" t="s">
        <v>1582</v>
      </c>
      <c r="K123" s="49" t="s">
        <v>1582</v>
      </c>
      <c r="L123" s="49"/>
      <c r="M123" s="49"/>
      <c r="N123" s="49"/>
      <c r="O123" s="49"/>
      <c r="P123" s="34" t="s">
        <v>1942</v>
      </c>
      <c r="Q123" s="34"/>
      <c r="R123" s="50" t="s">
        <v>1582</v>
      </c>
      <c r="S123" s="50"/>
      <c r="T123" s="50"/>
      <c r="U123" s="50"/>
      <c r="V123" s="53" t="s">
        <v>1582</v>
      </c>
      <c r="W123" s="53" t="s">
        <v>1582</v>
      </c>
      <c r="X123" s="53"/>
      <c r="Y123" s="53"/>
      <c r="Z123" s="53" t="s">
        <v>1582</v>
      </c>
      <c r="AA123" s="53" t="s">
        <v>1582</v>
      </c>
      <c r="AB123" s="34"/>
      <c r="AC123" s="58" t="s">
        <v>1582</v>
      </c>
      <c r="AD123" s="58"/>
      <c r="AE123" s="58"/>
      <c r="AF123" s="58"/>
      <c r="AG123" s="58"/>
      <c r="AH123" s="34" t="s">
        <v>1943</v>
      </c>
      <c r="AI123" s="32"/>
      <c r="AJ123" s="45"/>
      <c r="AK123" s="45"/>
      <c r="AL123" s="45"/>
      <c r="AM123" s="45"/>
      <c r="AN123" s="45"/>
      <c r="AO123" s="45"/>
      <c r="AP123" s="45"/>
      <c r="AQ123" s="34"/>
    </row>
    <row r="124" spans="1:43" s="3" customFormat="1" ht="409.5" x14ac:dyDescent="0.35">
      <c r="A124" t="s">
        <v>1507</v>
      </c>
      <c r="B124" t="s">
        <v>1508</v>
      </c>
      <c r="C124" s="1" t="s">
        <v>1510</v>
      </c>
      <c r="D124" s="31" t="s">
        <v>1944</v>
      </c>
      <c r="E124" s="82" t="s">
        <v>1538</v>
      </c>
      <c r="F124" s="49"/>
      <c r="G124" s="49"/>
      <c r="H124" s="49"/>
      <c r="I124" s="49"/>
      <c r="J124" s="49"/>
      <c r="K124" s="49"/>
      <c r="L124" s="49"/>
      <c r="M124" s="49"/>
      <c r="N124" s="49"/>
      <c r="O124" s="49"/>
      <c r="P124" s="34"/>
      <c r="Q124" s="34"/>
      <c r="R124" s="77"/>
      <c r="S124" s="77"/>
      <c r="T124" s="77"/>
      <c r="U124" s="77"/>
      <c r="V124" s="53"/>
      <c r="W124" s="53"/>
      <c r="X124" s="53"/>
      <c r="Y124" s="53"/>
      <c r="Z124" s="53"/>
      <c r="AA124" s="53"/>
      <c r="AB124" s="34"/>
      <c r="AC124" s="58"/>
      <c r="AD124" s="58"/>
      <c r="AE124" s="58"/>
      <c r="AF124" s="58"/>
      <c r="AG124" s="58"/>
      <c r="AH124" s="34"/>
      <c r="AI124" s="32"/>
      <c r="AJ124" s="45"/>
      <c r="AK124" s="45"/>
      <c r="AL124" s="45"/>
      <c r="AM124" s="45"/>
      <c r="AN124" s="45"/>
      <c r="AO124" s="45"/>
      <c r="AP124" s="45"/>
      <c r="AQ124" s="34"/>
    </row>
    <row r="125" spans="1:43" ht="409.5" x14ac:dyDescent="0.35">
      <c r="A125" t="s">
        <v>1517</v>
      </c>
      <c r="B125" t="s">
        <v>1518</v>
      </c>
      <c r="C125" s="1" t="s">
        <v>1520</v>
      </c>
      <c r="D125" s="31" t="s">
        <v>1945</v>
      </c>
      <c r="E125" s="82"/>
      <c r="F125" s="49"/>
      <c r="G125" s="49"/>
      <c r="H125" s="49" t="s">
        <v>1582</v>
      </c>
      <c r="I125" s="49" t="s">
        <v>1582</v>
      </c>
      <c r="J125" s="49"/>
      <c r="K125" s="49"/>
      <c r="L125" s="49"/>
      <c r="M125" s="49"/>
      <c r="N125" s="49"/>
      <c r="O125" s="49"/>
      <c r="P125" s="34" t="s">
        <v>1946</v>
      </c>
      <c r="Q125" s="34"/>
      <c r="R125" s="50"/>
      <c r="S125" s="50" t="s">
        <v>1582</v>
      </c>
      <c r="T125" s="50"/>
      <c r="U125" s="50"/>
      <c r="V125" s="53" t="s">
        <v>1582</v>
      </c>
      <c r="W125" s="53"/>
      <c r="X125" s="53"/>
      <c r="Y125" s="53"/>
      <c r="Z125" s="53"/>
      <c r="AA125" s="53"/>
      <c r="AB125" s="34"/>
      <c r="AC125" s="58" t="s">
        <v>1582</v>
      </c>
      <c r="AD125" s="58" t="s">
        <v>1582</v>
      </c>
      <c r="AE125" s="58"/>
      <c r="AF125" s="58"/>
      <c r="AG125" s="58"/>
      <c r="AH125" s="34"/>
      <c r="AI125" s="32"/>
      <c r="AJ125" s="45" t="s">
        <v>1582</v>
      </c>
      <c r="AK125" s="45"/>
      <c r="AL125" s="45" t="s">
        <v>1582</v>
      </c>
      <c r="AM125" s="45"/>
      <c r="AN125" s="45"/>
      <c r="AO125" s="45"/>
      <c r="AP125" s="45"/>
      <c r="AQ125" s="34"/>
    </row>
    <row r="126" spans="1:43" ht="377" x14ac:dyDescent="0.35">
      <c r="A126" t="s">
        <v>1523</v>
      </c>
      <c r="B126" t="s">
        <v>1524</v>
      </c>
      <c r="C126" s="1" t="s">
        <v>1526</v>
      </c>
      <c r="D126" s="31" t="s">
        <v>1947</v>
      </c>
      <c r="E126" s="82"/>
      <c r="F126" s="50"/>
      <c r="G126" s="50"/>
      <c r="H126" s="50"/>
      <c r="I126" s="50"/>
      <c r="J126" s="50" t="s">
        <v>1582</v>
      </c>
      <c r="K126" s="50" t="s">
        <v>1582</v>
      </c>
      <c r="L126" s="50"/>
      <c r="M126" s="50"/>
      <c r="N126" s="50"/>
      <c r="O126" s="50"/>
      <c r="P126" s="34" t="s">
        <v>1948</v>
      </c>
      <c r="Q126" s="34" t="s">
        <v>1949</v>
      </c>
      <c r="R126" s="50"/>
      <c r="S126" s="50"/>
      <c r="T126" s="50" t="s">
        <v>1582</v>
      </c>
      <c r="U126" s="50"/>
      <c r="V126" s="54"/>
      <c r="W126" s="54"/>
      <c r="X126" s="54"/>
      <c r="Y126" s="54" t="s">
        <v>1582</v>
      </c>
      <c r="Z126" s="54"/>
      <c r="AA126" s="54"/>
      <c r="AB126" s="34"/>
      <c r="AC126" s="59" t="s">
        <v>1582</v>
      </c>
      <c r="AD126" s="59"/>
      <c r="AE126" s="59"/>
      <c r="AF126" s="59" t="s">
        <v>1582</v>
      </c>
      <c r="AG126" s="59"/>
      <c r="AH126" s="34"/>
      <c r="AI126" s="32"/>
      <c r="AJ126" s="46"/>
      <c r="AK126" s="46" t="s">
        <v>1582</v>
      </c>
      <c r="AL126" s="46" t="s">
        <v>1582</v>
      </c>
      <c r="AM126" s="46"/>
      <c r="AN126" s="46" t="s">
        <v>1582</v>
      </c>
      <c r="AO126" s="46"/>
      <c r="AP126" s="46"/>
      <c r="AQ126" s="34"/>
    </row>
  </sheetData>
  <mergeCells count="4">
    <mergeCell ref="F2:U2"/>
    <mergeCell ref="V2:AB2"/>
    <mergeCell ref="AC2:AI2"/>
    <mergeCell ref="AJ2:AP2"/>
  </mergeCells>
  <phoneticPr fontId="8" type="noConversion"/>
  <hyperlinks>
    <hyperlink ref="D4" r:id="rId1" xr:uid="{D47CA1D5-E611-4D55-A619-B77441B242A6}"/>
    <hyperlink ref="D5" r:id="rId2" xr:uid="{A62A4684-2955-40F8-9D3E-1DC60FD2B2B1}"/>
    <hyperlink ref="D6" r:id="rId3" xr:uid="{F769181D-D70C-4E39-A433-77526D012A72}"/>
    <hyperlink ref="D7" r:id="rId4" xr:uid="{C419C95E-43DD-4546-8684-98639CCC4103}"/>
    <hyperlink ref="D8" r:id="rId5" xr:uid="{34E3D08B-C683-4BE6-92A1-084E9A9E77EF}"/>
    <hyperlink ref="D9" r:id="rId6" xr:uid="{FB76D819-B633-4C35-AB84-EA7EC7479854}"/>
    <hyperlink ref="D10" r:id="rId7" xr:uid="{63599D3F-B77B-4EFE-97A1-E26F8659220C}"/>
    <hyperlink ref="D11" r:id="rId8" xr:uid="{D1A0BD7C-20A9-4724-A7AB-1915FD6154D3}"/>
    <hyperlink ref="D12" r:id="rId9" xr:uid="{E7133F64-21AD-4D85-A054-B8952776FEBA}"/>
    <hyperlink ref="D13" r:id="rId10" xr:uid="{257F3FE1-75DF-468D-8A53-869EC70CEBB2}"/>
    <hyperlink ref="D14" r:id="rId11" xr:uid="{6CF5D104-00D4-45AA-A9C8-59868BB64DD3}"/>
    <hyperlink ref="D15" r:id="rId12" xr:uid="{34BE1DD7-03BD-4307-9857-2B76560EF27E}"/>
    <hyperlink ref="D20" r:id="rId13" xr:uid="{1A4BE2CD-1694-4518-8313-A1BDCE522C4D}"/>
    <hyperlink ref="D19" r:id="rId14" xr:uid="{1050E927-D0BA-4818-AE52-B1510781654F}"/>
    <hyperlink ref="D18" r:id="rId15" xr:uid="{E62363DB-943E-437E-BC28-3CACEF17197F}"/>
    <hyperlink ref="D17" r:id="rId16" xr:uid="{8CA01A1C-F669-44D6-B6DC-64645C1986F0}"/>
    <hyperlink ref="D16" r:id="rId17" xr:uid="{01958AFC-73FD-454E-A34C-7482ECF12A80}"/>
    <hyperlink ref="D29" r:id="rId18" xr:uid="{7FEDD653-CAA4-41C8-8A5C-A801460153F1}"/>
    <hyperlink ref="D32" r:id="rId19" xr:uid="{57A28CD2-3C0C-41F8-B4C6-8B5E7DA48CE9}"/>
    <hyperlink ref="D21" r:id="rId20" xr:uid="{5391CFBA-4C11-4F25-82B3-EA8B22615C34}"/>
    <hyperlink ref="D22" r:id="rId21" xr:uid="{72A0CDE7-C814-4D49-A838-2315C3F3655E}"/>
    <hyperlink ref="D23" r:id="rId22" xr:uid="{18AB2597-765D-4299-838E-201971BC4BA0}"/>
    <hyperlink ref="D24" r:id="rId23" xr:uid="{A773778B-3635-409D-916A-F38B9BC1A786}"/>
    <hyperlink ref="D25" r:id="rId24" xr:uid="{8B5D1E2E-9E9A-4649-82FA-A3042E0B7532}"/>
    <hyperlink ref="D26" r:id="rId25" xr:uid="{5D3A3FE0-5781-40BA-B462-4C8983BA0059}"/>
    <hyperlink ref="D27" r:id="rId26" xr:uid="{8D6444EB-055B-4427-B86F-A16FE9D81673}"/>
    <hyperlink ref="D28" r:id="rId27" xr:uid="{93B29C51-1B9F-4956-B75D-44A0E0BDB4DA}"/>
    <hyperlink ref="D30" r:id="rId28" xr:uid="{58BCEE97-923C-4C89-AD25-3EAD17266724}"/>
    <hyperlink ref="D31" r:id="rId29" xr:uid="{E511E058-F9E1-43DF-942B-E62F5AE79E19}"/>
    <hyperlink ref="D33" r:id="rId30" xr:uid="{E1339C35-B169-44FB-875C-DE32B62D6999}"/>
    <hyperlink ref="D34" r:id="rId31" xr:uid="{EB982C36-DA67-44CF-A974-B2B662F02241}"/>
    <hyperlink ref="D35" r:id="rId32" xr:uid="{4D4642A7-0DB5-4244-8B39-92FD298C036A}"/>
    <hyperlink ref="D36" r:id="rId33" xr:uid="{DEC4C86C-DE81-4E66-98C5-C5CCAF67A2A5}"/>
    <hyperlink ref="D37" r:id="rId34" xr:uid="{7A2AA1AE-022C-4FE9-A14B-B82BE5BA7BA3}"/>
    <hyperlink ref="D38" r:id="rId35" xr:uid="{B0116ED8-BD72-44A7-8B64-276FDB772372}"/>
    <hyperlink ref="D39" r:id="rId36" xr:uid="{E271CB74-9CA3-42C5-913E-4993D5402B51}"/>
    <hyperlink ref="D40" r:id="rId37" xr:uid="{6565AA5B-83BF-4586-A41C-28DD40441C89}"/>
    <hyperlink ref="D41" r:id="rId38" xr:uid="{67978B8B-718C-424F-8D68-80D79AB9A887}"/>
    <hyperlink ref="D42" r:id="rId39" xr:uid="{E7371322-A676-4ADB-AF96-4DA1C32E005F}"/>
    <hyperlink ref="D43" r:id="rId40" xr:uid="{25D64393-9F9D-4D9D-B08D-F8521572818F}"/>
    <hyperlink ref="D44" r:id="rId41" xr:uid="{4525CBC8-C78D-47D9-A590-40F4EC0993CC}"/>
    <hyperlink ref="D45" r:id="rId42" xr:uid="{2D27640A-FA3D-4ABF-910A-C7BCE3513828}"/>
    <hyperlink ref="D46" r:id="rId43" xr:uid="{8E1BAA06-AF25-48C4-8F82-E5A17EA51F51}"/>
    <hyperlink ref="D47" r:id="rId44" xr:uid="{37EA5CCF-A382-41C9-B2C2-5E58177D4731}"/>
    <hyperlink ref="D48" r:id="rId45" xr:uid="{00989E2F-C226-4390-8D72-7E1318FAE1ED}"/>
    <hyperlink ref="D49" r:id="rId46" xr:uid="{011B6C68-E781-40A9-80BF-A865EDC7B7ED}"/>
    <hyperlink ref="D50" r:id="rId47" xr:uid="{4FBDB2BE-7FD8-4DE3-AA97-BB433F294A56}"/>
    <hyperlink ref="D51" r:id="rId48" xr:uid="{97A9F4F6-1675-4E34-95BA-F07460DB6099}"/>
    <hyperlink ref="D52" r:id="rId49" xr:uid="{298E9851-8FE9-420C-B87C-899D56589070}"/>
    <hyperlink ref="D54" r:id="rId50" xr:uid="{56F33D9F-2DF1-40CF-9F66-4DAC1A1C22EA}"/>
    <hyperlink ref="D55" r:id="rId51" xr:uid="{493381D6-FFB1-4D94-9525-572F67774114}"/>
    <hyperlink ref="D53" r:id="rId52" xr:uid="{667656BA-BC6D-4146-A60E-1F8C9AAFD9C9}"/>
    <hyperlink ref="D56" r:id="rId53" xr:uid="{DE5CF99A-FF05-443D-A87C-099129545A0D}"/>
    <hyperlink ref="D57" r:id="rId54" xr:uid="{7D0C00BF-5FBF-4B51-BC98-40FDF2E50DAB}"/>
    <hyperlink ref="D58" r:id="rId55" xr:uid="{C95BFDC7-9D64-4073-9AEF-75B12F01A1CC}"/>
    <hyperlink ref="D59" r:id="rId56" xr:uid="{46A4F19B-40B2-442F-9707-8AECCD350E80}"/>
    <hyperlink ref="D60" r:id="rId57" xr:uid="{F3922C69-E6A8-4237-A1BA-9EDCDFAF8B6B}"/>
    <hyperlink ref="D61" r:id="rId58" xr:uid="{8067BDED-90BF-41BD-9313-74EDDB07C78B}"/>
    <hyperlink ref="D62" r:id="rId59" xr:uid="{B897E28A-C62B-4538-992E-5D6E3A3F52ED}"/>
    <hyperlink ref="D63" r:id="rId60" xr:uid="{AF47AF4D-6B88-4636-9DFE-941E429D9767}"/>
    <hyperlink ref="D64" r:id="rId61" xr:uid="{D56D83DF-0E93-4423-A0B9-4E16818E6E73}"/>
    <hyperlink ref="D65" r:id="rId62" xr:uid="{BD3609B3-D6FC-498F-905A-F74BABF5A312}"/>
    <hyperlink ref="D66" r:id="rId63" xr:uid="{7AC4B29A-7ACB-44C6-BAA6-0B29E74EB369}"/>
    <hyperlink ref="D118" r:id="rId64" xr:uid="{FEF0BB35-7C0F-45A3-A06C-5A9E87B73A6B}"/>
    <hyperlink ref="D67" r:id="rId65" xr:uid="{2C9020DE-A927-4E3E-A3DC-3036E385F47D}"/>
    <hyperlink ref="D68" r:id="rId66" xr:uid="{6D1896B9-A9A3-4118-9804-0FBC807057AE}"/>
    <hyperlink ref="D69" r:id="rId67" xr:uid="{1A558701-5BDC-41CA-8EB7-888C07E1E22F}"/>
    <hyperlink ref="D71" r:id="rId68" xr:uid="{9B3227FC-C048-4B8A-96BF-C5A23B3AAD50}"/>
    <hyperlink ref="D72" r:id="rId69" xr:uid="{FCE8235D-4F8E-488F-9F6B-9D4C8FCF6F20}"/>
    <hyperlink ref="D73" r:id="rId70" xr:uid="{52B6CEDC-C494-4853-B97C-D030847367C9}"/>
    <hyperlink ref="D74" r:id="rId71" xr:uid="{01CAE93E-EBFC-4C13-AFDD-83CFDBEE6E23}"/>
    <hyperlink ref="D76" r:id="rId72" xr:uid="{02A50D5A-1357-44B9-B31E-C6D7B7D74FAA}"/>
    <hyperlink ref="D77" r:id="rId73" xr:uid="{36D96089-1252-43E2-A126-3D3F9B378794}"/>
    <hyperlink ref="D78" r:id="rId74" xr:uid="{A4559E80-7B8D-4799-B6C0-462CFAA1B9B4}"/>
    <hyperlink ref="D79" r:id="rId75" xr:uid="{E91A49F5-2D71-408C-9466-8ABB37E443BF}"/>
    <hyperlink ref="D80" r:id="rId76" xr:uid="{71138DF7-2390-4856-98DA-B4276510C9D7}"/>
    <hyperlink ref="D86" r:id="rId77" xr:uid="{62686A62-DE09-436C-881F-B1E059658A64}"/>
  </hyperlinks>
  <pageMargins left="0.7" right="0.7" top="0.75" bottom="0.75" header="0.3" footer="0.3"/>
  <pageSetup orientation="portrait"/>
  <tableParts count="1">
    <tablePart r:id="rId7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2C465-4A56-436D-8CED-6AF01BDC7651}">
  <dimension ref="A2:AP99"/>
  <sheetViews>
    <sheetView tabSelected="1" zoomScale="70" zoomScaleNormal="70" workbookViewId="0">
      <selection activeCell="A6" sqref="A6"/>
    </sheetView>
  </sheetViews>
  <sheetFormatPr defaultRowHeight="14.5" x14ac:dyDescent="0.35"/>
  <cols>
    <col min="1" max="1" width="23.1796875" customWidth="1"/>
    <col min="2" max="2" width="121.54296875" customWidth="1"/>
    <col min="13" max="13" width="21.453125" customWidth="1"/>
    <col min="14" max="14" width="29.54296875" customWidth="1"/>
    <col min="25" max="25" width="17.81640625" customWidth="1"/>
    <col min="31" max="31" width="23.453125" customWidth="1"/>
    <col min="40" max="40" width="33.54296875" customWidth="1"/>
  </cols>
  <sheetData>
    <row r="2" spans="1:42" x14ac:dyDescent="0.35">
      <c r="B2" s="116" t="s">
        <v>1950</v>
      </c>
      <c r="C2" s="115">
        <f>C4/$C3</f>
        <v>0.28289473684210525</v>
      </c>
      <c r="D2" s="115">
        <f t="shared" ref="D2:L2" si="0">D4/$C3</f>
        <v>0.10526315789473684</v>
      </c>
      <c r="E2" s="115">
        <f t="shared" si="0"/>
        <v>0.1118421052631579</v>
      </c>
      <c r="F2" s="115">
        <f t="shared" si="0"/>
        <v>0.10526315789473684</v>
      </c>
      <c r="G2" s="115">
        <f t="shared" si="0"/>
        <v>0.16447368421052633</v>
      </c>
      <c r="H2" s="115">
        <f t="shared" si="0"/>
        <v>0.19078947368421054</v>
      </c>
      <c r="I2" s="115">
        <f t="shared" si="0"/>
        <v>0</v>
      </c>
      <c r="J2" s="115">
        <f t="shared" si="0"/>
        <v>2.6315789473684209E-2</v>
      </c>
      <c r="K2" s="115">
        <f t="shared" si="0"/>
        <v>1.3157894736842105E-2</v>
      </c>
      <c r="L2" s="115">
        <f t="shared" si="0"/>
        <v>0</v>
      </c>
      <c r="O2" s="115">
        <f>O4/$O3</f>
        <v>0.23893805309734514</v>
      </c>
      <c r="P2" s="115">
        <f t="shared" ref="P2:R2" si="1">P4/$O3</f>
        <v>0.38938053097345132</v>
      </c>
      <c r="Q2" s="115">
        <f t="shared" si="1"/>
        <v>0.26548672566371684</v>
      </c>
      <c r="R2" s="115">
        <f t="shared" si="1"/>
        <v>0.10619469026548672</v>
      </c>
      <c r="S2" s="115">
        <f>S4/$S3</f>
        <v>0.32863849765258218</v>
      </c>
      <c r="T2" s="115">
        <f t="shared" ref="T2:X2" si="2">T4/$S3</f>
        <v>0.12676056338028169</v>
      </c>
      <c r="U2" s="115">
        <f t="shared" si="2"/>
        <v>0.14084507042253522</v>
      </c>
      <c r="V2" s="115">
        <f t="shared" si="2"/>
        <v>0.13615023474178403</v>
      </c>
      <c r="W2" s="115">
        <f t="shared" si="2"/>
        <v>0.18309859154929578</v>
      </c>
      <c r="X2" s="115">
        <f t="shared" si="2"/>
        <v>8.4507042253521125E-2</v>
      </c>
      <c r="Z2" s="115">
        <f>Z4/$Z3</f>
        <v>0.54545454545454541</v>
      </c>
      <c r="AA2" s="115">
        <f t="shared" ref="AA2:AD2" si="3">AA4/$Z3</f>
        <v>0.10101010101010101</v>
      </c>
      <c r="AB2" s="115">
        <f t="shared" si="3"/>
        <v>8.0808080808080815E-2</v>
      </c>
      <c r="AC2" s="115">
        <f t="shared" si="3"/>
        <v>0.17171717171717171</v>
      </c>
      <c r="AD2" s="115">
        <f t="shared" si="3"/>
        <v>0.10101010101010101</v>
      </c>
    </row>
    <row r="3" spans="1:42" x14ac:dyDescent="0.35">
      <c r="B3" s="116" t="s">
        <v>1951</v>
      </c>
      <c r="C3">
        <f>SUM(C4:L4)</f>
        <v>152</v>
      </c>
      <c r="O3">
        <f>SUM(O4:R4)</f>
        <v>113</v>
      </c>
      <c r="S3">
        <f>SUM(S4:X4)</f>
        <v>213</v>
      </c>
      <c r="Z3">
        <f>SUM(Z4:AD4)</f>
        <v>99</v>
      </c>
      <c r="AG3">
        <f>SUM(AG4:AM4)</f>
        <v>226</v>
      </c>
    </row>
    <row r="4" spans="1:42" x14ac:dyDescent="0.35">
      <c r="B4" s="117" t="s">
        <v>1952</v>
      </c>
      <c r="C4">
        <f>COUNTIF(scopus__25610[AI],"x")</f>
        <v>43</v>
      </c>
      <c r="D4">
        <f>COUNTIF(scopus__25610[BC],"x")</f>
        <v>16</v>
      </c>
      <c r="E4">
        <f>COUNTIF(scopus__25610[CybSec],"x")</f>
        <v>17</v>
      </c>
      <c r="F4">
        <f>COUNTIF(scopus__25610[CT],"x")</f>
        <v>16</v>
      </c>
      <c r="G4">
        <f>COUNTIF(scopus__25610[IoT],"x")</f>
        <v>25</v>
      </c>
      <c r="H4">
        <f>COUNTIF(scopus__25610[BigData],"x")</f>
        <v>29</v>
      </c>
      <c r="I4">
        <f>COUNTIF(scopus__25610[AugReal],"x")</f>
        <v>0</v>
      </c>
      <c r="J4">
        <f>COUNTIF(scopus__25610[Virt],"x")</f>
        <v>4</v>
      </c>
      <c r="K4">
        <f>COUNTIF(scopus__25610[DigTwin],"x")</f>
        <v>2</v>
      </c>
      <c r="L4">
        <f>COUNTIF(scopus__25610[Rbt],"x")</f>
        <v>0</v>
      </c>
      <c r="O4">
        <f>COUNTIF(scopus__25610[[Conceptual ]],"x")</f>
        <v>27</v>
      </c>
      <c r="P4">
        <f>COUNTIF(scopus__25610[[Simulation ]],"x")</f>
        <v>44</v>
      </c>
      <c r="Q4">
        <f>COUNTIF(scopus__25610[Experimental / Pilot/ project ],"x")</f>
        <v>30</v>
      </c>
      <c r="R4">
        <f>COUNTIF(scopus__25610[Operational Real - Implemented ],"x")</f>
        <v>12</v>
      </c>
      <c r="S4">
        <f>COUNTIF(scopus__25610[Syst Oper],"x")</f>
        <v>70</v>
      </c>
      <c r="T4">
        <f>COUNTIF(scopus__25610[Syst Man],"x")</f>
        <v>27</v>
      </c>
      <c r="U4">
        <f>COUNTIF(scopus__25610[Net plan],"x")</f>
        <v>30</v>
      </c>
      <c r="V4">
        <f>COUNTIF(scopus__25610[Ass Man],"x")</f>
        <v>29</v>
      </c>
      <c r="W4">
        <f>COUNTIF(scopus__25610[Flex Man],"x")</f>
        <v>39</v>
      </c>
      <c r="X4">
        <f>COUNTIF(scopus__25610[[Comm Oper ]],"x")</f>
        <v>18</v>
      </c>
      <c r="Z4">
        <f>COUNTIF(scopus__25610[[ Technical ]],"x")</f>
        <v>54</v>
      </c>
      <c r="AA4">
        <f>COUNTIF(scopus__25610[Organizational],"x")</f>
        <v>10</v>
      </c>
      <c r="AB4">
        <f>COUNTIF(scopus__25610[[ Regulatory]],"x")</f>
        <v>8</v>
      </c>
      <c r="AC4">
        <f>COUNTIF(scopus__25610[[ Economic  ]],"x")</f>
        <v>17</v>
      </c>
      <c r="AD4">
        <f>COUNTIF(scopus__25610[Organizational],"x")</f>
        <v>10</v>
      </c>
      <c r="AG4">
        <f>COUNTIF(scopus__25610[Producers],"x")</f>
        <v>30</v>
      </c>
      <c r="AH4">
        <f>COUNTIF(scopus__25610[TSOs],"x")</f>
        <v>46</v>
      </c>
      <c r="AI4">
        <f>COUNTIF(scopus__25610[DSOs],"x")</f>
        <v>80</v>
      </c>
      <c r="AJ4">
        <f>COUNTIF(scopus__25610[Customers],"x")</f>
        <v>28</v>
      </c>
      <c r="AK4">
        <f>COUNTIF(scopus__25610[Tech. Provider],"x")</f>
        <v>8</v>
      </c>
      <c r="AL4">
        <f>COUNTIF(scopus__25610[Aggregators],"x")</f>
        <v>19</v>
      </c>
      <c r="AM4">
        <f>COUNTIF(scopus__25610[Regulators],"x")</f>
        <v>15</v>
      </c>
    </row>
    <row r="5" spans="1:42" x14ac:dyDescent="0.35">
      <c r="C5" s="122" t="s">
        <v>1539</v>
      </c>
      <c r="D5" s="122"/>
      <c r="E5" s="122"/>
      <c r="F5" s="122"/>
      <c r="G5" s="122"/>
      <c r="H5" s="122"/>
      <c r="I5" s="122"/>
      <c r="J5" s="122"/>
      <c r="K5" s="122"/>
      <c r="L5" s="122"/>
      <c r="M5" s="122"/>
      <c r="N5" s="122"/>
      <c r="O5" s="122"/>
      <c r="P5" s="122"/>
      <c r="Q5" s="122"/>
      <c r="R5" s="122"/>
      <c r="S5" s="123" t="s">
        <v>1540</v>
      </c>
      <c r="T5" s="123"/>
      <c r="U5" s="123"/>
      <c r="V5" s="123"/>
      <c r="W5" s="123"/>
      <c r="X5" s="123"/>
      <c r="Y5" s="123"/>
      <c r="Z5" s="124" t="s">
        <v>1541</v>
      </c>
      <c r="AA5" s="124"/>
      <c r="AB5" s="124"/>
      <c r="AC5" s="124"/>
      <c r="AD5" s="124"/>
      <c r="AE5" s="124"/>
      <c r="AF5" s="124"/>
      <c r="AG5" s="125" t="s">
        <v>1542</v>
      </c>
      <c r="AH5" s="125"/>
      <c r="AI5" s="125"/>
      <c r="AJ5" s="125"/>
      <c r="AK5" s="125"/>
      <c r="AL5" s="125"/>
      <c r="AM5" s="125"/>
      <c r="AN5" s="65"/>
    </row>
    <row r="6" spans="1:42" x14ac:dyDescent="0.35">
      <c r="A6" t="s">
        <v>0</v>
      </c>
      <c r="B6" t="s">
        <v>1</v>
      </c>
      <c r="C6" s="39" t="s">
        <v>1544</v>
      </c>
      <c r="D6" s="39" t="s">
        <v>1545</v>
      </c>
      <c r="E6" s="39" t="s">
        <v>1546</v>
      </c>
      <c r="F6" s="39" t="s">
        <v>1547</v>
      </c>
      <c r="G6" s="39" t="s">
        <v>1548</v>
      </c>
      <c r="H6" s="39" t="s">
        <v>1549</v>
      </c>
      <c r="I6" s="39" t="s">
        <v>1550</v>
      </c>
      <c r="J6" s="39" t="s">
        <v>1551</v>
      </c>
      <c r="K6" s="39" t="s">
        <v>1552</v>
      </c>
      <c r="L6" s="39" t="s">
        <v>1553</v>
      </c>
      <c r="M6" s="22" t="s">
        <v>1554</v>
      </c>
      <c r="N6" t="s">
        <v>1555</v>
      </c>
      <c r="O6" s="40" t="s">
        <v>1556</v>
      </c>
      <c r="P6" s="40" t="s">
        <v>1557</v>
      </c>
      <c r="Q6" s="40" t="s">
        <v>1558</v>
      </c>
      <c r="R6" s="40" t="s">
        <v>1559</v>
      </c>
      <c r="S6" s="55" t="s">
        <v>1560</v>
      </c>
      <c r="T6" s="55" t="s">
        <v>1561</v>
      </c>
      <c r="U6" s="55" t="s">
        <v>1562</v>
      </c>
      <c r="V6" s="55" t="s">
        <v>1563</v>
      </c>
      <c r="W6" s="55" t="s">
        <v>1564</v>
      </c>
      <c r="X6" s="55" t="s">
        <v>1565</v>
      </c>
      <c r="Y6" s="66" t="s">
        <v>1566</v>
      </c>
      <c r="Z6" s="41" t="s">
        <v>1567</v>
      </c>
      <c r="AA6" s="41" t="s">
        <v>1568</v>
      </c>
      <c r="AB6" s="41" t="s">
        <v>1569</v>
      </c>
      <c r="AC6" s="41" t="s">
        <v>1570</v>
      </c>
      <c r="AD6" s="41" t="s">
        <v>1571</v>
      </c>
      <c r="AE6" s="22" t="s">
        <v>1572</v>
      </c>
      <c r="AF6" s="22" t="s">
        <v>1573</v>
      </c>
      <c r="AG6" s="42" t="s">
        <v>1574</v>
      </c>
      <c r="AH6" s="42" t="s">
        <v>1575</v>
      </c>
      <c r="AI6" s="42" t="s">
        <v>1576</v>
      </c>
      <c r="AJ6" s="42" t="s">
        <v>1577</v>
      </c>
      <c r="AK6" s="42" t="s">
        <v>1578</v>
      </c>
      <c r="AL6" s="42" t="s">
        <v>1579</v>
      </c>
      <c r="AM6" s="42" t="s">
        <v>1580</v>
      </c>
      <c r="AN6" s="66" t="s">
        <v>1581</v>
      </c>
      <c r="AP6">
        <f>COUNT(x,)</f>
        <v>1</v>
      </c>
    </row>
    <row r="7" spans="1:42" ht="129.65" customHeight="1" x14ac:dyDescent="0.35">
      <c r="A7" s="3" t="s">
        <v>11</v>
      </c>
      <c r="B7" t="s">
        <v>12</v>
      </c>
      <c r="C7" s="89" t="s">
        <v>1582</v>
      </c>
      <c r="D7" s="89"/>
      <c r="E7" s="89"/>
      <c r="F7" s="89"/>
      <c r="G7" s="89"/>
      <c r="H7" s="89" t="s">
        <v>1582</v>
      </c>
      <c r="I7" s="89"/>
      <c r="J7" s="89"/>
      <c r="K7" s="89"/>
      <c r="L7" s="89"/>
      <c r="M7" s="36" t="s">
        <v>1583</v>
      </c>
      <c r="N7" s="36" t="s">
        <v>1584</v>
      </c>
      <c r="O7" s="89"/>
      <c r="P7" s="89"/>
      <c r="Q7" s="89" t="s">
        <v>1582</v>
      </c>
      <c r="R7" s="89" t="s">
        <v>1582</v>
      </c>
      <c r="S7" s="90" t="s">
        <v>1582</v>
      </c>
      <c r="T7" s="90"/>
      <c r="U7" s="90"/>
      <c r="V7" s="90"/>
      <c r="W7" s="90"/>
      <c r="X7" s="90"/>
      <c r="Y7" s="70" t="s">
        <v>1585</v>
      </c>
      <c r="Z7" s="91" t="s">
        <v>1582</v>
      </c>
      <c r="AA7" s="91"/>
      <c r="AB7" s="91"/>
      <c r="AC7" s="91"/>
      <c r="AD7" s="92"/>
      <c r="AE7" s="34" t="s">
        <v>1586</v>
      </c>
      <c r="AF7" s="93"/>
      <c r="AG7" s="94"/>
      <c r="AH7" s="94" t="s">
        <v>1582</v>
      </c>
      <c r="AI7" s="94" t="s">
        <v>1582</v>
      </c>
      <c r="AJ7" s="94"/>
      <c r="AK7" s="94"/>
      <c r="AL7" s="94"/>
      <c r="AM7" s="95"/>
      <c r="AN7" s="36" t="s">
        <v>1587</v>
      </c>
      <c r="AO7">
        <v>1</v>
      </c>
    </row>
    <row r="8" spans="1:42" ht="89.15" customHeight="1" x14ac:dyDescent="0.35">
      <c r="A8" s="3" t="s">
        <v>26</v>
      </c>
      <c r="B8" t="s">
        <v>27</v>
      </c>
      <c r="C8" s="96" t="s">
        <v>1582</v>
      </c>
      <c r="D8" s="96"/>
      <c r="E8" s="96"/>
      <c r="F8" s="96"/>
      <c r="G8" s="96"/>
      <c r="H8" s="96"/>
      <c r="I8" s="96"/>
      <c r="J8" s="96"/>
      <c r="K8" s="96"/>
      <c r="L8" s="96"/>
      <c r="M8" s="36" t="s">
        <v>1588</v>
      </c>
      <c r="N8" s="36" t="s">
        <v>1589</v>
      </c>
      <c r="O8" s="96"/>
      <c r="P8" s="96" t="s">
        <v>1582</v>
      </c>
      <c r="Q8" s="96"/>
      <c r="R8" s="96" t="s">
        <v>1582</v>
      </c>
      <c r="S8" s="97" t="s">
        <v>1582</v>
      </c>
      <c r="T8" s="97"/>
      <c r="U8" s="97"/>
      <c r="V8" s="97"/>
      <c r="W8" s="97" t="s">
        <v>1582</v>
      </c>
      <c r="X8" s="97"/>
      <c r="Y8" s="70" t="s">
        <v>1590</v>
      </c>
      <c r="Z8" s="98" t="s">
        <v>1582</v>
      </c>
      <c r="AA8" s="98"/>
      <c r="AB8" s="98"/>
      <c r="AC8" s="98"/>
      <c r="AD8" s="99"/>
      <c r="AE8" s="34" t="s">
        <v>1591</v>
      </c>
      <c r="AF8" s="93"/>
      <c r="AG8" s="100"/>
      <c r="AH8" s="100"/>
      <c r="AI8" s="100" t="s">
        <v>1582</v>
      </c>
      <c r="AJ8" s="100"/>
      <c r="AK8" s="100"/>
      <c r="AL8" s="100"/>
      <c r="AM8" s="101"/>
      <c r="AN8" s="36" t="s">
        <v>1592</v>
      </c>
      <c r="AO8">
        <v>2</v>
      </c>
    </row>
    <row r="9" spans="1:42" ht="65.5" customHeight="1" x14ac:dyDescent="0.35">
      <c r="A9" t="s">
        <v>40</v>
      </c>
      <c r="B9" t="s">
        <v>41</v>
      </c>
      <c r="C9" s="96"/>
      <c r="D9" s="96"/>
      <c r="E9" s="96"/>
      <c r="F9" s="96" t="s">
        <v>1582</v>
      </c>
      <c r="G9" s="96" t="s">
        <v>1582</v>
      </c>
      <c r="H9" s="96"/>
      <c r="I9" s="96"/>
      <c r="J9" s="96"/>
      <c r="K9" s="96"/>
      <c r="L9" s="96"/>
      <c r="M9" s="36" t="s">
        <v>1593</v>
      </c>
      <c r="N9" s="62" t="s">
        <v>1594</v>
      </c>
      <c r="O9" s="96"/>
      <c r="P9" s="96" t="s">
        <v>1582</v>
      </c>
      <c r="Q9" s="96"/>
      <c r="R9" s="96"/>
      <c r="S9" s="97" t="s">
        <v>1582</v>
      </c>
      <c r="T9" s="97"/>
      <c r="U9" s="97"/>
      <c r="V9" s="97"/>
      <c r="W9" s="97" t="s">
        <v>1582</v>
      </c>
      <c r="X9" s="97"/>
      <c r="Y9" s="36" t="s">
        <v>1595</v>
      </c>
      <c r="Z9" s="98" t="s">
        <v>1582</v>
      </c>
      <c r="AA9" s="98"/>
      <c r="AB9" s="98"/>
      <c r="AC9" s="98"/>
      <c r="AD9" s="99"/>
      <c r="AE9" s="34" t="s">
        <v>1596</v>
      </c>
      <c r="AF9" s="93"/>
      <c r="AG9" s="100"/>
      <c r="AH9" s="100"/>
      <c r="AI9" s="100" t="s">
        <v>1582</v>
      </c>
      <c r="AJ9" s="100" t="s">
        <v>1582</v>
      </c>
      <c r="AK9" s="100"/>
      <c r="AL9" s="100"/>
      <c r="AM9" s="101" t="s">
        <v>1582</v>
      </c>
      <c r="AN9" s="36" t="s">
        <v>1597</v>
      </c>
      <c r="AO9">
        <v>3</v>
      </c>
      <c r="AP9">
        <v>1</v>
      </c>
    </row>
    <row r="10" spans="1:42" ht="33.65" customHeight="1" x14ac:dyDescent="0.35">
      <c r="A10" s="3" t="s">
        <v>54</v>
      </c>
      <c r="B10" t="s">
        <v>55</v>
      </c>
      <c r="C10" s="102"/>
      <c r="D10" s="102" t="s">
        <v>1582</v>
      </c>
      <c r="E10" s="102"/>
      <c r="F10" s="102"/>
      <c r="G10" s="102"/>
      <c r="H10" s="102"/>
      <c r="I10" s="102"/>
      <c r="J10" s="102"/>
      <c r="K10" s="102"/>
      <c r="L10" s="102"/>
      <c r="M10" s="34" t="s">
        <v>1599</v>
      </c>
      <c r="N10" s="34" t="s">
        <v>1600</v>
      </c>
      <c r="O10" s="102"/>
      <c r="P10" s="102" t="s">
        <v>1582</v>
      </c>
      <c r="Q10" s="102" t="s">
        <v>1582</v>
      </c>
      <c r="R10" s="102"/>
      <c r="S10" s="103" t="s">
        <v>1582</v>
      </c>
      <c r="T10" s="103"/>
      <c r="U10" s="103"/>
      <c r="V10" s="103"/>
      <c r="W10" s="103" t="s">
        <v>1582</v>
      </c>
      <c r="X10" s="103" t="s">
        <v>1582</v>
      </c>
      <c r="Y10" s="34" t="s">
        <v>1601</v>
      </c>
      <c r="Z10" s="99" t="s">
        <v>1582</v>
      </c>
      <c r="AA10" s="99"/>
      <c r="AB10" s="99"/>
      <c r="AC10" s="99" t="s">
        <v>1582</v>
      </c>
      <c r="AD10" s="99"/>
      <c r="AE10" s="34" t="s">
        <v>1602</v>
      </c>
      <c r="AF10" s="93"/>
      <c r="AG10" s="100" t="s">
        <v>1582</v>
      </c>
      <c r="AH10" s="100" t="s">
        <v>1582</v>
      </c>
      <c r="AI10" s="100" t="s">
        <v>1582</v>
      </c>
      <c r="AJ10" s="100" t="s">
        <v>1582</v>
      </c>
      <c r="AK10" s="100"/>
      <c r="AL10" s="100"/>
      <c r="AM10" s="100" t="s">
        <v>1582</v>
      </c>
      <c r="AN10" s="34" t="s">
        <v>1603</v>
      </c>
      <c r="AO10">
        <v>4</v>
      </c>
      <c r="AP10">
        <v>1</v>
      </c>
    </row>
    <row r="11" spans="1:42" ht="72.5" x14ac:dyDescent="0.35">
      <c r="A11" t="s">
        <v>68</v>
      </c>
      <c r="B11" t="s">
        <v>69</v>
      </c>
      <c r="C11" s="102" t="s">
        <v>1582</v>
      </c>
      <c r="D11" s="102"/>
      <c r="E11" s="102"/>
      <c r="F11" s="102"/>
      <c r="G11" s="102"/>
      <c r="H11" s="102"/>
      <c r="I11" s="102"/>
      <c r="J11" s="102"/>
      <c r="K11" s="102"/>
      <c r="L11" s="102"/>
      <c r="M11" s="34" t="s">
        <v>1604</v>
      </c>
      <c r="N11" s="34" t="s">
        <v>1605</v>
      </c>
      <c r="O11" s="102"/>
      <c r="P11" s="102" t="s">
        <v>1582</v>
      </c>
      <c r="Q11" s="102"/>
      <c r="R11" s="102"/>
      <c r="S11" s="103" t="s">
        <v>1582</v>
      </c>
      <c r="T11" s="103"/>
      <c r="U11" s="103"/>
      <c r="V11" s="103"/>
      <c r="W11" s="103"/>
      <c r="X11" s="103"/>
      <c r="Y11" s="34" t="s">
        <v>1606</v>
      </c>
      <c r="Z11" s="99" t="s">
        <v>1582</v>
      </c>
      <c r="AA11" s="99"/>
      <c r="AB11" s="99"/>
      <c r="AC11" s="99"/>
      <c r="AD11" s="99"/>
      <c r="AE11" s="62" t="s">
        <v>1607</v>
      </c>
      <c r="AF11" s="93"/>
      <c r="AG11" s="100"/>
      <c r="AH11" s="100" t="s">
        <v>1582</v>
      </c>
      <c r="AI11" s="100" t="s">
        <v>1582</v>
      </c>
      <c r="AJ11" s="100"/>
      <c r="AK11" s="100"/>
      <c r="AL11" s="100"/>
      <c r="AM11" s="100"/>
      <c r="AN11" s="34"/>
      <c r="AO11">
        <v>5</v>
      </c>
    </row>
    <row r="12" spans="1:42" ht="58" hidden="1" x14ac:dyDescent="0.35">
      <c r="A12" t="s">
        <v>81</v>
      </c>
      <c r="B12" t="s">
        <v>82</v>
      </c>
      <c r="C12" s="102" t="s">
        <v>1582</v>
      </c>
      <c r="D12" s="102"/>
      <c r="E12" s="102"/>
      <c r="F12" s="102"/>
      <c r="G12" s="102"/>
      <c r="H12" s="102" t="s">
        <v>1582</v>
      </c>
      <c r="I12" s="102"/>
      <c r="J12" s="102"/>
      <c r="K12" s="102"/>
      <c r="L12" s="102"/>
      <c r="M12" s="34" t="s">
        <v>1613</v>
      </c>
      <c r="N12" s="34" t="s">
        <v>1614</v>
      </c>
      <c r="O12" s="102" t="s">
        <v>1582</v>
      </c>
      <c r="P12" s="102" t="s">
        <v>1582</v>
      </c>
      <c r="Q12" s="102"/>
      <c r="R12" s="102"/>
      <c r="S12" s="103" t="s">
        <v>1582</v>
      </c>
      <c r="T12" s="103"/>
      <c r="U12" s="103" t="s">
        <v>1582</v>
      </c>
      <c r="V12" s="103"/>
      <c r="W12" s="103"/>
      <c r="X12" s="103"/>
      <c r="Y12" s="34" t="s">
        <v>1615</v>
      </c>
      <c r="Z12" s="99"/>
      <c r="AA12" s="99"/>
      <c r="AB12" s="99"/>
      <c r="AC12" s="99"/>
      <c r="AD12" s="99"/>
      <c r="AE12" s="34"/>
      <c r="AF12" s="93"/>
      <c r="AG12" s="100"/>
      <c r="AH12" s="100" t="s">
        <v>1582</v>
      </c>
      <c r="AI12" s="100" t="s">
        <v>1582</v>
      </c>
      <c r="AJ12" s="100" t="s">
        <v>1582</v>
      </c>
      <c r="AK12" s="100"/>
      <c r="AL12" s="100"/>
      <c r="AM12" s="100"/>
      <c r="AN12" s="62" t="s">
        <v>1616</v>
      </c>
      <c r="AO12">
        <v>6</v>
      </c>
    </row>
    <row r="13" spans="1:42" ht="72.5" hidden="1" x14ac:dyDescent="0.35">
      <c r="A13" t="s">
        <v>88</v>
      </c>
      <c r="B13" t="s">
        <v>89</v>
      </c>
      <c r="C13" s="102" t="s">
        <v>1582</v>
      </c>
      <c r="D13" s="102"/>
      <c r="E13" s="102"/>
      <c r="F13" s="102"/>
      <c r="G13" s="102"/>
      <c r="H13" s="102" t="s">
        <v>1582</v>
      </c>
      <c r="I13" s="102"/>
      <c r="J13" s="102"/>
      <c r="K13" s="102"/>
      <c r="L13" s="102"/>
      <c r="M13" s="34" t="s">
        <v>1617</v>
      </c>
      <c r="N13" s="34" t="s">
        <v>1618</v>
      </c>
      <c r="O13" s="102"/>
      <c r="P13" s="102" t="s">
        <v>1582</v>
      </c>
      <c r="Q13" s="102"/>
      <c r="R13" s="102"/>
      <c r="S13" s="103" t="s">
        <v>1582</v>
      </c>
      <c r="T13" s="103"/>
      <c r="U13" s="103"/>
      <c r="V13" s="103" t="s">
        <v>1582</v>
      </c>
      <c r="W13" s="103"/>
      <c r="X13" s="103"/>
      <c r="Y13" s="34" t="s">
        <v>1619</v>
      </c>
      <c r="Z13" s="99"/>
      <c r="AA13" s="99"/>
      <c r="AB13" s="99"/>
      <c r="AC13" s="99"/>
      <c r="AD13" s="99"/>
      <c r="AE13" s="34"/>
      <c r="AF13" s="93"/>
      <c r="AG13" s="100"/>
      <c r="AH13" s="100" t="s">
        <v>1582</v>
      </c>
      <c r="AI13" s="100" t="s">
        <v>1582</v>
      </c>
      <c r="AJ13" s="100"/>
      <c r="AK13" s="100"/>
      <c r="AL13" s="100"/>
      <c r="AM13" s="100"/>
      <c r="AN13" s="62" t="s">
        <v>1620</v>
      </c>
      <c r="AO13">
        <v>7</v>
      </c>
    </row>
    <row r="14" spans="1:42" ht="43.5" hidden="1" x14ac:dyDescent="0.35">
      <c r="A14" t="s">
        <v>100</v>
      </c>
      <c r="B14" t="s">
        <v>101</v>
      </c>
      <c r="C14" s="106"/>
      <c r="D14" s="106"/>
      <c r="E14" s="106"/>
      <c r="F14" s="106"/>
      <c r="G14" s="106" t="s">
        <v>1582</v>
      </c>
      <c r="H14" s="106"/>
      <c r="I14" s="106"/>
      <c r="J14" s="106"/>
      <c r="K14" s="106"/>
      <c r="L14" s="106"/>
      <c r="M14" s="34" t="s">
        <v>1621</v>
      </c>
      <c r="N14" s="34" t="s">
        <v>1622</v>
      </c>
      <c r="O14" s="106" t="s">
        <v>1582</v>
      </c>
      <c r="P14" s="106"/>
      <c r="Q14" s="106"/>
      <c r="R14" s="106"/>
      <c r="S14" s="108"/>
      <c r="T14" s="108"/>
      <c r="U14" s="108"/>
      <c r="V14" s="108"/>
      <c r="W14" s="108" t="s">
        <v>1582</v>
      </c>
      <c r="X14" s="108"/>
      <c r="Y14" s="71" t="s">
        <v>1623</v>
      </c>
      <c r="Z14" s="111"/>
      <c r="AA14" s="111"/>
      <c r="AB14" s="111"/>
      <c r="AC14" s="111"/>
      <c r="AD14" s="111"/>
      <c r="AE14" s="34"/>
      <c r="AF14" s="93"/>
      <c r="AG14" s="113"/>
      <c r="AH14" s="113"/>
      <c r="AI14" s="113"/>
      <c r="AJ14" s="113" t="s">
        <v>1582</v>
      </c>
      <c r="AK14" s="113"/>
      <c r="AL14" s="113" t="s">
        <v>1582</v>
      </c>
      <c r="AM14" s="113" t="s">
        <v>1582</v>
      </c>
      <c r="AN14" s="34" t="s">
        <v>1624</v>
      </c>
      <c r="AO14">
        <v>8</v>
      </c>
      <c r="AP14">
        <v>1</v>
      </c>
    </row>
    <row r="15" spans="1:42" ht="87" x14ac:dyDescent="0.35">
      <c r="A15" t="s">
        <v>107</v>
      </c>
      <c r="B15" t="s">
        <v>108</v>
      </c>
      <c r="C15" s="102"/>
      <c r="D15" s="102"/>
      <c r="E15" s="102"/>
      <c r="F15" s="102"/>
      <c r="G15" s="102" t="s">
        <v>1582</v>
      </c>
      <c r="H15" s="102" t="s">
        <v>1582</v>
      </c>
      <c r="I15" s="102"/>
      <c r="J15" s="102"/>
      <c r="K15" s="102"/>
      <c r="L15" s="102"/>
      <c r="M15" s="62" t="s">
        <v>1625</v>
      </c>
      <c r="N15" s="34" t="s">
        <v>1626</v>
      </c>
      <c r="O15" s="102" t="s">
        <v>1582</v>
      </c>
      <c r="P15" s="102" t="s">
        <v>1582</v>
      </c>
      <c r="Q15" s="102"/>
      <c r="R15" s="102"/>
      <c r="S15" s="103" t="s">
        <v>1582</v>
      </c>
      <c r="T15" s="103" t="s">
        <v>1582</v>
      </c>
      <c r="U15" s="103"/>
      <c r="V15" s="103"/>
      <c r="W15" s="103"/>
      <c r="X15" s="103"/>
      <c r="Y15" s="34" t="s">
        <v>1627</v>
      </c>
      <c r="Z15" s="99" t="s">
        <v>1582</v>
      </c>
      <c r="AA15" s="99" t="s">
        <v>1582</v>
      </c>
      <c r="AB15" s="99"/>
      <c r="AC15" s="99"/>
      <c r="AD15" s="99"/>
      <c r="AE15" s="34" t="s">
        <v>1628</v>
      </c>
      <c r="AF15" s="93"/>
      <c r="AG15" s="100"/>
      <c r="AH15" s="100"/>
      <c r="AI15" s="100" t="s">
        <v>1582</v>
      </c>
      <c r="AJ15" s="100" t="s">
        <v>1582</v>
      </c>
      <c r="AK15" s="100" t="s">
        <v>1582</v>
      </c>
      <c r="AL15" s="100"/>
      <c r="AM15" s="100"/>
      <c r="AN15" s="34"/>
      <c r="AO15">
        <v>9</v>
      </c>
      <c r="AP15">
        <v>1</v>
      </c>
    </row>
    <row r="16" spans="1:42" ht="101.5" x14ac:dyDescent="0.35">
      <c r="A16" t="s">
        <v>113</v>
      </c>
      <c r="B16" t="s">
        <v>114</v>
      </c>
      <c r="C16" s="102"/>
      <c r="D16" s="102"/>
      <c r="E16" s="102"/>
      <c r="F16" s="102" t="s">
        <v>1582</v>
      </c>
      <c r="G16" s="102"/>
      <c r="H16" s="102"/>
      <c r="I16" s="102"/>
      <c r="J16" s="102"/>
      <c r="K16" s="102"/>
      <c r="L16" s="102"/>
      <c r="M16" s="34" t="s">
        <v>1629</v>
      </c>
      <c r="N16" s="34" t="s">
        <v>1630</v>
      </c>
      <c r="O16" s="102"/>
      <c r="P16" s="102"/>
      <c r="Q16" s="102"/>
      <c r="R16" s="102" t="s">
        <v>1582</v>
      </c>
      <c r="S16" s="103" t="s">
        <v>1582</v>
      </c>
      <c r="T16" s="103"/>
      <c r="U16" s="103"/>
      <c r="V16" s="103" t="s">
        <v>1582</v>
      </c>
      <c r="W16" s="103"/>
      <c r="X16" s="103"/>
      <c r="Y16" s="34" t="s">
        <v>1631</v>
      </c>
      <c r="Z16" s="99" t="s">
        <v>1582</v>
      </c>
      <c r="AA16" s="99" t="s">
        <v>1582</v>
      </c>
      <c r="AB16" s="99"/>
      <c r="AC16" s="99"/>
      <c r="AD16" s="99"/>
      <c r="AE16" s="34" t="s">
        <v>1632</v>
      </c>
      <c r="AF16" s="93"/>
      <c r="AG16" s="100"/>
      <c r="AH16" s="100"/>
      <c r="AI16" s="100" t="s">
        <v>1582</v>
      </c>
      <c r="AJ16" s="100"/>
      <c r="AK16" s="100"/>
      <c r="AL16" s="100" t="s">
        <v>1582</v>
      </c>
      <c r="AM16" s="100"/>
      <c r="AN16" s="34"/>
      <c r="AO16">
        <v>10</v>
      </c>
      <c r="AP16">
        <v>1</v>
      </c>
    </row>
    <row r="17" spans="1:42" ht="101.5" hidden="1" x14ac:dyDescent="0.35">
      <c r="A17" t="s">
        <v>134</v>
      </c>
      <c r="B17" t="s">
        <v>135</v>
      </c>
      <c r="C17" s="106" t="s">
        <v>1582</v>
      </c>
      <c r="D17" s="106"/>
      <c r="E17" s="106"/>
      <c r="F17" s="106"/>
      <c r="G17" s="106"/>
      <c r="H17" s="106" t="s">
        <v>1582</v>
      </c>
      <c r="I17" s="106"/>
      <c r="J17" s="106"/>
      <c r="K17" s="106"/>
      <c r="L17" s="106"/>
      <c r="M17" s="34" t="s">
        <v>1633</v>
      </c>
      <c r="N17" s="34" t="s">
        <v>1634</v>
      </c>
      <c r="O17" s="106"/>
      <c r="P17" s="106" t="s">
        <v>1582</v>
      </c>
      <c r="Q17" s="106"/>
      <c r="R17" s="106"/>
      <c r="S17" s="108"/>
      <c r="T17" s="108" t="s">
        <v>1582</v>
      </c>
      <c r="U17" s="108" t="s">
        <v>1582</v>
      </c>
      <c r="V17" s="108"/>
      <c r="W17" s="108"/>
      <c r="X17" s="108"/>
      <c r="Y17" s="71" t="s">
        <v>1635</v>
      </c>
      <c r="Z17" s="111" t="s">
        <v>1582</v>
      </c>
      <c r="AA17" s="111"/>
      <c r="AB17" s="111"/>
      <c r="AC17" s="111"/>
      <c r="AD17" s="111"/>
      <c r="AE17" s="34" t="s">
        <v>1636</v>
      </c>
      <c r="AF17" s="93"/>
      <c r="AG17" s="113"/>
      <c r="AH17" s="113" t="s">
        <v>1582</v>
      </c>
      <c r="AI17" s="113" t="s">
        <v>1582</v>
      </c>
      <c r="AJ17" s="113"/>
      <c r="AK17" s="113"/>
      <c r="AL17" s="113"/>
      <c r="AM17" s="113"/>
      <c r="AN17" s="34" t="s">
        <v>1637</v>
      </c>
      <c r="AO17">
        <v>11</v>
      </c>
    </row>
    <row r="18" spans="1:42" ht="43.5" hidden="1" x14ac:dyDescent="0.35">
      <c r="A18" s="3" t="s">
        <v>141</v>
      </c>
      <c r="B18" t="s">
        <v>142</v>
      </c>
      <c r="C18" s="102"/>
      <c r="D18" s="102"/>
      <c r="E18" s="102" t="s">
        <v>1582</v>
      </c>
      <c r="F18" s="102"/>
      <c r="G18" s="102"/>
      <c r="H18" s="102"/>
      <c r="I18" s="102"/>
      <c r="J18" s="102"/>
      <c r="K18" s="102"/>
      <c r="L18" s="102"/>
      <c r="M18" s="34" t="s">
        <v>1638</v>
      </c>
      <c r="N18" s="34"/>
      <c r="O18" s="102"/>
      <c r="P18" s="102"/>
      <c r="Q18" s="102"/>
      <c r="R18" s="102" t="s">
        <v>1582</v>
      </c>
      <c r="S18" s="103" t="s">
        <v>1582</v>
      </c>
      <c r="T18" s="103"/>
      <c r="U18" s="103" t="s">
        <v>1582</v>
      </c>
      <c r="V18" s="103"/>
      <c r="W18" s="103"/>
      <c r="X18" s="103"/>
      <c r="Y18" s="34" t="s">
        <v>1639</v>
      </c>
      <c r="Z18" s="99"/>
      <c r="AA18" s="99"/>
      <c r="AB18" s="99"/>
      <c r="AC18" s="99"/>
      <c r="AD18" s="99"/>
      <c r="AE18" s="34"/>
      <c r="AF18" s="93"/>
      <c r="AG18" s="100"/>
      <c r="AH18" s="100" t="s">
        <v>1582</v>
      </c>
      <c r="AI18" s="100" t="s">
        <v>1582</v>
      </c>
      <c r="AJ18" s="100"/>
      <c r="AK18" s="100"/>
      <c r="AL18" s="100"/>
      <c r="AM18" s="100" t="s">
        <v>1582</v>
      </c>
      <c r="AN18" s="62" t="s">
        <v>1640</v>
      </c>
      <c r="AO18">
        <v>12</v>
      </c>
      <c r="AP18">
        <v>1</v>
      </c>
    </row>
    <row r="19" spans="1:42" ht="58" x14ac:dyDescent="0.35">
      <c r="A19" t="s">
        <v>166</v>
      </c>
      <c r="B19" t="s">
        <v>167</v>
      </c>
      <c r="C19" s="102"/>
      <c r="D19" s="102"/>
      <c r="E19" s="102"/>
      <c r="F19" s="102"/>
      <c r="G19" s="102" t="s">
        <v>1582</v>
      </c>
      <c r="H19" s="102" t="s">
        <v>1582</v>
      </c>
      <c r="I19" s="102"/>
      <c r="J19" s="102"/>
      <c r="K19" s="102"/>
      <c r="L19" s="102"/>
      <c r="M19" s="34" t="s">
        <v>1641</v>
      </c>
      <c r="N19" s="62" t="s">
        <v>1642</v>
      </c>
      <c r="O19" s="102"/>
      <c r="P19" s="102"/>
      <c r="Q19" s="102"/>
      <c r="R19" s="102" t="s">
        <v>1582</v>
      </c>
      <c r="S19" s="103" t="s">
        <v>1582</v>
      </c>
      <c r="T19" s="103"/>
      <c r="U19" s="103" t="s">
        <v>1582</v>
      </c>
      <c r="V19" s="103"/>
      <c r="W19" s="103" t="s">
        <v>1582</v>
      </c>
      <c r="X19" s="103"/>
      <c r="Y19" s="71" t="s">
        <v>1643</v>
      </c>
      <c r="Z19" s="99" t="s">
        <v>1582</v>
      </c>
      <c r="AA19" s="99"/>
      <c r="AB19" s="99"/>
      <c r="AC19" s="99"/>
      <c r="AD19" s="99"/>
      <c r="AE19" s="34" t="s">
        <v>1644</v>
      </c>
      <c r="AF19" s="93"/>
      <c r="AG19" s="100"/>
      <c r="AH19" s="100"/>
      <c r="AI19" s="100" t="s">
        <v>1582</v>
      </c>
      <c r="AJ19" s="100" t="s">
        <v>1582</v>
      </c>
      <c r="AK19" s="100" t="s">
        <v>1582</v>
      </c>
      <c r="AL19" s="100"/>
      <c r="AM19" s="100" t="s">
        <v>1582</v>
      </c>
      <c r="AN19" s="62" t="s">
        <v>1645</v>
      </c>
      <c r="AO19">
        <v>13</v>
      </c>
      <c r="AP19">
        <v>1</v>
      </c>
    </row>
    <row r="20" spans="1:42" ht="43.5" hidden="1" x14ac:dyDescent="0.35">
      <c r="A20" t="s">
        <v>172</v>
      </c>
      <c r="B20" t="s">
        <v>173</v>
      </c>
      <c r="C20" s="102"/>
      <c r="D20" s="102" t="s">
        <v>1582</v>
      </c>
      <c r="E20" s="102" t="s">
        <v>1582</v>
      </c>
      <c r="F20" s="102"/>
      <c r="G20" s="102"/>
      <c r="H20" s="102" t="s">
        <v>1582</v>
      </c>
      <c r="I20" s="102"/>
      <c r="J20" s="102"/>
      <c r="K20" s="102"/>
      <c r="L20" s="102"/>
      <c r="M20" s="34" t="s">
        <v>1646</v>
      </c>
      <c r="N20" s="34" t="s">
        <v>1647</v>
      </c>
      <c r="O20" s="102" t="s">
        <v>1582</v>
      </c>
      <c r="P20" s="102" t="s">
        <v>1582</v>
      </c>
      <c r="Q20" s="102"/>
      <c r="R20" s="102"/>
      <c r="S20" s="103" t="s">
        <v>1582</v>
      </c>
      <c r="T20" s="103"/>
      <c r="U20" s="103"/>
      <c r="V20" s="103"/>
      <c r="W20" s="103"/>
      <c r="X20" s="103"/>
      <c r="Y20" s="34" t="s">
        <v>1648</v>
      </c>
      <c r="Z20" s="99"/>
      <c r="AA20" s="99"/>
      <c r="AB20" s="99"/>
      <c r="AC20" s="99"/>
      <c r="AD20" s="99"/>
      <c r="AE20" s="34"/>
      <c r="AF20" s="93"/>
      <c r="AG20" s="100" t="s">
        <v>1582</v>
      </c>
      <c r="AH20" s="100" t="s">
        <v>1582</v>
      </c>
      <c r="AI20" s="100" t="s">
        <v>1582</v>
      </c>
      <c r="AJ20" s="100"/>
      <c r="AK20" s="100"/>
      <c r="AL20" s="100"/>
      <c r="AM20" s="100"/>
      <c r="AN20" s="34" t="s">
        <v>1649</v>
      </c>
      <c r="AO20">
        <v>14</v>
      </c>
      <c r="AP20">
        <v>1</v>
      </c>
    </row>
    <row r="21" spans="1:42" ht="101.5" x14ac:dyDescent="0.35">
      <c r="A21" s="3" t="s">
        <v>184</v>
      </c>
      <c r="B21" t="s">
        <v>185</v>
      </c>
      <c r="C21" s="102" t="s">
        <v>1582</v>
      </c>
      <c r="D21" s="102"/>
      <c r="E21" s="102"/>
      <c r="F21" s="102"/>
      <c r="G21" s="102" t="s">
        <v>1582</v>
      </c>
      <c r="H21" s="102" t="s">
        <v>1582</v>
      </c>
      <c r="I21" s="102"/>
      <c r="J21" s="102" t="s">
        <v>1582</v>
      </c>
      <c r="K21" s="102"/>
      <c r="L21" s="102"/>
      <c r="M21" s="34" t="s">
        <v>1650</v>
      </c>
      <c r="N21" s="62" t="s">
        <v>1651</v>
      </c>
      <c r="O21" s="102"/>
      <c r="P21" s="102"/>
      <c r="Q21" s="102" t="s">
        <v>1582</v>
      </c>
      <c r="R21" s="102" t="s">
        <v>1582</v>
      </c>
      <c r="S21" s="103" t="s">
        <v>1582</v>
      </c>
      <c r="T21" s="103"/>
      <c r="U21" s="103" t="s">
        <v>1582</v>
      </c>
      <c r="V21" s="103" t="s">
        <v>1582</v>
      </c>
      <c r="W21" s="103" t="s">
        <v>1582</v>
      </c>
      <c r="X21" s="103"/>
      <c r="Y21" s="71" t="s">
        <v>1652</v>
      </c>
      <c r="Z21" s="99" t="s">
        <v>1582</v>
      </c>
      <c r="AA21" s="99"/>
      <c r="AB21" s="99"/>
      <c r="AC21" s="99" t="s">
        <v>1582</v>
      </c>
      <c r="AD21" s="99" t="s">
        <v>1582</v>
      </c>
      <c r="AE21" s="34" t="s">
        <v>1653</v>
      </c>
      <c r="AF21" s="93"/>
      <c r="AG21" s="100" t="s">
        <v>1582</v>
      </c>
      <c r="AH21" s="100" t="s">
        <v>1582</v>
      </c>
      <c r="AI21" s="100" t="s">
        <v>1582</v>
      </c>
      <c r="AJ21" s="100" t="s">
        <v>1582</v>
      </c>
      <c r="AK21" s="100"/>
      <c r="AL21" s="100" t="s">
        <v>1582</v>
      </c>
      <c r="AM21" s="100"/>
      <c r="AN21" s="34"/>
      <c r="AO21">
        <v>15</v>
      </c>
    </row>
    <row r="22" spans="1:42" ht="101.5" x14ac:dyDescent="0.35">
      <c r="A22" s="3" t="s">
        <v>223</v>
      </c>
      <c r="B22" t="s">
        <v>224</v>
      </c>
      <c r="C22" s="102"/>
      <c r="D22" s="102"/>
      <c r="E22" s="102"/>
      <c r="F22" s="102" t="s">
        <v>1582</v>
      </c>
      <c r="G22" s="102" t="s">
        <v>1582</v>
      </c>
      <c r="H22" s="102"/>
      <c r="I22" s="102"/>
      <c r="J22" s="102"/>
      <c r="K22" s="102"/>
      <c r="L22" s="102"/>
      <c r="M22" s="34" t="s">
        <v>1656</v>
      </c>
      <c r="N22" s="62" t="s">
        <v>1657</v>
      </c>
      <c r="O22" s="102" t="s">
        <v>1582</v>
      </c>
      <c r="P22" s="102" t="s">
        <v>1582</v>
      </c>
      <c r="Q22" s="102"/>
      <c r="R22" s="102"/>
      <c r="S22" s="103" t="s">
        <v>1582</v>
      </c>
      <c r="T22" s="103"/>
      <c r="U22" s="103"/>
      <c r="V22" s="103" t="s">
        <v>1582</v>
      </c>
      <c r="W22" s="103" t="s">
        <v>1582</v>
      </c>
      <c r="X22" s="103"/>
      <c r="Y22" s="34" t="s">
        <v>1658</v>
      </c>
      <c r="Z22" s="99" t="s">
        <v>1582</v>
      </c>
      <c r="AA22" s="99"/>
      <c r="AB22" s="99" t="s">
        <v>1582</v>
      </c>
      <c r="AC22" s="99"/>
      <c r="AD22" s="99"/>
      <c r="AE22" s="34" t="s">
        <v>1659</v>
      </c>
      <c r="AF22" s="93"/>
      <c r="AG22" s="100"/>
      <c r="AH22" s="100" t="s">
        <v>1582</v>
      </c>
      <c r="AI22" s="100" t="s">
        <v>1582</v>
      </c>
      <c r="AJ22" s="100"/>
      <c r="AK22" s="100" t="s">
        <v>1582</v>
      </c>
      <c r="AL22" s="100" t="s">
        <v>1582</v>
      </c>
      <c r="AM22" s="100" t="s">
        <v>1582</v>
      </c>
      <c r="AN22" s="34"/>
      <c r="AO22">
        <v>16</v>
      </c>
      <c r="AP22">
        <v>1</v>
      </c>
    </row>
    <row r="23" spans="1:42" ht="159.5" hidden="1" x14ac:dyDescent="0.35">
      <c r="A23" t="s">
        <v>281</v>
      </c>
      <c r="B23" t="s">
        <v>282</v>
      </c>
      <c r="C23" s="106" t="s">
        <v>1582</v>
      </c>
      <c r="D23" s="106"/>
      <c r="E23" s="106"/>
      <c r="F23" s="106"/>
      <c r="G23" s="106"/>
      <c r="H23" s="106" t="s">
        <v>1582</v>
      </c>
      <c r="I23" s="106"/>
      <c r="J23" s="106"/>
      <c r="K23" s="106"/>
      <c r="L23" s="106"/>
      <c r="M23" s="86" t="s">
        <v>1953</v>
      </c>
      <c r="N23" s="34" t="s">
        <v>1662</v>
      </c>
      <c r="O23" s="106" t="s">
        <v>1582</v>
      </c>
      <c r="P23" s="106" t="s">
        <v>1582</v>
      </c>
      <c r="Q23" s="106"/>
      <c r="R23" s="106"/>
      <c r="S23" s="108"/>
      <c r="T23" s="108"/>
      <c r="U23" s="108"/>
      <c r="V23" s="108"/>
      <c r="W23" s="108" t="s">
        <v>1582</v>
      </c>
      <c r="X23" s="108"/>
      <c r="Y23" s="34" t="s">
        <v>1663</v>
      </c>
      <c r="Z23" s="111" t="s">
        <v>1582</v>
      </c>
      <c r="AA23" s="111"/>
      <c r="AB23" s="111"/>
      <c r="AC23" s="111"/>
      <c r="AD23" s="111"/>
      <c r="AE23" s="34" t="s">
        <v>1664</v>
      </c>
      <c r="AF23" s="93"/>
      <c r="AG23" s="113"/>
      <c r="AH23" s="113"/>
      <c r="AI23" s="113" t="s">
        <v>1582</v>
      </c>
      <c r="AJ23" s="113"/>
      <c r="AK23" s="113"/>
      <c r="AL23" s="113"/>
      <c r="AM23" s="113"/>
      <c r="AN23" s="34" t="s">
        <v>1665</v>
      </c>
      <c r="AO23">
        <v>17</v>
      </c>
    </row>
    <row r="24" spans="1:42" ht="290" hidden="1" x14ac:dyDescent="0.35">
      <c r="A24" t="s">
        <v>300</v>
      </c>
      <c r="B24" t="s">
        <v>301</v>
      </c>
      <c r="C24" s="102"/>
      <c r="D24" s="102"/>
      <c r="E24" s="102"/>
      <c r="F24" s="102"/>
      <c r="G24" s="102" t="s">
        <v>1582</v>
      </c>
      <c r="H24" s="102" t="s">
        <v>1582</v>
      </c>
      <c r="I24" s="102"/>
      <c r="J24" s="102"/>
      <c r="K24" s="102"/>
      <c r="L24" s="102"/>
      <c r="M24" s="34" t="s">
        <v>1666</v>
      </c>
      <c r="N24" s="62" t="s">
        <v>1667</v>
      </c>
      <c r="O24" s="102" t="s">
        <v>1582</v>
      </c>
      <c r="P24" s="102"/>
      <c r="Q24" s="102"/>
      <c r="R24" s="102"/>
      <c r="S24" s="103" t="s">
        <v>1582</v>
      </c>
      <c r="T24" s="103"/>
      <c r="U24" s="103" t="s">
        <v>1582</v>
      </c>
      <c r="V24" s="103" t="s">
        <v>1582</v>
      </c>
      <c r="W24" s="103"/>
      <c r="X24" s="103"/>
      <c r="Y24" s="86" t="s">
        <v>1668</v>
      </c>
      <c r="Z24" s="99"/>
      <c r="AA24" s="99"/>
      <c r="AB24" s="99"/>
      <c r="AC24" s="99"/>
      <c r="AD24" s="99"/>
      <c r="AE24" s="62"/>
      <c r="AF24" s="93"/>
      <c r="AG24" s="100" t="s">
        <v>1582</v>
      </c>
      <c r="AH24" s="100" t="s">
        <v>1582</v>
      </c>
      <c r="AI24" s="100" t="s">
        <v>1582</v>
      </c>
      <c r="AJ24" s="100" t="s">
        <v>1582</v>
      </c>
      <c r="AK24" s="100" t="s">
        <v>1582</v>
      </c>
      <c r="AL24" s="100" t="s">
        <v>1582</v>
      </c>
      <c r="AM24" s="100"/>
      <c r="AN24" s="34" t="s">
        <v>1669</v>
      </c>
      <c r="AO24">
        <v>18</v>
      </c>
      <c r="AP24">
        <v>1</v>
      </c>
    </row>
    <row r="25" spans="1:42" ht="101.5" hidden="1" x14ac:dyDescent="0.35">
      <c r="A25" s="3" t="s">
        <v>306</v>
      </c>
      <c r="B25" t="s">
        <v>307</v>
      </c>
      <c r="C25" s="102" t="s">
        <v>1582</v>
      </c>
      <c r="D25" s="102"/>
      <c r="E25" s="102"/>
      <c r="F25" s="102"/>
      <c r="G25" s="102"/>
      <c r="H25" s="102" t="s">
        <v>1582</v>
      </c>
      <c r="I25" s="102"/>
      <c r="J25" s="102"/>
      <c r="K25" s="102" t="s">
        <v>1582</v>
      </c>
      <c r="L25" s="102"/>
      <c r="M25" s="34" t="s">
        <v>1670</v>
      </c>
      <c r="N25" s="34" t="s">
        <v>1671</v>
      </c>
      <c r="O25" s="102" t="s">
        <v>1582</v>
      </c>
      <c r="P25" s="102"/>
      <c r="Q25" s="102"/>
      <c r="R25" s="102"/>
      <c r="S25" s="103" t="s">
        <v>1582</v>
      </c>
      <c r="T25" s="103"/>
      <c r="U25" s="103" t="s">
        <v>1582</v>
      </c>
      <c r="V25" s="103" t="s">
        <v>1582</v>
      </c>
      <c r="W25" s="103" t="s">
        <v>1582</v>
      </c>
      <c r="X25" s="103"/>
      <c r="Y25" s="34" t="s">
        <v>1672</v>
      </c>
      <c r="Z25" s="99"/>
      <c r="AA25" s="99"/>
      <c r="AB25" s="99"/>
      <c r="AC25" s="99"/>
      <c r="AD25" s="99" t="s">
        <v>1582</v>
      </c>
      <c r="AE25" s="62" t="s">
        <v>1673</v>
      </c>
      <c r="AF25" s="93"/>
      <c r="AG25" s="100" t="s">
        <v>1582</v>
      </c>
      <c r="AH25" s="100" t="s">
        <v>1582</v>
      </c>
      <c r="AI25" s="100" t="s">
        <v>1582</v>
      </c>
      <c r="AJ25" s="100"/>
      <c r="AK25" s="100"/>
      <c r="AL25" s="100"/>
      <c r="AM25" s="100"/>
      <c r="AN25" s="62" t="s">
        <v>1674</v>
      </c>
      <c r="AO25">
        <v>19</v>
      </c>
    </row>
    <row r="26" spans="1:42" hidden="1" x14ac:dyDescent="0.35">
      <c r="A26" s="3" t="s">
        <v>312</v>
      </c>
      <c r="B26" t="s">
        <v>313</v>
      </c>
      <c r="C26" s="102"/>
      <c r="D26" s="102"/>
      <c r="E26" s="102"/>
      <c r="F26" s="102" t="s">
        <v>1582</v>
      </c>
      <c r="G26" s="102"/>
      <c r="H26" s="102"/>
      <c r="I26" s="102"/>
      <c r="J26" s="102"/>
      <c r="K26" s="102"/>
      <c r="L26" s="102"/>
      <c r="M26" s="34" t="s">
        <v>1675</v>
      </c>
      <c r="N26" s="65" t="s">
        <v>1676</v>
      </c>
      <c r="O26" s="102" t="s">
        <v>1582</v>
      </c>
      <c r="P26" s="102"/>
      <c r="Q26" s="102"/>
      <c r="R26" s="102"/>
      <c r="S26" s="103" t="s">
        <v>1582</v>
      </c>
      <c r="T26" s="103"/>
      <c r="U26" s="103"/>
      <c r="V26" s="103"/>
      <c r="W26" s="103" t="s">
        <v>1582</v>
      </c>
      <c r="X26" s="103" t="s">
        <v>1582</v>
      </c>
      <c r="Y26" s="34"/>
      <c r="Z26" s="99"/>
      <c r="AA26" s="99"/>
      <c r="AB26" s="99"/>
      <c r="AC26" s="99"/>
      <c r="AD26" s="99"/>
      <c r="AE26" s="34"/>
      <c r="AF26" s="93"/>
      <c r="AG26" s="100" t="s">
        <v>1582</v>
      </c>
      <c r="AH26" s="100" t="s">
        <v>1582</v>
      </c>
      <c r="AI26" s="100" t="s">
        <v>1582</v>
      </c>
      <c r="AJ26" s="100"/>
      <c r="AK26" s="100"/>
      <c r="AL26" s="100"/>
      <c r="AM26" s="100" t="s">
        <v>1582</v>
      </c>
      <c r="AN26" s="62"/>
      <c r="AO26">
        <v>20</v>
      </c>
      <c r="AP26">
        <v>1</v>
      </c>
    </row>
    <row r="27" spans="1:42" ht="101.5" hidden="1" x14ac:dyDescent="0.35">
      <c r="A27" s="3" t="s">
        <v>324</v>
      </c>
      <c r="B27" t="s">
        <v>325</v>
      </c>
      <c r="C27" s="102"/>
      <c r="D27" s="102"/>
      <c r="E27" s="102"/>
      <c r="F27" s="102" t="s">
        <v>1582</v>
      </c>
      <c r="G27" s="102"/>
      <c r="H27" s="102"/>
      <c r="I27" s="102"/>
      <c r="J27" s="102"/>
      <c r="K27" s="102"/>
      <c r="L27" s="102"/>
      <c r="M27" s="34" t="s">
        <v>1677</v>
      </c>
      <c r="N27" s="34" t="s">
        <v>1678</v>
      </c>
      <c r="O27" s="102" t="s">
        <v>1582</v>
      </c>
      <c r="P27" s="102"/>
      <c r="Q27" s="102"/>
      <c r="R27" s="102"/>
      <c r="S27" s="103" t="s">
        <v>1582</v>
      </c>
      <c r="T27" s="103"/>
      <c r="U27" s="103"/>
      <c r="V27" s="103" t="s">
        <v>1582</v>
      </c>
      <c r="W27" s="103"/>
      <c r="X27" s="103"/>
      <c r="Y27" s="34" t="s">
        <v>1679</v>
      </c>
      <c r="Z27" s="99"/>
      <c r="AA27" s="99"/>
      <c r="AB27" s="99"/>
      <c r="AC27" s="99"/>
      <c r="AD27" s="99"/>
      <c r="AE27" s="34"/>
      <c r="AF27" s="93"/>
      <c r="AG27" s="100" t="s">
        <v>1582</v>
      </c>
      <c r="AH27" s="100" t="s">
        <v>1582</v>
      </c>
      <c r="AI27" s="100" t="s">
        <v>1582</v>
      </c>
      <c r="AJ27" s="100"/>
      <c r="AK27" s="100"/>
      <c r="AL27" s="100"/>
      <c r="AM27" s="100"/>
      <c r="AN27" s="34" t="s">
        <v>1680</v>
      </c>
      <c r="AO27">
        <v>21</v>
      </c>
      <c r="AP27">
        <v>1</v>
      </c>
    </row>
    <row r="28" spans="1:42" ht="159.5" x14ac:dyDescent="0.35">
      <c r="A28" s="3" t="s">
        <v>336</v>
      </c>
      <c r="B28" t="s">
        <v>337</v>
      </c>
      <c r="C28" s="102"/>
      <c r="D28" s="102" t="s">
        <v>1582</v>
      </c>
      <c r="E28" s="102"/>
      <c r="F28" s="102"/>
      <c r="G28" s="102"/>
      <c r="H28" s="102"/>
      <c r="I28" s="102"/>
      <c r="J28" s="102"/>
      <c r="K28" s="102"/>
      <c r="L28" s="102"/>
      <c r="M28" s="34"/>
      <c r="N28" s="34"/>
      <c r="O28" s="104"/>
      <c r="P28" s="104"/>
      <c r="Q28" s="102" t="s">
        <v>1582</v>
      </c>
      <c r="R28" s="104"/>
      <c r="S28" s="103" t="s">
        <v>1582</v>
      </c>
      <c r="T28" s="103"/>
      <c r="U28" s="103"/>
      <c r="V28" s="103"/>
      <c r="W28" s="103" t="s">
        <v>1582</v>
      </c>
      <c r="X28" s="103" t="s">
        <v>1582</v>
      </c>
      <c r="Y28" s="34"/>
      <c r="Z28" s="99" t="s">
        <v>1582</v>
      </c>
      <c r="AA28" s="99"/>
      <c r="AB28" s="99"/>
      <c r="AC28" s="99" t="s">
        <v>1582</v>
      </c>
      <c r="AD28" s="99"/>
      <c r="AE28" s="34" t="s">
        <v>1683</v>
      </c>
      <c r="AF28" s="93"/>
      <c r="AG28" s="100"/>
      <c r="AH28" s="100" t="s">
        <v>1582</v>
      </c>
      <c r="AI28" s="100" t="s">
        <v>1582</v>
      </c>
      <c r="AJ28" s="100"/>
      <c r="AK28" s="100"/>
      <c r="AL28" s="100"/>
      <c r="AM28" s="100"/>
      <c r="AN28" s="34"/>
      <c r="AO28">
        <v>22</v>
      </c>
      <c r="AP28">
        <v>1</v>
      </c>
    </row>
    <row r="29" spans="1:42" ht="87" x14ac:dyDescent="0.35">
      <c r="A29" s="3" t="s">
        <v>342</v>
      </c>
      <c r="B29" t="s">
        <v>343</v>
      </c>
      <c r="C29" s="102"/>
      <c r="D29" s="102"/>
      <c r="E29" s="102" t="s">
        <v>1582</v>
      </c>
      <c r="F29" s="102"/>
      <c r="G29" s="102" t="s">
        <v>1582</v>
      </c>
      <c r="H29" s="102"/>
      <c r="I29" s="102"/>
      <c r="J29" s="102"/>
      <c r="K29" s="102"/>
      <c r="L29" s="102"/>
      <c r="M29" s="34"/>
      <c r="N29" s="62" t="s">
        <v>1684</v>
      </c>
      <c r="O29" s="102"/>
      <c r="P29" s="102"/>
      <c r="Q29" s="102"/>
      <c r="R29" s="102"/>
      <c r="S29" s="103" t="s">
        <v>1582</v>
      </c>
      <c r="T29" s="103"/>
      <c r="U29" s="103" t="s">
        <v>1582</v>
      </c>
      <c r="V29" s="103" t="s">
        <v>1582</v>
      </c>
      <c r="W29" s="103" t="s">
        <v>1582</v>
      </c>
      <c r="X29" s="103" t="s">
        <v>1582</v>
      </c>
      <c r="Y29" s="34"/>
      <c r="Z29" s="99" t="s">
        <v>1582</v>
      </c>
      <c r="AA29" s="99"/>
      <c r="AB29" s="99" t="s">
        <v>1582</v>
      </c>
      <c r="AC29" s="99"/>
      <c r="AD29" s="99"/>
      <c r="AE29" s="34" t="s">
        <v>1685</v>
      </c>
      <c r="AF29" s="34"/>
      <c r="AG29" s="100" t="s">
        <v>1582</v>
      </c>
      <c r="AH29" s="100" t="s">
        <v>1582</v>
      </c>
      <c r="AI29" s="100" t="s">
        <v>1582</v>
      </c>
      <c r="AJ29" s="100"/>
      <c r="AK29" s="100"/>
      <c r="AL29" s="100" t="s">
        <v>1582</v>
      </c>
      <c r="AM29" s="100"/>
      <c r="AN29" s="34"/>
      <c r="AO29">
        <v>23</v>
      </c>
      <c r="AP29">
        <v>1</v>
      </c>
    </row>
    <row r="30" spans="1:42" ht="101.5" hidden="1" x14ac:dyDescent="0.35">
      <c r="A30" t="s">
        <v>348</v>
      </c>
      <c r="B30" s="69" t="s">
        <v>349</v>
      </c>
      <c r="C30" s="102"/>
      <c r="D30" s="102" t="s">
        <v>1582</v>
      </c>
      <c r="E30" s="102"/>
      <c r="F30" s="102"/>
      <c r="G30" s="102" t="s">
        <v>1582</v>
      </c>
      <c r="H30" s="102"/>
      <c r="I30" s="102"/>
      <c r="J30" s="102"/>
      <c r="K30" s="102"/>
      <c r="L30" s="102"/>
      <c r="M30" s="62" t="s">
        <v>1686</v>
      </c>
      <c r="N30" s="34" t="s">
        <v>1687</v>
      </c>
      <c r="O30" s="102" t="s">
        <v>1582</v>
      </c>
      <c r="P30" s="102"/>
      <c r="Q30" s="102" t="s">
        <v>1582</v>
      </c>
      <c r="R30" s="102"/>
      <c r="S30" s="103" t="s">
        <v>1582</v>
      </c>
      <c r="T30" s="103"/>
      <c r="U30" s="103"/>
      <c r="V30" s="103"/>
      <c r="W30" s="103" t="s">
        <v>1582</v>
      </c>
      <c r="X30" s="103"/>
      <c r="Y30" s="34" t="s">
        <v>1688</v>
      </c>
      <c r="Z30" s="99"/>
      <c r="AA30" s="99"/>
      <c r="AB30" s="99"/>
      <c r="AC30" s="99"/>
      <c r="AD30" s="99"/>
      <c r="AE30" s="34"/>
      <c r="AF30" s="34" t="s">
        <v>1689</v>
      </c>
      <c r="AG30" s="100"/>
      <c r="AH30" s="100" t="s">
        <v>1582</v>
      </c>
      <c r="AI30" s="100" t="s">
        <v>1582</v>
      </c>
      <c r="AJ30" s="100" t="s">
        <v>1582</v>
      </c>
      <c r="AK30" s="100"/>
      <c r="AL30" s="100" t="s">
        <v>1582</v>
      </c>
      <c r="AM30" s="100"/>
      <c r="AN30" s="34" t="s">
        <v>1690</v>
      </c>
      <c r="AO30">
        <v>24</v>
      </c>
      <c r="AP30">
        <v>1</v>
      </c>
    </row>
    <row r="31" spans="1:42" ht="319" x14ac:dyDescent="0.35">
      <c r="A31" s="3" t="s">
        <v>380</v>
      </c>
      <c r="B31" t="s">
        <v>381</v>
      </c>
      <c r="C31" s="102" t="s">
        <v>1582</v>
      </c>
      <c r="D31" s="102"/>
      <c r="E31" s="102"/>
      <c r="F31" s="102"/>
      <c r="G31" s="102"/>
      <c r="H31" s="102" t="s">
        <v>1582</v>
      </c>
      <c r="I31" s="102"/>
      <c r="J31" s="102"/>
      <c r="K31" s="102"/>
      <c r="L31" s="102"/>
      <c r="M31" s="34" t="s">
        <v>1691</v>
      </c>
      <c r="N31" s="34" t="s">
        <v>1692</v>
      </c>
      <c r="O31" s="102"/>
      <c r="P31" s="102"/>
      <c r="Q31" s="102"/>
      <c r="R31" s="102" t="s">
        <v>1582</v>
      </c>
      <c r="S31" s="103" t="s">
        <v>1582</v>
      </c>
      <c r="T31" s="103"/>
      <c r="U31" s="103"/>
      <c r="V31" s="103" t="s">
        <v>1582</v>
      </c>
      <c r="W31" s="103" t="s">
        <v>1582</v>
      </c>
      <c r="X31" s="103"/>
      <c r="Y31" s="34" t="s">
        <v>1688</v>
      </c>
      <c r="Z31" s="99" t="s">
        <v>1582</v>
      </c>
      <c r="AA31" s="99"/>
      <c r="AB31" s="99" t="s">
        <v>1582</v>
      </c>
      <c r="AC31" s="99"/>
      <c r="AD31" s="99"/>
      <c r="AE31" s="34" t="s">
        <v>1693</v>
      </c>
      <c r="AF31" s="93"/>
      <c r="AG31" s="100"/>
      <c r="AH31" s="100" t="s">
        <v>1582</v>
      </c>
      <c r="AI31" s="100" t="s">
        <v>1582</v>
      </c>
      <c r="AJ31" s="100"/>
      <c r="AK31" s="100"/>
      <c r="AL31" s="100"/>
      <c r="AM31" s="100" t="s">
        <v>1582</v>
      </c>
      <c r="AN31" s="35" t="s">
        <v>1694</v>
      </c>
      <c r="AO31">
        <v>25</v>
      </c>
    </row>
    <row r="32" spans="1:42" ht="101.5" hidden="1" x14ac:dyDescent="0.35">
      <c r="A32" t="s">
        <v>398</v>
      </c>
      <c r="B32" t="s">
        <v>399</v>
      </c>
      <c r="C32" s="106" t="s">
        <v>1582</v>
      </c>
      <c r="D32" s="106"/>
      <c r="E32" s="106"/>
      <c r="F32" s="106"/>
      <c r="G32" s="106"/>
      <c r="H32" s="106" t="s">
        <v>1582</v>
      </c>
      <c r="I32" s="106"/>
      <c r="J32" s="106"/>
      <c r="K32" s="106"/>
      <c r="L32" s="106"/>
      <c r="M32" s="34" t="s">
        <v>1695</v>
      </c>
      <c r="N32" s="34" t="s">
        <v>1696</v>
      </c>
      <c r="O32" s="106"/>
      <c r="P32" s="106" t="s">
        <v>1582</v>
      </c>
      <c r="Q32" s="106"/>
      <c r="R32" s="106"/>
      <c r="S32" s="108"/>
      <c r="T32" s="108"/>
      <c r="U32" s="108"/>
      <c r="V32" s="108"/>
      <c r="W32" s="108" t="s">
        <v>1582</v>
      </c>
      <c r="X32" s="108"/>
      <c r="Y32" s="34" t="s">
        <v>1697</v>
      </c>
      <c r="Z32" s="111" t="s">
        <v>1582</v>
      </c>
      <c r="AA32" s="111"/>
      <c r="AB32" s="111"/>
      <c r="AC32" s="111"/>
      <c r="AD32" s="111"/>
      <c r="AE32" s="34" t="s">
        <v>1698</v>
      </c>
      <c r="AF32" s="93"/>
      <c r="AG32" s="113"/>
      <c r="AH32" s="113"/>
      <c r="AI32" s="113" t="s">
        <v>1582</v>
      </c>
      <c r="AJ32" s="113"/>
      <c r="AK32" s="113"/>
      <c r="AL32" s="113" t="s">
        <v>1582</v>
      </c>
      <c r="AM32" s="113" t="s">
        <v>1582</v>
      </c>
      <c r="AN32" s="34"/>
      <c r="AO32">
        <v>26</v>
      </c>
    </row>
    <row r="33" spans="1:42" ht="101.5" hidden="1" x14ac:dyDescent="0.35">
      <c r="A33" t="s">
        <v>416</v>
      </c>
      <c r="B33" t="s">
        <v>417</v>
      </c>
      <c r="C33" s="102"/>
      <c r="D33" s="102">
        <f>SUBTOTAL(102,D7:D32)</f>
        <v>0</v>
      </c>
      <c r="E33" s="102"/>
      <c r="F33" s="102" t="s">
        <v>1582</v>
      </c>
      <c r="G33" s="102"/>
      <c r="H33" s="102"/>
      <c r="I33" s="102"/>
      <c r="J33" s="102"/>
      <c r="K33" s="102"/>
      <c r="L33" s="102"/>
      <c r="M33" s="34" t="s">
        <v>1699</v>
      </c>
      <c r="N33" s="34" t="s">
        <v>1700</v>
      </c>
      <c r="O33" s="102"/>
      <c r="P33" s="102" t="s">
        <v>1582</v>
      </c>
      <c r="Q33" s="102"/>
      <c r="R33" s="102"/>
      <c r="S33" s="103" t="s">
        <v>1582</v>
      </c>
      <c r="T33" s="103"/>
      <c r="U33" s="103"/>
      <c r="V33" s="103"/>
      <c r="W33" s="103"/>
      <c r="X33" s="103"/>
      <c r="Y33" s="34"/>
      <c r="Z33" s="99"/>
      <c r="AA33" s="99"/>
      <c r="AB33" s="99"/>
      <c r="AC33" s="99"/>
      <c r="AD33" s="99"/>
      <c r="AE33" s="34"/>
      <c r="AF33" s="93"/>
      <c r="AG33" s="100" t="s">
        <v>1582</v>
      </c>
      <c r="AH33" s="100" t="s">
        <v>1582</v>
      </c>
      <c r="AI33" s="100" t="s">
        <v>1582</v>
      </c>
      <c r="AJ33" s="100" t="s">
        <v>1582</v>
      </c>
      <c r="AK33" s="100"/>
      <c r="AL33" s="100" t="s">
        <v>1582</v>
      </c>
      <c r="AM33" s="100"/>
      <c r="AN33" s="62" t="s">
        <v>1701</v>
      </c>
      <c r="AO33">
        <v>27</v>
      </c>
      <c r="AP33">
        <v>1</v>
      </c>
    </row>
    <row r="34" spans="1:42" ht="275.5" x14ac:dyDescent="0.35">
      <c r="A34" t="s">
        <v>442</v>
      </c>
      <c r="B34" s="69" t="s">
        <v>443</v>
      </c>
      <c r="C34" s="102"/>
      <c r="D34" s="102"/>
      <c r="E34" s="102"/>
      <c r="F34" s="102"/>
      <c r="G34" s="102"/>
      <c r="H34" s="102" t="s">
        <v>1582</v>
      </c>
      <c r="I34" s="102"/>
      <c r="J34" s="102"/>
      <c r="K34" s="102"/>
      <c r="L34" s="102"/>
      <c r="M34" s="34" t="s">
        <v>1704</v>
      </c>
      <c r="N34" s="34" t="s">
        <v>1705</v>
      </c>
      <c r="O34" s="102"/>
      <c r="P34" s="102" t="s">
        <v>1582</v>
      </c>
      <c r="Q34" s="102" t="s">
        <v>1582</v>
      </c>
      <c r="R34" s="102"/>
      <c r="S34" s="103" t="s">
        <v>1582</v>
      </c>
      <c r="T34" s="103" t="s">
        <v>1582</v>
      </c>
      <c r="U34" s="103" t="s">
        <v>1582</v>
      </c>
      <c r="V34" s="103" t="s">
        <v>1582</v>
      </c>
      <c r="W34" s="103" t="s">
        <v>1582</v>
      </c>
      <c r="X34" s="103" t="s">
        <v>1582</v>
      </c>
      <c r="Y34" s="34"/>
      <c r="Z34" s="99" t="s">
        <v>1582</v>
      </c>
      <c r="AA34" s="99" t="s">
        <v>1582</v>
      </c>
      <c r="AB34" s="99" t="s">
        <v>1582</v>
      </c>
      <c r="AC34" s="99" t="s">
        <v>1582</v>
      </c>
      <c r="AD34" s="99" t="s">
        <v>1582</v>
      </c>
      <c r="AE34" s="62" t="s">
        <v>1706</v>
      </c>
      <c r="AF34" s="34" t="s">
        <v>1707</v>
      </c>
      <c r="AG34" s="100" t="s">
        <v>1582</v>
      </c>
      <c r="AH34" s="100" t="s">
        <v>1582</v>
      </c>
      <c r="AI34" s="100" t="s">
        <v>1582</v>
      </c>
      <c r="AJ34" s="100" t="s">
        <v>1582</v>
      </c>
      <c r="AK34" s="100"/>
      <c r="AL34" s="100" t="s">
        <v>1582</v>
      </c>
      <c r="AM34" s="100" t="s">
        <v>1582</v>
      </c>
      <c r="AN34" s="37" t="s">
        <v>1708</v>
      </c>
      <c r="AO34">
        <v>28</v>
      </c>
    </row>
    <row r="35" spans="1:42" ht="101.5" hidden="1" x14ac:dyDescent="0.35">
      <c r="A35" t="s">
        <v>455</v>
      </c>
      <c r="B35" t="s">
        <v>456</v>
      </c>
      <c r="C35" s="102"/>
      <c r="D35" s="102" t="s">
        <v>1582</v>
      </c>
      <c r="E35" s="102" t="s">
        <v>1582</v>
      </c>
      <c r="F35" s="102"/>
      <c r="G35" s="102"/>
      <c r="H35" s="102"/>
      <c r="I35" s="102"/>
      <c r="J35" s="102"/>
      <c r="K35" s="102"/>
      <c r="L35" s="102"/>
      <c r="M35" s="34" t="s">
        <v>1709</v>
      </c>
      <c r="N35" s="34" t="s">
        <v>1710</v>
      </c>
      <c r="O35" s="102"/>
      <c r="P35" s="102" t="s">
        <v>1582</v>
      </c>
      <c r="Q35" s="102"/>
      <c r="R35" s="102"/>
      <c r="S35" s="103" t="s">
        <v>1582</v>
      </c>
      <c r="T35" s="103"/>
      <c r="U35" s="103"/>
      <c r="V35" s="103"/>
      <c r="W35" s="103"/>
      <c r="X35" s="103"/>
      <c r="Y35" s="34" t="s">
        <v>1711</v>
      </c>
      <c r="Z35" s="99"/>
      <c r="AA35" s="99"/>
      <c r="AB35" s="99"/>
      <c r="AC35" s="99"/>
      <c r="AD35" s="99"/>
      <c r="AE35" s="34"/>
      <c r="AF35" s="93"/>
      <c r="AG35" s="100"/>
      <c r="AH35" s="100"/>
      <c r="AI35" s="100" t="s">
        <v>1582</v>
      </c>
      <c r="AJ35" s="100"/>
      <c r="AK35" s="100"/>
      <c r="AL35" s="100"/>
      <c r="AM35" s="100"/>
      <c r="AN35" s="34"/>
      <c r="AO35">
        <v>29</v>
      </c>
      <c r="AP35">
        <v>1</v>
      </c>
    </row>
    <row r="36" spans="1:42" ht="319" hidden="1" x14ac:dyDescent="0.35">
      <c r="A36" t="s">
        <v>468</v>
      </c>
      <c r="B36" t="s">
        <v>469</v>
      </c>
      <c r="C36" s="102" t="s">
        <v>1582</v>
      </c>
      <c r="D36" s="102"/>
      <c r="E36" s="102"/>
      <c r="F36" s="102"/>
      <c r="G36" s="102"/>
      <c r="H36" s="102"/>
      <c r="I36" s="102"/>
      <c r="J36" s="102"/>
      <c r="K36" s="102"/>
      <c r="L36" s="102"/>
      <c r="M36" s="34" t="s">
        <v>1712</v>
      </c>
      <c r="N36" s="34" t="s">
        <v>1713</v>
      </c>
      <c r="O36" s="102"/>
      <c r="P36" s="102" t="s">
        <v>1582</v>
      </c>
      <c r="Q36" s="102"/>
      <c r="R36" s="102"/>
      <c r="S36" s="103" t="s">
        <v>1582</v>
      </c>
      <c r="T36" s="103"/>
      <c r="U36" s="103" t="s">
        <v>1582</v>
      </c>
      <c r="V36" s="103" t="s">
        <v>1582</v>
      </c>
      <c r="W36" s="103"/>
      <c r="X36" s="103"/>
      <c r="Y36" s="34" t="s">
        <v>1714</v>
      </c>
      <c r="Z36" s="99"/>
      <c r="AA36" s="99"/>
      <c r="AB36" s="99"/>
      <c r="AC36" s="99"/>
      <c r="AD36" s="99"/>
      <c r="AE36" s="34"/>
      <c r="AF36" s="93"/>
      <c r="AG36" s="100"/>
      <c r="AH36" s="100"/>
      <c r="AI36" s="100"/>
      <c r="AJ36" s="100"/>
      <c r="AK36" s="100"/>
      <c r="AL36" s="100"/>
      <c r="AM36" s="100"/>
      <c r="AN36" s="34"/>
      <c r="AO36">
        <v>30</v>
      </c>
    </row>
    <row r="37" spans="1:42" ht="58" hidden="1" x14ac:dyDescent="0.35">
      <c r="A37" t="s">
        <v>475</v>
      </c>
      <c r="B37" t="s">
        <v>476</v>
      </c>
      <c r="C37" s="102"/>
      <c r="D37" s="102"/>
      <c r="E37" s="102"/>
      <c r="F37" s="102"/>
      <c r="G37" s="102"/>
      <c r="H37" s="102" t="s">
        <v>1582</v>
      </c>
      <c r="I37" s="102"/>
      <c r="J37" s="102"/>
      <c r="K37" s="102"/>
      <c r="L37" s="102"/>
      <c r="M37" s="34" t="s">
        <v>1641</v>
      </c>
      <c r="N37" s="34" t="s">
        <v>1715</v>
      </c>
      <c r="O37" s="102"/>
      <c r="P37" s="102" t="s">
        <v>1582</v>
      </c>
      <c r="Q37" s="102" t="s">
        <v>1582</v>
      </c>
      <c r="R37" s="102"/>
      <c r="S37" s="103" t="s">
        <v>1582</v>
      </c>
      <c r="T37" s="103"/>
      <c r="U37" s="103"/>
      <c r="V37" s="103" t="s">
        <v>1582</v>
      </c>
      <c r="W37" s="103"/>
      <c r="X37" s="103"/>
      <c r="Y37" s="34" t="s">
        <v>1716</v>
      </c>
      <c r="Z37" s="99"/>
      <c r="AA37" s="99"/>
      <c r="AB37" s="99"/>
      <c r="AC37" s="99"/>
      <c r="AD37" s="99"/>
      <c r="AE37" s="34"/>
      <c r="AF37" s="93"/>
      <c r="AG37" s="100"/>
      <c r="AH37" s="100"/>
      <c r="AI37" s="100" t="s">
        <v>1582</v>
      </c>
      <c r="AJ37" s="100"/>
      <c r="AK37" s="100"/>
      <c r="AL37" s="100"/>
      <c r="AM37" s="100"/>
      <c r="AN37" s="34"/>
      <c r="AO37">
        <v>31</v>
      </c>
      <c r="AP37">
        <v>1</v>
      </c>
    </row>
    <row r="38" spans="1:42" ht="290" hidden="1" x14ac:dyDescent="0.35">
      <c r="A38" t="s">
        <v>493</v>
      </c>
      <c r="B38" t="s">
        <v>494</v>
      </c>
      <c r="C38" s="106"/>
      <c r="D38" s="106" t="s">
        <v>1582</v>
      </c>
      <c r="E38" s="106"/>
      <c r="F38" s="106"/>
      <c r="G38" s="106"/>
      <c r="H38" s="106"/>
      <c r="I38" s="106"/>
      <c r="J38" s="106"/>
      <c r="K38" s="106"/>
      <c r="L38" s="106"/>
      <c r="M38" s="34"/>
      <c r="N38" s="34" t="s">
        <v>1717</v>
      </c>
      <c r="O38" s="106"/>
      <c r="P38" s="106"/>
      <c r="Q38" s="106" t="s">
        <v>1582</v>
      </c>
      <c r="R38" s="106"/>
      <c r="S38" s="108"/>
      <c r="T38" s="108"/>
      <c r="U38" s="108"/>
      <c r="V38" s="108"/>
      <c r="W38" s="108" t="s">
        <v>1582</v>
      </c>
      <c r="X38" s="108" t="s">
        <v>1582</v>
      </c>
      <c r="Y38" s="34"/>
      <c r="Z38" s="111" t="s">
        <v>1582</v>
      </c>
      <c r="AA38" s="111" t="s">
        <v>1582</v>
      </c>
      <c r="AB38" s="111" t="s">
        <v>1582</v>
      </c>
      <c r="AC38" s="111" t="s">
        <v>1582</v>
      </c>
      <c r="AD38" s="111" t="s">
        <v>1582</v>
      </c>
      <c r="AE38" s="34" t="s">
        <v>1718</v>
      </c>
      <c r="AF38" s="93"/>
      <c r="AG38" s="113"/>
      <c r="AH38" s="113"/>
      <c r="AI38" s="113"/>
      <c r="AJ38" s="113"/>
      <c r="AK38" s="113"/>
      <c r="AL38" s="113"/>
      <c r="AM38" s="113"/>
      <c r="AN38" s="34" t="s">
        <v>1719</v>
      </c>
      <c r="AO38">
        <v>32</v>
      </c>
      <c r="AP38">
        <v>1</v>
      </c>
    </row>
    <row r="39" spans="1:42" ht="72.5" x14ac:dyDescent="0.35">
      <c r="A39" t="s">
        <v>499</v>
      </c>
      <c r="B39" t="s">
        <v>500</v>
      </c>
      <c r="C39" s="102" t="s">
        <v>1582</v>
      </c>
      <c r="D39" s="102"/>
      <c r="E39" s="102"/>
      <c r="F39" s="102"/>
      <c r="G39" s="102"/>
      <c r="H39" s="102"/>
      <c r="I39" s="102"/>
      <c r="J39" s="102"/>
      <c r="K39" s="102"/>
      <c r="L39" s="102"/>
      <c r="M39" s="34" t="s">
        <v>1720</v>
      </c>
      <c r="N39" s="34" t="s">
        <v>1721</v>
      </c>
      <c r="O39" s="102"/>
      <c r="P39" s="102" t="s">
        <v>1582</v>
      </c>
      <c r="Q39" s="102"/>
      <c r="R39" s="102"/>
      <c r="S39" s="103" t="s">
        <v>1582</v>
      </c>
      <c r="T39" s="103" t="s">
        <v>1582</v>
      </c>
      <c r="U39" s="103" t="s">
        <v>1582</v>
      </c>
      <c r="V39" s="103"/>
      <c r="W39" s="103"/>
      <c r="X39" s="103"/>
      <c r="Y39" s="34" t="s">
        <v>1722</v>
      </c>
      <c r="Z39" s="99" t="s">
        <v>1582</v>
      </c>
      <c r="AA39" s="99"/>
      <c r="AB39" s="99"/>
      <c r="AC39" s="99"/>
      <c r="AD39" s="99"/>
      <c r="AE39" s="34" t="s">
        <v>1723</v>
      </c>
      <c r="AF39" s="93"/>
      <c r="AG39" s="100"/>
      <c r="AH39" s="100" t="s">
        <v>1582</v>
      </c>
      <c r="AI39" s="100" t="s">
        <v>1582</v>
      </c>
      <c r="AJ39" s="100"/>
      <c r="AK39" s="100"/>
      <c r="AL39" s="100"/>
      <c r="AM39" s="100"/>
      <c r="AN39" s="34"/>
      <c r="AO39">
        <v>33</v>
      </c>
    </row>
    <row r="40" spans="1:42" ht="116" hidden="1" x14ac:dyDescent="0.35">
      <c r="A40" s="3" t="s">
        <v>511</v>
      </c>
      <c r="B40" t="s">
        <v>512</v>
      </c>
      <c r="C40" s="106"/>
      <c r="D40" s="106"/>
      <c r="E40" s="106"/>
      <c r="F40" s="106"/>
      <c r="G40" s="106"/>
      <c r="H40" s="106" t="s">
        <v>1582</v>
      </c>
      <c r="I40" s="106"/>
      <c r="J40" s="106"/>
      <c r="K40" s="106"/>
      <c r="L40" s="106"/>
      <c r="M40" s="34"/>
      <c r="N40" s="34" t="s">
        <v>1724</v>
      </c>
      <c r="O40" s="106"/>
      <c r="P40" s="106"/>
      <c r="Q40" s="106"/>
      <c r="R40" s="106"/>
      <c r="S40" s="108"/>
      <c r="T40" s="108"/>
      <c r="U40" s="108"/>
      <c r="V40" s="108" t="s">
        <v>1582</v>
      </c>
      <c r="W40" s="108"/>
      <c r="X40" s="108"/>
      <c r="Y40" s="34"/>
      <c r="Z40" s="111" t="s">
        <v>1582</v>
      </c>
      <c r="AA40" s="111" t="s">
        <v>1582</v>
      </c>
      <c r="AB40" s="111"/>
      <c r="AC40" s="111"/>
      <c r="AD40" s="111"/>
      <c r="AE40" s="34" t="s">
        <v>1725</v>
      </c>
      <c r="AF40" s="34"/>
      <c r="AG40" s="113" t="s">
        <v>1582</v>
      </c>
      <c r="AH40" s="113" t="s">
        <v>1582</v>
      </c>
      <c r="AI40" s="113" t="s">
        <v>1582</v>
      </c>
      <c r="AJ40" s="113"/>
      <c r="AK40" s="113"/>
      <c r="AL40" s="113"/>
      <c r="AM40" s="113"/>
      <c r="AN40" s="37" t="s">
        <v>1726</v>
      </c>
      <c r="AO40">
        <v>34</v>
      </c>
      <c r="AP40">
        <v>1</v>
      </c>
    </row>
    <row r="41" spans="1:42" ht="72.5" hidden="1" x14ac:dyDescent="0.35">
      <c r="A41" t="s">
        <v>544</v>
      </c>
      <c r="B41" t="s">
        <v>545</v>
      </c>
      <c r="C41" s="106" t="s">
        <v>1582</v>
      </c>
      <c r="D41" s="106"/>
      <c r="E41" s="106"/>
      <c r="F41" s="106"/>
      <c r="G41" s="106"/>
      <c r="H41" s="106"/>
      <c r="I41" s="106"/>
      <c r="J41" s="106"/>
      <c r="K41" s="106"/>
      <c r="L41" s="106"/>
      <c r="M41" s="34" t="s">
        <v>1730</v>
      </c>
      <c r="N41" s="87" t="s">
        <v>1731</v>
      </c>
      <c r="O41" s="106"/>
      <c r="P41" s="106"/>
      <c r="Q41" s="106" t="s">
        <v>1582</v>
      </c>
      <c r="R41" s="106"/>
      <c r="S41" s="108"/>
      <c r="T41" s="108" t="s">
        <v>1582</v>
      </c>
      <c r="U41" s="108" t="s">
        <v>1582</v>
      </c>
      <c r="V41" s="108"/>
      <c r="W41" s="108" t="s">
        <v>1582</v>
      </c>
      <c r="X41" s="108" t="s">
        <v>1582</v>
      </c>
      <c r="Y41" s="34" t="s">
        <v>1635</v>
      </c>
      <c r="Z41" s="111"/>
      <c r="AA41" s="111"/>
      <c r="AB41" s="111"/>
      <c r="AC41" s="111"/>
      <c r="AD41" s="111"/>
      <c r="AE41" s="34"/>
      <c r="AF41" s="93"/>
      <c r="AG41" s="113" t="s">
        <v>1582</v>
      </c>
      <c r="AH41" s="113"/>
      <c r="AI41" s="113" t="s">
        <v>1582</v>
      </c>
      <c r="AJ41" s="113" t="s">
        <v>1582</v>
      </c>
      <c r="AK41" s="113"/>
      <c r="AL41" s="113" t="s">
        <v>1582</v>
      </c>
      <c r="AM41" s="113" t="s">
        <v>1582</v>
      </c>
      <c r="AN41" s="34" t="s">
        <v>1732</v>
      </c>
      <c r="AO41">
        <v>35</v>
      </c>
    </row>
    <row r="42" spans="1:42" ht="72.5" x14ac:dyDescent="0.35">
      <c r="A42" t="s">
        <v>557</v>
      </c>
      <c r="B42" s="62" t="s">
        <v>558</v>
      </c>
      <c r="C42" s="102"/>
      <c r="D42" s="102"/>
      <c r="E42" s="102"/>
      <c r="F42" s="102"/>
      <c r="G42" s="102"/>
      <c r="H42" s="102"/>
      <c r="I42" s="102"/>
      <c r="J42" s="102" t="s">
        <v>1582</v>
      </c>
      <c r="K42" s="102"/>
      <c r="L42" s="102"/>
      <c r="M42" s="34"/>
      <c r="N42" s="62" t="s">
        <v>1736</v>
      </c>
      <c r="O42" s="102" t="s">
        <v>1582</v>
      </c>
      <c r="P42" s="102"/>
      <c r="Q42" s="102"/>
      <c r="R42" s="102"/>
      <c r="S42" s="103" t="s">
        <v>1582</v>
      </c>
      <c r="T42" s="103" t="s">
        <v>1582</v>
      </c>
      <c r="U42" s="103" t="s">
        <v>1582</v>
      </c>
      <c r="V42" s="103" t="s">
        <v>1582</v>
      </c>
      <c r="W42" s="103"/>
      <c r="X42" s="103"/>
      <c r="Y42" s="34" t="s">
        <v>1722</v>
      </c>
      <c r="Z42" s="99" t="s">
        <v>1582</v>
      </c>
      <c r="AA42" s="99"/>
      <c r="AB42" s="99"/>
      <c r="AC42" s="99"/>
      <c r="AD42" s="99" t="s">
        <v>1582</v>
      </c>
      <c r="AE42" s="34" t="s">
        <v>1737</v>
      </c>
      <c r="AF42" s="93"/>
      <c r="AG42" s="100"/>
      <c r="AH42" s="100" t="s">
        <v>1582</v>
      </c>
      <c r="AI42" s="100" t="s">
        <v>1582</v>
      </c>
      <c r="AJ42" s="100"/>
      <c r="AK42" s="100"/>
      <c r="AL42" s="100"/>
      <c r="AM42" s="100"/>
      <c r="AN42" s="34"/>
      <c r="AO42">
        <v>36</v>
      </c>
    </row>
    <row r="43" spans="1:42" ht="188.5" hidden="1" x14ac:dyDescent="0.35">
      <c r="A43" t="s">
        <v>571</v>
      </c>
      <c r="B43" t="s">
        <v>572</v>
      </c>
      <c r="C43" s="106" t="s">
        <v>1582</v>
      </c>
      <c r="D43" s="106"/>
      <c r="E43" s="106"/>
      <c r="F43" s="106"/>
      <c r="G43" s="106"/>
      <c r="H43" s="106"/>
      <c r="I43" s="106"/>
      <c r="J43" s="106"/>
      <c r="K43" s="106"/>
      <c r="L43" s="106"/>
      <c r="M43" s="34" t="s">
        <v>1720</v>
      </c>
      <c r="N43" s="34" t="s">
        <v>1738</v>
      </c>
      <c r="O43" s="106"/>
      <c r="P43" s="106"/>
      <c r="Q43" s="106" t="s">
        <v>1582</v>
      </c>
      <c r="R43" s="106"/>
      <c r="S43" s="108"/>
      <c r="T43" s="108"/>
      <c r="U43" s="108"/>
      <c r="V43" s="108"/>
      <c r="W43" s="108" t="s">
        <v>1582</v>
      </c>
      <c r="X43" s="108"/>
      <c r="Y43" s="34" t="s">
        <v>1739</v>
      </c>
      <c r="Z43" s="111"/>
      <c r="AA43" s="111"/>
      <c r="AB43" s="111"/>
      <c r="AC43" s="111"/>
      <c r="AD43" s="111"/>
      <c r="AE43" s="34"/>
      <c r="AF43" s="93"/>
      <c r="AG43" s="113"/>
      <c r="AH43" s="113"/>
      <c r="AI43" s="113"/>
      <c r="AJ43" s="113"/>
      <c r="AK43" s="113"/>
      <c r="AL43" s="113"/>
      <c r="AM43" s="113"/>
      <c r="AN43" s="34"/>
      <c r="AO43">
        <v>37</v>
      </c>
    </row>
    <row r="44" spans="1:42" ht="130.5" hidden="1" x14ac:dyDescent="0.35">
      <c r="A44" t="s">
        <v>596</v>
      </c>
      <c r="B44" t="s">
        <v>597</v>
      </c>
      <c r="C44" s="106"/>
      <c r="D44" s="106" t="s">
        <v>1582</v>
      </c>
      <c r="E44" s="106"/>
      <c r="F44" s="106"/>
      <c r="G44" s="106"/>
      <c r="H44" s="106"/>
      <c r="I44" s="106"/>
      <c r="J44" s="106"/>
      <c r="K44" s="106"/>
      <c r="L44" s="106"/>
      <c r="M44" s="34"/>
      <c r="N44" s="34" t="s">
        <v>1740</v>
      </c>
      <c r="O44" s="106"/>
      <c r="P44" s="106" t="s">
        <v>1582</v>
      </c>
      <c r="Q44" s="106"/>
      <c r="R44" s="106"/>
      <c r="S44" s="108"/>
      <c r="T44" s="108"/>
      <c r="U44" s="108"/>
      <c r="V44" s="108"/>
      <c r="W44" s="108" t="s">
        <v>1582</v>
      </c>
      <c r="X44" s="108"/>
      <c r="Y44" s="34" t="s">
        <v>1663</v>
      </c>
      <c r="Z44" s="111" t="s">
        <v>1582</v>
      </c>
      <c r="AA44" s="111"/>
      <c r="AB44" s="111"/>
      <c r="AC44" s="111"/>
      <c r="AD44" s="111"/>
      <c r="AE44" s="34" t="s">
        <v>1741</v>
      </c>
      <c r="AF44" s="93"/>
      <c r="AG44" s="113" t="s">
        <v>1582</v>
      </c>
      <c r="AH44" s="113" t="s">
        <v>1582</v>
      </c>
      <c r="AI44" s="113" t="s">
        <v>1582</v>
      </c>
      <c r="AJ44" s="113" t="s">
        <v>1582</v>
      </c>
      <c r="AK44" s="113"/>
      <c r="AL44" s="113" t="s">
        <v>1582</v>
      </c>
      <c r="AM44" s="113"/>
      <c r="AN44" s="34"/>
      <c r="AO44">
        <v>38</v>
      </c>
      <c r="AP44">
        <v>1</v>
      </c>
    </row>
    <row r="45" spans="1:42" ht="101.5" x14ac:dyDescent="0.35">
      <c r="A45" t="s">
        <v>615</v>
      </c>
      <c r="B45" t="s">
        <v>616</v>
      </c>
      <c r="C45" s="102"/>
      <c r="D45" s="102" t="s">
        <v>1582</v>
      </c>
      <c r="E45" s="102" t="s">
        <v>1582</v>
      </c>
      <c r="F45" s="102"/>
      <c r="G45" s="102"/>
      <c r="H45" s="102"/>
      <c r="I45" s="102"/>
      <c r="J45" s="102"/>
      <c r="K45" s="102"/>
      <c r="L45" s="102"/>
      <c r="M45" s="34"/>
      <c r="N45" s="34" t="s">
        <v>1742</v>
      </c>
      <c r="O45" s="102"/>
      <c r="P45" s="102" t="s">
        <v>1582</v>
      </c>
      <c r="Q45" s="102"/>
      <c r="R45" s="102"/>
      <c r="S45" s="103" t="s">
        <v>1582</v>
      </c>
      <c r="T45" s="103" t="s">
        <v>1582</v>
      </c>
      <c r="U45" s="103" t="s">
        <v>1582</v>
      </c>
      <c r="V45" s="103" t="s">
        <v>1582</v>
      </c>
      <c r="W45" s="103"/>
      <c r="X45" s="103"/>
      <c r="Y45" s="34"/>
      <c r="Z45" s="99" t="s">
        <v>1582</v>
      </c>
      <c r="AA45" s="99"/>
      <c r="AB45" s="99"/>
      <c r="AC45" s="99"/>
      <c r="AD45" s="99"/>
      <c r="AE45" s="34" t="s">
        <v>1743</v>
      </c>
      <c r="AF45" s="93"/>
      <c r="AG45" s="100"/>
      <c r="AH45" s="100"/>
      <c r="AI45" s="100" t="s">
        <v>1582</v>
      </c>
      <c r="AJ45" s="100"/>
      <c r="AK45" s="100"/>
      <c r="AL45" s="100"/>
      <c r="AM45" s="100"/>
      <c r="AN45" s="34"/>
      <c r="AO45">
        <v>39</v>
      </c>
    </row>
    <row r="46" spans="1:42" ht="29" hidden="1" x14ac:dyDescent="0.35">
      <c r="A46" t="s">
        <v>635</v>
      </c>
      <c r="B46" t="s">
        <v>636</v>
      </c>
      <c r="C46" s="106" t="s">
        <v>1582</v>
      </c>
      <c r="D46" s="106"/>
      <c r="E46" s="106"/>
      <c r="F46" s="106"/>
      <c r="G46" s="106"/>
      <c r="H46" s="106"/>
      <c r="I46" s="106"/>
      <c r="J46" s="106"/>
      <c r="K46" s="106"/>
      <c r="L46" s="106"/>
      <c r="M46" s="34" t="s">
        <v>1720</v>
      </c>
      <c r="N46" s="65" t="s">
        <v>1745</v>
      </c>
      <c r="O46" s="106"/>
      <c r="P46" s="106" t="s">
        <v>1582</v>
      </c>
      <c r="Q46" s="106"/>
      <c r="R46" s="106"/>
      <c r="S46" s="108"/>
      <c r="T46" s="108"/>
      <c r="U46" s="108"/>
      <c r="V46" s="108"/>
      <c r="W46" s="108" t="s">
        <v>1582</v>
      </c>
      <c r="X46" s="108"/>
      <c r="Y46" s="34" t="s">
        <v>1663</v>
      </c>
      <c r="Z46" s="111"/>
      <c r="AA46" s="111"/>
      <c r="AB46" s="111"/>
      <c r="AC46" s="111"/>
      <c r="AD46" s="111"/>
      <c r="AE46" s="34"/>
      <c r="AF46" s="93"/>
      <c r="AG46" s="113"/>
      <c r="AH46" s="113"/>
      <c r="AI46" s="113" t="s">
        <v>1582</v>
      </c>
      <c r="AJ46" s="113"/>
      <c r="AK46" s="113"/>
      <c r="AL46" s="113"/>
      <c r="AM46" s="113"/>
      <c r="AN46" s="34"/>
      <c r="AO46">
        <v>40</v>
      </c>
    </row>
    <row r="47" spans="1:42" ht="232" x14ac:dyDescent="0.35">
      <c r="A47" s="3" t="s">
        <v>668</v>
      </c>
      <c r="B47" t="s">
        <v>669</v>
      </c>
      <c r="C47" s="102" t="s">
        <v>1582</v>
      </c>
      <c r="D47" s="102"/>
      <c r="E47" s="102" t="s">
        <v>1582</v>
      </c>
      <c r="F47" s="102"/>
      <c r="G47" s="102"/>
      <c r="H47" s="102" t="s">
        <v>1582</v>
      </c>
      <c r="I47" s="102"/>
      <c r="J47" s="102"/>
      <c r="K47" s="102"/>
      <c r="L47" s="102"/>
      <c r="M47" s="62" t="s">
        <v>1746</v>
      </c>
      <c r="N47" s="62" t="s">
        <v>1747</v>
      </c>
      <c r="O47" s="102"/>
      <c r="P47" s="102"/>
      <c r="Q47" s="102" t="s">
        <v>1582</v>
      </c>
      <c r="R47" s="102"/>
      <c r="S47" s="103" t="s">
        <v>1582</v>
      </c>
      <c r="T47" s="103"/>
      <c r="U47" s="103"/>
      <c r="V47" s="103" t="s">
        <v>1582</v>
      </c>
      <c r="W47" s="103"/>
      <c r="X47" s="103"/>
      <c r="Y47" s="34" t="s">
        <v>1716</v>
      </c>
      <c r="Z47" s="99" t="s">
        <v>1582</v>
      </c>
      <c r="AA47" s="99" t="s">
        <v>1582</v>
      </c>
      <c r="AB47" s="99"/>
      <c r="AC47" s="99"/>
      <c r="AD47" s="99"/>
      <c r="AE47" s="34" t="s">
        <v>1748</v>
      </c>
      <c r="AF47" s="93"/>
      <c r="AG47" s="100" t="s">
        <v>1582</v>
      </c>
      <c r="AH47" s="100" t="s">
        <v>1582</v>
      </c>
      <c r="AI47" s="100" t="s">
        <v>1582</v>
      </c>
      <c r="AJ47" s="100"/>
      <c r="AK47" s="100"/>
      <c r="AL47" s="100"/>
      <c r="AM47" s="100"/>
      <c r="AN47" s="34"/>
      <c r="AO47">
        <v>41</v>
      </c>
    </row>
    <row r="48" spans="1:42" ht="130.5" x14ac:dyDescent="0.35">
      <c r="A48" s="3" t="s">
        <v>681</v>
      </c>
      <c r="B48" t="s">
        <v>682</v>
      </c>
      <c r="C48" s="102"/>
      <c r="D48" s="102"/>
      <c r="E48" s="102"/>
      <c r="F48" s="102"/>
      <c r="G48" s="102" t="s">
        <v>1582</v>
      </c>
      <c r="H48" s="102"/>
      <c r="I48" s="102"/>
      <c r="J48" s="102"/>
      <c r="K48" s="102"/>
      <c r="L48" s="102"/>
      <c r="M48" s="34" t="s">
        <v>1749</v>
      </c>
      <c r="N48" s="34" t="s">
        <v>1750</v>
      </c>
      <c r="O48" s="102" t="s">
        <v>1582</v>
      </c>
      <c r="P48" s="104"/>
      <c r="Q48" s="104"/>
      <c r="R48" s="104"/>
      <c r="S48" s="103" t="s">
        <v>1582</v>
      </c>
      <c r="T48" s="103"/>
      <c r="U48" s="103"/>
      <c r="V48" s="103"/>
      <c r="W48" s="103"/>
      <c r="X48" s="103"/>
      <c r="Y48" s="34"/>
      <c r="Z48" s="99" t="s">
        <v>1582</v>
      </c>
      <c r="AA48" s="99"/>
      <c r="AB48" s="99" t="s">
        <v>1582</v>
      </c>
      <c r="AC48" s="99" t="s">
        <v>1582</v>
      </c>
      <c r="AD48" s="99" t="s">
        <v>1582</v>
      </c>
      <c r="AE48" s="34" t="s">
        <v>1751</v>
      </c>
      <c r="AF48" s="93"/>
      <c r="AG48" s="100"/>
      <c r="AH48" s="100" t="s">
        <v>1582</v>
      </c>
      <c r="AI48" s="100" t="s">
        <v>1582</v>
      </c>
      <c r="AJ48" s="100"/>
      <c r="AK48" s="100" t="s">
        <v>1582</v>
      </c>
      <c r="AL48" s="100"/>
      <c r="AM48" s="100" t="s">
        <v>1582</v>
      </c>
      <c r="AN48" s="34"/>
      <c r="AO48">
        <v>42</v>
      </c>
    </row>
    <row r="49" spans="1:42" ht="101.5" x14ac:dyDescent="0.35">
      <c r="A49" s="3" t="s">
        <v>699</v>
      </c>
      <c r="B49" t="s">
        <v>700</v>
      </c>
      <c r="C49" s="102" t="s">
        <v>1582</v>
      </c>
      <c r="D49" s="102"/>
      <c r="E49" s="102"/>
      <c r="F49" s="102"/>
      <c r="G49" s="102"/>
      <c r="H49" s="102"/>
      <c r="I49" s="102"/>
      <c r="J49" s="102"/>
      <c r="K49" s="102"/>
      <c r="L49" s="102"/>
      <c r="M49" s="62" t="s">
        <v>1752</v>
      </c>
      <c r="N49" s="62" t="s">
        <v>1753</v>
      </c>
      <c r="O49" s="104"/>
      <c r="P49" s="104"/>
      <c r="Q49" s="102" t="s">
        <v>1582</v>
      </c>
      <c r="R49" s="104"/>
      <c r="S49" s="103" t="s">
        <v>1582</v>
      </c>
      <c r="T49" s="103"/>
      <c r="U49" s="103"/>
      <c r="V49" s="103" t="s">
        <v>1582</v>
      </c>
      <c r="W49" s="103"/>
      <c r="X49" s="103"/>
      <c r="Y49" s="34" t="s">
        <v>1754</v>
      </c>
      <c r="Z49" s="99" t="s">
        <v>1582</v>
      </c>
      <c r="AA49" s="99"/>
      <c r="AB49" s="99"/>
      <c r="AC49" s="99"/>
      <c r="AD49" s="99"/>
      <c r="AE49" s="34" t="s">
        <v>1755</v>
      </c>
      <c r="AF49" s="93"/>
      <c r="AG49" s="100" t="s">
        <v>1582</v>
      </c>
      <c r="AH49" s="100" t="s">
        <v>1582</v>
      </c>
      <c r="AI49" s="100" t="s">
        <v>1582</v>
      </c>
      <c r="AJ49" s="100"/>
      <c r="AK49" s="100"/>
      <c r="AL49" s="100"/>
      <c r="AM49" s="100"/>
      <c r="AN49" s="62" t="s">
        <v>1756</v>
      </c>
      <c r="AO49">
        <v>43</v>
      </c>
    </row>
    <row r="50" spans="1:42" ht="203" x14ac:dyDescent="0.35">
      <c r="A50" s="3" t="s">
        <v>718</v>
      </c>
      <c r="B50" t="s">
        <v>719</v>
      </c>
      <c r="C50" s="102" t="s">
        <v>1582</v>
      </c>
      <c r="D50" s="102"/>
      <c r="E50" s="102"/>
      <c r="F50" s="102"/>
      <c r="G50" s="102"/>
      <c r="H50" s="102"/>
      <c r="I50" s="102"/>
      <c r="J50" s="102"/>
      <c r="K50" s="102"/>
      <c r="L50" s="102"/>
      <c r="M50" s="34" t="s">
        <v>1757</v>
      </c>
      <c r="N50" s="62"/>
      <c r="O50" s="104"/>
      <c r="P50" s="102" t="s">
        <v>1582</v>
      </c>
      <c r="Q50" s="104"/>
      <c r="R50" s="104"/>
      <c r="S50" s="103" t="s">
        <v>1582</v>
      </c>
      <c r="T50" s="103"/>
      <c r="U50" s="103" t="s">
        <v>1582</v>
      </c>
      <c r="V50" s="103" t="s">
        <v>1582</v>
      </c>
      <c r="W50" s="103" t="s">
        <v>1582</v>
      </c>
      <c r="X50" s="103"/>
      <c r="Y50" s="34"/>
      <c r="Z50" s="99" t="s">
        <v>1582</v>
      </c>
      <c r="AA50" s="99"/>
      <c r="AB50" s="99"/>
      <c r="AC50" s="99" t="s">
        <v>1582</v>
      </c>
      <c r="AD50" s="99" t="s">
        <v>1582</v>
      </c>
      <c r="AE50" s="34" t="s">
        <v>1758</v>
      </c>
      <c r="AF50" s="93"/>
      <c r="AG50" s="100"/>
      <c r="AH50" s="100" t="s">
        <v>1582</v>
      </c>
      <c r="AI50" s="100" t="s">
        <v>1582</v>
      </c>
      <c r="AJ50" s="100"/>
      <c r="AK50" s="100"/>
      <c r="AL50" s="100"/>
      <c r="AM50" s="100"/>
      <c r="AN50" s="34"/>
      <c r="AO50">
        <v>44</v>
      </c>
    </row>
    <row r="51" spans="1:42" ht="87" hidden="1" x14ac:dyDescent="0.35">
      <c r="A51" s="3" t="s">
        <v>724</v>
      </c>
      <c r="B51" t="s">
        <v>725</v>
      </c>
      <c r="C51" s="102" t="s">
        <v>1582</v>
      </c>
      <c r="D51" s="102"/>
      <c r="E51" s="102" t="s">
        <v>1582</v>
      </c>
      <c r="F51" s="102"/>
      <c r="G51" s="102"/>
      <c r="H51" s="102" t="s">
        <v>1582</v>
      </c>
      <c r="I51" s="102"/>
      <c r="J51" s="102"/>
      <c r="K51" s="102"/>
      <c r="L51" s="102"/>
      <c r="M51" s="34" t="s">
        <v>1759</v>
      </c>
      <c r="N51" s="34" t="s">
        <v>1760</v>
      </c>
      <c r="O51" s="105"/>
      <c r="P51" s="102" t="s">
        <v>1582</v>
      </c>
      <c r="Q51" s="105"/>
      <c r="R51" s="105"/>
      <c r="S51" s="103" t="s">
        <v>1582</v>
      </c>
      <c r="T51" s="103"/>
      <c r="U51" s="103"/>
      <c r="V51" s="103" t="s">
        <v>1582</v>
      </c>
      <c r="W51" s="103"/>
      <c r="X51" s="103"/>
      <c r="Y51" s="34" t="s">
        <v>1761</v>
      </c>
      <c r="Z51" s="99"/>
      <c r="AA51" s="99" t="s">
        <v>1582</v>
      </c>
      <c r="AB51" s="99"/>
      <c r="AC51" s="99"/>
      <c r="AD51" s="99"/>
      <c r="AE51" s="34" t="s">
        <v>1762</v>
      </c>
      <c r="AF51" s="93"/>
      <c r="AG51" s="100" t="s">
        <v>1582</v>
      </c>
      <c r="AH51" s="100" t="s">
        <v>1582</v>
      </c>
      <c r="AI51" s="100" t="s">
        <v>1582</v>
      </c>
      <c r="AJ51" s="100" t="s">
        <v>1582</v>
      </c>
      <c r="AK51" s="100" t="s">
        <v>1582</v>
      </c>
      <c r="AL51" s="100" t="s">
        <v>1582</v>
      </c>
      <c r="AM51" s="100" t="s">
        <v>1582</v>
      </c>
      <c r="AN51" s="34"/>
      <c r="AO51">
        <v>45</v>
      </c>
    </row>
    <row r="52" spans="1:42" ht="58" x14ac:dyDescent="0.35">
      <c r="A52" s="3" t="s">
        <v>730</v>
      </c>
      <c r="B52" t="s">
        <v>731</v>
      </c>
      <c r="C52" s="102"/>
      <c r="D52" s="102"/>
      <c r="E52" s="102"/>
      <c r="F52" s="102"/>
      <c r="G52" s="102" t="s">
        <v>1582</v>
      </c>
      <c r="H52" s="102"/>
      <c r="I52" s="102"/>
      <c r="J52" s="102"/>
      <c r="K52" s="102"/>
      <c r="L52" s="102"/>
      <c r="M52" s="34"/>
      <c r="N52" s="34" t="s">
        <v>1763</v>
      </c>
      <c r="O52" s="105"/>
      <c r="P52" s="104" t="s">
        <v>1582</v>
      </c>
      <c r="Q52" s="104" t="s">
        <v>1582</v>
      </c>
      <c r="R52" s="105"/>
      <c r="S52" s="103" t="s">
        <v>1582</v>
      </c>
      <c r="T52" s="103" t="s">
        <v>1582</v>
      </c>
      <c r="U52" s="103" t="s">
        <v>1582</v>
      </c>
      <c r="V52" s="103" t="s">
        <v>1582</v>
      </c>
      <c r="W52" s="103" t="s">
        <v>1582</v>
      </c>
      <c r="X52" s="103" t="s">
        <v>1582</v>
      </c>
      <c r="Y52" s="34"/>
      <c r="Z52" s="99" t="s">
        <v>1582</v>
      </c>
      <c r="AA52" s="99"/>
      <c r="AB52" s="99"/>
      <c r="AC52" s="99"/>
      <c r="AD52" s="99"/>
      <c r="AE52" s="34" t="s">
        <v>1764</v>
      </c>
      <c r="AF52" s="93"/>
      <c r="AG52" s="100" t="s">
        <v>1582</v>
      </c>
      <c r="AH52" s="100" t="s">
        <v>1582</v>
      </c>
      <c r="AI52" s="100" t="s">
        <v>1582</v>
      </c>
      <c r="AJ52" s="100" t="s">
        <v>1582</v>
      </c>
      <c r="AK52" s="100"/>
      <c r="AL52" s="100"/>
      <c r="AM52" s="100"/>
      <c r="AN52" s="34"/>
      <c r="AO52">
        <v>46</v>
      </c>
    </row>
    <row r="53" spans="1:42" ht="116" hidden="1" x14ac:dyDescent="0.35">
      <c r="A53" t="s">
        <v>754</v>
      </c>
      <c r="B53" t="s">
        <v>755</v>
      </c>
      <c r="C53" s="106"/>
      <c r="D53" s="106" t="s">
        <v>1582</v>
      </c>
      <c r="E53" s="106"/>
      <c r="F53" s="106"/>
      <c r="G53" s="106"/>
      <c r="H53" s="106"/>
      <c r="I53" s="106"/>
      <c r="J53" s="106"/>
      <c r="K53" s="106"/>
      <c r="L53" s="106"/>
      <c r="M53" s="62" t="s">
        <v>1765</v>
      </c>
      <c r="N53" s="62" t="s">
        <v>1766</v>
      </c>
      <c r="O53" s="105"/>
      <c r="P53" s="105" t="s">
        <v>1582</v>
      </c>
      <c r="Q53" s="105" t="s">
        <v>1582</v>
      </c>
      <c r="R53" s="105"/>
      <c r="S53" s="108"/>
      <c r="T53" s="108"/>
      <c r="U53" s="108"/>
      <c r="V53" s="108"/>
      <c r="W53" s="108" t="s">
        <v>1582</v>
      </c>
      <c r="X53" s="108" t="s">
        <v>1582</v>
      </c>
      <c r="Y53" s="8" t="s">
        <v>1767</v>
      </c>
      <c r="Z53" s="111"/>
      <c r="AA53" s="111"/>
      <c r="AB53" s="111"/>
      <c r="AC53" s="111"/>
      <c r="AD53" s="111"/>
      <c r="AF53" s="93"/>
      <c r="AG53" s="113" t="s">
        <v>1582</v>
      </c>
      <c r="AH53" s="113"/>
      <c r="AI53" s="113" t="s">
        <v>1582</v>
      </c>
      <c r="AJ53" s="113" t="s">
        <v>1582</v>
      </c>
      <c r="AK53" s="113"/>
      <c r="AL53" s="113"/>
      <c r="AM53" s="113"/>
      <c r="AN53" s="34"/>
      <c r="AO53">
        <v>47</v>
      </c>
      <c r="AP53">
        <v>1</v>
      </c>
    </row>
    <row r="54" spans="1:42" ht="43.5" hidden="1" x14ac:dyDescent="0.35">
      <c r="A54" t="s">
        <v>837</v>
      </c>
      <c r="B54" t="s">
        <v>838</v>
      </c>
      <c r="C54" s="106"/>
      <c r="D54" s="106" t="s">
        <v>1582</v>
      </c>
      <c r="E54" s="106"/>
      <c r="F54" s="106"/>
      <c r="G54" s="106"/>
      <c r="H54" s="106"/>
      <c r="I54" s="106"/>
      <c r="J54" s="106"/>
      <c r="K54" s="106"/>
      <c r="L54" s="106"/>
      <c r="M54" s="34" t="s">
        <v>1772</v>
      </c>
      <c r="N54" s="34"/>
      <c r="O54" s="105"/>
      <c r="P54" s="105"/>
      <c r="Q54" s="105"/>
      <c r="R54" s="105" t="s">
        <v>1582</v>
      </c>
      <c r="S54" s="108"/>
      <c r="T54" s="108"/>
      <c r="U54" s="108"/>
      <c r="V54" s="108"/>
      <c r="W54" s="108" t="s">
        <v>1582</v>
      </c>
      <c r="X54" s="108" t="s">
        <v>1582</v>
      </c>
      <c r="Y54" s="8" t="s">
        <v>1767</v>
      </c>
      <c r="Z54" s="111" t="s">
        <v>1582</v>
      </c>
      <c r="AA54" s="111"/>
      <c r="AB54" s="111"/>
      <c r="AC54" s="111"/>
      <c r="AD54" s="111"/>
      <c r="AE54" s="34" t="s">
        <v>1741</v>
      </c>
      <c r="AF54" s="93"/>
      <c r="AG54" s="113"/>
      <c r="AH54" s="113"/>
      <c r="AI54" s="113"/>
      <c r="AJ54" s="113"/>
      <c r="AK54" s="113"/>
      <c r="AL54" s="113"/>
      <c r="AM54" s="113"/>
      <c r="AN54" s="34"/>
      <c r="AO54">
        <v>48</v>
      </c>
      <c r="AP54">
        <v>1</v>
      </c>
    </row>
    <row r="55" spans="1:42" ht="29" hidden="1" x14ac:dyDescent="0.35">
      <c r="A55" t="s">
        <v>858</v>
      </c>
      <c r="B55" t="s">
        <v>859</v>
      </c>
      <c r="C55" s="106" t="s">
        <v>1582</v>
      </c>
      <c r="D55" s="106"/>
      <c r="E55" s="106"/>
      <c r="F55" s="106"/>
      <c r="G55" s="106"/>
      <c r="H55" s="106"/>
      <c r="I55" s="106"/>
      <c r="J55" s="106"/>
      <c r="K55" s="106"/>
      <c r="L55" s="106"/>
      <c r="M55" s="34" t="s">
        <v>1776</v>
      </c>
      <c r="N55" s="34"/>
      <c r="O55" s="105"/>
      <c r="P55" s="105"/>
      <c r="Q55" s="106" t="s">
        <v>1582</v>
      </c>
      <c r="R55" s="105"/>
      <c r="S55" s="108"/>
      <c r="T55" s="108"/>
      <c r="U55" s="108"/>
      <c r="V55" s="108"/>
      <c r="W55" s="108" t="s">
        <v>1582</v>
      </c>
      <c r="X55" s="108"/>
      <c r="Y55" s="8" t="s">
        <v>1777</v>
      </c>
      <c r="Z55" s="111"/>
      <c r="AA55" s="111"/>
      <c r="AB55" s="111"/>
      <c r="AC55" s="111"/>
      <c r="AD55" s="111"/>
      <c r="AE55" s="34"/>
      <c r="AF55" s="93"/>
      <c r="AG55" s="113"/>
      <c r="AH55" s="113" t="s">
        <v>1582</v>
      </c>
      <c r="AI55" s="113" t="s">
        <v>1582</v>
      </c>
      <c r="AJ55" s="113"/>
      <c r="AK55" s="113"/>
      <c r="AL55" s="113"/>
      <c r="AM55" s="113"/>
      <c r="AN55" s="34"/>
      <c r="AO55">
        <v>49</v>
      </c>
    </row>
    <row r="56" spans="1:42" ht="101.5" hidden="1" x14ac:dyDescent="0.35">
      <c r="A56" t="s">
        <v>883</v>
      </c>
      <c r="B56" t="s">
        <v>884</v>
      </c>
      <c r="C56" s="106" t="s">
        <v>1582</v>
      </c>
      <c r="D56" s="106"/>
      <c r="E56" s="106"/>
      <c r="F56" s="106"/>
      <c r="G56" s="106"/>
      <c r="H56" s="106"/>
      <c r="I56" s="106"/>
      <c r="J56" s="106"/>
      <c r="K56" s="106"/>
      <c r="L56" s="106"/>
      <c r="M56" s="34" t="s">
        <v>1695</v>
      </c>
      <c r="N56" s="62" t="s">
        <v>1781</v>
      </c>
      <c r="O56" s="105"/>
      <c r="P56" s="105" t="s">
        <v>1582</v>
      </c>
      <c r="Q56" s="105"/>
      <c r="R56" s="105"/>
      <c r="S56" s="108"/>
      <c r="T56" s="108"/>
      <c r="U56" s="108" t="s">
        <v>1582</v>
      </c>
      <c r="V56" s="108"/>
      <c r="W56" s="108" t="s">
        <v>1582</v>
      </c>
      <c r="X56" s="108"/>
      <c r="Y56" s="34" t="s">
        <v>1782</v>
      </c>
      <c r="Z56" s="111"/>
      <c r="AA56" s="111"/>
      <c r="AB56" s="111"/>
      <c r="AC56" s="111"/>
      <c r="AD56" s="111"/>
      <c r="AE56" s="34"/>
      <c r="AF56" s="93"/>
      <c r="AG56" s="113"/>
      <c r="AH56" s="113"/>
      <c r="AI56" s="113" t="s">
        <v>1582</v>
      </c>
      <c r="AJ56" s="113"/>
      <c r="AK56" s="113"/>
      <c r="AL56" s="113"/>
      <c r="AM56" s="113"/>
      <c r="AN56" s="34"/>
      <c r="AO56">
        <v>50</v>
      </c>
    </row>
    <row r="57" spans="1:42" ht="58" hidden="1" x14ac:dyDescent="0.35">
      <c r="A57" t="s">
        <v>895</v>
      </c>
      <c r="B57" t="s">
        <v>896</v>
      </c>
      <c r="C57" s="102" t="s">
        <v>1582</v>
      </c>
      <c r="D57" s="102"/>
      <c r="E57" s="102"/>
      <c r="F57" s="102"/>
      <c r="G57" s="102" t="s">
        <v>1582</v>
      </c>
      <c r="H57" s="102"/>
      <c r="I57" s="102"/>
      <c r="J57" s="102"/>
      <c r="K57" s="102"/>
      <c r="L57" s="102"/>
      <c r="M57" s="34" t="s">
        <v>1695</v>
      </c>
      <c r="N57" s="62" t="s">
        <v>1784</v>
      </c>
      <c r="O57" s="105"/>
      <c r="P57" s="105" t="s">
        <v>1582</v>
      </c>
      <c r="Q57" s="105" t="s">
        <v>1582</v>
      </c>
      <c r="R57" s="105"/>
      <c r="S57" s="103" t="s">
        <v>1582</v>
      </c>
      <c r="T57" s="103"/>
      <c r="U57" s="103"/>
      <c r="V57" s="103" t="s">
        <v>1582</v>
      </c>
      <c r="W57" s="103"/>
      <c r="X57" s="103"/>
      <c r="Y57" s="34"/>
      <c r="Z57" s="99"/>
      <c r="AA57" s="99"/>
      <c r="AB57" s="99"/>
      <c r="AC57" s="99"/>
      <c r="AD57" s="99"/>
      <c r="AE57" s="34"/>
      <c r="AF57" s="93"/>
      <c r="AG57" s="100"/>
      <c r="AH57" s="100"/>
      <c r="AI57" s="100" t="s">
        <v>1582</v>
      </c>
      <c r="AJ57" s="100"/>
      <c r="AK57" s="100"/>
      <c r="AL57" s="100"/>
      <c r="AM57" s="100"/>
      <c r="AN57" s="34"/>
      <c r="AO57">
        <v>51</v>
      </c>
    </row>
    <row r="58" spans="1:42" ht="130.5" hidden="1" x14ac:dyDescent="0.35">
      <c r="A58" t="s">
        <v>948</v>
      </c>
      <c r="B58" t="s">
        <v>949</v>
      </c>
      <c r="C58" s="102" t="s">
        <v>1582</v>
      </c>
      <c r="D58" s="102"/>
      <c r="E58" s="102"/>
      <c r="F58" s="102"/>
      <c r="G58" s="102"/>
      <c r="H58" s="102"/>
      <c r="I58" s="102"/>
      <c r="J58" s="102"/>
      <c r="K58" s="102"/>
      <c r="L58" s="102"/>
      <c r="M58" s="34" t="s">
        <v>1695</v>
      </c>
      <c r="N58" s="62" t="s">
        <v>1791</v>
      </c>
      <c r="O58" s="105"/>
      <c r="P58" s="105" t="s">
        <v>1582</v>
      </c>
      <c r="Q58" s="105" t="s">
        <v>1582</v>
      </c>
      <c r="R58" s="105"/>
      <c r="S58" s="103" t="s">
        <v>1582</v>
      </c>
      <c r="T58" s="103"/>
      <c r="U58" s="103" t="s">
        <v>1582</v>
      </c>
      <c r="V58" s="103"/>
      <c r="W58" s="103" t="s">
        <v>1582</v>
      </c>
      <c r="X58" s="103"/>
      <c r="Y58" s="34" t="s">
        <v>1792</v>
      </c>
      <c r="Z58" s="99"/>
      <c r="AA58" s="99"/>
      <c r="AB58" s="99"/>
      <c r="AC58" s="99"/>
      <c r="AD58" s="99"/>
      <c r="AE58" s="34"/>
      <c r="AF58" s="93"/>
      <c r="AG58" s="100"/>
      <c r="AH58" s="100" t="s">
        <v>1582</v>
      </c>
      <c r="AI58" s="100" t="s">
        <v>1582</v>
      </c>
      <c r="AJ58" s="100"/>
      <c r="AK58" s="100"/>
      <c r="AL58" s="100"/>
      <c r="AM58" s="100"/>
      <c r="AN58" s="34"/>
      <c r="AO58">
        <v>52</v>
      </c>
    </row>
    <row r="59" spans="1:42" ht="159.5" hidden="1" x14ac:dyDescent="0.35">
      <c r="A59" t="s">
        <v>966</v>
      </c>
      <c r="B59" t="s">
        <v>967</v>
      </c>
      <c r="C59" s="102"/>
      <c r="D59" s="102"/>
      <c r="E59" s="102"/>
      <c r="F59" s="102" t="s">
        <v>1582</v>
      </c>
      <c r="G59" s="102" t="s">
        <v>1582</v>
      </c>
      <c r="H59" s="102" t="s">
        <v>1582</v>
      </c>
      <c r="I59" s="102"/>
      <c r="J59" s="102"/>
      <c r="K59" s="102"/>
      <c r="L59" s="102"/>
      <c r="M59" s="62" t="s">
        <v>1794</v>
      </c>
      <c r="N59" s="34"/>
      <c r="O59" s="105"/>
      <c r="P59" s="105"/>
      <c r="Q59" s="105" t="s">
        <v>1582</v>
      </c>
      <c r="R59" s="105"/>
      <c r="S59" s="103" t="s">
        <v>1582</v>
      </c>
      <c r="T59" s="103"/>
      <c r="U59" s="103" t="s">
        <v>1582</v>
      </c>
      <c r="V59" s="103"/>
      <c r="W59" s="103"/>
      <c r="X59" s="103"/>
      <c r="Y59" s="34" t="s">
        <v>1658</v>
      </c>
      <c r="Z59" s="99"/>
      <c r="AA59" s="99"/>
      <c r="AB59" s="99"/>
      <c r="AC59" s="99"/>
      <c r="AD59" s="99"/>
      <c r="AE59" s="34"/>
      <c r="AF59" s="93"/>
      <c r="AG59" s="100"/>
      <c r="AH59" s="100" t="s">
        <v>1582</v>
      </c>
      <c r="AI59" s="100" t="s">
        <v>1582</v>
      </c>
      <c r="AJ59" s="100"/>
      <c r="AK59" s="100"/>
      <c r="AL59" s="100"/>
      <c r="AM59" s="100"/>
      <c r="AN59" s="34"/>
      <c r="AO59">
        <v>53</v>
      </c>
      <c r="AP59">
        <v>1</v>
      </c>
    </row>
    <row r="60" spans="1:42" ht="58" hidden="1" x14ac:dyDescent="0.35">
      <c r="A60" s="3" t="s">
        <v>972</v>
      </c>
      <c r="B60" t="s">
        <v>973</v>
      </c>
      <c r="C60" s="106"/>
      <c r="D60" s="106" t="s">
        <v>1582</v>
      </c>
      <c r="E60" s="106"/>
      <c r="F60" s="106"/>
      <c r="G60" s="106"/>
      <c r="H60" s="106"/>
      <c r="I60" s="106"/>
      <c r="J60" s="106"/>
      <c r="K60" s="106"/>
      <c r="L60" s="106"/>
      <c r="M60" s="34"/>
      <c r="N60" s="62" t="s">
        <v>1796</v>
      </c>
      <c r="O60" s="105"/>
      <c r="P60" s="105" t="s">
        <v>1582</v>
      </c>
      <c r="Q60" s="105" t="s">
        <v>1582</v>
      </c>
      <c r="R60" s="105"/>
      <c r="S60" s="108"/>
      <c r="T60" s="108"/>
      <c r="U60" s="108"/>
      <c r="V60" s="108"/>
      <c r="W60" s="108" t="s">
        <v>1582</v>
      </c>
      <c r="X60" s="108"/>
      <c r="Y60" s="34"/>
      <c r="Z60" s="111" t="s">
        <v>1582</v>
      </c>
      <c r="AA60" s="111"/>
      <c r="AB60" s="111"/>
      <c r="AC60" s="111" t="s">
        <v>1582</v>
      </c>
      <c r="AD60" s="111" t="s">
        <v>1582</v>
      </c>
      <c r="AE60" s="34" t="s">
        <v>1797</v>
      </c>
      <c r="AF60" s="93"/>
      <c r="AG60" s="113"/>
      <c r="AH60" s="113"/>
      <c r="AI60" s="113" t="s">
        <v>1582</v>
      </c>
      <c r="AJ60" s="113" t="s">
        <v>1582</v>
      </c>
      <c r="AK60" s="113"/>
      <c r="AL60" s="113"/>
      <c r="AM60" s="113" t="s">
        <v>1582</v>
      </c>
      <c r="AN60" s="34"/>
      <c r="AO60">
        <v>54</v>
      </c>
      <c r="AP60">
        <v>1</v>
      </c>
    </row>
    <row r="61" spans="1:42" ht="116" hidden="1" x14ac:dyDescent="0.35">
      <c r="A61" s="3" t="s">
        <v>984</v>
      </c>
      <c r="B61" t="s">
        <v>985</v>
      </c>
      <c r="C61" s="102" t="s">
        <v>1582</v>
      </c>
      <c r="D61" s="102"/>
      <c r="E61" s="102"/>
      <c r="F61" s="102"/>
      <c r="G61" s="102"/>
      <c r="H61" s="102"/>
      <c r="I61" s="102"/>
      <c r="J61" s="102"/>
      <c r="K61" s="102"/>
      <c r="L61" s="102"/>
      <c r="M61" s="62" t="s">
        <v>1799</v>
      </c>
      <c r="N61" s="62" t="s">
        <v>1800</v>
      </c>
      <c r="O61" s="105"/>
      <c r="P61" s="105" t="s">
        <v>1582</v>
      </c>
      <c r="Q61" s="105"/>
      <c r="R61" s="105"/>
      <c r="S61" s="103" t="s">
        <v>1582</v>
      </c>
      <c r="T61" s="103" t="s">
        <v>1582</v>
      </c>
      <c r="U61" s="103" t="s">
        <v>1582</v>
      </c>
      <c r="V61" s="103"/>
      <c r="W61" s="103"/>
      <c r="X61" s="103"/>
      <c r="Y61" s="34" t="s">
        <v>1801</v>
      </c>
      <c r="Z61" s="99"/>
      <c r="AA61" s="99"/>
      <c r="AB61" s="99"/>
      <c r="AC61" s="99"/>
      <c r="AD61" s="99"/>
      <c r="AE61" s="34"/>
      <c r="AF61" s="93"/>
      <c r="AG61" s="100"/>
      <c r="AH61" s="100"/>
      <c r="AI61" s="100" t="s">
        <v>1582</v>
      </c>
      <c r="AJ61" s="100"/>
      <c r="AK61" s="100"/>
      <c r="AL61" s="100"/>
      <c r="AM61" s="100"/>
      <c r="AN61" s="34"/>
      <c r="AO61">
        <v>55</v>
      </c>
    </row>
    <row r="62" spans="1:42" ht="217.5" x14ac:dyDescent="0.35">
      <c r="A62" s="3" t="s">
        <v>997</v>
      </c>
      <c r="B62" t="s">
        <v>998</v>
      </c>
      <c r="C62" s="102" t="s">
        <v>1582</v>
      </c>
      <c r="D62" s="102"/>
      <c r="E62" s="102"/>
      <c r="F62" s="102"/>
      <c r="G62" s="102"/>
      <c r="H62" s="102" t="s">
        <v>1582</v>
      </c>
      <c r="I62" s="102"/>
      <c r="J62" s="102"/>
      <c r="K62" s="102"/>
      <c r="L62" s="102"/>
      <c r="M62" s="34"/>
      <c r="N62" s="34"/>
      <c r="O62" s="105"/>
      <c r="P62" s="105"/>
      <c r="Q62" s="105"/>
      <c r="R62" s="105" t="s">
        <v>1582</v>
      </c>
      <c r="S62" s="103" t="s">
        <v>1582</v>
      </c>
      <c r="T62" s="103" t="s">
        <v>1582</v>
      </c>
      <c r="U62" s="103" t="s">
        <v>1582</v>
      </c>
      <c r="V62" s="103" t="s">
        <v>1582</v>
      </c>
      <c r="W62" s="103" t="s">
        <v>1582</v>
      </c>
      <c r="X62" s="103"/>
      <c r="Y62" s="34"/>
      <c r="Z62" s="99" t="s">
        <v>1582</v>
      </c>
      <c r="AA62" s="99" t="s">
        <v>1582</v>
      </c>
      <c r="AB62" s="99"/>
      <c r="AC62" s="99" t="s">
        <v>1582</v>
      </c>
      <c r="AD62" s="99"/>
      <c r="AE62" s="62" t="s">
        <v>1806</v>
      </c>
      <c r="AF62" s="93"/>
      <c r="AG62" s="100"/>
      <c r="AH62" s="100"/>
      <c r="AI62" s="100"/>
      <c r="AJ62" s="100"/>
      <c r="AK62" s="100"/>
      <c r="AL62" s="100"/>
      <c r="AM62" s="100"/>
      <c r="AN62" s="34"/>
      <c r="AO62">
        <v>56</v>
      </c>
    </row>
    <row r="63" spans="1:42" ht="58" hidden="1" x14ac:dyDescent="0.35">
      <c r="A63" t="s">
        <v>1011</v>
      </c>
      <c r="B63" t="s">
        <v>1012</v>
      </c>
      <c r="C63" s="102" t="s">
        <v>1582</v>
      </c>
      <c r="D63" s="102"/>
      <c r="E63" s="102"/>
      <c r="F63" s="102"/>
      <c r="G63" s="102"/>
      <c r="H63" s="102"/>
      <c r="I63" s="102"/>
      <c r="J63" s="102"/>
      <c r="K63" s="102"/>
      <c r="L63" s="102"/>
      <c r="M63" s="34" t="s">
        <v>1808</v>
      </c>
      <c r="N63" s="34" t="s">
        <v>1809</v>
      </c>
      <c r="O63" s="105"/>
      <c r="P63" s="105"/>
      <c r="Q63" s="105" t="s">
        <v>1582</v>
      </c>
      <c r="R63" s="105"/>
      <c r="S63" s="103" t="s">
        <v>1582</v>
      </c>
      <c r="T63" s="103" t="s">
        <v>1582</v>
      </c>
      <c r="U63" s="103" t="s">
        <v>1582</v>
      </c>
      <c r="V63" s="103"/>
      <c r="W63" s="103"/>
      <c r="X63" s="103"/>
      <c r="Y63" s="34" t="s">
        <v>1810</v>
      </c>
      <c r="Z63" s="99"/>
      <c r="AA63" s="99"/>
      <c r="AB63" s="99"/>
      <c r="AC63" s="99"/>
      <c r="AD63" s="99"/>
      <c r="AE63" s="34"/>
      <c r="AF63" s="93"/>
      <c r="AG63" s="100" t="s">
        <v>1582</v>
      </c>
      <c r="AH63" s="83" t="s">
        <v>1582</v>
      </c>
      <c r="AI63" s="100" t="s">
        <v>1582</v>
      </c>
      <c r="AJ63" s="100"/>
      <c r="AK63" s="100"/>
      <c r="AL63" s="100"/>
      <c r="AM63" s="100"/>
      <c r="AN63" s="34"/>
      <c r="AO63">
        <v>57</v>
      </c>
    </row>
    <row r="64" spans="1:42" ht="130.5" hidden="1" x14ac:dyDescent="0.35">
      <c r="A64" t="s">
        <v>1029</v>
      </c>
      <c r="B64" t="s">
        <v>1030</v>
      </c>
      <c r="C64" s="106" t="s">
        <v>1582</v>
      </c>
      <c r="D64" s="106"/>
      <c r="E64" s="106"/>
      <c r="F64" s="106"/>
      <c r="G64" s="106"/>
      <c r="H64" s="106"/>
      <c r="I64" s="106"/>
      <c r="J64" s="106"/>
      <c r="K64" s="106"/>
      <c r="L64" s="106"/>
      <c r="M64" s="34"/>
      <c r="N64" s="62" t="s">
        <v>1817</v>
      </c>
      <c r="O64" s="105"/>
      <c r="P64" s="105" t="s">
        <v>1582</v>
      </c>
      <c r="Q64" s="105"/>
      <c r="R64" s="105"/>
      <c r="S64" s="108"/>
      <c r="T64" s="108" t="s">
        <v>1582</v>
      </c>
      <c r="U64" s="108" t="s">
        <v>1582</v>
      </c>
      <c r="V64" s="108"/>
      <c r="W64" s="108" t="s">
        <v>1582</v>
      </c>
      <c r="X64" s="108"/>
      <c r="Y64" s="34" t="s">
        <v>1635</v>
      </c>
      <c r="Z64" s="111"/>
      <c r="AA64" s="111"/>
      <c r="AB64" s="111"/>
      <c r="AC64" s="111"/>
      <c r="AD64" s="111"/>
      <c r="AE64" s="34"/>
      <c r="AF64" s="93"/>
      <c r="AG64" s="113"/>
      <c r="AH64" s="113"/>
      <c r="AI64" s="113"/>
      <c r="AJ64" s="113"/>
      <c r="AK64" s="113"/>
      <c r="AL64" s="113"/>
      <c r="AM64" s="113"/>
      <c r="AN64" s="34"/>
      <c r="AO64">
        <v>58</v>
      </c>
    </row>
    <row r="65" spans="1:42" ht="203" hidden="1" x14ac:dyDescent="0.35">
      <c r="A65" t="s">
        <v>1035</v>
      </c>
      <c r="B65" t="s">
        <v>1036</v>
      </c>
      <c r="C65" s="102" t="s">
        <v>1582</v>
      </c>
      <c r="D65" s="102"/>
      <c r="E65" s="102"/>
      <c r="F65" s="102"/>
      <c r="G65" s="102"/>
      <c r="H65" s="102"/>
      <c r="I65" s="102"/>
      <c r="J65" s="102"/>
      <c r="K65" s="102"/>
      <c r="L65" s="102"/>
      <c r="M65" s="34" t="s">
        <v>1819</v>
      </c>
      <c r="N65" s="62" t="s">
        <v>1954</v>
      </c>
      <c r="O65" s="105"/>
      <c r="P65" s="105" t="s">
        <v>1582</v>
      </c>
      <c r="Q65" s="105"/>
      <c r="R65" s="105"/>
      <c r="S65" s="103" t="s">
        <v>1582</v>
      </c>
      <c r="T65" s="103"/>
      <c r="U65" s="103"/>
      <c r="V65" s="103" t="s">
        <v>1582</v>
      </c>
      <c r="W65" s="103"/>
      <c r="X65" s="103"/>
      <c r="Y65" s="34" t="s">
        <v>1821</v>
      </c>
      <c r="Z65" s="99"/>
      <c r="AA65" s="99"/>
      <c r="AB65" s="99"/>
      <c r="AC65" s="99"/>
      <c r="AD65" s="99"/>
      <c r="AE65" s="34"/>
      <c r="AF65" s="93"/>
      <c r="AG65" s="100"/>
      <c r="AH65" s="100"/>
      <c r="AI65" s="100" t="s">
        <v>1582</v>
      </c>
      <c r="AJ65" s="100"/>
      <c r="AK65" s="100"/>
      <c r="AL65" s="100"/>
      <c r="AM65" s="100"/>
      <c r="AN65" s="34"/>
      <c r="AO65">
        <v>59</v>
      </c>
    </row>
    <row r="66" spans="1:42" ht="101.5" hidden="1" x14ac:dyDescent="0.35">
      <c r="A66" t="s">
        <v>1041</v>
      </c>
      <c r="B66" t="s">
        <v>1042</v>
      </c>
      <c r="C66" s="106"/>
      <c r="D66" s="106" t="s">
        <v>1582</v>
      </c>
      <c r="E66" s="106" t="s">
        <v>1582</v>
      </c>
      <c r="F66" s="106"/>
      <c r="G66" s="106"/>
      <c r="H66" s="106"/>
      <c r="I66" s="106"/>
      <c r="J66" s="106"/>
      <c r="K66" s="106"/>
      <c r="L66" s="106"/>
      <c r="M66" s="34"/>
      <c r="N66" s="62" t="s">
        <v>1823</v>
      </c>
      <c r="O66" s="105"/>
      <c r="P66" s="105" t="s">
        <v>1582</v>
      </c>
      <c r="Q66" s="105"/>
      <c r="R66" s="105"/>
      <c r="S66" s="108"/>
      <c r="T66" s="108" t="s">
        <v>1582</v>
      </c>
      <c r="U66" s="108"/>
      <c r="V66" s="108"/>
      <c r="W66" s="108"/>
      <c r="X66" s="108"/>
      <c r="Y66" s="8" t="s">
        <v>1824</v>
      </c>
      <c r="Z66" s="111"/>
      <c r="AA66" s="111"/>
      <c r="AB66" s="111"/>
      <c r="AC66" s="111"/>
      <c r="AD66" s="111"/>
      <c r="AE66" s="34"/>
      <c r="AF66" s="93"/>
      <c r="AG66" s="113" t="s">
        <v>1582</v>
      </c>
      <c r="AH66" s="113"/>
      <c r="AI66" s="113" t="s">
        <v>1582</v>
      </c>
      <c r="AJ66" s="113"/>
      <c r="AK66" s="113"/>
      <c r="AL66" s="113" t="s">
        <v>1582</v>
      </c>
      <c r="AM66" s="113"/>
      <c r="AN66" s="34"/>
      <c r="AO66">
        <v>60</v>
      </c>
      <c r="AP66">
        <v>1</v>
      </c>
    </row>
    <row r="67" spans="1:42" ht="217.5" hidden="1" x14ac:dyDescent="0.35">
      <c r="A67" t="s">
        <v>1048</v>
      </c>
      <c r="B67" t="s">
        <v>1049</v>
      </c>
      <c r="C67" s="106"/>
      <c r="D67" s="106"/>
      <c r="E67" s="106" t="s">
        <v>1582</v>
      </c>
      <c r="F67" s="106"/>
      <c r="G67" s="106"/>
      <c r="H67" s="106"/>
      <c r="I67" s="106"/>
      <c r="J67" s="106"/>
      <c r="K67" s="106"/>
      <c r="L67" s="106"/>
      <c r="M67" s="34"/>
      <c r="N67" s="34" t="s">
        <v>1826</v>
      </c>
      <c r="O67" s="105" t="s">
        <v>1582</v>
      </c>
      <c r="P67" s="105"/>
      <c r="Q67" s="105"/>
      <c r="R67" s="105"/>
      <c r="S67" s="108"/>
      <c r="T67" s="108" t="s">
        <v>1582</v>
      </c>
      <c r="U67" s="108" t="s">
        <v>1582</v>
      </c>
      <c r="V67" s="108"/>
      <c r="W67" s="108"/>
      <c r="X67" s="108"/>
      <c r="Y67" s="34"/>
      <c r="Z67" s="111" t="s">
        <v>1582</v>
      </c>
      <c r="AA67" s="111"/>
      <c r="AB67" s="111"/>
      <c r="AC67" s="111"/>
      <c r="AD67" s="111"/>
      <c r="AE67" s="34" t="s">
        <v>1827</v>
      </c>
      <c r="AF67" s="93"/>
      <c r="AG67" s="113"/>
      <c r="AH67" s="113"/>
      <c r="AI67" s="113" t="s">
        <v>1582</v>
      </c>
      <c r="AJ67" s="113"/>
      <c r="AK67" s="113"/>
      <c r="AL67" s="113"/>
      <c r="AM67" s="113"/>
      <c r="AN67" s="34"/>
      <c r="AO67">
        <v>61</v>
      </c>
      <c r="AP67">
        <v>1</v>
      </c>
    </row>
    <row r="68" spans="1:42" ht="130.5" hidden="1" x14ac:dyDescent="0.35">
      <c r="A68" t="s">
        <v>1055</v>
      </c>
      <c r="B68" t="s">
        <v>1056</v>
      </c>
      <c r="C68" s="102" t="s">
        <v>1582</v>
      </c>
      <c r="D68" s="102"/>
      <c r="E68" s="102"/>
      <c r="F68" s="102"/>
      <c r="G68" s="102"/>
      <c r="H68" s="102"/>
      <c r="I68" s="102"/>
      <c r="J68" s="102"/>
      <c r="K68" s="102"/>
      <c r="L68" s="102"/>
      <c r="M68" s="34" t="s">
        <v>1695</v>
      </c>
      <c r="N68" s="62" t="s">
        <v>1829</v>
      </c>
      <c r="O68" s="105"/>
      <c r="P68" s="105"/>
      <c r="Q68" s="105" t="s">
        <v>1582</v>
      </c>
      <c r="R68" s="105"/>
      <c r="S68" s="103" t="s">
        <v>1582</v>
      </c>
      <c r="T68" s="103"/>
      <c r="U68" s="103"/>
      <c r="V68" s="103" t="s">
        <v>1582</v>
      </c>
      <c r="W68" s="103"/>
      <c r="X68" s="103"/>
      <c r="Y68" s="34" t="s">
        <v>1830</v>
      </c>
      <c r="Z68" s="99"/>
      <c r="AA68" s="99"/>
      <c r="AB68" s="99"/>
      <c r="AC68" s="99"/>
      <c r="AD68" s="99"/>
      <c r="AE68" s="34"/>
      <c r="AF68" s="93"/>
      <c r="AG68" s="100"/>
      <c r="AH68" s="100" t="s">
        <v>1582</v>
      </c>
      <c r="AI68" s="100" t="s">
        <v>1582</v>
      </c>
      <c r="AJ68" s="100"/>
      <c r="AK68" s="100"/>
      <c r="AL68" s="100"/>
      <c r="AM68" s="100"/>
      <c r="AN68" s="34"/>
      <c r="AO68">
        <v>62</v>
      </c>
    </row>
    <row r="69" spans="1:42" ht="145" hidden="1" x14ac:dyDescent="0.35">
      <c r="A69" t="s">
        <v>1082</v>
      </c>
      <c r="B69" t="s">
        <v>1083</v>
      </c>
      <c r="C69" s="102"/>
      <c r="D69" s="102"/>
      <c r="E69" s="102"/>
      <c r="F69" s="102"/>
      <c r="G69" s="102" t="s">
        <v>1582</v>
      </c>
      <c r="H69" s="102" t="s">
        <v>1582</v>
      </c>
      <c r="I69" s="102"/>
      <c r="J69" s="102"/>
      <c r="K69" s="102"/>
      <c r="L69" s="102"/>
      <c r="M69" s="34"/>
      <c r="N69" s="62" t="s">
        <v>1836</v>
      </c>
      <c r="O69" s="105"/>
      <c r="P69" s="105" t="s">
        <v>1582</v>
      </c>
      <c r="Q69" s="105"/>
      <c r="R69" s="105"/>
      <c r="S69" s="103" t="s">
        <v>1582</v>
      </c>
      <c r="T69" s="103" t="s">
        <v>1582</v>
      </c>
      <c r="U69" s="103" t="s">
        <v>1582</v>
      </c>
      <c r="V69" s="103" t="s">
        <v>1582</v>
      </c>
      <c r="W69" s="103" t="s">
        <v>1582</v>
      </c>
      <c r="X69" s="103" t="s">
        <v>1582</v>
      </c>
      <c r="Y69" s="34" t="s">
        <v>1837</v>
      </c>
      <c r="Z69" s="99"/>
      <c r="AA69" s="99"/>
      <c r="AB69" s="99"/>
      <c r="AC69" s="99"/>
      <c r="AD69" s="99"/>
      <c r="AE69" s="34"/>
      <c r="AF69" s="93"/>
      <c r="AG69" s="100"/>
      <c r="AH69" s="100"/>
      <c r="AI69" s="100" t="s">
        <v>1582</v>
      </c>
      <c r="AJ69" s="100"/>
      <c r="AK69" s="100"/>
      <c r="AL69" s="100"/>
      <c r="AM69" s="100"/>
      <c r="AN69" s="34"/>
      <c r="AO69">
        <v>63</v>
      </c>
      <c r="AP69">
        <v>1</v>
      </c>
    </row>
    <row r="70" spans="1:42" ht="130.5" hidden="1" x14ac:dyDescent="0.35">
      <c r="A70" t="s">
        <v>1089</v>
      </c>
      <c r="B70" t="s">
        <v>1090</v>
      </c>
      <c r="C70" s="102" t="s">
        <v>1582</v>
      </c>
      <c r="D70" s="102"/>
      <c r="E70" s="102"/>
      <c r="F70" s="102"/>
      <c r="G70" s="102"/>
      <c r="H70" s="102"/>
      <c r="I70" s="102"/>
      <c r="J70" s="102"/>
      <c r="K70" s="102"/>
      <c r="L70" s="102"/>
      <c r="M70" s="34" t="s">
        <v>1839</v>
      </c>
      <c r="N70" s="62" t="s">
        <v>1840</v>
      </c>
      <c r="O70" s="105"/>
      <c r="P70" s="105" t="s">
        <v>1582</v>
      </c>
      <c r="Q70" s="105"/>
      <c r="R70" s="105"/>
      <c r="S70" s="103" t="s">
        <v>1582</v>
      </c>
      <c r="T70" s="103"/>
      <c r="U70" s="103"/>
      <c r="V70" s="103"/>
      <c r="W70" s="103"/>
      <c r="X70" s="103"/>
      <c r="Y70" s="34" t="s">
        <v>1841</v>
      </c>
      <c r="Z70" s="99"/>
      <c r="AA70" s="99"/>
      <c r="AB70" s="99"/>
      <c r="AC70" s="99"/>
      <c r="AD70" s="99"/>
      <c r="AE70" s="34"/>
      <c r="AF70" s="93"/>
      <c r="AG70" s="100"/>
      <c r="AH70" s="100"/>
      <c r="AI70" s="100" t="s">
        <v>1582</v>
      </c>
      <c r="AJ70" s="100"/>
      <c r="AK70" s="100"/>
      <c r="AL70" s="100"/>
      <c r="AM70" s="100"/>
      <c r="AN70" s="34"/>
      <c r="AO70">
        <v>64</v>
      </c>
    </row>
    <row r="71" spans="1:42" ht="87" hidden="1" x14ac:dyDescent="0.35">
      <c r="A71" t="s">
        <v>1100</v>
      </c>
      <c r="B71" t="s">
        <v>1101</v>
      </c>
      <c r="C71" s="102" t="s">
        <v>1582</v>
      </c>
      <c r="D71" s="102"/>
      <c r="E71" s="102"/>
      <c r="F71" s="102"/>
      <c r="G71" s="102"/>
      <c r="H71" s="102"/>
      <c r="I71" s="102"/>
      <c r="J71" s="102"/>
      <c r="K71" s="102"/>
      <c r="L71" s="102"/>
      <c r="M71" s="34"/>
      <c r="N71" s="62" t="s">
        <v>1843</v>
      </c>
      <c r="O71" s="105"/>
      <c r="P71" s="105"/>
      <c r="Q71" s="105" t="s">
        <v>1582</v>
      </c>
      <c r="R71" s="105"/>
      <c r="S71" s="103" t="s">
        <v>1582</v>
      </c>
      <c r="T71" s="103" t="s">
        <v>1582</v>
      </c>
      <c r="U71" s="103" t="s">
        <v>1582</v>
      </c>
      <c r="V71" s="103"/>
      <c r="W71" s="103"/>
      <c r="X71" s="103"/>
      <c r="Y71" s="34" t="s">
        <v>1844</v>
      </c>
      <c r="Z71" s="99"/>
      <c r="AA71" s="99"/>
      <c r="AB71" s="99"/>
      <c r="AC71" s="99"/>
      <c r="AD71" s="99"/>
      <c r="AE71" s="34"/>
      <c r="AF71" s="93"/>
      <c r="AG71" s="100"/>
      <c r="AH71" s="100" t="s">
        <v>1582</v>
      </c>
      <c r="AI71" s="100" t="s">
        <v>1582</v>
      </c>
      <c r="AJ71" s="100"/>
      <c r="AK71" s="100"/>
      <c r="AL71" s="100"/>
      <c r="AM71" s="100"/>
      <c r="AN71" s="34"/>
      <c r="AO71">
        <v>65</v>
      </c>
    </row>
    <row r="72" spans="1:42" ht="261" x14ac:dyDescent="0.35">
      <c r="A72" s="3" t="s">
        <v>1106</v>
      </c>
      <c r="B72" t="s">
        <v>1107</v>
      </c>
      <c r="C72" s="102"/>
      <c r="D72" s="102"/>
      <c r="E72" s="102"/>
      <c r="F72" s="102"/>
      <c r="G72" s="102" t="s">
        <v>1582</v>
      </c>
      <c r="H72" s="102" t="s">
        <v>1582</v>
      </c>
      <c r="I72" s="102"/>
      <c r="J72" s="102"/>
      <c r="K72" s="102"/>
      <c r="L72" s="102"/>
      <c r="M72" s="34" t="s">
        <v>1846</v>
      </c>
      <c r="N72" s="62" t="s">
        <v>1847</v>
      </c>
      <c r="O72" s="105"/>
      <c r="P72" s="105"/>
      <c r="Q72" s="105" t="s">
        <v>1582</v>
      </c>
      <c r="R72" s="105" t="s">
        <v>1582</v>
      </c>
      <c r="S72" s="103" t="s">
        <v>1582</v>
      </c>
      <c r="T72" s="103"/>
      <c r="U72" s="103" t="s">
        <v>1582</v>
      </c>
      <c r="V72" s="103"/>
      <c r="W72" s="103"/>
      <c r="X72" s="103"/>
      <c r="Y72" s="34" t="s">
        <v>1848</v>
      </c>
      <c r="Z72" s="99" t="s">
        <v>1582</v>
      </c>
      <c r="AA72" s="99"/>
      <c r="AB72" s="99"/>
      <c r="AC72" s="99"/>
      <c r="AD72" s="99"/>
      <c r="AE72" s="62" t="s">
        <v>1849</v>
      </c>
      <c r="AF72" s="93"/>
      <c r="AG72" s="100"/>
      <c r="AH72" s="100"/>
      <c r="AI72" s="100" t="s">
        <v>1582</v>
      </c>
      <c r="AJ72" s="100"/>
      <c r="AK72" s="100"/>
      <c r="AL72" s="100"/>
      <c r="AM72" s="100"/>
      <c r="AN72" s="34"/>
      <c r="AO72">
        <v>66</v>
      </c>
    </row>
    <row r="73" spans="1:42" ht="145" x14ac:dyDescent="0.35">
      <c r="A73" t="s">
        <v>1112</v>
      </c>
      <c r="B73" t="s">
        <v>1113</v>
      </c>
      <c r="C73" s="102" t="s">
        <v>1582</v>
      </c>
      <c r="D73" s="102"/>
      <c r="E73" s="102"/>
      <c r="F73" s="102"/>
      <c r="G73" s="102"/>
      <c r="H73" s="102"/>
      <c r="I73" s="102"/>
      <c r="J73" s="102"/>
      <c r="K73" s="102"/>
      <c r="L73" s="102"/>
      <c r="M73" s="34" t="s">
        <v>1851</v>
      </c>
      <c r="N73" s="62" t="s">
        <v>1852</v>
      </c>
      <c r="O73" s="105"/>
      <c r="P73" s="105"/>
      <c r="Q73" s="105" t="s">
        <v>1582</v>
      </c>
      <c r="R73" s="105"/>
      <c r="S73" s="103" t="s">
        <v>1582</v>
      </c>
      <c r="T73" s="103"/>
      <c r="U73" s="103" t="s">
        <v>1582</v>
      </c>
      <c r="V73" s="103"/>
      <c r="W73" s="103"/>
      <c r="X73" s="103"/>
      <c r="Y73" s="34" t="s">
        <v>1853</v>
      </c>
      <c r="Z73" s="99" t="s">
        <v>1582</v>
      </c>
      <c r="AA73" s="99"/>
      <c r="AB73" s="99"/>
      <c r="AC73" s="99"/>
      <c r="AD73" s="99"/>
      <c r="AE73" s="34" t="s">
        <v>1854</v>
      </c>
      <c r="AF73" s="93"/>
      <c r="AG73" s="100"/>
      <c r="AH73" s="100"/>
      <c r="AI73" s="100" t="s">
        <v>1582</v>
      </c>
      <c r="AJ73" s="100"/>
      <c r="AK73" s="100"/>
      <c r="AL73" s="100"/>
      <c r="AM73" s="100"/>
      <c r="AN73" s="34"/>
      <c r="AO73">
        <v>67</v>
      </c>
    </row>
    <row r="74" spans="1:42" ht="188.5" x14ac:dyDescent="0.35">
      <c r="A74" t="s">
        <v>1118</v>
      </c>
      <c r="B74" t="s">
        <v>1119</v>
      </c>
      <c r="C74" s="102" t="s">
        <v>1582</v>
      </c>
      <c r="D74" s="102"/>
      <c r="E74" s="102"/>
      <c r="F74" s="102"/>
      <c r="G74" s="102"/>
      <c r="H74" s="102"/>
      <c r="I74" s="102"/>
      <c r="J74" s="102"/>
      <c r="K74" s="102"/>
      <c r="L74" s="102"/>
      <c r="M74" s="34" t="s">
        <v>1720</v>
      </c>
      <c r="N74" s="34" t="s">
        <v>1856</v>
      </c>
      <c r="O74" s="105"/>
      <c r="P74" s="105" t="s">
        <v>1582</v>
      </c>
      <c r="Q74" s="105" t="s">
        <v>1582</v>
      </c>
      <c r="R74" s="105" t="s">
        <v>1582</v>
      </c>
      <c r="S74" s="103" t="s">
        <v>1582</v>
      </c>
      <c r="T74" s="103" t="s">
        <v>1582</v>
      </c>
      <c r="U74" s="103" t="s">
        <v>1582</v>
      </c>
      <c r="V74" s="103"/>
      <c r="W74" s="103" t="s">
        <v>1582</v>
      </c>
      <c r="X74" s="103"/>
      <c r="Y74" s="34" t="s">
        <v>1857</v>
      </c>
      <c r="Z74" s="99" t="s">
        <v>1582</v>
      </c>
      <c r="AA74" s="99"/>
      <c r="AB74" s="99"/>
      <c r="AC74" s="99" t="s">
        <v>1582</v>
      </c>
      <c r="AD74" s="99"/>
      <c r="AE74" s="34" t="s">
        <v>1858</v>
      </c>
      <c r="AF74" s="93"/>
      <c r="AG74" s="100"/>
      <c r="AH74" s="100"/>
      <c r="AI74" s="100"/>
      <c r="AJ74" s="100"/>
      <c r="AK74" s="100"/>
      <c r="AL74" s="100"/>
      <c r="AM74" s="100"/>
      <c r="AN74" s="34"/>
      <c r="AO74">
        <v>68</v>
      </c>
    </row>
    <row r="75" spans="1:42" ht="130.5" hidden="1" x14ac:dyDescent="0.35">
      <c r="A75" t="s">
        <v>1130</v>
      </c>
      <c r="B75" t="s">
        <v>1131</v>
      </c>
      <c r="C75" s="102"/>
      <c r="D75" s="102"/>
      <c r="E75" s="102"/>
      <c r="F75" s="102" t="s">
        <v>1582</v>
      </c>
      <c r="G75" s="102"/>
      <c r="H75" s="102"/>
      <c r="I75" s="102"/>
      <c r="J75" s="102" t="s">
        <v>1582</v>
      </c>
      <c r="K75" s="102"/>
      <c r="L75" s="102"/>
      <c r="M75" s="34" t="s">
        <v>1860</v>
      </c>
      <c r="N75" s="34" t="s">
        <v>1861</v>
      </c>
      <c r="O75" s="105" t="s">
        <v>1582</v>
      </c>
      <c r="P75" s="105"/>
      <c r="Q75" s="105"/>
      <c r="R75" s="105"/>
      <c r="S75" s="103" t="s">
        <v>1582</v>
      </c>
      <c r="T75" s="103" t="s">
        <v>1582</v>
      </c>
      <c r="U75" s="103"/>
      <c r="V75" s="103"/>
      <c r="W75" s="103"/>
      <c r="X75" s="103"/>
      <c r="Y75" s="34"/>
      <c r="Z75" s="99"/>
      <c r="AA75" s="99"/>
      <c r="AB75" s="99"/>
      <c r="AC75" s="99"/>
      <c r="AD75" s="99"/>
      <c r="AE75" s="34"/>
      <c r="AF75" s="93"/>
      <c r="AG75" s="100"/>
      <c r="AH75" s="100" t="s">
        <v>1582</v>
      </c>
      <c r="AI75" s="100" t="s">
        <v>1582</v>
      </c>
      <c r="AJ75" s="100"/>
      <c r="AK75" s="100"/>
      <c r="AL75" s="100"/>
      <c r="AM75" s="100"/>
      <c r="AN75" s="34"/>
      <c r="AO75">
        <v>69</v>
      </c>
      <c r="AP75">
        <v>1</v>
      </c>
    </row>
    <row r="76" spans="1:42" ht="58" hidden="1" x14ac:dyDescent="0.35">
      <c r="A76" t="s">
        <v>1141</v>
      </c>
      <c r="B76" t="s">
        <v>1142</v>
      </c>
      <c r="C76" s="102"/>
      <c r="D76" s="102"/>
      <c r="E76" s="102" t="s">
        <v>1582</v>
      </c>
      <c r="F76" s="102" t="s">
        <v>1582</v>
      </c>
      <c r="G76" s="102"/>
      <c r="H76" s="102"/>
      <c r="I76" s="102"/>
      <c r="J76" s="102"/>
      <c r="K76" s="102"/>
      <c r="L76" s="102"/>
      <c r="M76" s="34"/>
      <c r="N76" s="62" t="s">
        <v>1864</v>
      </c>
      <c r="O76" s="105"/>
      <c r="P76" s="105" t="s">
        <v>1582</v>
      </c>
      <c r="Q76" s="105"/>
      <c r="R76" s="105"/>
      <c r="S76" s="103" t="s">
        <v>1582</v>
      </c>
      <c r="T76" s="103"/>
      <c r="U76" s="103"/>
      <c r="V76" s="103"/>
      <c r="W76" s="103"/>
      <c r="X76" s="103" t="s">
        <v>1582</v>
      </c>
      <c r="Y76" s="34"/>
      <c r="Z76" s="99"/>
      <c r="AA76" s="99"/>
      <c r="AB76" s="99"/>
      <c r="AC76" s="99"/>
      <c r="AD76" s="99"/>
      <c r="AE76" s="34"/>
      <c r="AF76" s="93"/>
      <c r="AG76" s="100"/>
      <c r="AH76" s="100" t="s">
        <v>1582</v>
      </c>
      <c r="AI76" s="100" t="s">
        <v>1582</v>
      </c>
      <c r="AJ76" s="100"/>
      <c r="AK76" s="100"/>
      <c r="AL76" s="100"/>
      <c r="AM76" s="100"/>
      <c r="AN76" s="34"/>
      <c r="AO76">
        <v>70</v>
      </c>
      <c r="AP76">
        <v>1</v>
      </c>
    </row>
    <row r="77" spans="1:42" ht="203" hidden="1" x14ac:dyDescent="0.35">
      <c r="A77" t="s">
        <v>1147</v>
      </c>
      <c r="B77" t="s">
        <v>1148</v>
      </c>
      <c r="C77" s="102"/>
      <c r="D77" s="102"/>
      <c r="E77" s="102" t="s">
        <v>1582</v>
      </c>
      <c r="F77" s="102"/>
      <c r="G77" s="102"/>
      <c r="H77" s="102"/>
      <c r="I77" s="102"/>
      <c r="J77" s="102" t="s">
        <v>1582</v>
      </c>
      <c r="K77" s="102"/>
      <c r="L77" s="102"/>
      <c r="M77" s="34"/>
      <c r="N77" s="62" t="s">
        <v>1866</v>
      </c>
      <c r="O77" s="105"/>
      <c r="P77" s="105" t="s">
        <v>1582</v>
      </c>
      <c r="Q77" s="105"/>
      <c r="R77" s="105"/>
      <c r="S77" s="103" t="s">
        <v>1582</v>
      </c>
      <c r="T77" s="103" t="s">
        <v>1582</v>
      </c>
      <c r="U77" s="103"/>
      <c r="V77" s="103"/>
      <c r="W77" s="103"/>
      <c r="X77" s="103"/>
      <c r="Y77" s="34" t="s">
        <v>1867</v>
      </c>
      <c r="Z77" s="99"/>
      <c r="AA77" s="99"/>
      <c r="AB77" s="99"/>
      <c r="AC77" s="99"/>
      <c r="AD77" s="99"/>
      <c r="AE77" s="34"/>
      <c r="AF77" s="93"/>
      <c r="AG77" s="100"/>
      <c r="AH77" s="100" t="s">
        <v>1582</v>
      </c>
      <c r="AI77" s="100" t="s">
        <v>1582</v>
      </c>
      <c r="AJ77" s="100"/>
      <c r="AK77" s="100"/>
      <c r="AL77" s="100"/>
      <c r="AM77" s="100"/>
      <c r="AN77" s="34"/>
      <c r="AO77">
        <v>71</v>
      </c>
      <c r="AP77">
        <v>1</v>
      </c>
    </row>
    <row r="78" spans="1:42" ht="203" x14ac:dyDescent="0.35">
      <c r="A78" s="3" t="s">
        <v>1153</v>
      </c>
      <c r="B78" t="s">
        <v>1154</v>
      </c>
      <c r="C78" s="102"/>
      <c r="D78" s="102" t="s">
        <v>1582</v>
      </c>
      <c r="E78" s="102" t="s">
        <v>1582</v>
      </c>
      <c r="F78" s="102"/>
      <c r="G78" s="102"/>
      <c r="H78" s="102"/>
      <c r="I78" s="102"/>
      <c r="J78" s="102"/>
      <c r="K78" s="102"/>
      <c r="L78" s="102"/>
      <c r="M78" s="34"/>
      <c r="N78" s="62" t="s">
        <v>1869</v>
      </c>
      <c r="O78" s="105"/>
      <c r="P78" s="105" t="s">
        <v>1582</v>
      </c>
      <c r="Q78" s="105" t="s">
        <v>1582</v>
      </c>
      <c r="R78" s="105" t="s">
        <v>1582</v>
      </c>
      <c r="S78" s="103" t="s">
        <v>1582</v>
      </c>
      <c r="T78" s="103"/>
      <c r="U78" s="103"/>
      <c r="V78" s="103"/>
      <c r="W78" s="103"/>
      <c r="X78" s="103"/>
      <c r="Y78" s="34" t="s">
        <v>1870</v>
      </c>
      <c r="Z78" s="99" t="s">
        <v>1582</v>
      </c>
      <c r="AA78" s="99"/>
      <c r="AB78" s="99"/>
      <c r="AC78" s="99" t="s">
        <v>1582</v>
      </c>
      <c r="AD78" s="99"/>
      <c r="AE78" s="34" t="s">
        <v>1871</v>
      </c>
      <c r="AF78" s="93"/>
      <c r="AG78" s="100" t="s">
        <v>1582</v>
      </c>
      <c r="AH78" s="100" t="s">
        <v>1582</v>
      </c>
      <c r="AI78" s="100" t="s">
        <v>1582</v>
      </c>
      <c r="AJ78" s="100" t="s">
        <v>1582</v>
      </c>
      <c r="AK78" s="100"/>
      <c r="AL78" s="100" t="s">
        <v>1582</v>
      </c>
      <c r="AM78" s="100"/>
      <c r="AN78" s="34"/>
      <c r="AO78">
        <v>72</v>
      </c>
    </row>
    <row r="79" spans="1:42" x14ac:dyDescent="0.35">
      <c r="A79" t="s">
        <v>1178</v>
      </c>
      <c r="B79" t="s">
        <v>1179</v>
      </c>
      <c r="C79" s="102" t="s">
        <v>1582</v>
      </c>
      <c r="D79" s="102"/>
      <c r="E79" s="102"/>
      <c r="F79" s="102"/>
      <c r="G79" s="102"/>
      <c r="H79" s="102"/>
      <c r="I79" s="102"/>
      <c r="J79" s="102"/>
      <c r="K79" s="102"/>
      <c r="L79" s="102"/>
      <c r="M79" s="34"/>
      <c r="N79" s="34"/>
      <c r="O79" s="105"/>
      <c r="P79" s="102" t="s">
        <v>1582</v>
      </c>
      <c r="Q79" s="105"/>
      <c r="R79" s="105"/>
      <c r="S79" s="103" t="s">
        <v>1582</v>
      </c>
      <c r="T79" s="103" t="s">
        <v>1582</v>
      </c>
      <c r="U79" s="103"/>
      <c r="V79" s="103"/>
      <c r="W79" s="103"/>
      <c r="X79" s="103"/>
      <c r="Y79" s="34"/>
      <c r="Z79" s="99" t="s">
        <v>1582</v>
      </c>
      <c r="AA79" s="99"/>
      <c r="AB79" s="99"/>
      <c r="AC79" s="99"/>
      <c r="AD79" s="99"/>
      <c r="AE79" s="34"/>
      <c r="AF79" s="93"/>
      <c r="AG79" s="100"/>
      <c r="AH79" s="100"/>
      <c r="AI79" s="100" t="s">
        <v>1582</v>
      </c>
      <c r="AJ79" s="100"/>
      <c r="AK79" s="100"/>
      <c r="AL79" s="100"/>
      <c r="AM79" s="100"/>
      <c r="AN79" s="34"/>
      <c r="AO79">
        <v>73</v>
      </c>
    </row>
    <row r="80" spans="1:42" x14ac:dyDescent="0.35">
      <c r="A80" t="s">
        <v>1187</v>
      </c>
      <c r="B80" t="s">
        <v>1188</v>
      </c>
      <c r="C80" s="102" t="s">
        <v>1582</v>
      </c>
      <c r="D80" s="102" t="s">
        <v>1582</v>
      </c>
      <c r="E80" s="102"/>
      <c r="F80" s="102"/>
      <c r="G80" s="102" t="s">
        <v>1582</v>
      </c>
      <c r="H80" s="102"/>
      <c r="I80" s="102"/>
      <c r="J80" s="102"/>
      <c r="K80" s="102"/>
      <c r="L80" s="102"/>
      <c r="M80" s="34"/>
      <c r="N80" s="34"/>
      <c r="O80" s="102" t="s">
        <v>1582</v>
      </c>
      <c r="P80" s="105"/>
      <c r="Q80" s="105"/>
      <c r="R80" s="105"/>
      <c r="S80" s="103" t="s">
        <v>1582</v>
      </c>
      <c r="T80" s="103"/>
      <c r="U80" s="103"/>
      <c r="V80" s="103"/>
      <c r="W80" s="103" t="s">
        <v>1582</v>
      </c>
      <c r="X80" s="103"/>
      <c r="Y80" s="34"/>
      <c r="Z80" s="99" t="s">
        <v>1582</v>
      </c>
      <c r="AA80" s="99"/>
      <c r="AB80" s="99" t="s">
        <v>1582</v>
      </c>
      <c r="AC80" s="99" t="s">
        <v>1582</v>
      </c>
      <c r="AD80" s="99"/>
      <c r="AE80" s="34"/>
      <c r="AF80" s="93"/>
      <c r="AG80" s="100" t="s">
        <v>1582</v>
      </c>
      <c r="AH80" s="100" t="s">
        <v>1582</v>
      </c>
      <c r="AI80" s="100" t="s">
        <v>1582</v>
      </c>
      <c r="AJ80" s="100" t="s">
        <v>1582</v>
      </c>
      <c r="AK80" s="100"/>
      <c r="AL80" s="100" t="s">
        <v>1582</v>
      </c>
      <c r="AM80" s="100" t="s">
        <v>1582</v>
      </c>
      <c r="AN80" s="34"/>
      <c r="AO80">
        <v>74</v>
      </c>
    </row>
    <row r="81" spans="1:42" x14ac:dyDescent="0.35">
      <c r="A81" t="s">
        <v>1204</v>
      </c>
      <c r="B81" t="s">
        <v>1205</v>
      </c>
      <c r="C81" s="102" t="s">
        <v>1582</v>
      </c>
      <c r="D81" s="102"/>
      <c r="E81" s="102"/>
      <c r="F81" s="102"/>
      <c r="G81" s="102"/>
      <c r="H81" s="102"/>
      <c r="I81" s="102"/>
      <c r="J81" s="102"/>
      <c r="K81" s="102"/>
      <c r="L81" s="102"/>
      <c r="M81" s="34"/>
      <c r="N81" s="34"/>
      <c r="O81" s="105"/>
      <c r="P81" s="102" t="s">
        <v>1582</v>
      </c>
      <c r="Q81" s="105"/>
      <c r="R81" s="105"/>
      <c r="S81" s="103" t="s">
        <v>1582</v>
      </c>
      <c r="T81" s="103" t="s">
        <v>1582</v>
      </c>
      <c r="U81" s="103"/>
      <c r="V81" s="103"/>
      <c r="W81" s="103"/>
      <c r="X81" s="103"/>
      <c r="Y81" s="34"/>
      <c r="Z81" s="99" t="s">
        <v>1582</v>
      </c>
      <c r="AA81" s="99"/>
      <c r="AB81" s="99"/>
      <c r="AC81" s="99"/>
      <c r="AD81" s="99"/>
      <c r="AE81" s="34"/>
      <c r="AF81" s="93"/>
      <c r="AG81" s="100"/>
      <c r="AH81" s="100"/>
      <c r="AI81" s="100" t="s">
        <v>1582</v>
      </c>
      <c r="AJ81" s="100"/>
      <c r="AK81" s="100"/>
      <c r="AL81" s="100"/>
      <c r="AM81" s="100"/>
      <c r="AN81" s="34"/>
      <c r="AO81">
        <v>75</v>
      </c>
    </row>
    <row r="82" spans="1:42" ht="246.5" x14ac:dyDescent="0.35">
      <c r="A82" t="s">
        <v>1221</v>
      </c>
      <c r="B82" t="s">
        <v>1222</v>
      </c>
      <c r="C82" s="102" t="s">
        <v>1582</v>
      </c>
      <c r="D82" s="102"/>
      <c r="E82" s="102"/>
      <c r="F82" s="102"/>
      <c r="G82" s="102"/>
      <c r="H82" s="102" t="s">
        <v>1582</v>
      </c>
      <c r="I82" s="102"/>
      <c r="J82" s="102"/>
      <c r="K82" s="102"/>
      <c r="L82" s="102"/>
      <c r="M82" s="34" t="s">
        <v>1883</v>
      </c>
      <c r="N82" s="34"/>
      <c r="O82" s="105"/>
      <c r="P82" s="102" t="s">
        <v>1582</v>
      </c>
      <c r="Q82" s="105"/>
      <c r="R82" s="105"/>
      <c r="S82" s="103" t="s">
        <v>1582</v>
      </c>
      <c r="T82" s="103"/>
      <c r="U82" s="103"/>
      <c r="V82" s="103"/>
      <c r="W82" s="103"/>
      <c r="X82" s="103" t="s">
        <v>1582</v>
      </c>
      <c r="Y82" s="34"/>
      <c r="Z82" s="99" t="s">
        <v>1582</v>
      </c>
      <c r="AA82" s="99"/>
      <c r="AB82" s="99"/>
      <c r="AC82" s="99"/>
      <c r="AD82" s="99" t="s">
        <v>1582</v>
      </c>
      <c r="AE82" s="34" t="s">
        <v>1884</v>
      </c>
      <c r="AF82" s="93"/>
      <c r="AG82" s="100" t="s">
        <v>1582</v>
      </c>
      <c r="AH82" s="100"/>
      <c r="AI82" s="100" t="s">
        <v>1582</v>
      </c>
      <c r="AJ82" s="100" t="s">
        <v>1582</v>
      </c>
      <c r="AK82" s="100"/>
      <c r="AL82" s="100"/>
      <c r="AM82" s="100"/>
      <c r="AN82" s="34"/>
      <c r="AO82">
        <v>76</v>
      </c>
    </row>
    <row r="83" spans="1:42" ht="72.5" x14ac:dyDescent="0.35">
      <c r="A83" s="3" t="s">
        <v>1229</v>
      </c>
      <c r="B83" t="s">
        <v>1230</v>
      </c>
      <c r="C83" s="102"/>
      <c r="D83" s="102" t="s">
        <v>1582</v>
      </c>
      <c r="E83" s="102"/>
      <c r="F83" s="102"/>
      <c r="G83" s="102"/>
      <c r="H83" s="102"/>
      <c r="I83" s="102"/>
      <c r="J83" s="102"/>
      <c r="K83" s="102"/>
      <c r="L83" s="102"/>
      <c r="M83" s="34"/>
      <c r="N83" s="34"/>
      <c r="O83" s="102" t="s">
        <v>1582</v>
      </c>
      <c r="P83" s="105"/>
      <c r="Q83" s="105"/>
      <c r="R83" s="105"/>
      <c r="S83" s="103" t="s">
        <v>1582</v>
      </c>
      <c r="T83" s="103"/>
      <c r="U83" s="103"/>
      <c r="V83" s="103"/>
      <c r="W83" s="103"/>
      <c r="X83" s="103" t="s">
        <v>1582</v>
      </c>
      <c r="Y83" s="34"/>
      <c r="Z83" s="99" t="s">
        <v>1582</v>
      </c>
      <c r="AA83" s="99"/>
      <c r="AB83" s="99"/>
      <c r="AC83" s="99" t="s">
        <v>1582</v>
      </c>
      <c r="AD83" s="99"/>
      <c r="AE83" s="34" t="s">
        <v>1886</v>
      </c>
      <c r="AF83" s="93"/>
      <c r="AG83" s="100" t="s">
        <v>1582</v>
      </c>
      <c r="AH83" s="100"/>
      <c r="AI83" s="100" t="s">
        <v>1582</v>
      </c>
      <c r="AJ83" s="100" t="s">
        <v>1582</v>
      </c>
      <c r="AK83" s="100"/>
      <c r="AL83" s="100"/>
      <c r="AM83" s="100"/>
      <c r="AN83" s="34"/>
      <c r="AO83">
        <v>77</v>
      </c>
    </row>
    <row r="84" spans="1:42" x14ac:dyDescent="0.35">
      <c r="A84" t="s">
        <v>1282</v>
      </c>
      <c r="B84" t="s">
        <v>1283</v>
      </c>
      <c r="C84" s="102"/>
      <c r="D84" s="102"/>
      <c r="E84" s="102"/>
      <c r="F84" s="102"/>
      <c r="G84" s="102"/>
      <c r="H84" s="102" t="s">
        <v>1582</v>
      </c>
      <c r="I84" s="102"/>
      <c r="J84" s="102"/>
      <c r="K84" s="102"/>
      <c r="L84" s="102"/>
      <c r="M84" s="34" t="s">
        <v>1889</v>
      </c>
      <c r="N84" s="34"/>
      <c r="O84" s="105"/>
      <c r="P84" s="102" t="s">
        <v>1582</v>
      </c>
      <c r="Q84" s="105"/>
      <c r="R84" s="105"/>
      <c r="S84" s="103" t="s">
        <v>1582</v>
      </c>
      <c r="T84" s="103"/>
      <c r="U84" s="103"/>
      <c r="V84" s="103"/>
      <c r="W84" s="103"/>
      <c r="X84" s="103"/>
      <c r="Y84" s="34"/>
      <c r="Z84" s="99" t="s">
        <v>1582</v>
      </c>
      <c r="AA84" s="99"/>
      <c r="AB84" s="99"/>
      <c r="AC84" s="99"/>
      <c r="AD84" s="99"/>
      <c r="AE84" s="34"/>
      <c r="AF84" s="93"/>
      <c r="AG84" s="100"/>
      <c r="AH84" s="100" t="s">
        <v>1582</v>
      </c>
      <c r="AI84" s="100" t="s">
        <v>1582</v>
      </c>
      <c r="AJ84" s="100"/>
      <c r="AK84" s="100"/>
      <c r="AL84" s="100"/>
      <c r="AM84" s="100"/>
      <c r="AN84" s="34"/>
      <c r="AO84">
        <v>78</v>
      </c>
    </row>
    <row r="85" spans="1:42" ht="87" x14ac:dyDescent="0.35">
      <c r="A85" t="s">
        <v>1294</v>
      </c>
      <c r="B85" t="s">
        <v>1295</v>
      </c>
      <c r="C85" s="102"/>
      <c r="D85" s="102"/>
      <c r="E85" s="102"/>
      <c r="F85" s="102"/>
      <c r="G85" s="102"/>
      <c r="H85" s="102" t="s">
        <v>1582</v>
      </c>
      <c r="I85" s="102"/>
      <c r="J85" s="102"/>
      <c r="K85" s="102"/>
      <c r="L85" s="102"/>
      <c r="M85" s="34"/>
      <c r="N85" s="34"/>
      <c r="O85" s="102" t="s">
        <v>1582</v>
      </c>
      <c r="P85" s="105"/>
      <c r="Q85" s="105"/>
      <c r="R85" s="105"/>
      <c r="S85" s="103" t="s">
        <v>1582</v>
      </c>
      <c r="T85" s="103" t="s">
        <v>1582</v>
      </c>
      <c r="U85" s="103"/>
      <c r="V85" s="103" t="s">
        <v>1582</v>
      </c>
      <c r="W85" s="103"/>
      <c r="X85" s="103" t="s">
        <v>1582</v>
      </c>
      <c r="Y85" s="34"/>
      <c r="Z85" s="99" t="s">
        <v>1582</v>
      </c>
      <c r="AA85" s="99"/>
      <c r="AB85" s="99"/>
      <c r="AC85" s="99"/>
      <c r="AD85" s="99" t="s">
        <v>1582</v>
      </c>
      <c r="AE85" s="37" t="s">
        <v>1891</v>
      </c>
      <c r="AF85" s="93"/>
      <c r="AG85" s="100"/>
      <c r="AH85" s="100"/>
      <c r="AI85" s="100"/>
      <c r="AJ85" s="100"/>
      <c r="AK85" s="100"/>
      <c r="AL85" s="100"/>
      <c r="AM85" s="100"/>
      <c r="AN85" s="34"/>
      <c r="AO85">
        <v>79</v>
      </c>
    </row>
    <row r="86" spans="1:42" ht="29" hidden="1" x14ac:dyDescent="0.35">
      <c r="A86" t="s">
        <v>1300</v>
      </c>
      <c r="B86" t="s">
        <v>1301</v>
      </c>
      <c r="C86" s="106" t="s">
        <v>1582</v>
      </c>
      <c r="D86" s="106" t="s">
        <v>1582</v>
      </c>
      <c r="E86" s="106"/>
      <c r="F86" s="106"/>
      <c r="G86" s="106"/>
      <c r="H86" s="106"/>
      <c r="I86" s="106"/>
      <c r="J86" s="106"/>
      <c r="K86" s="106"/>
      <c r="L86" s="106"/>
      <c r="M86" s="34" t="s">
        <v>1893</v>
      </c>
      <c r="N86" s="34"/>
      <c r="O86" s="106"/>
      <c r="P86" s="106"/>
      <c r="Q86" s="106" t="s">
        <v>1582</v>
      </c>
      <c r="R86" s="105"/>
      <c r="S86" s="108"/>
      <c r="T86" s="108"/>
      <c r="U86" s="108"/>
      <c r="V86" s="108"/>
      <c r="W86" s="108"/>
      <c r="X86" s="108" t="s">
        <v>1582</v>
      </c>
      <c r="Y86" s="34"/>
      <c r="Z86" s="111"/>
      <c r="AA86" s="111"/>
      <c r="AB86" s="111"/>
      <c r="AC86" s="111"/>
      <c r="AD86" s="111"/>
      <c r="AE86" s="34" t="s">
        <v>1894</v>
      </c>
      <c r="AF86" s="93"/>
      <c r="AG86" s="113" t="s">
        <v>1582</v>
      </c>
      <c r="AH86" s="113"/>
      <c r="AI86" s="113"/>
      <c r="AJ86" s="113" t="s">
        <v>1582</v>
      </c>
      <c r="AK86" s="113"/>
      <c r="AL86" s="113"/>
      <c r="AM86" s="113"/>
      <c r="AN86" s="34"/>
      <c r="AO86">
        <v>80</v>
      </c>
      <c r="AP86">
        <v>1</v>
      </c>
    </row>
    <row r="87" spans="1:42" ht="87" x14ac:dyDescent="0.35">
      <c r="A87" t="s">
        <v>1329</v>
      </c>
      <c r="B87" t="s">
        <v>1330</v>
      </c>
      <c r="C87" s="102"/>
      <c r="D87" s="102"/>
      <c r="E87" s="102"/>
      <c r="F87" s="102" t="s">
        <v>1582</v>
      </c>
      <c r="G87" s="102" t="s">
        <v>1582</v>
      </c>
      <c r="H87" s="102"/>
      <c r="I87" s="102"/>
      <c r="J87" s="102"/>
      <c r="K87" s="102"/>
      <c r="L87" s="102"/>
      <c r="M87" s="34" t="s">
        <v>1896</v>
      </c>
      <c r="N87" s="34"/>
      <c r="O87" s="102" t="s">
        <v>1582</v>
      </c>
      <c r="P87" s="105"/>
      <c r="Q87" s="105"/>
      <c r="R87" s="105"/>
      <c r="S87" s="103" t="s">
        <v>1582</v>
      </c>
      <c r="T87" s="103"/>
      <c r="U87" s="103"/>
      <c r="V87" s="103"/>
      <c r="W87" s="103" t="s">
        <v>1582</v>
      </c>
      <c r="X87" s="103"/>
      <c r="Y87" s="34"/>
      <c r="Z87" s="99" t="s">
        <v>1582</v>
      </c>
      <c r="AA87" s="99"/>
      <c r="AB87" s="99" t="s">
        <v>1582</v>
      </c>
      <c r="AC87" s="99" t="s">
        <v>1582</v>
      </c>
      <c r="AD87" s="99" t="s">
        <v>1582</v>
      </c>
      <c r="AE87" s="34" t="s">
        <v>1897</v>
      </c>
      <c r="AF87" s="93"/>
      <c r="AG87" s="100" t="s">
        <v>1582</v>
      </c>
      <c r="AH87" s="100"/>
      <c r="AI87" s="100" t="s">
        <v>1582</v>
      </c>
      <c r="AJ87" s="100" t="s">
        <v>1582</v>
      </c>
      <c r="AK87" s="100"/>
      <c r="AL87" s="100" t="s">
        <v>1582</v>
      </c>
      <c r="AM87" s="100"/>
      <c r="AN87" s="34"/>
      <c r="AO87">
        <v>81</v>
      </c>
    </row>
    <row r="88" spans="1:42" ht="409.5" x14ac:dyDescent="0.35">
      <c r="A88" s="3" t="s">
        <v>1335</v>
      </c>
      <c r="B88" t="s">
        <v>1336</v>
      </c>
      <c r="C88" s="102"/>
      <c r="D88" s="102"/>
      <c r="E88" s="102" t="s">
        <v>1582</v>
      </c>
      <c r="F88" s="102"/>
      <c r="G88" s="102"/>
      <c r="H88" s="102" t="s">
        <v>1582</v>
      </c>
      <c r="I88" s="102"/>
      <c r="J88" s="102"/>
      <c r="K88" s="102" t="s">
        <v>1582</v>
      </c>
      <c r="L88" s="102"/>
      <c r="M88" s="34" t="s">
        <v>1899</v>
      </c>
      <c r="N88" s="34"/>
      <c r="O88" s="102" t="s">
        <v>1582</v>
      </c>
      <c r="P88" s="105"/>
      <c r="Q88" s="105"/>
      <c r="R88" s="105"/>
      <c r="S88" s="103" t="s">
        <v>1582</v>
      </c>
      <c r="T88" s="103" t="s">
        <v>1582</v>
      </c>
      <c r="U88" s="103"/>
      <c r="V88" s="103"/>
      <c r="W88" s="103"/>
      <c r="X88" s="103"/>
      <c r="Y88" s="34"/>
      <c r="Z88" s="99" t="s">
        <v>1582</v>
      </c>
      <c r="AA88" s="99"/>
      <c r="AB88" s="99"/>
      <c r="AC88" s="99"/>
      <c r="AD88" s="99"/>
      <c r="AE88" s="34" t="s">
        <v>1900</v>
      </c>
      <c r="AF88" s="34" t="s">
        <v>1901</v>
      </c>
      <c r="AG88" s="100"/>
      <c r="AH88" s="100"/>
      <c r="AI88" s="100" t="s">
        <v>1582</v>
      </c>
      <c r="AJ88" s="100"/>
      <c r="AK88" s="100"/>
      <c r="AL88" s="100"/>
      <c r="AM88" s="100"/>
      <c r="AN88" s="34"/>
      <c r="AO88">
        <v>82</v>
      </c>
    </row>
    <row r="89" spans="1:42" ht="409.5" hidden="1" x14ac:dyDescent="0.35">
      <c r="A89" t="s">
        <v>1346</v>
      </c>
      <c r="B89" t="s">
        <v>1347</v>
      </c>
      <c r="C89" s="106" t="s">
        <v>1582</v>
      </c>
      <c r="D89" s="106"/>
      <c r="E89" s="106"/>
      <c r="F89" s="106"/>
      <c r="G89" s="106" t="s">
        <v>1582</v>
      </c>
      <c r="H89" s="106"/>
      <c r="I89" s="106"/>
      <c r="J89" s="106"/>
      <c r="K89" s="106"/>
      <c r="L89" s="106"/>
      <c r="M89" s="34" t="s">
        <v>1903</v>
      </c>
      <c r="N89" s="34"/>
      <c r="O89" s="106" t="s">
        <v>1582</v>
      </c>
      <c r="P89" s="105"/>
      <c r="Q89" s="105"/>
      <c r="R89" s="105"/>
      <c r="S89" s="108"/>
      <c r="T89" s="108" t="s">
        <v>1582</v>
      </c>
      <c r="U89" s="108"/>
      <c r="V89" s="108"/>
      <c r="W89" s="108"/>
      <c r="X89" s="108"/>
      <c r="Y89" s="34"/>
      <c r="Z89" s="111" t="s">
        <v>1582</v>
      </c>
      <c r="AA89" s="111"/>
      <c r="AB89" s="111"/>
      <c r="AC89" s="111"/>
      <c r="AD89" s="111"/>
      <c r="AE89" s="34" t="s">
        <v>1904</v>
      </c>
      <c r="AF89" s="34" t="s">
        <v>1905</v>
      </c>
      <c r="AG89" s="113"/>
      <c r="AH89" s="113"/>
      <c r="AI89" s="113" t="s">
        <v>1582</v>
      </c>
      <c r="AJ89" s="113" t="s">
        <v>1582</v>
      </c>
      <c r="AK89" s="113"/>
      <c r="AL89" s="113"/>
      <c r="AM89" s="113"/>
      <c r="AN89" s="34"/>
      <c r="AO89">
        <v>83</v>
      </c>
      <c r="AP89">
        <v>1</v>
      </c>
    </row>
    <row r="90" spans="1:42" ht="409.5" x14ac:dyDescent="0.35">
      <c r="A90" t="s">
        <v>1361</v>
      </c>
      <c r="B90" t="s">
        <v>1362</v>
      </c>
      <c r="C90" s="102"/>
      <c r="D90" s="102"/>
      <c r="E90" s="102" t="s">
        <v>1582</v>
      </c>
      <c r="F90" s="102"/>
      <c r="G90" s="102"/>
      <c r="H90" s="102"/>
      <c r="I90" s="102"/>
      <c r="J90" s="102"/>
      <c r="K90" s="102"/>
      <c r="L90" s="102"/>
      <c r="M90" s="34" t="s">
        <v>1907</v>
      </c>
      <c r="N90" s="34" t="s">
        <v>1908</v>
      </c>
      <c r="O90" s="102" t="s">
        <v>1582</v>
      </c>
      <c r="P90" s="105"/>
      <c r="Q90" s="105"/>
      <c r="R90" s="105"/>
      <c r="S90" s="103" t="s">
        <v>1582</v>
      </c>
      <c r="T90" s="103" t="s">
        <v>1582</v>
      </c>
      <c r="U90" s="103"/>
      <c r="V90" s="103"/>
      <c r="W90" s="103"/>
      <c r="X90" s="103"/>
      <c r="Y90" s="34"/>
      <c r="Z90" s="99" t="s">
        <v>1582</v>
      </c>
      <c r="AA90" s="99"/>
      <c r="AB90" s="99"/>
      <c r="AC90" s="99"/>
      <c r="AD90" s="99"/>
      <c r="AE90" s="34" t="s">
        <v>1909</v>
      </c>
      <c r="AF90" s="34" t="s">
        <v>1910</v>
      </c>
      <c r="AG90" s="100"/>
      <c r="AH90" s="100" t="s">
        <v>1582</v>
      </c>
      <c r="AI90" s="100" t="s">
        <v>1582</v>
      </c>
      <c r="AJ90" s="100"/>
      <c r="AK90" s="100"/>
      <c r="AL90" s="100"/>
      <c r="AM90" s="100"/>
      <c r="AN90" s="34"/>
      <c r="AO90">
        <v>84</v>
      </c>
    </row>
    <row r="91" spans="1:42" ht="217.5" hidden="1" x14ac:dyDescent="0.35">
      <c r="A91" s="3" t="s">
        <v>1390</v>
      </c>
      <c r="B91" t="s">
        <v>1391</v>
      </c>
      <c r="C91" s="106"/>
      <c r="D91" s="106"/>
      <c r="E91" s="106"/>
      <c r="F91" s="106"/>
      <c r="G91" s="106" t="s">
        <v>1582</v>
      </c>
      <c r="H91" s="106"/>
      <c r="I91" s="106"/>
      <c r="J91" s="106"/>
      <c r="K91" s="106"/>
      <c r="L91" s="106"/>
      <c r="M91" s="34" t="s">
        <v>1913</v>
      </c>
      <c r="N91" s="34"/>
      <c r="O91" s="106" t="s">
        <v>1582</v>
      </c>
      <c r="P91" s="105"/>
      <c r="Q91" s="105"/>
      <c r="R91" s="105"/>
      <c r="S91" s="108"/>
      <c r="T91" s="108"/>
      <c r="U91" s="108"/>
      <c r="V91" s="108"/>
      <c r="W91" s="108"/>
      <c r="X91" s="108"/>
      <c r="Y91" s="34" t="s">
        <v>1894</v>
      </c>
      <c r="Z91" s="111" t="s">
        <v>1582</v>
      </c>
      <c r="AA91" s="111"/>
      <c r="AB91" s="111"/>
      <c r="AC91" s="111"/>
      <c r="AD91" s="111"/>
      <c r="AE91" s="34" t="s">
        <v>1914</v>
      </c>
      <c r="AF91" s="93"/>
      <c r="AG91" s="113"/>
      <c r="AH91" s="113"/>
      <c r="AI91" s="113"/>
      <c r="AJ91" s="113"/>
      <c r="AK91" s="113"/>
      <c r="AL91" s="113"/>
      <c r="AM91" s="113"/>
      <c r="AN91" s="34" t="s">
        <v>1894</v>
      </c>
      <c r="AO91">
        <v>85</v>
      </c>
      <c r="AP91">
        <v>1</v>
      </c>
    </row>
    <row r="92" spans="1:42" ht="409.5" x14ac:dyDescent="0.35">
      <c r="A92" t="s">
        <v>1396</v>
      </c>
      <c r="B92" s="88" t="s">
        <v>1397</v>
      </c>
      <c r="C92" s="102" t="s">
        <v>1582</v>
      </c>
      <c r="D92" s="102"/>
      <c r="E92" s="102"/>
      <c r="F92" s="102" t="s">
        <v>1582</v>
      </c>
      <c r="G92" s="102" t="s">
        <v>1582</v>
      </c>
      <c r="H92" s="102" t="s">
        <v>1582</v>
      </c>
      <c r="I92" s="102"/>
      <c r="J92" s="102"/>
      <c r="K92" s="102"/>
      <c r="L92" s="102"/>
      <c r="M92" s="34" t="s">
        <v>1916</v>
      </c>
      <c r="N92" s="34"/>
      <c r="O92" s="102" t="s">
        <v>1582</v>
      </c>
      <c r="P92" s="105"/>
      <c r="Q92" s="105"/>
      <c r="R92" s="105"/>
      <c r="S92" s="103" t="s">
        <v>1582</v>
      </c>
      <c r="T92" s="103"/>
      <c r="U92" s="103"/>
      <c r="V92" s="103" t="s">
        <v>1582</v>
      </c>
      <c r="W92" s="103" t="s">
        <v>1582</v>
      </c>
      <c r="X92" s="103"/>
      <c r="Y92" s="34" t="s">
        <v>1917</v>
      </c>
      <c r="Z92" s="99" t="s">
        <v>1582</v>
      </c>
      <c r="AA92" s="99"/>
      <c r="AB92" s="99"/>
      <c r="AC92" s="99" t="s">
        <v>1582</v>
      </c>
      <c r="AD92" s="99"/>
      <c r="AE92" s="34" t="s">
        <v>1918</v>
      </c>
      <c r="AF92" s="34" t="s">
        <v>1919</v>
      </c>
      <c r="AG92" s="100" t="s">
        <v>1582</v>
      </c>
      <c r="AH92" s="100" t="s">
        <v>1582</v>
      </c>
      <c r="AI92" s="100" t="s">
        <v>1582</v>
      </c>
      <c r="AJ92" s="100" t="s">
        <v>1582</v>
      </c>
      <c r="AK92" s="100"/>
      <c r="AL92" s="100"/>
      <c r="AM92" s="100"/>
      <c r="AN92" s="34"/>
      <c r="AO92">
        <v>86</v>
      </c>
    </row>
    <row r="93" spans="1:42" ht="409.5" hidden="1" x14ac:dyDescent="0.35">
      <c r="A93" t="s">
        <v>1407</v>
      </c>
      <c r="B93" t="s">
        <v>1408</v>
      </c>
      <c r="C93" s="102" t="s">
        <v>1582</v>
      </c>
      <c r="D93" s="102"/>
      <c r="E93" s="102"/>
      <c r="F93" s="102" t="s">
        <v>1582</v>
      </c>
      <c r="G93" s="102" t="s">
        <v>1582</v>
      </c>
      <c r="H93" s="102"/>
      <c r="I93" s="102"/>
      <c r="J93" s="102"/>
      <c r="K93" s="102"/>
      <c r="L93" s="102"/>
      <c r="M93" s="34" t="s">
        <v>1921</v>
      </c>
      <c r="N93" s="34" t="s">
        <v>1922</v>
      </c>
      <c r="O93" s="105"/>
      <c r="P93" s="105"/>
      <c r="Q93" s="102" t="s">
        <v>1582</v>
      </c>
      <c r="R93" s="105"/>
      <c r="S93" s="103" t="s">
        <v>1582</v>
      </c>
      <c r="T93" s="103"/>
      <c r="U93" s="103"/>
      <c r="V93" s="103" t="s">
        <v>1582</v>
      </c>
      <c r="W93" s="103"/>
      <c r="X93" s="103"/>
      <c r="Y93" s="34" t="s">
        <v>1923</v>
      </c>
      <c r="Z93" s="99"/>
      <c r="AA93" s="99"/>
      <c r="AB93" s="99"/>
      <c r="AC93" s="99"/>
      <c r="AD93" s="99"/>
      <c r="AE93" s="34" t="s">
        <v>1924</v>
      </c>
      <c r="AF93" s="93"/>
      <c r="AG93" s="100"/>
      <c r="AH93" s="100"/>
      <c r="AI93" s="100" t="s">
        <v>1582</v>
      </c>
      <c r="AJ93" s="100"/>
      <c r="AK93" s="100"/>
      <c r="AL93" s="100"/>
      <c r="AM93" s="100"/>
      <c r="AN93" s="34"/>
      <c r="AO93">
        <v>87</v>
      </c>
      <c r="AP93">
        <v>1</v>
      </c>
    </row>
    <row r="94" spans="1:42" ht="377" hidden="1" x14ac:dyDescent="0.35">
      <c r="A94" t="s">
        <v>1425</v>
      </c>
      <c r="B94" t="s">
        <v>1426</v>
      </c>
      <c r="C94" s="106" t="s">
        <v>1582</v>
      </c>
      <c r="D94" s="106"/>
      <c r="E94" s="106"/>
      <c r="F94" s="106"/>
      <c r="G94" s="106"/>
      <c r="H94" s="106"/>
      <c r="I94" s="106"/>
      <c r="J94" s="106"/>
      <c r="K94" s="106"/>
      <c r="L94" s="106"/>
      <c r="M94" s="34" t="s">
        <v>1926</v>
      </c>
      <c r="N94" s="62" t="s">
        <v>1927</v>
      </c>
      <c r="O94" s="105"/>
      <c r="P94" s="105"/>
      <c r="Q94" s="106" t="s">
        <v>1582</v>
      </c>
      <c r="R94" s="105"/>
      <c r="S94" s="108"/>
      <c r="T94" s="108"/>
      <c r="U94" s="108"/>
      <c r="V94" s="108"/>
      <c r="W94" s="108" t="s">
        <v>1582</v>
      </c>
      <c r="X94" s="108"/>
      <c r="Y94" s="73" t="s">
        <v>1928</v>
      </c>
      <c r="Z94" s="111" t="s">
        <v>1929</v>
      </c>
      <c r="AA94" s="111"/>
      <c r="AB94" s="111"/>
      <c r="AC94" s="111"/>
      <c r="AD94" s="111"/>
      <c r="AE94" s="34" t="s">
        <v>1930</v>
      </c>
      <c r="AF94" s="93"/>
      <c r="AG94" s="113"/>
      <c r="AH94" s="113"/>
      <c r="AI94" s="113"/>
      <c r="AJ94" s="113" t="s">
        <v>1582</v>
      </c>
      <c r="AK94" s="113"/>
      <c r="AL94" s="113" t="s">
        <v>1582</v>
      </c>
      <c r="AM94" s="113"/>
      <c r="AN94" s="76"/>
      <c r="AO94">
        <v>88</v>
      </c>
      <c r="AP94">
        <v>1</v>
      </c>
    </row>
    <row r="95" spans="1:42" ht="145" x14ac:dyDescent="0.35">
      <c r="A95" t="s">
        <v>1436</v>
      </c>
      <c r="B95" t="s">
        <v>1437</v>
      </c>
      <c r="C95" s="102"/>
      <c r="D95" s="102"/>
      <c r="E95" s="102" t="s">
        <v>1582</v>
      </c>
      <c r="F95" s="102" t="s">
        <v>1582</v>
      </c>
      <c r="G95" s="102" t="s">
        <v>1582</v>
      </c>
      <c r="H95" s="102"/>
      <c r="I95" s="102"/>
      <c r="J95" s="102"/>
      <c r="K95" s="102"/>
      <c r="L95" s="102"/>
      <c r="M95" s="34" t="s">
        <v>1932</v>
      </c>
      <c r="N95" s="34"/>
      <c r="O95" s="102" t="s">
        <v>1582</v>
      </c>
      <c r="P95" s="105"/>
      <c r="Q95" s="105"/>
      <c r="R95" s="105"/>
      <c r="S95" s="103" t="s">
        <v>1582</v>
      </c>
      <c r="T95" s="103" t="s">
        <v>1582</v>
      </c>
      <c r="U95" s="103"/>
      <c r="V95" s="103"/>
      <c r="W95" s="103" t="s">
        <v>1582</v>
      </c>
      <c r="X95" s="103" t="s">
        <v>1582</v>
      </c>
      <c r="Y95" s="73" t="s">
        <v>1933</v>
      </c>
      <c r="Z95" s="99" t="s">
        <v>1582</v>
      </c>
      <c r="AA95" s="99"/>
      <c r="AB95" s="99"/>
      <c r="AC95" s="99"/>
      <c r="AD95" s="99"/>
      <c r="AE95" s="34" t="s">
        <v>1934</v>
      </c>
      <c r="AF95" s="93"/>
      <c r="AG95" s="100" t="s">
        <v>1582</v>
      </c>
      <c r="AH95" s="100" t="s">
        <v>1582</v>
      </c>
      <c r="AI95" s="100" t="s">
        <v>1582</v>
      </c>
      <c r="AJ95" s="100" t="s">
        <v>1582</v>
      </c>
      <c r="AK95" s="100" t="s">
        <v>1582</v>
      </c>
      <c r="AL95" s="100" t="s">
        <v>1582</v>
      </c>
      <c r="AM95" s="100"/>
      <c r="AN95" s="34" t="s">
        <v>1935</v>
      </c>
      <c r="AO95">
        <v>89</v>
      </c>
    </row>
    <row r="96" spans="1:42" ht="159.5" x14ac:dyDescent="0.35">
      <c r="A96" t="s">
        <v>1447</v>
      </c>
      <c r="B96" t="s">
        <v>1448</v>
      </c>
      <c r="C96" s="102"/>
      <c r="D96" s="102"/>
      <c r="E96" s="102" t="s">
        <v>1582</v>
      </c>
      <c r="F96" s="102" t="s">
        <v>1582</v>
      </c>
      <c r="G96" s="102" t="s">
        <v>1582</v>
      </c>
      <c r="H96" s="102"/>
      <c r="I96" s="102"/>
      <c r="J96" s="102"/>
      <c r="K96" s="102"/>
      <c r="L96" s="102"/>
      <c r="M96" s="34" t="s">
        <v>1937</v>
      </c>
      <c r="N96" s="34"/>
      <c r="O96" s="107" t="s">
        <v>1582</v>
      </c>
      <c r="P96" s="107"/>
      <c r="Q96" s="107"/>
      <c r="R96" s="107"/>
      <c r="S96" s="103" t="s">
        <v>1582</v>
      </c>
      <c r="T96" s="103"/>
      <c r="U96" s="103" t="s">
        <v>1582</v>
      </c>
      <c r="V96" s="103"/>
      <c r="W96" s="103"/>
      <c r="X96" s="103"/>
      <c r="Y96" s="34"/>
      <c r="Z96" s="99" t="s">
        <v>1582</v>
      </c>
      <c r="AA96" s="99" t="s">
        <v>1582</v>
      </c>
      <c r="AB96" s="99"/>
      <c r="AC96" s="99" t="s">
        <v>1582</v>
      </c>
      <c r="AD96" s="99" t="s">
        <v>1582</v>
      </c>
      <c r="AE96" s="34" t="s">
        <v>1938</v>
      </c>
      <c r="AF96" s="93"/>
      <c r="AG96" s="100" t="s">
        <v>1582</v>
      </c>
      <c r="AH96" s="100"/>
      <c r="AI96" s="100" t="s">
        <v>1582</v>
      </c>
      <c r="AJ96" s="100" t="s">
        <v>1582</v>
      </c>
      <c r="AK96" s="100"/>
      <c r="AL96" s="100"/>
      <c r="AM96" s="100"/>
      <c r="AN96" s="34"/>
      <c r="AO96">
        <v>90</v>
      </c>
    </row>
    <row r="97" spans="1:41" ht="174" x14ac:dyDescent="0.35">
      <c r="A97" t="s">
        <v>1464</v>
      </c>
      <c r="B97" t="s">
        <v>1465</v>
      </c>
      <c r="C97" s="102"/>
      <c r="D97" s="102"/>
      <c r="E97" s="102"/>
      <c r="F97" s="102" t="s">
        <v>1582</v>
      </c>
      <c r="G97" s="102" t="s">
        <v>1582</v>
      </c>
      <c r="H97" s="102" t="s">
        <v>1582</v>
      </c>
      <c r="I97" s="102"/>
      <c r="J97" s="102"/>
      <c r="K97" s="102"/>
      <c r="L97" s="102"/>
      <c r="M97" s="34" t="s">
        <v>1942</v>
      </c>
      <c r="N97" s="34"/>
      <c r="O97" s="107" t="s">
        <v>1582</v>
      </c>
      <c r="P97" s="107"/>
      <c r="Q97" s="107"/>
      <c r="R97" s="107"/>
      <c r="S97" s="103" t="s">
        <v>1582</v>
      </c>
      <c r="T97" s="103" t="s">
        <v>1582</v>
      </c>
      <c r="U97" s="103"/>
      <c r="V97" s="103"/>
      <c r="W97" s="103" t="s">
        <v>1582</v>
      </c>
      <c r="X97" s="103" t="s">
        <v>1582</v>
      </c>
      <c r="Y97" s="34"/>
      <c r="Z97" s="99" t="s">
        <v>1582</v>
      </c>
      <c r="AA97" s="99"/>
      <c r="AB97" s="99"/>
      <c r="AC97" s="99"/>
      <c r="AD97" s="99"/>
      <c r="AE97" s="34" t="s">
        <v>1943</v>
      </c>
      <c r="AF97" s="93"/>
      <c r="AG97" s="100"/>
      <c r="AH97" s="100"/>
      <c r="AI97" s="100"/>
      <c r="AJ97" s="100"/>
      <c r="AK97" s="100"/>
      <c r="AL97" s="100"/>
      <c r="AM97" s="100"/>
      <c r="AN97" s="34"/>
      <c r="AO97">
        <v>91</v>
      </c>
    </row>
    <row r="98" spans="1:41" ht="72.5" x14ac:dyDescent="0.35">
      <c r="A98" t="s">
        <v>1517</v>
      </c>
      <c r="B98" t="s">
        <v>1518</v>
      </c>
      <c r="C98" s="102"/>
      <c r="D98" s="102"/>
      <c r="E98" s="102" t="s">
        <v>1582</v>
      </c>
      <c r="F98" s="102" t="s">
        <v>1582</v>
      </c>
      <c r="G98" s="102"/>
      <c r="H98" s="102"/>
      <c r="I98" s="102"/>
      <c r="J98" s="102"/>
      <c r="K98" s="102"/>
      <c r="L98" s="102"/>
      <c r="M98" s="34" t="s">
        <v>1946</v>
      </c>
      <c r="N98" s="34"/>
      <c r="O98" s="107"/>
      <c r="P98" s="107" t="s">
        <v>1582</v>
      </c>
      <c r="Q98" s="107"/>
      <c r="R98" s="107"/>
      <c r="S98" s="103" t="s">
        <v>1582</v>
      </c>
      <c r="T98" s="103"/>
      <c r="U98" s="103"/>
      <c r="V98" s="103"/>
      <c r="W98" s="103"/>
      <c r="X98" s="103"/>
      <c r="Y98" s="34"/>
      <c r="Z98" s="99" t="s">
        <v>1582</v>
      </c>
      <c r="AA98" s="99" t="s">
        <v>1582</v>
      </c>
      <c r="AB98" s="99"/>
      <c r="AC98" s="99"/>
      <c r="AD98" s="99"/>
      <c r="AE98" s="34"/>
      <c r="AF98" s="93"/>
      <c r="AG98" s="100" t="s">
        <v>1582</v>
      </c>
      <c r="AH98" s="100"/>
      <c r="AI98" s="100" t="s">
        <v>1582</v>
      </c>
      <c r="AJ98" s="100"/>
      <c r="AK98" s="100"/>
      <c r="AL98" s="100"/>
      <c r="AM98" s="100"/>
      <c r="AN98" s="34"/>
      <c r="AO98">
        <v>92</v>
      </c>
    </row>
    <row r="99" spans="1:41" ht="116" hidden="1" x14ac:dyDescent="0.35">
      <c r="A99" t="s">
        <v>1523</v>
      </c>
      <c r="B99" t="s">
        <v>1524</v>
      </c>
      <c r="C99" s="109"/>
      <c r="D99" s="109"/>
      <c r="E99" s="109"/>
      <c r="F99" s="109"/>
      <c r="G99" s="109" t="s">
        <v>1582</v>
      </c>
      <c r="H99" s="109" t="s">
        <v>1582</v>
      </c>
      <c r="I99" s="109"/>
      <c r="J99" s="109"/>
      <c r="K99" s="109"/>
      <c r="L99" s="109"/>
      <c r="M99" s="34" t="s">
        <v>1948</v>
      </c>
      <c r="N99" s="34" t="s">
        <v>1949</v>
      </c>
      <c r="O99" s="109"/>
      <c r="P99" s="109"/>
      <c r="Q99" s="109" t="s">
        <v>1582</v>
      </c>
      <c r="R99" s="109"/>
      <c r="S99" s="110"/>
      <c r="T99" s="110"/>
      <c r="U99" s="110"/>
      <c r="V99" s="110" t="s">
        <v>1582</v>
      </c>
      <c r="W99" s="110"/>
      <c r="X99" s="110"/>
      <c r="Y99" s="34"/>
      <c r="Z99" s="112" t="s">
        <v>1582</v>
      </c>
      <c r="AA99" s="112"/>
      <c r="AB99" s="112"/>
      <c r="AC99" s="112" t="s">
        <v>1582</v>
      </c>
      <c r="AD99" s="112"/>
      <c r="AE99" s="34"/>
      <c r="AF99" s="93"/>
      <c r="AG99" s="114"/>
      <c r="AH99" s="114" t="s">
        <v>1582</v>
      </c>
      <c r="AI99" s="114" t="s">
        <v>1582</v>
      </c>
      <c r="AJ99" s="114"/>
      <c r="AK99" s="114" t="s">
        <v>1582</v>
      </c>
      <c r="AL99" s="114"/>
      <c r="AM99" s="114"/>
      <c r="AN99" s="34"/>
      <c r="AO99">
        <v>93</v>
      </c>
    </row>
  </sheetData>
  <mergeCells count="4">
    <mergeCell ref="C5:R5"/>
    <mergeCell ref="S5:Y5"/>
    <mergeCell ref="Z5:AF5"/>
    <mergeCell ref="AG5:AM5"/>
  </mergeCells>
  <pageMargins left="0.7" right="0.7" top="0.75" bottom="0.75" header="0.3" footer="0.3"/>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4913E-D2D5-4BA6-A663-5392044309F0}">
  <dimension ref="A1:D44"/>
  <sheetViews>
    <sheetView topLeftCell="A9" workbookViewId="0">
      <selection activeCell="B39" sqref="B39:B44"/>
    </sheetView>
  </sheetViews>
  <sheetFormatPr defaultRowHeight="14.5" x14ac:dyDescent="0.35"/>
  <cols>
    <col min="1" max="1" width="33.81640625" customWidth="1"/>
    <col min="2" max="2" width="27.1796875" customWidth="1"/>
    <col min="3" max="3" width="30.54296875" customWidth="1"/>
    <col min="4" max="4" width="48.54296875" style="21" customWidth="1"/>
  </cols>
  <sheetData>
    <row r="1" spans="1:4" x14ac:dyDescent="0.35">
      <c r="A1" s="7" t="s">
        <v>1959</v>
      </c>
      <c r="B1" s="7" t="s">
        <v>1960</v>
      </c>
      <c r="C1" s="7" t="s">
        <v>1961</v>
      </c>
      <c r="D1" s="16" t="s">
        <v>1962</v>
      </c>
    </row>
    <row r="2" spans="1:4" x14ac:dyDescent="0.35">
      <c r="A2" s="126" t="s">
        <v>1963</v>
      </c>
      <c r="B2" s="129" t="s">
        <v>1964</v>
      </c>
      <c r="C2" s="8" t="s">
        <v>1965</v>
      </c>
      <c r="D2" s="17"/>
    </row>
    <row r="3" spans="1:4" x14ac:dyDescent="0.35">
      <c r="A3" s="127"/>
      <c r="B3" s="130"/>
      <c r="C3" s="8" t="s">
        <v>1966</v>
      </c>
      <c r="D3" s="18"/>
    </row>
    <row r="4" spans="1:4" ht="29" x14ac:dyDescent="0.35">
      <c r="A4" s="127"/>
      <c r="B4" s="130"/>
      <c r="C4" s="8" t="s">
        <v>1841</v>
      </c>
      <c r="D4" s="18"/>
    </row>
    <row r="5" spans="1:4" x14ac:dyDescent="0.35">
      <c r="A5" s="127"/>
      <c r="B5" s="130"/>
      <c r="C5" s="8" t="s">
        <v>1967</v>
      </c>
      <c r="D5" s="18"/>
    </row>
    <row r="6" spans="1:4" x14ac:dyDescent="0.35">
      <c r="A6" s="127"/>
      <c r="B6" s="130"/>
      <c r="C6" s="8" t="s">
        <v>1968</v>
      </c>
      <c r="D6" s="18"/>
    </row>
    <row r="7" spans="1:4" ht="43.5" x14ac:dyDescent="0.35">
      <c r="A7" s="128"/>
      <c r="B7" s="131"/>
      <c r="C7" s="8" t="s">
        <v>1969</v>
      </c>
      <c r="D7" s="18" t="s">
        <v>1970</v>
      </c>
    </row>
    <row r="8" spans="1:4" x14ac:dyDescent="0.35">
      <c r="A8" s="9"/>
      <c r="B8" s="9"/>
      <c r="C8" s="1"/>
      <c r="D8" s="18"/>
    </row>
    <row r="9" spans="1:4" x14ac:dyDescent="0.35">
      <c r="A9" s="132" t="s">
        <v>1955</v>
      </c>
      <c r="B9" s="129" t="s">
        <v>1971</v>
      </c>
      <c r="C9" s="8" t="s">
        <v>1972</v>
      </c>
      <c r="D9" s="18"/>
    </row>
    <row r="10" spans="1:4" ht="29" x14ac:dyDescent="0.35">
      <c r="A10" s="132"/>
      <c r="B10" s="130"/>
      <c r="C10" s="8" t="s">
        <v>1824</v>
      </c>
      <c r="D10" s="18"/>
    </row>
    <row r="11" spans="1:4" x14ac:dyDescent="0.35">
      <c r="A11" s="132"/>
      <c r="B11" s="130"/>
      <c r="C11" s="8" t="s">
        <v>1973</v>
      </c>
      <c r="D11" s="18"/>
    </row>
    <row r="12" spans="1:4" ht="29" x14ac:dyDescent="0.35">
      <c r="A12" s="132"/>
      <c r="B12" s="131"/>
      <c r="C12" s="8" t="s">
        <v>1974</v>
      </c>
      <c r="D12" s="18"/>
    </row>
    <row r="13" spans="1:4" x14ac:dyDescent="0.35">
      <c r="A13" s="9"/>
      <c r="B13" s="9"/>
      <c r="C13" s="10"/>
      <c r="D13" s="18"/>
    </row>
    <row r="14" spans="1:4" x14ac:dyDescent="0.35">
      <c r="A14" s="126" t="s">
        <v>1975</v>
      </c>
      <c r="B14" s="129" t="s">
        <v>1976</v>
      </c>
      <c r="C14" s="8" t="s">
        <v>1977</v>
      </c>
      <c r="D14" s="18"/>
    </row>
    <row r="15" spans="1:4" x14ac:dyDescent="0.35">
      <c r="A15" s="127"/>
      <c r="B15" s="130"/>
      <c r="C15" s="8" t="s">
        <v>1978</v>
      </c>
      <c r="D15" s="18"/>
    </row>
    <row r="16" spans="1:4" x14ac:dyDescent="0.35">
      <c r="A16" s="127"/>
      <c r="B16" s="130"/>
      <c r="C16" s="8" t="s">
        <v>1979</v>
      </c>
      <c r="D16" s="18"/>
    </row>
    <row r="17" spans="1:4" x14ac:dyDescent="0.35">
      <c r="A17" s="128"/>
      <c r="B17" s="131"/>
      <c r="C17" s="8" t="s">
        <v>1980</v>
      </c>
      <c r="D17" s="18"/>
    </row>
    <row r="18" spans="1:4" x14ac:dyDescent="0.35">
      <c r="A18" s="9"/>
      <c r="B18" s="9"/>
      <c r="C18" s="10"/>
      <c r="D18" s="18"/>
    </row>
    <row r="19" spans="1:4" ht="39" x14ac:dyDescent="0.35">
      <c r="A19" s="126" t="s">
        <v>1958</v>
      </c>
      <c r="B19" s="129" t="s">
        <v>1981</v>
      </c>
      <c r="C19" s="11" t="s">
        <v>1982</v>
      </c>
      <c r="D19" s="19" t="s">
        <v>1983</v>
      </c>
    </row>
    <row r="20" spans="1:4" ht="26" x14ac:dyDescent="0.35">
      <c r="A20" s="127"/>
      <c r="B20" s="130"/>
      <c r="C20" s="12" t="s">
        <v>1984</v>
      </c>
      <c r="D20" s="19" t="s">
        <v>1985</v>
      </c>
    </row>
    <row r="21" spans="1:4" ht="65" x14ac:dyDescent="0.35">
      <c r="A21" s="127"/>
      <c r="B21" s="130"/>
      <c r="C21" s="13" t="s">
        <v>1986</v>
      </c>
      <c r="D21" s="19" t="s">
        <v>1987</v>
      </c>
    </row>
    <row r="22" spans="1:4" ht="52" x14ac:dyDescent="0.35">
      <c r="A22" s="127"/>
      <c r="B22" s="130"/>
      <c r="C22" s="8" t="s">
        <v>1988</v>
      </c>
      <c r="D22" s="19" t="s">
        <v>1989</v>
      </c>
    </row>
    <row r="23" spans="1:4" ht="52" x14ac:dyDescent="0.35">
      <c r="A23" s="127"/>
      <c r="B23" s="130"/>
      <c r="C23" s="14" t="s">
        <v>1990</v>
      </c>
      <c r="D23" s="19" t="s">
        <v>1991</v>
      </c>
    </row>
    <row r="24" spans="1:4" ht="52" x14ac:dyDescent="0.35">
      <c r="A24" s="127"/>
      <c r="B24" s="130"/>
      <c r="C24" s="14" t="s">
        <v>1992</v>
      </c>
      <c r="D24" s="19" t="s">
        <v>1993</v>
      </c>
    </row>
    <row r="25" spans="1:4" ht="65" x14ac:dyDescent="0.35">
      <c r="A25" s="127"/>
      <c r="B25" s="130"/>
      <c r="C25" s="14" t="s">
        <v>1994</v>
      </c>
      <c r="D25" s="19" t="s">
        <v>1995</v>
      </c>
    </row>
    <row r="26" spans="1:4" ht="52" x14ac:dyDescent="0.35">
      <c r="A26" s="127"/>
      <c r="B26" s="130"/>
      <c r="C26" s="14" t="s">
        <v>1988</v>
      </c>
      <c r="D26" s="19" t="s">
        <v>1989</v>
      </c>
    </row>
    <row r="27" spans="1:4" x14ac:dyDescent="0.35">
      <c r="A27" s="127"/>
      <c r="B27" s="130"/>
      <c r="C27" s="12"/>
      <c r="D27" s="19"/>
    </row>
    <row r="28" spans="1:4" ht="74.150000000000006" customHeight="1" x14ac:dyDescent="0.35">
      <c r="A28" s="127"/>
      <c r="B28" s="130"/>
      <c r="C28" s="12"/>
      <c r="D28" s="19"/>
    </row>
    <row r="29" spans="1:4" ht="58.5" hidden="1" customHeight="1" x14ac:dyDescent="0.35">
      <c r="A29" s="127"/>
      <c r="B29" s="130"/>
      <c r="C29" s="14" t="s">
        <v>1996</v>
      </c>
      <c r="D29" s="20"/>
    </row>
    <row r="30" spans="1:4" ht="44.15" hidden="1" customHeight="1" x14ac:dyDescent="0.35">
      <c r="A30" s="127"/>
      <c r="B30" s="130"/>
      <c r="C30" s="14" t="s">
        <v>1997</v>
      </c>
      <c r="D30" s="20"/>
    </row>
    <row r="31" spans="1:4" hidden="1" x14ac:dyDescent="0.35">
      <c r="A31" s="128"/>
      <c r="B31" s="131"/>
      <c r="C31" s="15" t="s">
        <v>1998</v>
      </c>
      <c r="D31" s="20"/>
    </row>
    <row r="32" spans="1:4" x14ac:dyDescent="0.35">
      <c r="A32" s="9"/>
      <c r="B32" s="9"/>
      <c r="C32" s="10"/>
      <c r="D32" s="18"/>
    </row>
    <row r="33" spans="1:4" x14ac:dyDescent="0.35">
      <c r="A33" s="126" t="s">
        <v>1956</v>
      </c>
      <c r="B33" s="129" t="s">
        <v>1999</v>
      </c>
      <c r="C33" s="8" t="s">
        <v>1663</v>
      </c>
      <c r="D33" s="18"/>
    </row>
    <row r="34" spans="1:4" x14ac:dyDescent="0.35">
      <c r="A34" s="127"/>
      <c r="B34" s="130"/>
      <c r="C34" s="8" t="s">
        <v>1777</v>
      </c>
      <c r="D34" s="18"/>
    </row>
    <row r="35" spans="1:4" x14ac:dyDescent="0.35">
      <c r="A35" s="127"/>
      <c r="B35" s="130"/>
      <c r="C35" s="8" t="s">
        <v>2000</v>
      </c>
      <c r="D35" s="18"/>
    </row>
    <row r="36" spans="1:4" x14ac:dyDescent="0.35">
      <c r="A36" s="127"/>
      <c r="B36" s="130"/>
      <c r="C36" s="8" t="s">
        <v>2001</v>
      </c>
      <c r="D36" s="18"/>
    </row>
    <row r="37" spans="1:4" ht="38.15" customHeight="1" x14ac:dyDescent="0.35">
      <c r="A37" s="128"/>
      <c r="B37" s="131"/>
      <c r="C37" s="8" t="s">
        <v>2002</v>
      </c>
      <c r="D37" s="18"/>
    </row>
    <row r="38" spans="1:4" x14ac:dyDescent="0.35">
      <c r="A38" s="9"/>
      <c r="B38" s="9"/>
      <c r="C38" s="10"/>
      <c r="D38" s="18"/>
    </row>
    <row r="39" spans="1:4" x14ac:dyDescent="0.35">
      <c r="A39" s="126" t="s">
        <v>1957</v>
      </c>
      <c r="B39" s="129" t="s">
        <v>2003</v>
      </c>
      <c r="C39" s="8" t="s">
        <v>2004</v>
      </c>
      <c r="D39" s="18"/>
    </row>
    <row r="40" spans="1:4" x14ac:dyDescent="0.35">
      <c r="A40" s="127"/>
      <c r="B40" s="130"/>
      <c r="C40" s="8"/>
      <c r="D40" s="18"/>
    </row>
    <row r="41" spans="1:4" x14ac:dyDescent="0.35">
      <c r="A41" s="127"/>
      <c r="B41" s="130"/>
      <c r="C41" s="8" t="s">
        <v>2005</v>
      </c>
      <c r="D41" s="18"/>
    </row>
    <row r="42" spans="1:4" x14ac:dyDescent="0.35">
      <c r="A42" s="127"/>
      <c r="B42" s="130"/>
      <c r="C42" s="8" t="s">
        <v>2006</v>
      </c>
      <c r="D42" s="18"/>
    </row>
    <row r="43" spans="1:4" x14ac:dyDescent="0.35">
      <c r="A43" s="127"/>
      <c r="B43" s="130"/>
      <c r="C43" s="8" t="s">
        <v>2007</v>
      </c>
      <c r="D43" s="18"/>
    </row>
    <row r="44" spans="1:4" ht="82.5" customHeight="1" x14ac:dyDescent="0.35">
      <c r="A44" s="128"/>
      <c r="B44" s="131"/>
      <c r="C44" s="8" t="s">
        <v>2008</v>
      </c>
      <c r="D44" s="17"/>
    </row>
  </sheetData>
  <mergeCells count="12">
    <mergeCell ref="A19:A31"/>
    <mergeCell ref="B19:B31"/>
    <mergeCell ref="A33:A37"/>
    <mergeCell ref="B33:B37"/>
    <mergeCell ref="A39:A44"/>
    <mergeCell ref="B39:B44"/>
    <mergeCell ref="A2:A7"/>
    <mergeCell ref="B2:B7"/>
    <mergeCell ref="A9:A12"/>
    <mergeCell ref="B9:B12"/>
    <mergeCell ref="A14:A17"/>
    <mergeCell ref="B14:B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627C3-E4CF-4F1A-BB0D-8480B492DB26}">
  <dimension ref="A1:B6"/>
  <sheetViews>
    <sheetView workbookViewId="0">
      <selection activeCell="F6" sqref="F6"/>
    </sheetView>
  </sheetViews>
  <sheetFormatPr defaultRowHeight="14.5" x14ac:dyDescent="0.35"/>
  <cols>
    <col min="1" max="1" width="24.26953125" customWidth="1"/>
    <col min="2" max="2" width="62.54296875" customWidth="1"/>
  </cols>
  <sheetData>
    <row r="1" spans="1:2" ht="89.15" customHeight="1" x14ac:dyDescent="0.35">
      <c r="A1" s="23" t="s">
        <v>2009</v>
      </c>
      <c r="B1" s="25" t="s">
        <v>2010</v>
      </c>
    </row>
    <row r="2" spans="1:2" ht="48" customHeight="1" x14ac:dyDescent="0.35">
      <c r="A2" s="24" t="s">
        <v>2011</v>
      </c>
      <c r="B2" s="25" t="s">
        <v>2012</v>
      </c>
    </row>
    <row r="3" spans="1:2" ht="76" customHeight="1" x14ac:dyDescent="0.35">
      <c r="A3" s="23" t="s">
        <v>2013</v>
      </c>
      <c r="B3" s="25" t="s">
        <v>2014</v>
      </c>
    </row>
    <row r="4" spans="1:2" ht="76" customHeight="1" x14ac:dyDescent="0.35">
      <c r="A4" s="24" t="s">
        <v>2015</v>
      </c>
      <c r="B4" s="25" t="s">
        <v>2016</v>
      </c>
    </row>
    <row r="5" spans="1:2" ht="68.5" customHeight="1" x14ac:dyDescent="0.35">
      <c r="A5" s="24" t="s">
        <v>2017</v>
      </c>
      <c r="B5" s="25" t="s">
        <v>2018</v>
      </c>
    </row>
    <row r="6" spans="1:2" ht="29" x14ac:dyDescent="0.35">
      <c r="A6" s="26" t="s">
        <v>2019</v>
      </c>
      <c r="B6" s="6" t="s">
        <v>2020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9CD9545A197A543AD123C850F6F78D5" ma:contentTypeVersion="12" ma:contentTypeDescription="Opret et nyt dokument." ma:contentTypeScope="" ma:versionID="987076b1a0b7041887f328ea6cb54c49">
  <xsd:schema xmlns:xsd="http://www.w3.org/2001/XMLSchema" xmlns:xs="http://www.w3.org/2001/XMLSchema" xmlns:p="http://schemas.microsoft.com/office/2006/metadata/properties" xmlns:ns2="921a13c2-3577-47c5-891f-135f5d6f64c6" xmlns:ns3="a435f62e-5aa3-4da2-aff5-5a118f15f052" targetNamespace="http://schemas.microsoft.com/office/2006/metadata/properties" ma:root="true" ma:fieldsID="1bd0939b6011ac2fa69746d96362a60f" ns2:_="" ns3:_="">
    <xsd:import namespace="921a13c2-3577-47c5-891f-135f5d6f64c6"/>
    <xsd:import namespace="a435f62e-5aa3-4da2-aff5-5a118f15f05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1a13c2-3577-47c5-891f-135f5d6f64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ledmærker"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35f62e-5aa3-4da2-aff5-5a118f15f05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5c931e1-1d47-4e79-94ec-5ff6a30a4bc1}" ma:internalName="TaxCatchAll" ma:showField="CatchAllData" ma:web="a435f62e-5aa3-4da2-aff5-5a118f15f05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435f62e-5aa3-4da2-aff5-5a118f15f052" xsi:nil="true"/>
    <lcf76f155ced4ddcb4097134ff3c332f xmlns="921a13c2-3577-47c5-891f-135f5d6f64c6">
      <Terms xmlns="http://schemas.microsoft.com/office/infopath/2007/PartnerControls"/>
    </lcf76f155ced4ddcb4097134ff3c332f>
    <SharedWithUsers xmlns="a435f62e-5aa3-4da2-aff5-5a118f15f052">
      <UserInfo>
        <DisplayName>Konrad Sundsgaard</DisplayName>
        <AccountId>15</AccountId>
        <AccountType/>
      </UserInfo>
    </SharedWithUsers>
  </documentManagement>
</p:properties>
</file>

<file path=customXml/item4.xml>��< ? x m l   v e r s i o n = " 1 . 0 "   e n c o d i n g = " u t f - 1 6 " ? > < D a t a M a s h u p   x m l n s = " h t t p : / / s c h e m a s . m i c r o s o f t . c o m / D a t a M a s h u p " > A A A A A N k F A A B Q S w M E F A A C A A g A 3 Y F v V g 5 z H U e l A A A A 9 g A A A B I A H A B D b 2 5 m a W c v U G F j a 2 F n Z S 5 4 b W w g o h g A K K A U A A A A A A A A A A A A A A A A A A A A A A A A A A A A h Y 8 x D o I w G I W v Q r r T l q K J I T 9 l 0 E 1 J T E y M a 1 M q N E I x t F j u 5 u C R v I I Y R d 0 c 3 / e + 4 b 3 7 9 Q b Z 0 N T B R X V W t y Z F E a Y o U E a 2 h T Z l i n p 3 D B c o 4 7 A V 8 i R K F Y y y s c l g i x R V z p 0 T Q r z 3 2 M e 4 7 U r C K I 3 I I d / s Z K U a g T 6 y / i + H 2 l g n j F S I w / 4 1 h j M c R X P M Z j G m Q C Y I u T Z f g Y 1 7 n + 0 P h G V f u 7 5 T v B D h a g 1 k i k D e H / g D U E s D B B Q A A g A I A N 2 B b 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g W 9 W z u l y 0 9 I C A A C J H w A A E w A c A E Z v c m 1 1 b G F z L 1 N l Y 3 R p b 2 4 x L m 0 g o h g A K K A U A A A A A A A A A A A A A A A A A A A A A A A A A A A A 7 Z Z R b 9 o w E M f f k f g O p + w F p D S C Q L t u E w 8 s U A 2 t o 2 x h 0 6 Y y T S E 5 i j V j I 9 t p i 6 p + 9 9 m E j r Y O r a r x N D k P J N z / f G f 7 7 m d Z Y q o I Z x A X 7 + a 7 a q V a k f N E Y A a v P J n y Z S 6 h 1 q x 7 0 A G K q l o B / c Q 8 F y l q S y Q v g x 5 P 8 w U y V T s h F I O I M 6 X / y J o X v Z 1 8 l S j k R P A F Z 5 M e v 2 K U J 5 m c b I M G q b z 0 6 v 5 5 D y l Z E I W i 4 / m e D x G n + Y L J T v O N D 3 2 W 8 o y w i 8 7 R Y a P R 9 O F z z h X G a k W x s / 0 M h p z h z 7 p f z O 6 V N z I p l V 7 B B 0 w y P Q U z + X E y 1 Y 4 b Z W O v F Q v x 4 X x j 7 1 I a p w l N h O w o k d 8 P G c 0 T d q E j j l d L 3 I Y b i 4 T J G R e L Y s p G l L W S / P 7 N j d f N 1 Z y b b 1 D a D R R e q 1 s f 7 u w 1 W Y d B z x L H R F G 0 r D 8 w E d o 4 Y O q o H Z i k a + u m K q p 0 y D c z Q b Q H D a T M S 8 x d o Q I Y 8 s C K M 0 o u E K R K h L I H r T V k 2 Q 4 l 5 T l T V s C I m I 2 a r u x B v b O B 5 X 1 K 2 G 9 7 B 6 d S i S S 1 Y x d b C x 9 x d c V F Z m / 9 X e s W V X 2 s F v t p m f u P y n R b r 1 Y I K + 2 T c p h C B 5 O D y c H 0 b z D h 9 Z I L F T b C F j R C C J s H z Q a 0 Q m g f 7 5 G t b Y 6 g E Q b r H E E r D N r H z 6 D W a v x P q G 3 r W s r C 0 y R C d z Y j l C T m b m H 7 j P I p J e l a 3 B G 9 l y i E b p a Z F X D 4 v q R c / H X K t G a F K a f 5 h c D G B k k w n N l a n 2 U 7 l J 3 k D O J 4 W G J 8 P y y B q A T T k 5 y Z T t L p T M X W y 7 R 3 s n c C 5 T g / Q + 2 g 3 + / D G M W i R B r G o 3 4 E B h T B K T U l e M p P 9 / L B s 7 6 f U M 5 / l U v 6 l C Q p R d B n W F H K a H P E W c e f 4 d Z 2 e x j t C 8 5 Q I N P w 7 w h z S l J k 0 u 6 4 M 0 Y J Q z C N Z z X a u l 0 e S P c W h s o U q V R c N 6 i c o 9 h 9 a A 4 y / U t m 5 J H P i y 8 X L X e 5 c J c L d 7 n Y z 0 2 9 7 W B y M D m Y 9 g P T o Y P J w e R g 2 g 9 M R w 4 m B 5 O D a T 8 w v X Y w O Z g c T P u B 6 d j B 5 G B y M L 0 Y p j 9 Q S w E C L Q A U A A I A C A D d g W 9 W D n M d R 6 U A A A D 2 A A A A E g A A A A A A A A A A A A A A A A A A A A A A Q 2 9 u Z m l n L 1 B h Y 2 t h Z 2 U u e G 1 s U E s B A i 0 A F A A C A A g A 3 Y F v V g / K 6 a u k A A A A 6 Q A A A B M A A A A A A A A A A A A A A A A A 8 Q A A A F t D b 2 5 0 Z W 5 0 X 1 R 5 c G V z X S 5 4 b W x Q S w E C L Q A U A A I A C A D d g W 9 W z u l y 0 9 I C A A C J H w A A E w A A A A A A A A A A A A A A A A D i A Q A A R m 9 y b X V s Y X M v U 2 V j d G l v b j E u b V B L B Q Y A A A A A A w A D A M I A A A A 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r Q A A A A A A A F O 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2 9 w d X M 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g 0 I i A v P j x F b n R y e S B U e X B l P S J G a W x s R X J y b 3 J D b 2 R l I i B W Y W x 1 Z T 0 i c 1 V u a 2 5 v d 2 4 i I C 8 + P E V u d H J 5 I F R 5 c G U 9 I k Z p b G x F c n J v c k N v d W 5 0 I i B W Y W x 1 Z T 0 i b D A i I C 8 + P E V u d H J 5 I F R 5 c G U 9 I k Z p b G x M Y X N 0 V X B k Y X R l Z C I g V m F s d W U 9 I m Q y M D I z L T A y L T I x V D E 0 O j Q y O j A 0 L j E 3 N T k 5 O D l a I i A v P j x F b n R y e S B U e X B l P S J G a W x s Q 2 9 s d W 1 u V H l w Z X M i I F Z h b H V l P S J z Q m d Z R 0 F 3 W U R B d 1 l E Q X d Z R E J n W U d C Z 1 l H Q m c 9 P S I g L z 4 8 R W 5 0 c n k g V H l w Z T 0 i R m l s b E N v b H V t b k 5 h b W V z I i B W Y W x 1 Z T 0 i c 1 s m c X V v d D t B d X R o b 3 J 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i c 3 R y Y W N 0 J n F 1 b 3 Q 7 L C Z x d W 9 0 O 0 F 1 d G h v c i B L Z X l 3 b 3 J k c y Z x d W 9 0 O y w m c X V v d D t E b 2 N 1 b W V u d C B U e X B l J n F 1 b 3 Q 7 L C Z x d W 9 0 O 1 N v d X J j Z S Z x d W 9 0 O y w m c X V v d D t F S U 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c 2 N v c H V z I C g x K S 9 B d X R v U m V t b 3 Z l Z E N v b H V t b n M x L n t B d X R o b 3 J z L D B 9 J n F 1 b 3 Q 7 L C Z x d W 9 0 O 1 N l Y 3 R p b 2 4 x L 3 N j b 3 B 1 c y A o M S k v Q X V 0 b 1 J l b W 9 2 Z W R D b 2 x 1 b W 5 z M S 5 7 Q X V 0 a G 9 y K H M p I E l E L D F 9 J n F 1 b 3 Q 7 L C Z x d W 9 0 O 1 N l Y 3 R p b 2 4 x L 3 N j b 3 B 1 c y A o M S k v Q X V 0 b 1 J l b W 9 2 Z W R D b 2 x 1 b W 5 z M S 5 7 V G l 0 b G U s M n 0 m c X V v d D s s J n F 1 b 3 Q 7 U 2 V j d G l v b j E v c 2 N v c H V z I C g x K S 9 B d X R v U m V t b 3 Z l Z E N v b H V t b n M x L n t Z Z W F y L D N 9 J n F 1 b 3 Q 7 L C Z x d W 9 0 O 1 N l Y 3 R p b 2 4 x L 3 N j b 3 B 1 c y A o M S k v Q X V 0 b 1 J l b W 9 2 Z W R D b 2 x 1 b W 5 z M S 5 7 U 2 9 1 c m N l I H R p d G x l L D R 9 J n F 1 b 3 Q 7 L C Z x d W 9 0 O 1 N l Y 3 R p b 2 4 x L 3 N j b 3 B 1 c y A o M S k v Q X V 0 b 1 J l b W 9 2 Z W R D b 2 x 1 b W 5 z M S 5 7 V m 9 s d W 1 l L D V 9 J n F 1 b 3 Q 7 L C Z x d W 9 0 O 1 N l Y 3 R p b 2 4 x L 3 N j b 3 B 1 c y A o M S k v Q X V 0 b 1 J l b W 9 2 Z W R D b 2 x 1 b W 5 z M S 5 7 S X N z d W U s N n 0 m c X V v d D s s J n F 1 b 3 Q 7 U 2 V j d G l v b j E v c 2 N v c H V z I C g x K S 9 B d X R v U m V t b 3 Z l Z E N v b H V t b n M x L n t B c n Q u I E 5 v L i w 3 f S Z x d W 9 0 O y w m c X V v d D t T Z W N 0 a W 9 u M S 9 z Y 2 9 w d X M g K D E p L 0 F 1 d G 9 S Z W 1 v d m V k Q 2 9 s d W 1 u c z E u e 1 B h Z 2 U g c 3 R h c n Q s O H 0 m c X V v d D s s J n F 1 b 3 Q 7 U 2 V j d G l v b j E v c 2 N v c H V z I C g x K S 9 B d X R v U m V t b 3 Z l Z E N v b H V t b n M x L n t Q Y W d l I G V u Z C w 5 f S Z x d W 9 0 O y w m c X V v d D t T Z W N 0 a W 9 u M S 9 z Y 2 9 w d X M g K D E p L 0 F 1 d G 9 S Z W 1 v d m V k Q 2 9 s d W 1 u c z E u e 1 B h Z 2 U g Y 2 9 1 b n Q s M T B 9 J n F 1 b 3 Q 7 L C Z x d W 9 0 O 1 N l Y 3 R p b 2 4 x L 3 N j b 3 B 1 c y A o M S k v Q X V 0 b 1 J l b W 9 2 Z W R D b 2 x 1 b W 5 z M S 5 7 Q 2 l 0 Z W Q g Y n k s M T F 9 J n F 1 b 3 Q 7 L C Z x d W 9 0 O 1 N l Y 3 R p b 2 4 x L 3 N j b 3 B 1 c y A o M S k v Q X V 0 b 1 J l b W 9 2 Z W R D b 2 x 1 b W 5 z M S 5 7 R E 9 J L D E y f S Z x d W 9 0 O y w m c X V v d D t T Z W N 0 a W 9 u M S 9 z Y 2 9 w d X M g K D E p L 0 F 1 d G 9 S Z W 1 v d m V k Q 2 9 s d W 1 u c z E u e 0 x p b m s s M T N 9 J n F 1 b 3 Q 7 L C Z x d W 9 0 O 1 N l Y 3 R p b 2 4 x L 3 N j b 3 B 1 c y A o M S k v Q X V 0 b 1 J l b W 9 2 Z W R D b 2 x 1 b W 5 z M S 5 7 Q W J z d H J h Y 3 Q s M T R 9 J n F 1 b 3 Q 7 L C Z x d W 9 0 O 1 N l Y 3 R p b 2 4 x L 3 N j b 3 B 1 c y A o M S k v Q X V 0 b 1 J l b W 9 2 Z W R D b 2 x 1 b W 5 z M S 5 7 Q X V 0 a G 9 y I E t l e X d v c m R z L D E 1 f S Z x d W 9 0 O y w m c X V v d D t T Z W N 0 a W 9 u M S 9 z Y 2 9 w d X M g K D E p L 0 F 1 d G 9 S Z W 1 v d m V k Q 2 9 s d W 1 u c z E u e 0 R v Y 3 V t Z W 5 0 I F R 5 c G U s M T Z 9 J n F 1 b 3 Q 7 L C Z x d W 9 0 O 1 N l Y 3 R p b 2 4 x L 3 N j b 3 B 1 c y A o M S k v Q X V 0 b 1 J l b W 9 2 Z W R D b 2 x 1 b W 5 z M S 5 7 U 2 9 1 c m N l L D E 3 f S Z x d W 9 0 O y w m c X V v d D t T Z W N 0 a W 9 u M S 9 z Y 2 9 w d X M g K D E p L 0 F 1 d G 9 S Z W 1 v d m V k Q 2 9 s d W 1 u c z E u e 0 V J R C w x O H 0 m c X V v d D t d L C Z x d W 9 0 O 0 N v b H V t b k N v d W 5 0 J n F 1 b 3 Q 7 O j E 5 L C Z x d W 9 0 O 0 t l e U N v b H V t b k 5 h b W V z J n F 1 b 3 Q 7 O l t d L C Z x d W 9 0 O 0 N v b H V t b k l k Z W 5 0 a X R p Z X M m c X V v d D s 6 W y Z x d W 9 0 O 1 N l Y 3 R p b 2 4 x L 3 N j b 3 B 1 c y A o M S k v Q X V 0 b 1 J l b W 9 2 Z W R D b 2 x 1 b W 5 z M S 5 7 Q X V 0 a G 9 y c y w w f S Z x d W 9 0 O y w m c X V v d D t T Z W N 0 a W 9 u M S 9 z Y 2 9 w d X M g K D E p L 0 F 1 d G 9 S Z W 1 v d m V k Q 2 9 s d W 1 u c z E u e 0 F 1 d G h v c i h z K S B J R C w x f S Z x d W 9 0 O y w m c X V v d D t T Z W N 0 a W 9 u M S 9 z Y 2 9 w d X M g K D E p L 0 F 1 d G 9 S Z W 1 v d m V k Q 2 9 s d W 1 u c z E u e 1 R p d G x l L D J 9 J n F 1 b 3 Q 7 L C Z x d W 9 0 O 1 N l Y 3 R p b 2 4 x L 3 N j b 3 B 1 c y A o M S k v Q X V 0 b 1 J l b W 9 2 Z W R D b 2 x 1 b W 5 z M S 5 7 W W V h c i w z f S Z x d W 9 0 O y w m c X V v d D t T Z W N 0 a W 9 u M S 9 z Y 2 9 w d X M g K D E p L 0 F 1 d G 9 S Z W 1 v d m V k Q 2 9 s d W 1 u c z E u e 1 N v d X J j Z S B 0 a X R s Z S w 0 f S Z x d W 9 0 O y w m c X V v d D t T Z W N 0 a W 9 u M S 9 z Y 2 9 w d X M g K D E p L 0 F 1 d G 9 S Z W 1 v d m V k Q 2 9 s d W 1 u c z E u e 1 Z v b H V t Z S w 1 f S Z x d W 9 0 O y w m c X V v d D t T Z W N 0 a W 9 u M S 9 z Y 2 9 w d X M g K D E p L 0 F 1 d G 9 S Z W 1 v d m V k Q 2 9 s d W 1 u c z E u e 0 l z c 3 V l L D Z 9 J n F 1 b 3 Q 7 L C Z x d W 9 0 O 1 N l Y 3 R p b 2 4 x L 3 N j b 3 B 1 c y A o M S k v Q X V 0 b 1 J l b W 9 2 Z W R D b 2 x 1 b W 5 z M S 5 7 Q X J 0 L i B O b y 4 s N 3 0 m c X V v d D s s J n F 1 b 3 Q 7 U 2 V j d G l v b j E v c 2 N v c H V z I C g x K S 9 B d X R v U m V t b 3 Z l Z E N v b H V t b n M x L n t Q Y W d l I H N 0 Y X J 0 L D h 9 J n F 1 b 3 Q 7 L C Z x d W 9 0 O 1 N l Y 3 R p b 2 4 x L 3 N j b 3 B 1 c y A o M S k v Q X V 0 b 1 J l b W 9 2 Z W R D b 2 x 1 b W 5 z M S 5 7 U G F n Z S B l b m Q s O X 0 m c X V v d D s s J n F 1 b 3 Q 7 U 2 V j d G l v b j E v c 2 N v c H V z I C g x K S 9 B d X R v U m V t b 3 Z l Z E N v b H V t b n M x L n t Q Y W d l I G N v d W 5 0 L D E w f S Z x d W 9 0 O y w m c X V v d D t T Z W N 0 a W 9 u M S 9 z Y 2 9 w d X M g K D E p L 0 F 1 d G 9 S Z W 1 v d m V k Q 2 9 s d W 1 u c z E u e 0 N p d G V k I G J 5 L D E x f S Z x d W 9 0 O y w m c X V v d D t T Z W N 0 a W 9 u M S 9 z Y 2 9 w d X M g K D E p L 0 F 1 d G 9 S Z W 1 v d m V k Q 2 9 s d W 1 u c z E u e 0 R P S S w x M n 0 m c X V v d D s s J n F 1 b 3 Q 7 U 2 V j d G l v b j E v c 2 N v c H V z I C g x K S 9 B d X R v U m V t b 3 Z l Z E N v b H V t b n M x L n t M a W 5 r L D E z f S Z x d W 9 0 O y w m c X V v d D t T Z W N 0 a W 9 u M S 9 z Y 2 9 w d X M g K D E p L 0 F 1 d G 9 S Z W 1 v d m V k Q 2 9 s d W 1 u c z E u e 0 F i c 3 R y Y W N 0 L D E 0 f S Z x d W 9 0 O y w m c X V v d D t T Z W N 0 a W 9 u M S 9 z Y 2 9 w d X M g K D E p L 0 F 1 d G 9 S Z W 1 v d m V k Q 2 9 s d W 1 u c z E u e 0 F 1 d G h v c i B L Z X l 3 b 3 J k c y w x N X 0 m c X V v d D s s J n F 1 b 3 Q 7 U 2 V j d G l v b j E v c 2 N v c H V z I C g x K S 9 B d X R v U m V t b 3 Z l Z E N v b H V t b n M x L n t E b 2 N 1 b W V u d C B U e X B l L D E 2 f S Z x d W 9 0 O y w m c X V v d D t T Z W N 0 a W 9 u M S 9 z Y 2 9 w d X M g K D E p L 0 F 1 d G 9 S Z W 1 v d m V k Q 2 9 s d W 1 u c z E u e 1 N v d X J j Z S w x N 3 0 m c X V v d D s s J n F 1 b 3 Q 7 U 2 V j d G l v b j E v c 2 N v c H V z I C g x K S 9 B d X R v U m V t b 3 Z l Z E N v b H V t b n M x L n t F S U Q s M T h 9 J n F 1 b 3 Q 7 X S w m c X V v d D t S Z W x h d G l v b n N o a X B J b m Z v J n F 1 b 3 Q 7 O l t d f S I g L z 4 8 L 1 N 0 Y W J s Z U V u d H J p Z X M + P C 9 J d G V t P j x J d G V t P j x J d G V t T G 9 j Y X R p b 2 4 + P E l 0 Z W 1 U e X B l P k Z v c m 1 1 b G E 8 L 0 l 0 Z W 1 U e X B l P j x J d G V t U G F 0 a D 5 T Z W N 0 a W 9 u M S 9 z Y 2 9 w d X M l M j A o M S k v U 2 9 1 c m N l P C 9 J d G V t U G F 0 a D 4 8 L 0 l 0 Z W 1 M b 2 N h d G l v b j 4 8 U 3 R h Y m x l R W 5 0 c m l l c y A v P j w v S X R l b T 4 8 S X R l b T 4 8 S X R l b U x v Y 2 F 0 a W 9 u P j x J d G V t V H l w Z T 5 G b 3 J t d W x h P C 9 J d G V t V H l w Z T 4 8 S X R l b V B h d G g + U 2 V j d G l v b j E v c 2 N v c H V z J T I w K D E p L 1 B y b 2 1 v d G V k J T I w S G V h Z G V y c z w v S X R l b V B h d G g + P C 9 J d G V t T G 9 j Y X R p b 2 4 + P F N 0 Y W J s Z U V u d H J p Z X M g L z 4 8 L 0 l 0 Z W 0 + P E l 0 Z W 0 + P E l 0 Z W 1 M b 2 N h d G l v b j 4 8 S X R l b V R 5 c G U + R m 9 y b X V s Y T w v S X R l b V R 5 c G U + P E l 0 Z W 1 Q Y X R o P l N l Y 3 R p b 2 4 x L 3 N j b 3 B 1 c y U y M C g x K S 9 D a G F u Z 2 V k J T I w V H l w Z T w v S X R l b V B h d G g + P C 9 J d G V t T G 9 j Y X R p b 2 4 + P F N 0 Y W J s Z U V u d H J p Z X M g L z 4 8 L 0 l 0 Z W 0 + P E l 0 Z W 0 + P E l 0 Z W 1 M b 2 N h d G l v b j 4 8 S X R l b V R 5 c G U + R m 9 y b X V s Y T w v S X R l b V R 5 c G U + P E l 0 Z W 1 Q Y X R o P l N l Y 3 R p b 2 4 x L 3 N j b 3 B 1 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z Y 2 9 w d X N f X z I i I C 8 + P E V u d H J 5 I F R 5 c G U 9 I k Z p b G x l Z E N v b X B s Z X R l U m V z d W x 0 V G 9 X b 3 J r c 2 h l Z X Q i I F Z h b H V l P S J s M S I g L z 4 8 R W 5 0 c n k g V H l w Z T 0 i Q W R k Z W R U b 0 R h d G F N b 2 R l b C I g V m F s d W U 9 I m w w I i A v P j x F b n R y e S B U e X B l P S J G a W x s Q 2 9 1 b n Q i I F Z h b H V l P S J s M T g 0 I i A v P j x F b n R y e S B U e X B l P S J G a W x s R X J y b 3 J D b 2 R l I i B W Y W x 1 Z T 0 i c 1 V u a 2 5 v d 2 4 i I C 8 + P E V u d H J 5 I F R 5 c G U 9 I k Z p b G x F c n J v c k N v d W 5 0 I i B W Y W x 1 Z T 0 i b D A i I C 8 + P E V u d H J 5 I F R 5 c G U 9 I k Z p b G x M Y X N 0 V X B k Y X R l Z C I g V m F s d W U 9 I m Q y M D I z L T A y L T I x V D E 1 O j A 1 O j E x L j c 0 N D I 1 N D J a I i A v P j x F b n R y e S B U e X B l P S J G a W x s Q 2 9 s d W 1 u V H l w Z X M i I F Z h b H V l P S J z Q m d Z R 0 F 3 W U R B d 1 l E Q X d Z R E J n W U d C Z 1 l H Q m c 9 P S I g L z 4 8 R W 5 0 c n k g V H l w Z T 0 i R m l s b E N v b H V t b k 5 h b W V z I i B W Y W x 1 Z T 0 i c 1 s m c X V v d D t B d X R o b 3 J 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i c 3 R y Y W N 0 J n F 1 b 3 Q 7 L C Z x d W 9 0 O 0 F 1 d G h v c i B L Z X l 3 b 3 J k c y Z x d W 9 0 O y w m c X V v d D t E b 2 N 1 b W V u d C B U e X B l J n F 1 b 3 Q 7 L C Z x d W 9 0 O 1 N v d X J j Z S Z x d W 9 0 O y w m c X V v d D t F S U 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c 2 N v c H V z I C g y K S 9 B d X R v U m V t b 3 Z l Z E N v b H V t b n M x L n t B d X R o b 3 J z L D B 9 J n F 1 b 3 Q 7 L C Z x d W 9 0 O 1 N l Y 3 R p b 2 4 x L 3 N j b 3 B 1 c y A o M i k v Q X V 0 b 1 J l b W 9 2 Z W R D b 2 x 1 b W 5 z M S 5 7 Q X V 0 a G 9 y K H M p I E l E L D F 9 J n F 1 b 3 Q 7 L C Z x d W 9 0 O 1 N l Y 3 R p b 2 4 x L 3 N j b 3 B 1 c y A o M i k v Q X V 0 b 1 J l b W 9 2 Z W R D b 2 x 1 b W 5 z M S 5 7 V G l 0 b G U s M n 0 m c X V v d D s s J n F 1 b 3 Q 7 U 2 V j d G l v b j E v c 2 N v c H V z I C g y K S 9 B d X R v U m V t b 3 Z l Z E N v b H V t b n M x L n t Z Z W F y L D N 9 J n F 1 b 3 Q 7 L C Z x d W 9 0 O 1 N l Y 3 R p b 2 4 x L 3 N j b 3 B 1 c y A o M i k v Q X V 0 b 1 J l b W 9 2 Z W R D b 2 x 1 b W 5 z M S 5 7 U 2 9 1 c m N l I H R p d G x l L D R 9 J n F 1 b 3 Q 7 L C Z x d W 9 0 O 1 N l Y 3 R p b 2 4 x L 3 N j b 3 B 1 c y A o M i k v Q X V 0 b 1 J l b W 9 2 Z W R D b 2 x 1 b W 5 z M S 5 7 V m 9 s d W 1 l L D V 9 J n F 1 b 3 Q 7 L C Z x d W 9 0 O 1 N l Y 3 R p b 2 4 x L 3 N j b 3 B 1 c y A o M i k v Q X V 0 b 1 J l b W 9 2 Z W R D b 2 x 1 b W 5 z M S 5 7 S X N z d W U s N n 0 m c X V v d D s s J n F 1 b 3 Q 7 U 2 V j d G l v b j E v c 2 N v c H V z I C g y K S 9 B d X R v U m V t b 3 Z l Z E N v b H V t b n M x L n t B c n Q u I E 5 v L i w 3 f S Z x d W 9 0 O y w m c X V v d D t T Z W N 0 a W 9 u M S 9 z Y 2 9 w d X M g K D I p L 0 F 1 d G 9 S Z W 1 v d m V k Q 2 9 s d W 1 u c z E u e 1 B h Z 2 U g c 3 R h c n Q s O H 0 m c X V v d D s s J n F 1 b 3 Q 7 U 2 V j d G l v b j E v c 2 N v c H V z I C g y K S 9 B d X R v U m V t b 3 Z l Z E N v b H V t b n M x L n t Q Y W d l I G V u Z C w 5 f S Z x d W 9 0 O y w m c X V v d D t T Z W N 0 a W 9 u M S 9 z Y 2 9 w d X M g K D I p L 0 F 1 d G 9 S Z W 1 v d m V k Q 2 9 s d W 1 u c z E u e 1 B h Z 2 U g Y 2 9 1 b n Q s M T B 9 J n F 1 b 3 Q 7 L C Z x d W 9 0 O 1 N l Y 3 R p b 2 4 x L 3 N j b 3 B 1 c y A o M i k v Q X V 0 b 1 J l b W 9 2 Z W R D b 2 x 1 b W 5 z M S 5 7 Q 2 l 0 Z W Q g Y n k s M T F 9 J n F 1 b 3 Q 7 L C Z x d W 9 0 O 1 N l Y 3 R p b 2 4 x L 3 N j b 3 B 1 c y A o M i k v Q X V 0 b 1 J l b W 9 2 Z W R D b 2 x 1 b W 5 z M S 5 7 R E 9 J L D E y f S Z x d W 9 0 O y w m c X V v d D t T Z W N 0 a W 9 u M S 9 z Y 2 9 w d X M g K D I p L 0 F 1 d G 9 S Z W 1 v d m V k Q 2 9 s d W 1 u c z E u e 0 x p b m s s M T N 9 J n F 1 b 3 Q 7 L C Z x d W 9 0 O 1 N l Y 3 R p b 2 4 x L 3 N j b 3 B 1 c y A o M i k v Q X V 0 b 1 J l b W 9 2 Z W R D b 2 x 1 b W 5 z M S 5 7 Q W J z d H J h Y 3 Q s M T R 9 J n F 1 b 3 Q 7 L C Z x d W 9 0 O 1 N l Y 3 R p b 2 4 x L 3 N j b 3 B 1 c y A o M i k v Q X V 0 b 1 J l b W 9 2 Z W R D b 2 x 1 b W 5 z M S 5 7 Q X V 0 a G 9 y I E t l e X d v c m R z L D E 1 f S Z x d W 9 0 O y w m c X V v d D t T Z W N 0 a W 9 u M S 9 z Y 2 9 w d X M g K D I p L 0 F 1 d G 9 S Z W 1 v d m V k Q 2 9 s d W 1 u c z E u e 0 R v Y 3 V t Z W 5 0 I F R 5 c G U s M T Z 9 J n F 1 b 3 Q 7 L C Z x d W 9 0 O 1 N l Y 3 R p b 2 4 x L 3 N j b 3 B 1 c y A o M i k v Q X V 0 b 1 J l b W 9 2 Z W R D b 2 x 1 b W 5 z M S 5 7 U 2 9 1 c m N l L D E 3 f S Z x d W 9 0 O y w m c X V v d D t T Z W N 0 a W 9 u M S 9 z Y 2 9 w d X M g K D I p L 0 F 1 d G 9 S Z W 1 v d m V k Q 2 9 s d W 1 u c z E u e 0 V J R C w x O H 0 m c X V v d D t d L C Z x d W 9 0 O 0 N v b H V t b k N v d W 5 0 J n F 1 b 3 Q 7 O j E 5 L C Z x d W 9 0 O 0 t l e U N v b H V t b k 5 h b W V z J n F 1 b 3 Q 7 O l t d L C Z x d W 9 0 O 0 N v b H V t b k l k Z W 5 0 a X R p Z X M m c X V v d D s 6 W y Z x d W 9 0 O 1 N l Y 3 R p b 2 4 x L 3 N j b 3 B 1 c y A o M i k v Q X V 0 b 1 J l b W 9 2 Z W R D b 2 x 1 b W 5 z M S 5 7 Q X V 0 a G 9 y c y w w f S Z x d W 9 0 O y w m c X V v d D t T Z W N 0 a W 9 u M S 9 z Y 2 9 w d X M g K D I p L 0 F 1 d G 9 S Z W 1 v d m V k Q 2 9 s d W 1 u c z E u e 0 F 1 d G h v c i h z K S B J R C w x f S Z x d W 9 0 O y w m c X V v d D t T Z W N 0 a W 9 u M S 9 z Y 2 9 w d X M g K D I p L 0 F 1 d G 9 S Z W 1 v d m V k Q 2 9 s d W 1 u c z E u e 1 R p d G x l L D J 9 J n F 1 b 3 Q 7 L C Z x d W 9 0 O 1 N l Y 3 R p b 2 4 x L 3 N j b 3 B 1 c y A o M i k v Q X V 0 b 1 J l b W 9 2 Z W R D b 2 x 1 b W 5 z M S 5 7 W W V h c i w z f S Z x d W 9 0 O y w m c X V v d D t T Z W N 0 a W 9 u M S 9 z Y 2 9 w d X M g K D I p L 0 F 1 d G 9 S Z W 1 v d m V k Q 2 9 s d W 1 u c z E u e 1 N v d X J j Z S B 0 a X R s Z S w 0 f S Z x d W 9 0 O y w m c X V v d D t T Z W N 0 a W 9 u M S 9 z Y 2 9 w d X M g K D I p L 0 F 1 d G 9 S Z W 1 v d m V k Q 2 9 s d W 1 u c z E u e 1 Z v b H V t Z S w 1 f S Z x d W 9 0 O y w m c X V v d D t T Z W N 0 a W 9 u M S 9 z Y 2 9 w d X M g K D I p L 0 F 1 d G 9 S Z W 1 v d m V k Q 2 9 s d W 1 u c z E u e 0 l z c 3 V l L D Z 9 J n F 1 b 3 Q 7 L C Z x d W 9 0 O 1 N l Y 3 R p b 2 4 x L 3 N j b 3 B 1 c y A o M i k v Q X V 0 b 1 J l b W 9 2 Z W R D b 2 x 1 b W 5 z M S 5 7 Q X J 0 L i B O b y 4 s N 3 0 m c X V v d D s s J n F 1 b 3 Q 7 U 2 V j d G l v b j E v c 2 N v c H V z I C g y K S 9 B d X R v U m V t b 3 Z l Z E N v b H V t b n M x L n t Q Y W d l I H N 0 Y X J 0 L D h 9 J n F 1 b 3 Q 7 L C Z x d W 9 0 O 1 N l Y 3 R p b 2 4 x L 3 N j b 3 B 1 c y A o M i k v Q X V 0 b 1 J l b W 9 2 Z W R D b 2 x 1 b W 5 z M S 5 7 U G F n Z S B l b m Q s O X 0 m c X V v d D s s J n F 1 b 3 Q 7 U 2 V j d G l v b j E v c 2 N v c H V z I C g y K S 9 B d X R v U m V t b 3 Z l Z E N v b H V t b n M x L n t Q Y W d l I G N v d W 5 0 L D E w f S Z x d W 9 0 O y w m c X V v d D t T Z W N 0 a W 9 u M S 9 z Y 2 9 w d X M g K D I p L 0 F 1 d G 9 S Z W 1 v d m V k Q 2 9 s d W 1 u c z E u e 0 N p d G V k I G J 5 L D E x f S Z x d W 9 0 O y w m c X V v d D t T Z W N 0 a W 9 u M S 9 z Y 2 9 w d X M g K D I p L 0 F 1 d G 9 S Z W 1 v d m V k Q 2 9 s d W 1 u c z E u e 0 R P S S w x M n 0 m c X V v d D s s J n F 1 b 3 Q 7 U 2 V j d G l v b j E v c 2 N v c H V z I C g y K S 9 B d X R v U m V t b 3 Z l Z E N v b H V t b n M x L n t M a W 5 r L D E z f S Z x d W 9 0 O y w m c X V v d D t T Z W N 0 a W 9 u M S 9 z Y 2 9 w d X M g K D I p L 0 F 1 d G 9 S Z W 1 v d m V k Q 2 9 s d W 1 u c z E u e 0 F i c 3 R y Y W N 0 L D E 0 f S Z x d W 9 0 O y w m c X V v d D t T Z W N 0 a W 9 u M S 9 z Y 2 9 w d X M g K D I p L 0 F 1 d G 9 S Z W 1 v d m V k Q 2 9 s d W 1 u c z E u e 0 F 1 d G h v c i B L Z X l 3 b 3 J k c y w x N X 0 m c X V v d D s s J n F 1 b 3 Q 7 U 2 V j d G l v b j E v c 2 N v c H V z I C g y K S 9 B d X R v U m V t b 3 Z l Z E N v b H V t b n M x L n t E b 2 N 1 b W V u d C B U e X B l L D E 2 f S Z x d W 9 0 O y w m c X V v d D t T Z W N 0 a W 9 u M S 9 z Y 2 9 w d X M g K D I p L 0 F 1 d G 9 S Z W 1 v d m V k Q 2 9 s d W 1 u c z E u e 1 N v d X J j Z S w x N 3 0 m c X V v d D s s J n F 1 b 3 Q 7 U 2 V j d G l v b j E v c 2 N v c H V z I C g y K S 9 B d X R v U m V t b 3 Z l Z E N v b H V t b n M x L n t F S U Q s M T h 9 J n F 1 b 3 Q 7 X S w m c X V v d D t S Z W x h d G l v b n N o a X B J b m Z v J n F 1 b 3 Q 7 O l t d f S I g L z 4 8 L 1 N 0 Y W J s Z U V u d H J p Z X M + P C 9 J d G V t P j x J d G V t P j x J d G V t T G 9 j Y X R p b 2 4 + P E l 0 Z W 1 U e X B l P k Z v c m 1 1 b G E 8 L 0 l 0 Z W 1 U e X B l P j x J d G V t U G F 0 a D 5 T Z W N 0 a W 9 u M S 9 z Y 2 9 w d X M l M j A o M i k v U 2 9 1 c m N l P C 9 J d G V t U G F 0 a D 4 8 L 0 l 0 Z W 1 M b 2 N h d G l v b j 4 8 U 3 R h Y m x l R W 5 0 c m l l c y A v P j w v S X R l b T 4 8 S X R l b T 4 8 S X R l b U x v Y 2 F 0 a W 9 u P j x J d G V t V H l w Z T 5 G b 3 J t d W x h P C 9 J d G V t V H l w Z T 4 8 S X R l b V B h d G g + U 2 V j d G l v b j E v c 2 N v c H V z J T I w K D I p L 1 B y b 2 1 v d G V k J T I w S G V h Z G V y c z w v S X R l b V B h d G g + P C 9 J d G V t T G 9 j Y X R p b 2 4 + P F N 0 Y W J s Z U V u d H J p Z X M g L z 4 8 L 0 l 0 Z W 0 + P E l 0 Z W 0 + P E l 0 Z W 1 M b 2 N h d G l v b j 4 8 S X R l b V R 5 c G U + R m 9 y b X V s Y T w v S X R l b V R 5 c G U + P E l 0 Z W 1 Q Y X R o P l N l Y 3 R p b 2 4 x L 3 N j b 3 B 1 c y U y M C g y K S 9 D a G F u Z 2 V k J T I w V H l w Z T w v S X R l b V B h d G g + P C 9 J d G V t T G 9 j Y X R p b 2 4 + P F N 0 Y W J s Z U V u d H J p Z X M g L z 4 8 L 0 l 0 Z W 0 + P E l 0 Z W 0 + P E l 0 Z W 1 M b 2 N h d G l v b j 4 8 S X R l b V R 5 c G U + R m 9 y b X V s Y T w v S X R l b V R 5 c G U + P E l 0 Z W 1 Q Y X R o P l N l Y 3 R p b 2 4 x L 2 V 4 c G 9 y d D I w M j M l M j A w M i U y M D I x L T E w J T I w M z I l M j A 0 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l e H B v c n Q y M D I z X z A y X z I x X z E w X z M y X z Q 4 I i A v P j x F b n R y e S B U e X B l P S J G a W x s Z W R D b 2 1 w b G V 0 Z V J l c 3 V s d F R v V 2 9 y a 3 N o Z W V 0 I i B W Y W x 1 Z T 0 i b D E i I C 8 + P E V u d H J 5 I F R 5 c G U 9 I k F k Z G V k V G 9 E Y X R h T W 9 k Z W w i I F Z h b H V l P S J s M C I g L z 4 8 R W 5 0 c n k g V H l w Z T 0 i R m l s b E N v d W 5 0 I i B W Y W x 1 Z T 0 i b D Y 1 I i A v P j x F b n R y e S B U e X B l P S J G a W x s R X J y b 3 J D b 2 R l I i B W Y W x 1 Z T 0 i c 1 V u a 2 5 v d 2 4 i I C 8 + P E V u d H J 5 I F R 5 c G U 9 I k Z p b G x F c n J v c k N v d W 5 0 I i B W Y W x 1 Z T 0 i b D A i I C 8 + P E V u d H J 5 I F R 5 c G U 9 I k Z p b G x M Y X N 0 V X B k Y X R l Z C I g V m F s d W U 9 I m Q y M D I z L T A y L T I x V D E 1 O j M z O j U x L j M 0 M D k 2 N T Z a I i A v P j x F b n R y e S B U e X B l P S J G a W x s Q 2 9 s d W 1 u V H l w Z X M i I F Z h b H V l P S J z Q m d Z R 0 J n a 0 R B d 0 1 E Q X d Z R 0 J n W U d C Z 1 l H Q m d Z R 0 F 3 W U R C Z 2 t H Q m d Z R y I g L z 4 8 R W 5 0 c n k g V H l w Z T 0 i R m l s b E N v b H V t b k 5 h b W V z I i B W Y W x 1 Z T 0 i c 1 s m c X V v d D t E b 2 N 1 b W V u d C B U a X R s Z S Z x d W 9 0 O y w m c X V v d D t B d X R o b 3 J z J n F 1 b 3 Q 7 L C Z x d W 9 0 O 0 F 1 d G h v c i B B Z m Z p b G l h d G l v b n M m c X V v d D s s J n F 1 b 3 Q 7 U H V i b G l j Y X R p b 2 4 g V G l 0 b G U m c X V v d D s s J n F 1 b 3 Q 7 R G F 0 Z S B B Z G R l Z C B U b y B Y c G x v c m U m c X V v d D s s J n F 1 b 3 Q 7 U H V i b G l j Y X R p b 2 4 g W W V h c i Z x d W 9 0 O y w m c X V v d D t W b 2 x 1 b W U m c X V v d D s s J n F 1 b 3 Q 7 S X N z d W U m c X V v d D s s J n F 1 b 3 Q 7 U 3 R h c n Q g U G F n Z S Z x d W 9 0 O y w m c X V v d D t F b m Q g U G F n Z S Z x d W 9 0 O y w m c X V v d D t B Y n N 0 c m F j d C Z x d W 9 0 O y w m c X V v d D t J U 1 N O J n F 1 b 3 Q 7 L C Z x d W 9 0 O 0 l T Q k 5 z J n F 1 b 3 Q 7 L C Z x d W 9 0 O 0 R P S S Z x d W 9 0 O y w m c X V v d D t G d W 5 k a W 5 n I E l u Z m 9 y b W F 0 a W 9 u J n F 1 b 3 Q 7 L C Z x d W 9 0 O 1 B E R i B M a W 5 r J n F 1 b 3 Q 7 L C Z x d W 9 0 O 0 F 1 d G h v c i B L Z X l 3 b 3 J k c y Z x d W 9 0 O y w m c X V v d D t J R U V F I F R l c m 1 z J n F 1 b 3 Q 7 L C Z x d W 9 0 O 0 l O U 1 B F Q y B D b 2 5 0 c m 9 s b G V k I F R l c m 1 z J n F 1 b 3 Q 7 L C Z x d W 9 0 O 0 l O U 1 B F Q y B O b 2 4 t Q 2 9 u d H J v b G x l Z C B U Z X J t c y Z x d W 9 0 O y w m c X V v d D t N Z X N o X 1 R l c m 1 z J n F 1 b 3 Q 7 L C Z x d W 9 0 O 0 F y d G l j b G U g Q 2 l 0 Y X R p b 2 4 g Q 2 9 1 b n Q m c X V v d D s s J n F 1 b 3 Q 7 U G F 0 Z W 5 0 I E N p d G F 0 a W 9 u I E N v d W 5 0 J n F 1 b 3 Q 7 L C Z x d W 9 0 O 1 J l Z m V y Z W 5 j Z S B D b 3 V u d C Z x d W 9 0 O y w m c X V v d D t M a W N l b n N l J n F 1 b 3 Q 7 L C Z x d W 9 0 O 0 9 u b G l u Z S B E Y X R l J n F 1 b 3 Q 7 L C Z x d W 9 0 O 0 l z c 3 V l I E R h d G U m c X V v d D s s J n F 1 b 3 Q 7 T W V l d G l u Z y B E Y X R l J n F 1 b 3 Q 7 L C Z x d W 9 0 O 1 B 1 Y m x p c 2 h l c i Z x d W 9 0 O y w m c X V v d D t E b 2 N 1 b W V u d C B J Z G V u d G l m a W V y 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2 V 4 c G 9 y d D I w M j M g M D I g M j E t M T A g M z I g N D g v Q X V 0 b 1 J l b W 9 2 Z W R D b 2 x 1 b W 5 z M S 5 7 R G 9 j d W 1 l b n Q g V G l 0 b G U s M H 0 m c X V v d D s s J n F 1 b 3 Q 7 U 2 V j d G l v b j E v Z X h w b 3 J 0 M j A y M y A w M i A y M S 0 x M C A z M i A 0 O C 9 B d X R v U m V t b 3 Z l Z E N v b H V t b n M x L n t B d X R o b 3 J z L D F 9 J n F 1 b 3 Q 7 L C Z x d W 9 0 O 1 N l Y 3 R p b 2 4 x L 2 V 4 c G 9 y d D I w M j M g M D I g M j E t M T A g M z I g N D g v Q X V 0 b 1 J l b W 9 2 Z W R D b 2 x 1 b W 5 z M S 5 7 Q X V 0 a G 9 y I E F m Z m l s a W F 0 a W 9 u c y w y f S Z x d W 9 0 O y w m c X V v d D t T Z W N 0 a W 9 u M S 9 l e H B v c n Q y M D I z I D A y I D I x L T E w I D M y I D Q 4 L 0 F 1 d G 9 S Z W 1 v d m V k Q 2 9 s d W 1 u c z E u e 1 B 1 Y m x p Y 2 F 0 a W 9 u I F R p d G x l L D N 9 J n F 1 b 3 Q 7 L C Z x d W 9 0 O 1 N l Y 3 R p b 2 4 x L 2 V 4 c G 9 y d D I w M j M g M D I g M j E t M T A g M z I g N D g v Q X V 0 b 1 J l b W 9 2 Z W R D b 2 x 1 b W 5 z M S 5 7 R G F 0 Z S B B Z G R l Z C B U b y B Y c G x v c m U s N H 0 m c X V v d D s s J n F 1 b 3 Q 7 U 2 V j d G l v b j E v Z X h w b 3 J 0 M j A y M y A w M i A y M S 0 x M C A z M i A 0 O C 9 B d X R v U m V t b 3 Z l Z E N v b H V t b n M x L n t Q d W J s a W N h d G l v b i B Z Z W F y L D V 9 J n F 1 b 3 Q 7 L C Z x d W 9 0 O 1 N l Y 3 R p b 2 4 x L 2 V 4 c G 9 y d D I w M j M g M D I g M j E t M T A g M z I g N D g v Q X V 0 b 1 J l b W 9 2 Z W R D b 2 x 1 b W 5 z M S 5 7 V m 9 s d W 1 l L D Z 9 J n F 1 b 3 Q 7 L C Z x d W 9 0 O 1 N l Y 3 R p b 2 4 x L 2 V 4 c G 9 y d D I w M j M g M D I g M j E t M T A g M z I g N D g v Q X V 0 b 1 J l b W 9 2 Z W R D b 2 x 1 b W 5 z M S 5 7 S X N z d W U s N 3 0 m c X V v d D s s J n F 1 b 3 Q 7 U 2 V j d G l v b j E v Z X h w b 3 J 0 M j A y M y A w M i A y M S 0 x M C A z M i A 0 O C 9 B d X R v U m V t b 3 Z l Z E N v b H V t b n M x L n t T d G F y d C B Q Y W d l L D h 9 J n F 1 b 3 Q 7 L C Z x d W 9 0 O 1 N l Y 3 R p b 2 4 x L 2 V 4 c G 9 y d D I w M j M g M D I g M j E t M T A g M z I g N D g v Q X V 0 b 1 J l b W 9 2 Z W R D b 2 x 1 b W 5 z M S 5 7 R W 5 k I F B h Z 2 U s O X 0 m c X V v d D s s J n F 1 b 3 Q 7 U 2 V j d G l v b j E v Z X h w b 3 J 0 M j A y M y A w M i A y M S 0 x M C A z M i A 0 O C 9 B d X R v U m V t b 3 Z l Z E N v b H V t b n M x L n t B Y n N 0 c m F j d C w x M H 0 m c X V v d D s s J n F 1 b 3 Q 7 U 2 V j d G l v b j E v Z X h w b 3 J 0 M j A y M y A w M i A y M S 0 x M C A z M i A 0 O C 9 B d X R v U m V t b 3 Z l Z E N v b H V t b n M x L n t J U 1 N O L D E x f S Z x d W 9 0 O y w m c X V v d D t T Z W N 0 a W 9 u M S 9 l e H B v c n Q y M D I z I D A y I D I x L T E w I D M y I D Q 4 L 0 F 1 d G 9 S Z W 1 v d m V k Q 2 9 s d W 1 u c z E u e 0 l T Q k 5 z L D E y f S Z x d W 9 0 O y w m c X V v d D t T Z W N 0 a W 9 u M S 9 l e H B v c n Q y M D I z I D A y I D I x L T E w I D M y I D Q 4 L 0 F 1 d G 9 S Z W 1 v d m V k Q 2 9 s d W 1 u c z E u e 0 R P S S w x M 3 0 m c X V v d D s s J n F 1 b 3 Q 7 U 2 V j d G l v b j E v Z X h w b 3 J 0 M j A y M y A w M i A y M S 0 x M C A z M i A 0 O C 9 B d X R v U m V t b 3 Z l Z E N v b H V t b n M x L n t G d W 5 k a W 5 n I E l u Z m 9 y b W F 0 a W 9 u L D E 0 f S Z x d W 9 0 O y w m c X V v d D t T Z W N 0 a W 9 u M S 9 l e H B v c n Q y M D I z I D A y I D I x L T E w I D M y I D Q 4 L 0 F 1 d G 9 S Z W 1 v d m V k Q 2 9 s d W 1 u c z E u e 1 B E R i B M a W 5 r L D E 1 f S Z x d W 9 0 O y w m c X V v d D t T Z W N 0 a W 9 u M S 9 l e H B v c n Q y M D I z I D A y I D I x L T E w I D M y I D Q 4 L 0 F 1 d G 9 S Z W 1 v d m V k Q 2 9 s d W 1 u c z E u e 0 F 1 d G h v c i B L Z X l 3 b 3 J k c y w x N n 0 m c X V v d D s s J n F 1 b 3 Q 7 U 2 V j d G l v b j E v Z X h w b 3 J 0 M j A y M y A w M i A y M S 0 x M C A z M i A 0 O C 9 B d X R v U m V t b 3 Z l Z E N v b H V t b n M x L n t J R U V F I F R l c m 1 z L D E 3 f S Z x d W 9 0 O y w m c X V v d D t T Z W N 0 a W 9 u M S 9 l e H B v c n Q y M D I z I D A y I D I x L T E w I D M y I D Q 4 L 0 F 1 d G 9 S Z W 1 v d m V k Q 2 9 s d W 1 u c z E u e 0 l O U 1 B F Q y B D b 2 5 0 c m 9 s b G V k I F R l c m 1 z L D E 4 f S Z x d W 9 0 O y w m c X V v d D t T Z W N 0 a W 9 u M S 9 l e H B v c n Q y M D I z I D A y I D I x L T E w I D M y I D Q 4 L 0 F 1 d G 9 S Z W 1 v d m V k Q 2 9 s d W 1 u c z E u e 0 l O U 1 B F Q y B O b 2 4 t Q 2 9 u d H J v b G x l Z C B U Z X J t c y w x O X 0 m c X V v d D s s J n F 1 b 3 Q 7 U 2 V j d G l v b j E v Z X h w b 3 J 0 M j A y M y A w M i A y M S 0 x M C A z M i A 0 O C 9 B d X R v U m V t b 3 Z l Z E N v b H V t b n M x L n t N Z X N o X 1 R l c m 1 z L D I w f S Z x d W 9 0 O y w m c X V v d D t T Z W N 0 a W 9 u M S 9 l e H B v c n Q y M D I z I D A y I D I x L T E w I D M y I D Q 4 L 0 F 1 d G 9 S Z W 1 v d m V k Q 2 9 s d W 1 u c z E u e 0 F y d G l j b G U g Q 2 l 0 Y X R p b 2 4 g Q 2 9 1 b n Q s M j F 9 J n F 1 b 3 Q 7 L C Z x d W 9 0 O 1 N l Y 3 R p b 2 4 x L 2 V 4 c G 9 y d D I w M j M g M D I g M j E t M T A g M z I g N D g v Q X V 0 b 1 J l b W 9 2 Z W R D b 2 x 1 b W 5 z M S 5 7 U G F 0 Z W 5 0 I E N p d G F 0 a W 9 u I E N v d W 5 0 L D I y f S Z x d W 9 0 O y w m c X V v d D t T Z W N 0 a W 9 u M S 9 l e H B v c n Q y M D I z I D A y I D I x L T E w I D M y I D Q 4 L 0 F 1 d G 9 S Z W 1 v d m V k Q 2 9 s d W 1 u c z E u e 1 J l Z m V y Z W 5 j Z S B D b 3 V u d C w y M 3 0 m c X V v d D s s J n F 1 b 3 Q 7 U 2 V j d G l v b j E v Z X h w b 3 J 0 M j A y M y A w M i A y M S 0 x M C A z M i A 0 O C 9 B d X R v U m V t b 3 Z l Z E N v b H V t b n M x L n t M a W N l b n N l L D I 0 f S Z x d W 9 0 O y w m c X V v d D t T Z W N 0 a W 9 u M S 9 l e H B v c n Q y M D I z I D A y I D I x L T E w I D M y I D Q 4 L 0 F 1 d G 9 S Z W 1 v d m V k Q 2 9 s d W 1 u c z E u e 0 9 u b G l u Z S B E Y X R l L D I 1 f S Z x d W 9 0 O y w m c X V v d D t T Z W N 0 a W 9 u M S 9 l e H B v c n Q y M D I z I D A y I D I x L T E w I D M y I D Q 4 L 0 F 1 d G 9 S Z W 1 v d m V k Q 2 9 s d W 1 u c z E u e 0 l z c 3 V l I E R h d G U s M j Z 9 J n F 1 b 3 Q 7 L C Z x d W 9 0 O 1 N l Y 3 R p b 2 4 x L 2 V 4 c G 9 y d D I w M j M g M D I g M j E t M T A g M z I g N D g v Q X V 0 b 1 J l b W 9 2 Z W R D b 2 x 1 b W 5 z M S 5 7 T W V l d G l u Z y B E Y X R l L D I 3 f S Z x d W 9 0 O y w m c X V v d D t T Z W N 0 a W 9 u M S 9 l e H B v c n Q y M D I z I D A y I D I x L T E w I D M y I D Q 4 L 0 F 1 d G 9 S Z W 1 v d m V k Q 2 9 s d W 1 u c z E u e 1 B 1 Y m x p c 2 h l c i w y O H 0 m c X V v d D s s J n F 1 b 3 Q 7 U 2 V j d G l v b j E v Z X h w b 3 J 0 M j A y M y A w M i A y M S 0 x M C A z M i A 0 O C 9 B d X R v U m V t b 3 Z l Z E N v b H V t b n M x L n t E b 2 N 1 b W V u d C B J Z G V u d G l m a W V y L D I 5 f S Z x d W 9 0 O 1 0 s J n F 1 b 3 Q 7 Q 2 9 s d W 1 u Q 2 9 1 b n Q m c X V v d D s 6 M z A s J n F 1 b 3 Q 7 S 2 V 5 Q 2 9 s d W 1 u T m F t Z X M m c X V v d D s 6 W 1 0 s J n F 1 b 3 Q 7 Q 2 9 s d W 1 u S W R l b n R p d G l l c y Z x d W 9 0 O z p b J n F 1 b 3 Q 7 U 2 V j d G l v b j E v Z X h w b 3 J 0 M j A y M y A w M i A y M S 0 x M C A z M i A 0 O C 9 B d X R v U m V t b 3 Z l Z E N v b H V t b n M x L n t E b 2 N 1 b W V u d C B U a X R s Z S w w f S Z x d W 9 0 O y w m c X V v d D t T Z W N 0 a W 9 u M S 9 l e H B v c n Q y M D I z I D A y I D I x L T E w I D M y I D Q 4 L 0 F 1 d G 9 S Z W 1 v d m V k Q 2 9 s d W 1 u c z E u e 0 F 1 d G h v c n M s M X 0 m c X V v d D s s J n F 1 b 3 Q 7 U 2 V j d G l v b j E v Z X h w b 3 J 0 M j A y M y A w M i A y M S 0 x M C A z M i A 0 O C 9 B d X R v U m V t b 3 Z l Z E N v b H V t b n M x L n t B d X R o b 3 I g Q W Z m a W x p Y X R p b 2 5 z L D J 9 J n F 1 b 3 Q 7 L C Z x d W 9 0 O 1 N l Y 3 R p b 2 4 x L 2 V 4 c G 9 y d D I w M j M g M D I g M j E t M T A g M z I g N D g v Q X V 0 b 1 J l b W 9 2 Z W R D b 2 x 1 b W 5 z M S 5 7 U H V i b G l j Y X R p b 2 4 g V G l 0 b G U s M 3 0 m c X V v d D s s J n F 1 b 3 Q 7 U 2 V j d G l v b j E v Z X h w b 3 J 0 M j A y M y A w M i A y M S 0 x M C A z M i A 0 O C 9 B d X R v U m V t b 3 Z l Z E N v b H V t b n M x L n t E Y X R l I E F k Z G V k I F R v I F h w b G 9 y Z S w 0 f S Z x d W 9 0 O y w m c X V v d D t T Z W N 0 a W 9 u M S 9 l e H B v c n Q y M D I z I D A y I D I x L T E w I D M y I D Q 4 L 0 F 1 d G 9 S Z W 1 v d m V k Q 2 9 s d W 1 u c z E u e 1 B 1 Y m x p Y 2 F 0 a W 9 u I F l l Y X I s N X 0 m c X V v d D s s J n F 1 b 3 Q 7 U 2 V j d G l v b j E v Z X h w b 3 J 0 M j A y M y A w M i A y M S 0 x M C A z M i A 0 O C 9 B d X R v U m V t b 3 Z l Z E N v b H V t b n M x L n t W b 2 x 1 b W U s N n 0 m c X V v d D s s J n F 1 b 3 Q 7 U 2 V j d G l v b j E v Z X h w b 3 J 0 M j A y M y A w M i A y M S 0 x M C A z M i A 0 O C 9 B d X R v U m V t b 3 Z l Z E N v b H V t b n M x L n t J c 3 N 1 Z S w 3 f S Z x d W 9 0 O y w m c X V v d D t T Z W N 0 a W 9 u M S 9 l e H B v c n Q y M D I z I D A y I D I x L T E w I D M y I D Q 4 L 0 F 1 d G 9 S Z W 1 v d m V k Q 2 9 s d W 1 u c z E u e 1 N 0 Y X J 0 I F B h Z 2 U s O H 0 m c X V v d D s s J n F 1 b 3 Q 7 U 2 V j d G l v b j E v Z X h w b 3 J 0 M j A y M y A w M i A y M S 0 x M C A z M i A 0 O C 9 B d X R v U m V t b 3 Z l Z E N v b H V t b n M x L n t F b m Q g U G F n Z S w 5 f S Z x d W 9 0 O y w m c X V v d D t T Z W N 0 a W 9 u M S 9 l e H B v c n Q y M D I z I D A y I D I x L T E w I D M y I D Q 4 L 0 F 1 d G 9 S Z W 1 v d m V k Q 2 9 s d W 1 u c z E u e 0 F i c 3 R y Y W N 0 L D E w f S Z x d W 9 0 O y w m c X V v d D t T Z W N 0 a W 9 u M S 9 l e H B v c n Q y M D I z I D A y I D I x L T E w I D M y I D Q 4 L 0 F 1 d G 9 S Z W 1 v d m V k Q 2 9 s d W 1 u c z E u e 0 l T U 0 4 s M T F 9 J n F 1 b 3 Q 7 L C Z x d W 9 0 O 1 N l Y 3 R p b 2 4 x L 2 V 4 c G 9 y d D I w M j M g M D I g M j E t M T A g M z I g N D g v Q X V 0 b 1 J l b W 9 2 Z W R D b 2 x 1 b W 5 z M S 5 7 S V N C T n M s M T J 9 J n F 1 b 3 Q 7 L C Z x d W 9 0 O 1 N l Y 3 R p b 2 4 x L 2 V 4 c G 9 y d D I w M j M g M D I g M j E t M T A g M z I g N D g v Q X V 0 b 1 J l b W 9 2 Z W R D b 2 x 1 b W 5 z M S 5 7 R E 9 J L D E z f S Z x d W 9 0 O y w m c X V v d D t T Z W N 0 a W 9 u M S 9 l e H B v c n Q y M D I z I D A y I D I x L T E w I D M y I D Q 4 L 0 F 1 d G 9 S Z W 1 v d m V k Q 2 9 s d W 1 u c z E u e 0 Z 1 b m R p b m c g S W 5 m b 3 J t Y X R p b 2 4 s M T R 9 J n F 1 b 3 Q 7 L C Z x d W 9 0 O 1 N l Y 3 R p b 2 4 x L 2 V 4 c G 9 y d D I w M j M g M D I g M j E t M T A g M z I g N D g v Q X V 0 b 1 J l b W 9 2 Z W R D b 2 x 1 b W 5 z M S 5 7 U E R G I E x p b m s s M T V 9 J n F 1 b 3 Q 7 L C Z x d W 9 0 O 1 N l Y 3 R p b 2 4 x L 2 V 4 c G 9 y d D I w M j M g M D I g M j E t M T A g M z I g N D g v Q X V 0 b 1 J l b W 9 2 Z W R D b 2 x 1 b W 5 z M S 5 7 Q X V 0 a G 9 y I E t l e X d v c m R z L D E 2 f S Z x d W 9 0 O y w m c X V v d D t T Z W N 0 a W 9 u M S 9 l e H B v c n Q y M D I z I D A y I D I x L T E w I D M y I D Q 4 L 0 F 1 d G 9 S Z W 1 v d m V k Q 2 9 s d W 1 u c z E u e 0 l F R U U g V G V y b X M s M T d 9 J n F 1 b 3 Q 7 L C Z x d W 9 0 O 1 N l Y 3 R p b 2 4 x L 2 V 4 c G 9 y d D I w M j M g M D I g M j E t M T A g M z I g N D g v Q X V 0 b 1 J l b W 9 2 Z W R D b 2 x 1 b W 5 z M S 5 7 S U 5 T U E V D I E N v b n R y b 2 x s Z W Q g V G V y b X M s M T h 9 J n F 1 b 3 Q 7 L C Z x d W 9 0 O 1 N l Y 3 R p b 2 4 x L 2 V 4 c G 9 y d D I w M j M g M D I g M j E t M T A g M z I g N D g v Q X V 0 b 1 J l b W 9 2 Z W R D b 2 x 1 b W 5 z M S 5 7 S U 5 T U E V D I E 5 v b i 1 D b 2 5 0 c m 9 s b G V k I F R l c m 1 z L D E 5 f S Z x d W 9 0 O y w m c X V v d D t T Z W N 0 a W 9 u M S 9 l e H B v c n Q y M D I z I D A y I D I x L T E w I D M y I D Q 4 L 0 F 1 d G 9 S Z W 1 v d m V k Q 2 9 s d W 1 u c z E u e 0 1 l c 2 h f V G V y b X M s M j B 9 J n F 1 b 3 Q 7 L C Z x d W 9 0 O 1 N l Y 3 R p b 2 4 x L 2 V 4 c G 9 y d D I w M j M g M D I g M j E t M T A g M z I g N D g v Q X V 0 b 1 J l b W 9 2 Z W R D b 2 x 1 b W 5 z M S 5 7 Q X J 0 a W N s Z S B D a X R h d G l v b i B D b 3 V u d C w y M X 0 m c X V v d D s s J n F 1 b 3 Q 7 U 2 V j d G l v b j E v Z X h w b 3 J 0 M j A y M y A w M i A y M S 0 x M C A z M i A 0 O C 9 B d X R v U m V t b 3 Z l Z E N v b H V t b n M x L n t Q Y X R l b n Q g Q 2 l 0 Y X R p b 2 4 g Q 2 9 1 b n Q s M j J 9 J n F 1 b 3 Q 7 L C Z x d W 9 0 O 1 N l Y 3 R p b 2 4 x L 2 V 4 c G 9 y d D I w M j M g M D I g M j E t M T A g M z I g N D g v Q X V 0 b 1 J l b W 9 2 Z W R D b 2 x 1 b W 5 z M S 5 7 U m V m Z X J l b m N l I E N v d W 5 0 L D I z f S Z x d W 9 0 O y w m c X V v d D t T Z W N 0 a W 9 u M S 9 l e H B v c n Q y M D I z I D A y I D I x L T E w I D M y I D Q 4 L 0 F 1 d G 9 S Z W 1 v d m V k Q 2 9 s d W 1 u c z E u e 0 x p Y 2 V u c 2 U s M j R 9 J n F 1 b 3 Q 7 L C Z x d W 9 0 O 1 N l Y 3 R p b 2 4 x L 2 V 4 c G 9 y d D I w M j M g M D I g M j E t M T A g M z I g N D g v Q X V 0 b 1 J l b W 9 2 Z W R D b 2 x 1 b W 5 z M S 5 7 T 2 5 s a W 5 l I E R h d G U s M j V 9 J n F 1 b 3 Q 7 L C Z x d W 9 0 O 1 N l Y 3 R p b 2 4 x L 2 V 4 c G 9 y d D I w M j M g M D I g M j E t M T A g M z I g N D g v Q X V 0 b 1 J l b W 9 2 Z W R D b 2 x 1 b W 5 z M S 5 7 S X N z d W U g R G F 0 Z S w y N n 0 m c X V v d D s s J n F 1 b 3 Q 7 U 2 V j d G l v b j E v Z X h w b 3 J 0 M j A y M y A w M i A y M S 0 x M C A z M i A 0 O C 9 B d X R v U m V t b 3 Z l Z E N v b H V t b n M x L n t N Z W V 0 a W 5 n I E R h d G U s M j d 9 J n F 1 b 3 Q 7 L C Z x d W 9 0 O 1 N l Y 3 R p b 2 4 x L 2 V 4 c G 9 y d D I w M j M g M D I g M j E t M T A g M z I g N D g v Q X V 0 b 1 J l b W 9 2 Z W R D b 2 x 1 b W 5 z M S 5 7 U H V i b G l z a G V y L D I 4 f S Z x d W 9 0 O y w m c X V v d D t T Z W N 0 a W 9 u M S 9 l e H B v c n Q y M D I z I D A y I D I x L T E w I D M y I D Q 4 L 0 F 1 d G 9 S Z W 1 v d m V k Q 2 9 s d W 1 u c z E u e 0 R v Y 3 V t Z W 5 0 I E l k Z W 5 0 a W Z p Z X I s M j l 9 J n F 1 b 3 Q 7 X S w m c X V v d D t S Z W x h d G l v b n N o a X B J b m Z v J n F 1 b 3 Q 7 O l t d f S I g L z 4 8 L 1 N 0 Y W J s Z U V u d H J p Z X M + P C 9 J d G V t P j x J d G V t P j x J d G V t T G 9 j Y X R p b 2 4 + P E l 0 Z W 1 U e X B l P k Z v c m 1 1 b G E 8 L 0 l 0 Z W 1 U e X B l P j x J d G V t U G F 0 a D 5 T Z W N 0 a W 9 u M S 9 l e H B v c n Q y M D I z J T I w M D I l M j A y M S 0 x M C U y M D M y J T I w N D g v U 2 9 1 c m N l P C 9 J d G V t U G F 0 a D 4 8 L 0 l 0 Z W 1 M b 2 N h d G l v b j 4 8 U 3 R h Y m x l R W 5 0 c m l l c y A v P j w v S X R l b T 4 8 S X R l b T 4 8 S X R l b U x v Y 2 F 0 a W 9 u P j x J d G V t V H l w Z T 5 G b 3 J t d W x h P C 9 J d G V t V H l w Z T 4 8 S X R l b V B h d G g + U 2 V j d G l v b j E v Z X h w b 3 J 0 M j A y M y U y M D A y J T I w M j E t M T A l M j A z M i U y M D Q 4 L 1 B y b 2 1 v d G V k J T I w S G V h Z G V y c z w v S X R l b V B h d G g + P C 9 J d G V t T G 9 j Y X R p b 2 4 + P F N 0 Y W J s Z U V u d H J p Z X M g L z 4 8 L 0 l 0 Z W 0 + P E l 0 Z W 0 + P E l 0 Z W 1 M b 2 N h d G l v b j 4 8 S X R l b V R 5 c G U + R m 9 y b X V s Y T w v S X R l b V R 5 c G U + P E l 0 Z W 1 Q Y X R o P l N l Y 3 R p b 2 4 x L 2 V 4 c G 9 y d D I w M j M l M j A w M i U y M D I x L T E w J T I w M z I l M j A 0 O C 9 D a G F u Z 2 V k J T I w V H l w Z T w v S X R l b V B h d G g + P C 9 J d G V t T G 9 j Y X R p b 2 4 + P F N 0 Y W J s Z U V u d H J p Z X M g L z 4 8 L 0 l 0 Z W 0 + P E l 0 Z W 0 + P E l 0 Z W 1 M b 2 N h d G l v b j 4 8 S X R l b V R 5 c G U + R m 9 y b X V s Y T w v S X R l b V R 5 c G U + P E l 0 Z W 1 Q Y X R o P l N l Y 3 R p b 2 4 x L 3 N j b 3 B 1 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R m l s b F R h c m d l d C I g V m F s d W U 9 I n N z Y 2 9 w d X N f X z I 1 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M i 0 y M V Q x N T o w N T o x M S 4 3 N D Q y N T Q y W i I g L z 4 8 R W 5 0 c n k g V H l w Z T 0 i R m l s b E N v b H V t b l R 5 c G V z I i B W Y W x 1 Z T 0 i c 0 J n W U d B d 1 l E Q X d Z R E F 3 W U R C Z 1 l H Q m d Z R 0 J n P T 0 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Y n N 0 c m F j d C Z x d W 9 0 O y w m c X V v d D t B d X R o b 3 I g S 2 V 5 d 2 9 y Z H M m c X V v d D s s J n F 1 b 3 Q 7 R G 9 j d W 1 l b n Q g V H l w Z S Z x d W 9 0 O y w m c X V v d D t T b 3 V y Y 2 U m c X V v d D s s J n F 1 b 3 Q 7 R U l E J n F 1 b 3 Q 7 X S I g L z 4 8 R W 5 0 c n k g V H l w Z T 0 i R m l s b F N 0 Y X R 1 c y I g V m F s d W U 9 I n N D b 2 1 w b G V 0 Z S I g L z 4 8 R W 5 0 c n k g V H l w Z T 0 i R m l s b E N v d W 5 0 I i B W Y W x 1 Z T 0 i b D E 4 N C I g L z 4 8 R W 5 0 c n k g V H l w Z T 0 i U m V s Y X R p b 2 5 z a G l w S W 5 m b 0 N v b n R h a W 5 l c i I g V m F s d W U 9 I n N 7 J n F 1 b 3 Q 7 Y 2 9 s d W 1 u Q 2 9 1 b n Q m c X V v d D s 6 M T k s J n F 1 b 3 Q 7 a 2 V 5 Q 2 9 s d W 1 u T m F t Z X M m c X V v d D s 6 W 1 0 s J n F 1 b 3 Q 7 c X V l c n l S Z W x h d G l v b n N o a X B z J n F 1 b 3 Q 7 O l t d L C Z x d W 9 0 O 2 N v b H V t b k l k Z W 5 0 a X R p Z X M m c X V v d D s 6 W y Z x d W 9 0 O 1 N l Y 3 R p b 2 4 x L 3 N j b 3 B 1 c y A o M i k v Q X V 0 b 1 J l b W 9 2 Z W R D b 2 x 1 b W 5 z M S 5 7 Q X V 0 a G 9 y c y w w f S Z x d W 9 0 O y w m c X V v d D t T Z W N 0 a W 9 u M S 9 z Y 2 9 w d X M g K D I p L 0 F 1 d G 9 S Z W 1 v d m V k Q 2 9 s d W 1 u c z E u e 0 F 1 d G h v c i h z K S B J R C w x f S Z x d W 9 0 O y w m c X V v d D t T Z W N 0 a W 9 u M S 9 z Y 2 9 w d X M g K D I p L 0 F 1 d G 9 S Z W 1 v d m V k Q 2 9 s d W 1 u c z E u e 1 R p d G x l L D J 9 J n F 1 b 3 Q 7 L C Z x d W 9 0 O 1 N l Y 3 R p b 2 4 x L 3 N j b 3 B 1 c y A o M i k v Q X V 0 b 1 J l b W 9 2 Z W R D b 2 x 1 b W 5 z M S 5 7 W W V h c i w z f S Z x d W 9 0 O y w m c X V v d D t T Z W N 0 a W 9 u M S 9 z Y 2 9 w d X M g K D I p L 0 F 1 d G 9 S Z W 1 v d m V k Q 2 9 s d W 1 u c z E u e 1 N v d X J j Z S B 0 a X R s Z S w 0 f S Z x d W 9 0 O y w m c X V v d D t T Z W N 0 a W 9 u M S 9 z Y 2 9 w d X M g K D I p L 0 F 1 d G 9 S Z W 1 v d m V k Q 2 9 s d W 1 u c z E u e 1 Z v b H V t Z S w 1 f S Z x d W 9 0 O y w m c X V v d D t T Z W N 0 a W 9 u M S 9 z Y 2 9 w d X M g K D I p L 0 F 1 d G 9 S Z W 1 v d m V k Q 2 9 s d W 1 u c z E u e 0 l z c 3 V l L D Z 9 J n F 1 b 3 Q 7 L C Z x d W 9 0 O 1 N l Y 3 R p b 2 4 x L 3 N j b 3 B 1 c y A o M i k v Q X V 0 b 1 J l b W 9 2 Z W R D b 2 x 1 b W 5 z M S 5 7 Q X J 0 L i B O b y 4 s N 3 0 m c X V v d D s s J n F 1 b 3 Q 7 U 2 V j d G l v b j E v c 2 N v c H V z I C g y K S 9 B d X R v U m V t b 3 Z l Z E N v b H V t b n M x L n t Q Y W d l I H N 0 Y X J 0 L D h 9 J n F 1 b 3 Q 7 L C Z x d W 9 0 O 1 N l Y 3 R p b 2 4 x L 3 N j b 3 B 1 c y A o M i k v Q X V 0 b 1 J l b W 9 2 Z W R D b 2 x 1 b W 5 z M S 5 7 U G F n Z S B l b m Q s O X 0 m c X V v d D s s J n F 1 b 3 Q 7 U 2 V j d G l v b j E v c 2 N v c H V z I C g y K S 9 B d X R v U m V t b 3 Z l Z E N v b H V t b n M x L n t Q Y W d l I G N v d W 5 0 L D E w f S Z x d W 9 0 O y w m c X V v d D t T Z W N 0 a W 9 u M S 9 z Y 2 9 w d X M g K D I p L 0 F 1 d G 9 S Z W 1 v d m V k Q 2 9 s d W 1 u c z E u e 0 N p d G V k I G J 5 L D E x f S Z x d W 9 0 O y w m c X V v d D t T Z W N 0 a W 9 u M S 9 z Y 2 9 w d X M g K D I p L 0 F 1 d G 9 S Z W 1 v d m V k Q 2 9 s d W 1 u c z E u e 0 R P S S w x M n 0 m c X V v d D s s J n F 1 b 3 Q 7 U 2 V j d G l v b j E v c 2 N v c H V z I C g y K S 9 B d X R v U m V t b 3 Z l Z E N v b H V t b n M x L n t M a W 5 r L D E z f S Z x d W 9 0 O y w m c X V v d D t T Z W N 0 a W 9 u M S 9 z Y 2 9 w d X M g K D I p L 0 F 1 d G 9 S Z W 1 v d m V k Q 2 9 s d W 1 u c z E u e 0 F i c 3 R y Y W N 0 L D E 0 f S Z x d W 9 0 O y w m c X V v d D t T Z W N 0 a W 9 u M S 9 z Y 2 9 w d X M g K D I p L 0 F 1 d G 9 S Z W 1 v d m V k Q 2 9 s d W 1 u c z E u e 0 F 1 d G h v c i B L Z X l 3 b 3 J k c y w x N X 0 m c X V v d D s s J n F 1 b 3 Q 7 U 2 V j d G l v b j E v c 2 N v c H V z I C g y K S 9 B d X R v U m V t b 3 Z l Z E N v b H V t b n M x L n t E b 2 N 1 b W V u d C B U e X B l L D E 2 f S Z x d W 9 0 O y w m c X V v d D t T Z W N 0 a W 9 u M S 9 z Y 2 9 w d X M g K D I p L 0 F 1 d G 9 S Z W 1 v d m V k Q 2 9 s d W 1 u c z E u e 1 N v d X J j Z S w x N 3 0 m c X V v d D s s J n F 1 b 3 Q 7 U 2 V j d G l v b j E v c 2 N v c H V z I C g y K S 9 B d X R v U m V t b 3 Z l Z E N v b H V t b n M x L n t F S U Q s M T h 9 J n F 1 b 3 Q 7 X S w m c X V v d D t D b 2 x 1 b W 5 D b 3 V u d C Z x d W 9 0 O z o x O S w m c X V v d D t L Z X l D b 2 x 1 b W 5 O Y W 1 l c y Z x d W 9 0 O z p b X S w m c X V v d D t D b 2 x 1 b W 5 J Z G V u d G l 0 a W V z J n F 1 b 3 Q 7 O l s m c X V v d D t T Z W N 0 a W 9 u M S 9 z Y 2 9 w d X M g K D I p L 0 F 1 d G 9 S Z W 1 v d m V k Q 2 9 s d W 1 u c z E u e 0 F 1 d G h v c n M s M H 0 m c X V v d D s s J n F 1 b 3 Q 7 U 2 V j d G l v b j E v c 2 N v c H V z I C g y K S 9 B d X R v U m V t b 3 Z l Z E N v b H V t b n M x L n t B d X R o b 3 I o c y k g S U Q s M X 0 m c X V v d D s s J n F 1 b 3 Q 7 U 2 V j d G l v b j E v c 2 N v c H V z I C g y K S 9 B d X R v U m V t b 3 Z l Z E N v b H V t b n M x L n t U a X R s Z S w y f S Z x d W 9 0 O y w m c X V v d D t T Z W N 0 a W 9 u M S 9 z Y 2 9 w d X M g K D I p L 0 F 1 d G 9 S Z W 1 v d m V k Q 2 9 s d W 1 u c z E u e 1 l l Y X I s M 3 0 m c X V v d D s s J n F 1 b 3 Q 7 U 2 V j d G l v b j E v c 2 N v c H V z I C g y K S 9 B d X R v U m V t b 3 Z l Z E N v b H V t b n M x L n t T b 3 V y Y 2 U g d G l 0 b G U s N H 0 m c X V v d D s s J n F 1 b 3 Q 7 U 2 V j d G l v b j E v c 2 N v c H V z I C g y K S 9 B d X R v U m V t b 3 Z l Z E N v b H V t b n M x L n t W b 2 x 1 b W U s N X 0 m c X V v d D s s J n F 1 b 3 Q 7 U 2 V j d G l v b j E v c 2 N v c H V z I C g y K S 9 B d X R v U m V t b 3 Z l Z E N v b H V t b n M x L n t J c 3 N 1 Z S w 2 f S Z x d W 9 0 O y w m c X V v d D t T Z W N 0 a W 9 u M S 9 z Y 2 9 w d X M g K D I p L 0 F 1 d G 9 S Z W 1 v d m V k Q 2 9 s d W 1 u c z E u e 0 F y d C 4 g T m 8 u L D d 9 J n F 1 b 3 Q 7 L C Z x d W 9 0 O 1 N l Y 3 R p b 2 4 x L 3 N j b 3 B 1 c y A o M i k v Q X V 0 b 1 J l b W 9 2 Z W R D b 2 x 1 b W 5 z M S 5 7 U G F n Z S B z d G F y d C w 4 f S Z x d W 9 0 O y w m c X V v d D t T Z W N 0 a W 9 u M S 9 z Y 2 9 w d X M g K D I p L 0 F 1 d G 9 S Z W 1 v d m V k Q 2 9 s d W 1 u c z E u e 1 B h Z 2 U g Z W 5 k L D l 9 J n F 1 b 3 Q 7 L C Z x d W 9 0 O 1 N l Y 3 R p b 2 4 x L 3 N j b 3 B 1 c y A o M i k v Q X V 0 b 1 J l b W 9 2 Z W R D b 2 x 1 b W 5 z M S 5 7 U G F n Z S B j b 3 V u d C w x M H 0 m c X V v d D s s J n F 1 b 3 Q 7 U 2 V j d G l v b j E v c 2 N v c H V z I C g y K S 9 B d X R v U m V t b 3 Z l Z E N v b H V t b n M x L n t D a X R l Z C B i e S w x M X 0 m c X V v d D s s J n F 1 b 3 Q 7 U 2 V j d G l v b j E v c 2 N v c H V z I C g y K S 9 B d X R v U m V t b 3 Z l Z E N v b H V t b n M x L n t E T 0 k s M T J 9 J n F 1 b 3 Q 7 L C Z x d W 9 0 O 1 N l Y 3 R p b 2 4 x L 3 N j b 3 B 1 c y A o M i k v Q X V 0 b 1 J l b W 9 2 Z W R D b 2 x 1 b W 5 z M S 5 7 T G l u a y w x M 3 0 m c X V v d D s s J n F 1 b 3 Q 7 U 2 V j d G l v b j E v c 2 N v c H V z I C g y K S 9 B d X R v U m V t b 3 Z l Z E N v b H V t b n M x L n t B Y n N 0 c m F j d C w x N H 0 m c X V v d D s s J n F 1 b 3 Q 7 U 2 V j d G l v b j E v c 2 N v c H V z I C g y K S 9 B d X R v U m V t b 3 Z l Z E N v b H V t b n M x L n t B d X R o b 3 I g S 2 V 5 d 2 9 y Z H M s M T V 9 J n F 1 b 3 Q 7 L C Z x d W 9 0 O 1 N l Y 3 R p b 2 4 x L 3 N j b 3 B 1 c y A o M i k v Q X V 0 b 1 J l b W 9 2 Z W R D b 2 x 1 b W 5 z M S 5 7 R G 9 j d W 1 l b n Q g V H l w Z S w x N n 0 m c X V v d D s s J n F 1 b 3 Q 7 U 2 V j d G l v b j E v c 2 N v c H V z I C g y K S 9 B d X R v U m V t b 3 Z l Z E N v b H V t b n M x L n t T b 3 V y Y 2 U s M T d 9 J n F 1 b 3 Q 7 L C Z x d W 9 0 O 1 N l Y 3 R p b 2 4 x L 3 N j b 3 B 1 c y A o M i k v Q X V 0 b 1 J l b W 9 2 Z W R D b 2 x 1 b W 5 z M S 5 7 R U l E L D E 4 f S Z x d W 9 0 O 1 0 s J n F 1 b 3 Q 7 U m V s Y X R p b 2 5 z a G l w S W 5 m b y Z x d W 9 0 O z p b X X 0 i I C 8 + P E V u d H J 5 I F R 5 c G U 9 I k x v Y W R l Z F R v Q W 5 h b H l z a X N T Z X J 2 a W N l c y I g V m F s d W U 9 I m w w I i A v P j w v U 3 R h Y m x l R W 5 0 c m l l c z 4 8 L 0 l 0 Z W 0 + P E l 0 Z W 0 + P E l 0 Z W 1 M b 2 N h d G l v b j 4 8 S X R l b V R 5 c G U + R m 9 y b X V s Y T w v S X R l b V R 5 c G U + P E l 0 Z W 1 Q Y X R o P l N l Y 3 R p b 2 4 x L 3 N j b 3 B 1 c y U y M C g z K S 9 T b 3 V y Y 2 U 8 L 0 l 0 Z W 1 Q Y X R o P j w v S X R l b U x v Y 2 F 0 a W 9 u P j x T d G F i b G V F b n R y a W V z I C 8 + P C 9 J d G V t P j x J d G V t P j x J d G V t T G 9 j Y X R p b 2 4 + P E l 0 Z W 1 U e X B l P k Z v c m 1 1 b G E 8 L 0 l 0 Z W 1 U e X B l P j x J d G V t U G F 0 a D 5 T Z W N 0 a W 9 u M S 9 z Y 2 9 w d X M l M j A o M y k v U H J v b W 9 0 Z W Q l M j B I Z W F k Z X J z P C 9 J d G V t U G F 0 a D 4 8 L 0 l 0 Z W 1 M b 2 N h d G l v b j 4 8 U 3 R h Y m x l R W 5 0 c m l l c y A v P j w v S X R l b T 4 8 S X R l b T 4 8 S X R l b U x v Y 2 F 0 a W 9 u P j x J d G V t V H l w Z T 5 G b 3 J t d W x h P C 9 J d G V t V H l w Z T 4 8 S X R l b V B h d G g + U 2 V j d G l v b j E v c 2 N v c H V z J T I w K D M p L 0 N o Y W 5 n Z W Q l M j B U e X B l P C 9 J d G V t U G F 0 a D 4 8 L 0 l 0 Z W 1 M b 2 N h d G l v b j 4 8 U 3 R h Y m x l R W 5 0 c m l l c y A v P j w v S X R l b T 4 8 S X R l b T 4 8 S X R l b U x v Y 2 F 0 a W 9 u P j x J d G V t V H l w Z T 5 G b 3 J t d W x h P C 9 J d G V t V H l w Z T 4 8 S X R l b V B h d G g + U 2 V j d G l v b j E v c 2 N v c H V z 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Z p b G x U Y X J n Z X Q i I F Z h b H V l P S J z c 2 N v c H V z X 1 8 y N T Y i I C 8 + P E V u d H J 5 I F R 5 c G U 9 I k Z p b G x l Z E N v b X B s Z X R l U m V z d W x 0 V G 9 X b 3 J r c 2 h l Z X Q i I F Z h b H V l P S J s M S I g L z 4 8 R W 5 0 c n k g V H l w Z T 0 i R m l s b E V y c m 9 y Q 2 9 k Z S I g V m F s d W U 9 I n N V b m t u b 3 d u I i A v P j x F b n R y e S B U e X B l P S J G a W x s T G F z d F V w Z G F 0 Z W Q i I F Z h b H V l P S J k M j A y M y 0 w M i 0 y M V Q x N T o w N T o x M S 4 3 N D Q y N T Q y W i I g L z 4 8 R W 5 0 c n k g V H l w Z T 0 i R m l s b E N v b H V t b l R 5 c G V z I i B W Y W x 1 Z T 0 i c 0 J n W U d B d 1 l E Q X d Z R E F 3 W U R C Z 1 l H Q m d Z R 0 J n P T 0 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Y n N 0 c m F j d C Z x d W 9 0 O y w m c X V v d D t B d X R o b 3 I g S 2 V 5 d 2 9 y Z H M m c X V v d D s s J n F 1 b 3 Q 7 R G 9 j d W 1 l b n Q g V H l w Z S Z x d W 9 0 O y w m c X V v d D t T b 3 V y Y 2 U m c X V v d D s s J n F 1 b 3 Q 7 R U l E J n F 1 b 3 Q 7 X S I g L z 4 8 R W 5 0 c n k g V H l w Z T 0 i R m l s b F N 0 Y X R 1 c y I g V m F s d W U 9 I n N D b 2 1 w b G V 0 Z S I g L z 4 8 R W 5 0 c n k g V H l w Z T 0 i R m l s b E N v d W 5 0 I i B W Y W x 1 Z T 0 i b D E 4 N C I g L z 4 8 R W 5 0 c n k g V H l w Z T 0 i R m l s b E V y c m 9 y Q 2 9 1 b n Q i I F Z h b H V l P S J s M C I g L z 4 8 R W 5 0 c n k g V H l w Z T 0 i U m V s Y X R p b 2 5 z a G l w S W 5 m b 0 N v b n R h a W 5 l c i I g V m F s d W U 9 I n N 7 J n F 1 b 3 Q 7 Y 2 9 s d W 1 u Q 2 9 1 b n Q m c X V v d D s 6 M T k s J n F 1 b 3 Q 7 a 2 V 5 Q 2 9 s d W 1 u T m F t Z X M m c X V v d D s 6 W 1 0 s J n F 1 b 3 Q 7 c X V l c n l S Z W x h d G l v b n N o a X B z J n F 1 b 3 Q 7 O l t d L C Z x d W 9 0 O 2 N v b H V t b k l k Z W 5 0 a X R p Z X M m c X V v d D s 6 W y Z x d W 9 0 O 1 N l Y 3 R p b 2 4 x L 3 N j b 3 B 1 c y A o M i k v Q X V 0 b 1 J l b W 9 2 Z W R D b 2 x 1 b W 5 z M S 5 7 Q X V 0 a G 9 y c y w w f S Z x d W 9 0 O y w m c X V v d D t T Z W N 0 a W 9 u M S 9 z Y 2 9 w d X M g K D I p L 0 F 1 d G 9 S Z W 1 v d m V k Q 2 9 s d W 1 u c z E u e 0 F 1 d G h v c i h z K S B J R C w x f S Z x d W 9 0 O y w m c X V v d D t T Z W N 0 a W 9 u M S 9 z Y 2 9 w d X M g K D I p L 0 F 1 d G 9 S Z W 1 v d m V k Q 2 9 s d W 1 u c z E u e 1 R p d G x l L D J 9 J n F 1 b 3 Q 7 L C Z x d W 9 0 O 1 N l Y 3 R p b 2 4 x L 3 N j b 3 B 1 c y A o M i k v Q X V 0 b 1 J l b W 9 2 Z W R D b 2 x 1 b W 5 z M S 5 7 W W V h c i w z f S Z x d W 9 0 O y w m c X V v d D t T Z W N 0 a W 9 u M S 9 z Y 2 9 w d X M g K D I p L 0 F 1 d G 9 S Z W 1 v d m V k Q 2 9 s d W 1 u c z E u e 1 N v d X J j Z S B 0 a X R s Z S w 0 f S Z x d W 9 0 O y w m c X V v d D t T Z W N 0 a W 9 u M S 9 z Y 2 9 w d X M g K D I p L 0 F 1 d G 9 S Z W 1 v d m V k Q 2 9 s d W 1 u c z E u e 1 Z v b H V t Z S w 1 f S Z x d W 9 0 O y w m c X V v d D t T Z W N 0 a W 9 u M S 9 z Y 2 9 w d X M g K D I p L 0 F 1 d G 9 S Z W 1 v d m V k Q 2 9 s d W 1 u c z E u e 0 l z c 3 V l L D Z 9 J n F 1 b 3 Q 7 L C Z x d W 9 0 O 1 N l Y 3 R p b 2 4 x L 3 N j b 3 B 1 c y A o M i k v Q X V 0 b 1 J l b W 9 2 Z W R D b 2 x 1 b W 5 z M S 5 7 Q X J 0 L i B O b y 4 s N 3 0 m c X V v d D s s J n F 1 b 3 Q 7 U 2 V j d G l v b j E v c 2 N v c H V z I C g y K S 9 B d X R v U m V t b 3 Z l Z E N v b H V t b n M x L n t Q Y W d l I H N 0 Y X J 0 L D h 9 J n F 1 b 3 Q 7 L C Z x d W 9 0 O 1 N l Y 3 R p b 2 4 x L 3 N j b 3 B 1 c y A o M i k v Q X V 0 b 1 J l b W 9 2 Z W R D b 2 x 1 b W 5 z M S 5 7 U G F n Z S B l b m Q s O X 0 m c X V v d D s s J n F 1 b 3 Q 7 U 2 V j d G l v b j E v c 2 N v c H V z I C g y K S 9 B d X R v U m V t b 3 Z l Z E N v b H V t b n M x L n t Q Y W d l I G N v d W 5 0 L D E w f S Z x d W 9 0 O y w m c X V v d D t T Z W N 0 a W 9 u M S 9 z Y 2 9 w d X M g K D I p L 0 F 1 d G 9 S Z W 1 v d m V k Q 2 9 s d W 1 u c z E u e 0 N p d G V k I G J 5 L D E x f S Z x d W 9 0 O y w m c X V v d D t T Z W N 0 a W 9 u M S 9 z Y 2 9 w d X M g K D I p L 0 F 1 d G 9 S Z W 1 v d m V k Q 2 9 s d W 1 u c z E u e 0 R P S S w x M n 0 m c X V v d D s s J n F 1 b 3 Q 7 U 2 V j d G l v b j E v c 2 N v c H V z I C g y K S 9 B d X R v U m V t b 3 Z l Z E N v b H V t b n M x L n t M a W 5 r L D E z f S Z x d W 9 0 O y w m c X V v d D t T Z W N 0 a W 9 u M S 9 z Y 2 9 w d X M g K D I p L 0 F 1 d G 9 S Z W 1 v d m V k Q 2 9 s d W 1 u c z E u e 0 F i c 3 R y Y W N 0 L D E 0 f S Z x d W 9 0 O y w m c X V v d D t T Z W N 0 a W 9 u M S 9 z Y 2 9 w d X M g K D I p L 0 F 1 d G 9 S Z W 1 v d m V k Q 2 9 s d W 1 u c z E u e 0 F 1 d G h v c i B L Z X l 3 b 3 J k c y w x N X 0 m c X V v d D s s J n F 1 b 3 Q 7 U 2 V j d G l v b j E v c 2 N v c H V z I C g y K S 9 B d X R v U m V t b 3 Z l Z E N v b H V t b n M x L n t E b 2 N 1 b W V u d C B U e X B l L D E 2 f S Z x d W 9 0 O y w m c X V v d D t T Z W N 0 a W 9 u M S 9 z Y 2 9 w d X M g K D I p L 0 F 1 d G 9 S Z W 1 v d m V k Q 2 9 s d W 1 u c z E u e 1 N v d X J j Z S w x N 3 0 m c X V v d D s s J n F 1 b 3 Q 7 U 2 V j d G l v b j E v c 2 N v c H V z I C g y K S 9 B d X R v U m V t b 3 Z l Z E N v b H V t b n M x L n t F S U Q s M T h 9 J n F 1 b 3 Q 7 X S w m c X V v d D t D b 2 x 1 b W 5 D b 3 V u d C Z x d W 9 0 O z o x O S w m c X V v d D t L Z X l D b 2 x 1 b W 5 O Y W 1 l c y Z x d W 9 0 O z p b X S w m c X V v d D t D b 2 x 1 b W 5 J Z G V u d G l 0 a W V z J n F 1 b 3 Q 7 O l s m c X V v d D t T Z W N 0 a W 9 u M S 9 z Y 2 9 w d X M g K D I p L 0 F 1 d G 9 S Z W 1 v d m V k Q 2 9 s d W 1 u c z E u e 0 F 1 d G h v c n M s M H 0 m c X V v d D s s J n F 1 b 3 Q 7 U 2 V j d G l v b j E v c 2 N v c H V z I C g y K S 9 B d X R v U m V t b 3 Z l Z E N v b H V t b n M x L n t B d X R o b 3 I o c y k g S U Q s M X 0 m c X V v d D s s J n F 1 b 3 Q 7 U 2 V j d G l v b j E v c 2 N v c H V z I C g y K S 9 B d X R v U m V t b 3 Z l Z E N v b H V t b n M x L n t U a X R s Z S w y f S Z x d W 9 0 O y w m c X V v d D t T Z W N 0 a W 9 u M S 9 z Y 2 9 w d X M g K D I p L 0 F 1 d G 9 S Z W 1 v d m V k Q 2 9 s d W 1 u c z E u e 1 l l Y X I s M 3 0 m c X V v d D s s J n F 1 b 3 Q 7 U 2 V j d G l v b j E v c 2 N v c H V z I C g y K S 9 B d X R v U m V t b 3 Z l Z E N v b H V t b n M x L n t T b 3 V y Y 2 U g d G l 0 b G U s N H 0 m c X V v d D s s J n F 1 b 3 Q 7 U 2 V j d G l v b j E v c 2 N v c H V z I C g y K S 9 B d X R v U m V t b 3 Z l Z E N v b H V t b n M x L n t W b 2 x 1 b W U s N X 0 m c X V v d D s s J n F 1 b 3 Q 7 U 2 V j d G l v b j E v c 2 N v c H V z I C g y K S 9 B d X R v U m V t b 3 Z l Z E N v b H V t b n M x L n t J c 3 N 1 Z S w 2 f S Z x d W 9 0 O y w m c X V v d D t T Z W N 0 a W 9 u M S 9 z Y 2 9 w d X M g K D I p L 0 F 1 d G 9 S Z W 1 v d m V k Q 2 9 s d W 1 u c z E u e 0 F y d C 4 g T m 8 u L D d 9 J n F 1 b 3 Q 7 L C Z x d W 9 0 O 1 N l Y 3 R p b 2 4 x L 3 N j b 3 B 1 c y A o M i k v Q X V 0 b 1 J l b W 9 2 Z W R D b 2 x 1 b W 5 z M S 5 7 U G F n Z S B z d G F y d C w 4 f S Z x d W 9 0 O y w m c X V v d D t T Z W N 0 a W 9 u M S 9 z Y 2 9 w d X M g K D I p L 0 F 1 d G 9 S Z W 1 v d m V k Q 2 9 s d W 1 u c z E u e 1 B h Z 2 U g Z W 5 k L D l 9 J n F 1 b 3 Q 7 L C Z x d W 9 0 O 1 N l Y 3 R p b 2 4 x L 3 N j b 3 B 1 c y A o M i k v Q X V 0 b 1 J l b W 9 2 Z W R D b 2 x 1 b W 5 z M S 5 7 U G F n Z S B j b 3 V u d C w x M H 0 m c X V v d D s s J n F 1 b 3 Q 7 U 2 V j d G l v b j E v c 2 N v c H V z I C g y K S 9 B d X R v U m V t b 3 Z l Z E N v b H V t b n M x L n t D a X R l Z C B i e S w x M X 0 m c X V v d D s s J n F 1 b 3 Q 7 U 2 V j d G l v b j E v c 2 N v c H V z I C g y K S 9 B d X R v U m V t b 3 Z l Z E N v b H V t b n M x L n t E T 0 k s M T J 9 J n F 1 b 3 Q 7 L C Z x d W 9 0 O 1 N l Y 3 R p b 2 4 x L 3 N j b 3 B 1 c y A o M i k v Q X V 0 b 1 J l b W 9 2 Z W R D b 2 x 1 b W 5 z M S 5 7 T G l u a y w x M 3 0 m c X V v d D s s J n F 1 b 3 Q 7 U 2 V j d G l v b j E v c 2 N v c H V z I C g y K S 9 B d X R v U m V t b 3 Z l Z E N v b H V t b n M x L n t B Y n N 0 c m F j d C w x N H 0 m c X V v d D s s J n F 1 b 3 Q 7 U 2 V j d G l v b j E v c 2 N v c H V z I C g y K S 9 B d X R v U m V t b 3 Z l Z E N v b H V t b n M x L n t B d X R o b 3 I g S 2 V 5 d 2 9 y Z H M s M T V 9 J n F 1 b 3 Q 7 L C Z x d W 9 0 O 1 N l Y 3 R p b 2 4 x L 3 N j b 3 B 1 c y A o M i k v Q X V 0 b 1 J l b W 9 2 Z W R D b 2 x 1 b W 5 z M S 5 7 R G 9 j d W 1 l b n Q g V H l w Z S w x N n 0 m c X V v d D s s J n F 1 b 3 Q 7 U 2 V j d G l v b j E v c 2 N v c H V z I C g y K S 9 B d X R v U m V t b 3 Z l Z E N v b H V t b n M x L n t T b 3 V y Y 2 U s M T d 9 J n F 1 b 3 Q 7 L C Z x d W 9 0 O 1 N l Y 3 R p b 2 4 x L 3 N j b 3 B 1 c y A o M i k v Q X V 0 b 1 J l b W 9 2 Z W R D b 2 x 1 b W 5 z M S 5 7 R U l E L D E 4 f S Z x d W 9 0 O 1 0 s J n F 1 b 3 Q 7 U m V s Y X R p b 2 5 z a G l w S W 5 m b y Z x d W 9 0 O z p b X X 0 i I C 8 + P E V u d H J 5 I F R 5 c G U 9 I k x v Y W R l Z F R v Q W 5 h b H l z a X N T Z X J 2 a W N l c y I g V m F s d W U 9 I m w w I i A v P j x F b n R y e S B U e X B l P S J S Z X N 1 b H R U e X B l I i B W Y W x 1 Z T 0 i c 0 V 4 Y 2 V w d G l v b i I g L z 4 8 R W 5 0 c n k g V H l w Z T 0 i Q n V m Z m V y T m V 4 d F J l Z n J l c 2 g i I F Z h b H V l P S J s M S I g L z 4 8 R W 5 0 c n k g V H l w Z T 0 i Q W R k Z W R U b 0 R h d G F N b 2 R l b C I g V m F s d W U 9 I m w w I i A v P j w v U 3 R h Y m x l R W 5 0 c m l l c z 4 8 L 0 l 0 Z W 0 + P E l 0 Z W 0 + P E l 0 Z W 1 M b 2 N h d G l v b j 4 8 S X R l b V R 5 c G U + R m 9 y b X V s Y T w v S X R l b V R 5 c G U + P E l 0 Z W 1 Q Y X R o P l N l Y 3 R p b 2 4 x L 3 N j b 3 B 1 c y U y M C g 0 K S 9 T b 3 V y Y 2 U 8 L 0 l 0 Z W 1 Q Y X R o P j w v S X R l b U x v Y 2 F 0 a W 9 u P j x T d G F i b G V F b n R y a W V z I C 8 + P C 9 J d G V t P j x J d G V t P j x J d G V t T G 9 j Y X R p b 2 4 + P E l 0 Z W 1 U e X B l P k Z v c m 1 1 b G E 8 L 0 l 0 Z W 1 U e X B l P j x J d G V t U G F 0 a D 5 T Z W N 0 a W 9 u M S 9 z Y 2 9 w d X M l M j A o N C k v U H J v b W 9 0 Z W Q l M j B I Z W F k Z X J z P C 9 J d G V t U G F 0 a D 4 8 L 0 l 0 Z W 1 M b 2 N h d G l v b j 4 8 U 3 R h Y m x l R W 5 0 c m l l c y A v P j w v S X R l b T 4 8 S X R l b T 4 8 S X R l b U x v Y 2 F 0 a W 9 u P j x J d G V t V H l w Z T 5 G b 3 J t d W x h P C 9 J d G V t V H l w Z T 4 8 S X R l b V B h d G g + U 2 V j d G l v b j E v c 2 N v c H V z J T I w K D Q p L 0 N o Y W 5 n Z W Q l M j B U e X B l P C 9 J d G V t U G F 0 a D 4 8 L 0 l 0 Z W 1 M b 2 N h d G l v b j 4 8 U 3 R h Y m x l R W 5 0 c m l l c y A v P j w v S X R l b T 4 8 S X R l b T 4 8 S X R l b U x v Y 2 F 0 a W 9 u P j x J d G V t V H l w Z T 5 G b 3 J t d W x h P C 9 J d G V t V H l w Z T 4 8 S X R l b V B h d G g + U 2 V j d G l v b j E v c 2 N v c H V z 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R m l s b E N v b H V t b l R 5 c G V z I i B W Y W x 1 Z T 0 i c 0 J n W U d B d 1 l E Q X d Z R E F 3 W U R C Z 1 l H Q m d Z R 0 J n P T 0 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Y n N 0 c m F j d C Z x d W 9 0 O y w m c X V v d D t B d X R o b 3 I g S 2 V 5 d 2 9 y Z H M m c X V v d D s s J n F 1 b 3 Q 7 R G 9 j d W 1 l b n Q g V H l w Z S Z x d W 9 0 O y w m c X V v d D t T b 3 V y Y 2 U m c X V v d D s s J n F 1 b 3 Q 7 R U l E J n F 1 b 3 Q 7 X S I g L z 4 8 R W 5 0 c n k g V H l w Z T 0 i R m l s b F N 0 Y X R 1 c y I g V m F s d W U 9 I n N D b 2 1 w b G V 0 Z S I g L z 4 8 R W 5 0 c n k g V H l w Z T 0 i R m l s b E N v d W 5 0 I i B W Y W x 1 Z T 0 i b D E 4 N C I g L z 4 8 R W 5 0 c n k g V H l w Z T 0 i R m l s b E V y c m 9 y Q 2 9 1 b n Q i I F Z h b H V l P S J s M C I g L z 4 8 R W 5 0 c n k g V H l w Z T 0 i R m l s b E x h c 3 R V c G R h d G V k I i B W Y W x 1 Z T 0 i Z D I w M j M t M D I t M j F U M T U 6 M D U 6 M T E u N z Q 0 M j U 0 M l o i I C 8 + P E V u d H J 5 I F R 5 c G U 9 I l J l b G F 0 a W 9 u c 2 h p c E l u Z m 9 D b 2 5 0 Y W l u Z X I i I F Z h b H V l P S J z e y Z x d W 9 0 O 2 N v b H V t b k N v d W 5 0 J n F 1 b 3 Q 7 O j E 5 L C Z x d W 9 0 O 2 t l e U N v b H V t b k 5 h b W V z J n F 1 b 3 Q 7 O l t d L C Z x d W 9 0 O 3 F 1 Z X J 5 U m V s Y X R p b 2 5 z a G l w c y Z x d W 9 0 O z p b X S w m c X V v d D t j b 2 x 1 b W 5 J Z G V u d G l 0 a W V z J n F 1 b 3 Q 7 O l s m c X V v d D t T Z W N 0 a W 9 u M S 9 z Y 2 9 w d X M g K D I p L 0 F 1 d G 9 S Z W 1 v d m V k Q 2 9 s d W 1 u c z E u e 0 F 1 d G h v c n M s M H 0 m c X V v d D s s J n F 1 b 3 Q 7 U 2 V j d G l v b j E v c 2 N v c H V z I C g y K S 9 B d X R v U m V t b 3 Z l Z E N v b H V t b n M x L n t B d X R o b 3 I o c y k g S U Q s M X 0 m c X V v d D s s J n F 1 b 3 Q 7 U 2 V j d G l v b j E v c 2 N v c H V z I C g y K S 9 B d X R v U m V t b 3 Z l Z E N v b H V t b n M x L n t U a X R s Z S w y f S Z x d W 9 0 O y w m c X V v d D t T Z W N 0 a W 9 u M S 9 z Y 2 9 w d X M g K D I p L 0 F 1 d G 9 S Z W 1 v d m V k Q 2 9 s d W 1 u c z E u e 1 l l Y X I s M 3 0 m c X V v d D s s J n F 1 b 3 Q 7 U 2 V j d G l v b j E v c 2 N v c H V z I C g y K S 9 B d X R v U m V t b 3 Z l Z E N v b H V t b n M x L n t T b 3 V y Y 2 U g d G l 0 b G U s N H 0 m c X V v d D s s J n F 1 b 3 Q 7 U 2 V j d G l v b j E v c 2 N v c H V z I C g y K S 9 B d X R v U m V t b 3 Z l Z E N v b H V t b n M x L n t W b 2 x 1 b W U s N X 0 m c X V v d D s s J n F 1 b 3 Q 7 U 2 V j d G l v b j E v c 2 N v c H V z I C g y K S 9 B d X R v U m V t b 3 Z l Z E N v b H V t b n M x L n t J c 3 N 1 Z S w 2 f S Z x d W 9 0 O y w m c X V v d D t T Z W N 0 a W 9 u M S 9 z Y 2 9 w d X M g K D I p L 0 F 1 d G 9 S Z W 1 v d m V k Q 2 9 s d W 1 u c z E u e 0 F y d C 4 g T m 8 u L D d 9 J n F 1 b 3 Q 7 L C Z x d W 9 0 O 1 N l Y 3 R p b 2 4 x L 3 N j b 3 B 1 c y A o M i k v Q X V 0 b 1 J l b W 9 2 Z W R D b 2 x 1 b W 5 z M S 5 7 U G F n Z S B z d G F y d C w 4 f S Z x d W 9 0 O y w m c X V v d D t T Z W N 0 a W 9 u M S 9 z Y 2 9 w d X M g K D I p L 0 F 1 d G 9 S Z W 1 v d m V k Q 2 9 s d W 1 u c z E u e 1 B h Z 2 U g Z W 5 k L D l 9 J n F 1 b 3 Q 7 L C Z x d W 9 0 O 1 N l Y 3 R p b 2 4 x L 3 N j b 3 B 1 c y A o M i k v Q X V 0 b 1 J l b W 9 2 Z W R D b 2 x 1 b W 5 z M S 5 7 U G F n Z S B j b 3 V u d C w x M H 0 m c X V v d D s s J n F 1 b 3 Q 7 U 2 V j d G l v b j E v c 2 N v c H V z I C g y K S 9 B d X R v U m V t b 3 Z l Z E N v b H V t b n M x L n t D a X R l Z C B i e S w x M X 0 m c X V v d D s s J n F 1 b 3 Q 7 U 2 V j d G l v b j E v c 2 N v c H V z I C g y K S 9 B d X R v U m V t b 3 Z l Z E N v b H V t b n M x L n t E T 0 k s M T J 9 J n F 1 b 3 Q 7 L C Z x d W 9 0 O 1 N l Y 3 R p b 2 4 x L 3 N j b 3 B 1 c y A o M i k v Q X V 0 b 1 J l b W 9 2 Z W R D b 2 x 1 b W 5 z M S 5 7 T G l u a y w x M 3 0 m c X V v d D s s J n F 1 b 3 Q 7 U 2 V j d G l v b j E v c 2 N v c H V z I C g y K S 9 B d X R v U m V t b 3 Z l Z E N v b H V t b n M x L n t B Y n N 0 c m F j d C w x N H 0 m c X V v d D s s J n F 1 b 3 Q 7 U 2 V j d G l v b j E v c 2 N v c H V z I C g y K S 9 B d X R v U m V t b 3 Z l Z E N v b H V t b n M x L n t B d X R o b 3 I g S 2 V 5 d 2 9 y Z H M s M T V 9 J n F 1 b 3 Q 7 L C Z x d W 9 0 O 1 N l Y 3 R p b 2 4 x L 3 N j b 3 B 1 c y A o M i k v Q X V 0 b 1 J l b W 9 2 Z W R D b 2 x 1 b W 5 z M S 5 7 R G 9 j d W 1 l b n Q g V H l w Z S w x N n 0 m c X V v d D s s J n F 1 b 3 Q 7 U 2 V j d G l v b j E v c 2 N v c H V z I C g y K S 9 B d X R v U m V t b 3 Z l Z E N v b H V t b n M x L n t T b 3 V y Y 2 U s M T d 9 J n F 1 b 3 Q 7 L C Z x d W 9 0 O 1 N l Y 3 R p b 2 4 x L 3 N j b 3 B 1 c y A o M i k v Q X V 0 b 1 J l b W 9 2 Z W R D b 2 x 1 b W 5 z M S 5 7 R U l E L D E 4 f S Z x d W 9 0 O 1 0 s J n F 1 b 3 Q 7 Q 2 9 s d W 1 u Q 2 9 1 b n Q m c X V v d D s 6 M T k s J n F 1 b 3 Q 7 S 2 V 5 Q 2 9 s d W 1 u T m F t Z X M m c X V v d D s 6 W 1 0 s J n F 1 b 3 Q 7 Q 2 9 s d W 1 u S W R l b n R p d G l l c y Z x d W 9 0 O z p b J n F 1 b 3 Q 7 U 2 V j d G l v b j E v c 2 N v c H V z I C g y K S 9 B d X R v U m V t b 3 Z l Z E N v b H V t b n M x L n t B d X R o b 3 J z L D B 9 J n F 1 b 3 Q 7 L C Z x d W 9 0 O 1 N l Y 3 R p b 2 4 x L 3 N j b 3 B 1 c y A o M i k v Q X V 0 b 1 J l b W 9 2 Z W R D b 2 x 1 b W 5 z M S 5 7 Q X V 0 a G 9 y K H M p I E l E L D F 9 J n F 1 b 3 Q 7 L C Z x d W 9 0 O 1 N l Y 3 R p b 2 4 x L 3 N j b 3 B 1 c y A o M i k v Q X V 0 b 1 J l b W 9 2 Z W R D b 2 x 1 b W 5 z M S 5 7 V G l 0 b G U s M n 0 m c X V v d D s s J n F 1 b 3 Q 7 U 2 V j d G l v b j E v c 2 N v c H V z I C g y K S 9 B d X R v U m V t b 3 Z l Z E N v b H V t b n M x L n t Z Z W F y L D N 9 J n F 1 b 3 Q 7 L C Z x d W 9 0 O 1 N l Y 3 R p b 2 4 x L 3 N j b 3 B 1 c y A o M i k v Q X V 0 b 1 J l b W 9 2 Z W R D b 2 x 1 b W 5 z M S 5 7 U 2 9 1 c m N l I H R p d G x l L D R 9 J n F 1 b 3 Q 7 L C Z x d W 9 0 O 1 N l Y 3 R p b 2 4 x L 3 N j b 3 B 1 c y A o M i k v Q X V 0 b 1 J l b W 9 2 Z W R D b 2 x 1 b W 5 z M S 5 7 V m 9 s d W 1 l L D V 9 J n F 1 b 3 Q 7 L C Z x d W 9 0 O 1 N l Y 3 R p b 2 4 x L 3 N j b 3 B 1 c y A o M i k v Q X V 0 b 1 J l b W 9 2 Z W R D b 2 x 1 b W 5 z M S 5 7 S X N z d W U s N n 0 m c X V v d D s s J n F 1 b 3 Q 7 U 2 V j d G l v b j E v c 2 N v c H V z I C g y K S 9 B d X R v U m V t b 3 Z l Z E N v b H V t b n M x L n t B c n Q u I E 5 v L i w 3 f S Z x d W 9 0 O y w m c X V v d D t T Z W N 0 a W 9 u M S 9 z Y 2 9 w d X M g K D I p L 0 F 1 d G 9 S Z W 1 v d m V k Q 2 9 s d W 1 u c z E u e 1 B h Z 2 U g c 3 R h c n Q s O H 0 m c X V v d D s s J n F 1 b 3 Q 7 U 2 V j d G l v b j E v c 2 N v c H V z I C g y K S 9 B d X R v U m V t b 3 Z l Z E N v b H V t b n M x L n t Q Y W d l I G V u Z C w 5 f S Z x d W 9 0 O y w m c X V v d D t T Z W N 0 a W 9 u M S 9 z Y 2 9 w d X M g K D I p L 0 F 1 d G 9 S Z W 1 v d m V k Q 2 9 s d W 1 u c z E u e 1 B h Z 2 U g Y 2 9 1 b n Q s M T B 9 J n F 1 b 3 Q 7 L C Z x d W 9 0 O 1 N l Y 3 R p b 2 4 x L 3 N j b 3 B 1 c y A o M i k v Q X V 0 b 1 J l b W 9 2 Z W R D b 2 x 1 b W 5 z M S 5 7 Q 2 l 0 Z W Q g Y n k s M T F 9 J n F 1 b 3 Q 7 L C Z x d W 9 0 O 1 N l Y 3 R p b 2 4 x L 3 N j b 3 B 1 c y A o M i k v Q X V 0 b 1 J l b W 9 2 Z W R D b 2 x 1 b W 5 z M S 5 7 R E 9 J L D E y f S Z x d W 9 0 O y w m c X V v d D t T Z W N 0 a W 9 u M S 9 z Y 2 9 w d X M g K D I p L 0 F 1 d G 9 S Z W 1 v d m V k Q 2 9 s d W 1 u c z E u e 0 x p b m s s M T N 9 J n F 1 b 3 Q 7 L C Z x d W 9 0 O 1 N l Y 3 R p b 2 4 x L 3 N j b 3 B 1 c y A o M i k v Q X V 0 b 1 J l b W 9 2 Z W R D b 2 x 1 b W 5 z M S 5 7 Q W J z d H J h Y 3 Q s M T R 9 J n F 1 b 3 Q 7 L C Z x d W 9 0 O 1 N l Y 3 R p b 2 4 x L 3 N j b 3 B 1 c y A o M i k v Q X V 0 b 1 J l b W 9 2 Z W R D b 2 x 1 b W 5 z M S 5 7 Q X V 0 a G 9 y I E t l e X d v c m R z L D E 1 f S Z x d W 9 0 O y w m c X V v d D t T Z W N 0 a W 9 u M S 9 z Y 2 9 w d X M g K D I p L 0 F 1 d G 9 S Z W 1 v d m V k Q 2 9 s d W 1 u c z E u e 0 R v Y 3 V t Z W 5 0 I F R 5 c G U s M T Z 9 J n F 1 b 3 Q 7 L C Z x d W 9 0 O 1 N l Y 3 R p b 2 4 x L 3 N j b 3 B 1 c y A o M i k v Q X V 0 b 1 J l b W 9 2 Z W R D b 2 x 1 b W 5 z M S 5 7 U 2 9 1 c m N l L D E 3 f S Z x d W 9 0 O y w m c X V v d D t T Z W N 0 a W 9 u M S 9 z Y 2 9 w d X M g K D I p L 0 F 1 d G 9 S Z W 1 v d m V k Q 2 9 s d W 1 u c z E u e 0 V J R C w x O H 0 m c X V v d D t d L C Z x d W 9 0 O 1 J l b G F 0 a W 9 u c 2 h p c E l u Z m 8 m c X V v d D s 6 W 1 1 9 I i A v P j x F b n R y e S B U e X B l P S J M b 2 F k Z W R U b 0 F u Y W x 5 c 2 l z U 2 V y d m l j Z X M i I F Z h b H V l P S J s M C I g L z 4 8 R W 5 0 c n k g V H l w Z T 0 i Q n V m Z m V y T m V 4 d F J l Z n J l c 2 g i I F Z h b H V l P S J s M S I g L z 4 8 R W 5 0 c n k g V H l w Z T 0 i U m V z d W x 0 V H l w Z S I g V m F s d W U 9 I n N F e G N l c H R p b 2 4 i I C 8 + P E V u d H J 5 I F R 5 c G U 9 I k Z p b G x F c n J v c k N v Z G U i I F Z h b H V l P S J z V W 5 r b m 9 3 b i I g L z 4 8 R W 5 0 c n k g V H l w Z T 0 i Q W R k Z W R U b 0 R h d G F N b 2 R l b C I g V m F s d W U 9 I m w w I i A v P j w v U 3 R h Y m x l R W 5 0 c m l l c z 4 8 L 0 l 0 Z W 0 + P E l 0 Z W 0 + P E l 0 Z W 1 M b 2 N h d G l v b j 4 8 S X R l b V R 5 c G U + R m 9 y b X V s Y T w v S X R l b V R 5 c G U + P E l 0 Z W 1 Q Y X R o P l N l Y 3 R p b 2 4 x L 3 N j b 3 B 1 c y U y M C g 1 K S 9 T b 3 V y Y 2 U 8 L 0 l 0 Z W 1 Q Y X R o P j w v S X R l b U x v Y 2 F 0 a W 9 u P j x T d G F i b G V F b n R y a W V z I C 8 + P C 9 J d G V t P j x J d G V t P j x J d G V t T G 9 j Y X R p b 2 4 + P E l 0 Z W 1 U e X B l P k Z v c m 1 1 b G E 8 L 0 l 0 Z W 1 U e X B l P j x J d G V t U G F 0 a D 5 T Z W N 0 a W 9 u M S 9 z Y 2 9 w d X M l M j A o N S k v U H J v b W 9 0 Z W Q l M j B I Z W F k Z X J z P C 9 J d G V t U G F 0 a D 4 8 L 0 l 0 Z W 1 M b 2 N h d G l v b j 4 8 U 3 R h Y m x l R W 5 0 c m l l c y A v P j w v S X R l b T 4 8 S X R l b T 4 8 S X R l b U x v Y 2 F 0 a W 9 u P j x J d G V t V H l w Z T 5 G b 3 J t d W x h P C 9 J d G V t V H l w Z T 4 8 S X R l b V B h d G g + U 2 V j d G l v b j E v c 2 N v c H V z J T I w K D U p L 0 N o Y W 5 n Z W Q l M j B U e X B l P C 9 J d G V t U G F 0 a D 4 8 L 0 l 0 Z W 1 M b 2 N h d G l v b j 4 8 U 3 R h Y m x l R W 5 0 c m l l c y A v P j w v S X R l b T 4 8 S X R l b T 4 8 S X R l b U x v Y 2 F 0 a W 9 u P j x J d G V t V H l w Z T 5 G b 3 J t d W x h P C 9 J d G V t V H l w Z T 4 8 S X R l b V B h d G g + U 2 V j d G l v b j E v c 2 N v c H V z J T I w K D 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R m l s b E N v b H V t b l R 5 c G V z I i B W Y W x 1 Z T 0 i c 0 J n W U d B d 1 l E Q X d Z R E F 3 W U R C Z 1 l H Q m d Z R 0 J n P T 0 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Y n N 0 c m F j d C Z x d W 9 0 O y w m c X V v d D t B d X R o b 3 I g S 2 V 5 d 2 9 y Z H M m c X V v d D s s J n F 1 b 3 Q 7 R G 9 j d W 1 l b n Q g V H l w Z S Z x d W 9 0 O y w m c X V v d D t T b 3 V y Y 2 U m c X V v d D s s J n F 1 b 3 Q 7 R U l E J n F 1 b 3 Q 7 X S I g L z 4 8 R W 5 0 c n k g V H l w Z T 0 i R m l s b F N 0 Y X R 1 c y I g V m F s d W U 9 I n N D b 2 1 w b G V 0 Z S I g L z 4 8 R W 5 0 c n k g V H l w Z T 0 i R m l s b E N v d W 5 0 I i B W Y W x 1 Z T 0 i b D E 4 N C I g L z 4 8 R W 5 0 c n k g V H l w Z T 0 i R m l s b E V y c m 9 y Q 2 9 1 b n Q i I F Z h b H V l P S J s M C I g L z 4 8 R W 5 0 c n k g V H l w Z T 0 i R m l s b E x h c 3 R V c G R h d G V k I i B W Y W x 1 Z T 0 i Z D I w M j M t M D I t M j F U M T U 6 M D U 6 M T E u N z Q 0 M j U 0 M l o i I C 8 + P E V u d H J 5 I F R 5 c G U 9 I l J l b G F 0 a W 9 u c 2 h p c E l u Z m 9 D b 2 5 0 Y W l u Z X I i I F Z h b H V l P S J z e y Z x d W 9 0 O 2 N v b H V t b k N v d W 5 0 J n F 1 b 3 Q 7 O j E 5 L C Z x d W 9 0 O 2 t l e U N v b H V t b k 5 h b W V z J n F 1 b 3 Q 7 O l t d L C Z x d W 9 0 O 3 F 1 Z X J 5 U m V s Y X R p b 2 5 z a G l w c y Z x d W 9 0 O z p b X S w m c X V v d D t j b 2 x 1 b W 5 J Z G V u d G l 0 a W V z J n F 1 b 3 Q 7 O l s m c X V v d D t T Z W N 0 a W 9 u M S 9 z Y 2 9 w d X M g K D I p L 0 F 1 d G 9 S Z W 1 v d m V k Q 2 9 s d W 1 u c z E u e 0 F 1 d G h v c n M s M H 0 m c X V v d D s s J n F 1 b 3 Q 7 U 2 V j d G l v b j E v c 2 N v c H V z I C g y K S 9 B d X R v U m V t b 3 Z l Z E N v b H V t b n M x L n t B d X R o b 3 I o c y k g S U Q s M X 0 m c X V v d D s s J n F 1 b 3 Q 7 U 2 V j d G l v b j E v c 2 N v c H V z I C g y K S 9 B d X R v U m V t b 3 Z l Z E N v b H V t b n M x L n t U a X R s Z S w y f S Z x d W 9 0 O y w m c X V v d D t T Z W N 0 a W 9 u M S 9 z Y 2 9 w d X M g K D I p L 0 F 1 d G 9 S Z W 1 v d m V k Q 2 9 s d W 1 u c z E u e 1 l l Y X I s M 3 0 m c X V v d D s s J n F 1 b 3 Q 7 U 2 V j d G l v b j E v c 2 N v c H V z I C g y K S 9 B d X R v U m V t b 3 Z l Z E N v b H V t b n M x L n t T b 3 V y Y 2 U g d G l 0 b G U s N H 0 m c X V v d D s s J n F 1 b 3 Q 7 U 2 V j d G l v b j E v c 2 N v c H V z I C g y K S 9 B d X R v U m V t b 3 Z l Z E N v b H V t b n M x L n t W b 2 x 1 b W U s N X 0 m c X V v d D s s J n F 1 b 3 Q 7 U 2 V j d G l v b j E v c 2 N v c H V z I C g y K S 9 B d X R v U m V t b 3 Z l Z E N v b H V t b n M x L n t J c 3 N 1 Z S w 2 f S Z x d W 9 0 O y w m c X V v d D t T Z W N 0 a W 9 u M S 9 z Y 2 9 w d X M g K D I p L 0 F 1 d G 9 S Z W 1 v d m V k Q 2 9 s d W 1 u c z E u e 0 F y d C 4 g T m 8 u L D d 9 J n F 1 b 3 Q 7 L C Z x d W 9 0 O 1 N l Y 3 R p b 2 4 x L 3 N j b 3 B 1 c y A o M i k v Q X V 0 b 1 J l b W 9 2 Z W R D b 2 x 1 b W 5 z M S 5 7 U G F n Z S B z d G F y d C w 4 f S Z x d W 9 0 O y w m c X V v d D t T Z W N 0 a W 9 u M S 9 z Y 2 9 w d X M g K D I p L 0 F 1 d G 9 S Z W 1 v d m V k Q 2 9 s d W 1 u c z E u e 1 B h Z 2 U g Z W 5 k L D l 9 J n F 1 b 3 Q 7 L C Z x d W 9 0 O 1 N l Y 3 R p b 2 4 x L 3 N j b 3 B 1 c y A o M i k v Q X V 0 b 1 J l b W 9 2 Z W R D b 2 x 1 b W 5 z M S 5 7 U G F n Z S B j b 3 V u d C w x M H 0 m c X V v d D s s J n F 1 b 3 Q 7 U 2 V j d G l v b j E v c 2 N v c H V z I C g y K S 9 B d X R v U m V t b 3 Z l Z E N v b H V t b n M x L n t D a X R l Z C B i e S w x M X 0 m c X V v d D s s J n F 1 b 3 Q 7 U 2 V j d G l v b j E v c 2 N v c H V z I C g y K S 9 B d X R v U m V t b 3 Z l Z E N v b H V t b n M x L n t E T 0 k s M T J 9 J n F 1 b 3 Q 7 L C Z x d W 9 0 O 1 N l Y 3 R p b 2 4 x L 3 N j b 3 B 1 c y A o M i k v Q X V 0 b 1 J l b W 9 2 Z W R D b 2 x 1 b W 5 z M S 5 7 T G l u a y w x M 3 0 m c X V v d D s s J n F 1 b 3 Q 7 U 2 V j d G l v b j E v c 2 N v c H V z I C g y K S 9 B d X R v U m V t b 3 Z l Z E N v b H V t b n M x L n t B Y n N 0 c m F j d C w x N H 0 m c X V v d D s s J n F 1 b 3 Q 7 U 2 V j d G l v b j E v c 2 N v c H V z I C g y K S 9 B d X R v U m V t b 3 Z l Z E N v b H V t b n M x L n t B d X R o b 3 I g S 2 V 5 d 2 9 y Z H M s M T V 9 J n F 1 b 3 Q 7 L C Z x d W 9 0 O 1 N l Y 3 R p b 2 4 x L 3 N j b 3 B 1 c y A o M i k v Q X V 0 b 1 J l b W 9 2 Z W R D b 2 x 1 b W 5 z M S 5 7 R G 9 j d W 1 l b n Q g V H l w Z S w x N n 0 m c X V v d D s s J n F 1 b 3 Q 7 U 2 V j d G l v b j E v c 2 N v c H V z I C g y K S 9 B d X R v U m V t b 3 Z l Z E N v b H V t b n M x L n t T b 3 V y Y 2 U s M T d 9 J n F 1 b 3 Q 7 L C Z x d W 9 0 O 1 N l Y 3 R p b 2 4 x L 3 N j b 3 B 1 c y A o M i k v Q X V 0 b 1 J l b W 9 2 Z W R D b 2 x 1 b W 5 z M S 5 7 R U l E L D E 4 f S Z x d W 9 0 O 1 0 s J n F 1 b 3 Q 7 Q 2 9 s d W 1 u Q 2 9 1 b n Q m c X V v d D s 6 M T k s J n F 1 b 3 Q 7 S 2 V 5 Q 2 9 s d W 1 u T m F t Z X M m c X V v d D s 6 W 1 0 s J n F 1 b 3 Q 7 Q 2 9 s d W 1 u S W R l b n R p d G l l c y Z x d W 9 0 O z p b J n F 1 b 3 Q 7 U 2 V j d G l v b j E v c 2 N v c H V z I C g y K S 9 B d X R v U m V t b 3 Z l Z E N v b H V t b n M x L n t B d X R o b 3 J z L D B 9 J n F 1 b 3 Q 7 L C Z x d W 9 0 O 1 N l Y 3 R p b 2 4 x L 3 N j b 3 B 1 c y A o M i k v Q X V 0 b 1 J l b W 9 2 Z W R D b 2 x 1 b W 5 z M S 5 7 Q X V 0 a G 9 y K H M p I E l E L D F 9 J n F 1 b 3 Q 7 L C Z x d W 9 0 O 1 N l Y 3 R p b 2 4 x L 3 N j b 3 B 1 c y A o M i k v Q X V 0 b 1 J l b W 9 2 Z W R D b 2 x 1 b W 5 z M S 5 7 V G l 0 b G U s M n 0 m c X V v d D s s J n F 1 b 3 Q 7 U 2 V j d G l v b j E v c 2 N v c H V z I C g y K S 9 B d X R v U m V t b 3 Z l Z E N v b H V t b n M x L n t Z Z W F y L D N 9 J n F 1 b 3 Q 7 L C Z x d W 9 0 O 1 N l Y 3 R p b 2 4 x L 3 N j b 3 B 1 c y A o M i k v Q X V 0 b 1 J l b W 9 2 Z W R D b 2 x 1 b W 5 z M S 5 7 U 2 9 1 c m N l I H R p d G x l L D R 9 J n F 1 b 3 Q 7 L C Z x d W 9 0 O 1 N l Y 3 R p b 2 4 x L 3 N j b 3 B 1 c y A o M i k v Q X V 0 b 1 J l b W 9 2 Z W R D b 2 x 1 b W 5 z M S 5 7 V m 9 s d W 1 l L D V 9 J n F 1 b 3 Q 7 L C Z x d W 9 0 O 1 N l Y 3 R p b 2 4 x L 3 N j b 3 B 1 c y A o M i k v Q X V 0 b 1 J l b W 9 2 Z W R D b 2 x 1 b W 5 z M S 5 7 S X N z d W U s N n 0 m c X V v d D s s J n F 1 b 3 Q 7 U 2 V j d G l v b j E v c 2 N v c H V z I C g y K S 9 B d X R v U m V t b 3 Z l Z E N v b H V t b n M x L n t B c n Q u I E 5 v L i w 3 f S Z x d W 9 0 O y w m c X V v d D t T Z W N 0 a W 9 u M S 9 z Y 2 9 w d X M g K D I p L 0 F 1 d G 9 S Z W 1 v d m V k Q 2 9 s d W 1 u c z E u e 1 B h Z 2 U g c 3 R h c n Q s O H 0 m c X V v d D s s J n F 1 b 3 Q 7 U 2 V j d G l v b j E v c 2 N v c H V z I C g y K S 9 B d X R v U m V t b 3 Z l Z E N v b H V t b n M x L n t Q Y W d l I G V u Z C w 5 f S Z x d W 9 0 O y w m c X V v d D t T Z W N 0 a W 9 u M S 9 z Y 2 9 w d X M g K D I p L 0 F 1 d G 9 S Z W 1 v d m V k Q 2 9 s d W 1 u c z E u e 1 B h Z 2 U g Y 2 9 1 b n Q s M T B 9 J n F 1 b 3 Q 7 L C Z x d W 9 0 O 1 N l Y 3 R p b 2 4 x L 3 N j b 3 B 1 c y A o M i k v Q X V 0 b 1 J l b W 9 2 Z W R D b 2 x 1 b W 5 z M S 5 7 Q 2 l 0 Z W Q g Y n k s M T F 9 J n F 1 b 3 Q 7 L C Z x d W 9 0 O 1 N l Y 3 R p b 2 4 x L 3 N j b 3 B 1 c y A o M i k v Q X V 0 b 1 J l b W 9 2 Z W R D b 2 x 1 b W 5 z M S 5 7 R E 9 J L D E y f S Z x d W 9 0 O y w m c X V v d D t T Z W N 0 a W 9 u M S 9 z Y 2 9 w d X M g K D I p L 0 F 1 d G 9 S Z W 1 v d m V k Q 2 9 s d W 1 u c z E u e 0 x p b m s s M T N 9 J n F 1 b 3 Q 7 L C Z x d W 9 0 O 1 N l Y 3 R p b 2 4 x L 3 N j b 3 B 1 c y A o M i k v Q X V 0 b 1 J l b W 9 2 Z W R D b 2 x 1 b W 5 z M S 5 7 Q W J z d H J h Y 3 Q s M T R 9 J n F 1 b 3 Q 7 L C Z x d W 9 0 O 1 N l Y 3 R p b 2 4 x L 3 N j b 3 B 1 c y A o M i k v Q X V 0 b 1 J l b W 9 2 Z W R D b 2 x 1 b W 5 z M S 5 7 Q X V 0 a G 9 y I E t l e X d v c m R z L D E 1 f S Z x d W 9 0 O y w m c X V v d D t T Z W N 0 a W 9 u M S 9 z Y 2 9 w d X M g K D I p L 0 F 1 d G 9 S Z W 1 v d m V k Q 2 9 s d W 1 u c z E u e 0 R v Y 3 V t Z W 5 0 I F R 5 c G U s M T Z 9 J n F 1 b 3 Q 7 L C Z x d W 9 0 O 1 N l Y 3 R p b 2 4 x L 3 N j b 3 B 1 c y A o M i k v Q X V 0 b 1 J l b W 9 2 Z W R D b 2 x 1 b W 5 z M S 5 7 U 2 9 1 c m N l L D E 3 f S Z x d W 9 0 O y w m c X V v d D t T Z W N 0 a W 9 u M S 9 z Y 2 9 w d X M g K D I p L 0 F 1 d G 9 S Z W 1 v d m V k Q 2 9 s d W 1 u c z E u e 0 V J R C w x O H 0 m c X V v d D t d L C Z x d W 9 0 O 1 J l b G F 0 a W 9 u c 2 h p c E l u Z m 8 m c X V v d D s 6 W 1 1 9 I i A v P j x F b n R y e S B U e X B l P S J M b 2 F k Z W R U b 0 F u Y W x 5 c 2 l z U 2 V y d m l j Z X M i I F Z h b H V l P S J s M C I g L z 4 8 R W 5 0 c n k g V H l w Z T 0 i Q n V m Z m V y T m V 4 d F J l Z n J l c 2 g i I F Z h b H V l P S J s M S I g L z 4 8 R W 5 0 c n k g V H l w Z T 0 i U m V z d W x 0 V H l w Z S I g V m F s d W U 9 I n N F e G N l c H R p b 2 4 i I C 8 + P E V u d H J 5 I F R 5 c G U 9 I k Z p b G x F c n J v c k N v Z G U i I F Z h b H V l P S J z V W 5 r b m 9 3 b i I g L z 4 8 R W 5 0 c n k g V H l w Z T 0 i Q W R k Z W R U b 0 R h d G F N b 2 R l b C I g V m F s d W U 9 I m w w I i A v P j w v U 3 R h Y m x l R W 5 0 c m l l c z 4 8 L 0 l 0 Z W 0 + P E l 0 Z W 0 + P E l 0 Z W 1 M b 2 N h d G l v b j 4 8 S X R l b V R 5 c G U + R m 9 y b X V s Y T w v S X R l b V R 5 c G U + P E l 0 Z W 1 Q Y X R o P l N l Y 3 R p b 2 4 x L 3 N j b 3 B 1 c y U y M C g 2 K S 9 T b 3 V y Y 2 U 8 L 0 l 0 Z W 1 Q Y X R o P j w v S X R l b U x v Y 2 F 0 a W 9 u P j x T d G F i b G V F b n R y a W V z I C 8 + P C 9 J d G V t P j x J d G V t P j x J d G V t T G 9 j Y X R p b 2 4 + P E l 0 Z W 1 U e X B l P k Z v c m 1 1 b G E 8 L 0 l 0 Z W 1 U e X B l P j x J d G V t U G F 0 a D 5 T Z W N 0 a W 9 u M S 9 z Y 2 9 w d X M l M j A o N i k v U H J v b W 9 0 Z W Q l M j B I Z W F k Z X J z P C 9 J d G V t U G F 0 a D 4 8 L 0 l 0 Z W 1 M b 2 N h d G l v b j 4 8 U 3 R h Y m x l R W 5 0 c m l l c y A v P j w v S X R l b T 4 8 S X R l b T 4 8 S X R l b U x v Y 2 F 0 a W 9 u P j x J d G V t V H l w Z T 5 G b 3 J t d W x h P C 9 J d G V t V H l w Z T 4 8 S X R l b V B h d G g + U 2 V j d G l v b j E v c 2 N v c H V z J T I w K D Y p L 0 N o Y W 5 n Z W Q l M j B U e X B l P C 9 J d G V t U G F 0 a D 4 8 L 0 l 0 Z W 1 M b 2 N h d G l v b j 4 8 U 3 R h Y m x l R W 5 0 c m l l c y A v P j w v S X R l b T 4 8 S X R l b T 4 8 S X R l b U x v Y 2 F 0 a W 9 u P j x J d G V t V H l w Z T 5 G b 3 J t d W x h P C 9 J d G V t V H l w Z T 4 8 S X R l b V B h d G g + U 2 V j d G l v b j E v c 2 N v c H V z J T I w K D 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R m l s b E N v b H V t b l R 5 c G V z I i B W Y W x 1 Z T 0 i c 0 J n W U d B d 1 l E Q X d Z R E F 3 W U R C Z 1 l H Q m d Z R 0 J n P T 0 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Y n N 0 c m F j d C Z x d W 9 0 O y w m c X V v d D t B d X R o b 3 I g S 2 V 5 d 2 9 y Z H M m c X V v d D s s J n F 1 b 3 Q 7 R G 9 j d W 1 l b n Q g V H l w Z S Z x d W 9 0 O y w m c X V v d D t T b 3 V y Y 2 U m c X V v d D s s J n F 1 b 3 Q 7 R U l E J n F 1 b 3 Q 7 X S I g L z 4 8 R W 5 0 c n k g V H l w Z T 0 i R m l s b F N 0 Y X R 1 c y I g V m F s d W U 9 I n N D b 2 1 w b G V 0 Z S I g L z 4 8 R W 5 0 c n k g V H l w Z T 0 i R m l s b E N v d W 5 0 I i B W Y W x 1 Z T 0 i b D E 4 N C I g L z 4 8 R W 5 0 c n k g V H l w Z T 0 i R m l s b E V y c m 9 y Q 2 9 1 b n Q i I F Z h b H V l P S J s M C I g L z 4 8 R W 5 0 c n k g V H l w Z T 0 i R m l s b E x h c 3 R V c G R h d G V k I i B W Y W x 1 Z T 0 i Z D I w M j M t M D I t M j F U M T U 6 M D U 6 M T E u N z Q 0 M j U 0 M l o i I C 8 + P E V u d H J 5 I F R 5 c G U 9 I l J l b G F 0 a W 9 u c 2 h p c E l u Z m 9 D b 2 5 0 Y W l u Z X I i I F Z h b H V l P S J z e y Z x d W 9 0 O 2 N v b H V t b k N v d W 5 0 J n F 1 b 3 Q 7 O j E 5 L C Z x d W 9 0 O 2 t l e U N v b H V t b k 5 h b W V z J n F 1 b 3 Q 7 O l t d L C Z x d W 9 0 O 3 F 1 Z X J 5 U m V s Y X R p b 2 5 z a G l w c y Z x d W 9 0 O z p b X S w m c X V v d D t j b 2 x 1 b W 5 J Z G V u d G l 0 a W V z J n F 1 b 3 Q 7 O l s m c X V v d D t T Z W N 0 a W 9 u M S 9 z Y 2 9 w d X M g K D I p L 0 F 1 d G 9 S Z W 1 v d m V k Q 2 9 s d W 1 u c z E u e 0 F 1 d G h v c n M s M H 0 m c X V v d D s s J n F 1 b 3 Q 7 U 2 V j d G l v b j E v c 2 N v c H V z I C g y K S 9 B d X R v U m V t b 3 Z l Z E N v b H V t b n M x L n t B d X R o b 3 I o c y k g S U Q s M X 0 m c X V v d D s s J n F 1 b 3 Q 7 U 2 V j d G l v b j E v c 2 N v c H V z I C g y K S 9 B d X R v U m V t b 3 Z l Z E N v b H V t b n M x L n t U a X R s Z S w y f S Z x d W 9 0 O y w m c X V v d D t T Z W N 0 a W 9 u M S 9 z Y 2 9 w d X M g K D I p L 0 F 1 d G 9 S Z W 1 v d m V k Q 2 9 s d W 1 u c z E u e 1 l l Y X I s M 3 0 m c X V v d D s s J n F 1 b 3 Q 7 U 2 V j d G l v b j E v c 2 N v c H V z I C g y K S 9 B d X R v U m V t b 3 Z l Z E N v b H V t b n M x L n t T b 3 V y Y 2 U g d G l 0 b G U s N H 0 m c X V v d D s s J n F 1 b 3 Q 7 U 2 V j d G l v b j E v c 2 N v c H V z I C g y K S 9 B d X R v U m V t b 3 Z l Z E N v b H V t b n M x L n t W b 2 x 1 b W U s N X 0 m c X V v d D s s J n F 1 b 3 Q 7 U 2 V j d G l v b j E v c 2 N v c H V z I C g y K S 9 B d X R v U m V t b 3 Z l Z E N v b H V t b n M x L n t J c 3 N 1 Z S w 2 f S Z x d W 9 0 O y w m c X V v d D t T Z W N 0 a W 9 u M S 9 z Y 2 9 w d X M g K D I p L 0 F 1 d G 9 S Z W 1 v d m V k Q 2 9 s d W 1 u c z E u e 0 F y d C 4 g T m 8 u L D d 9 J n F 1 b 3 Q 7 L C Z x d W 9 0 O 1 N l Y 3 R p b 2 4 x L 3 N j b 3 B 1 c y A o M i k v Q X V 0 b 1 J l b W 9 2 Z W R D b 2 x 1 b W 5 z M S 5 7 U G F n Z S B z d G F y d C w 4 f S Z x d W 9 0 O y w m c X V v d D t T Z W N 0 a W 9 u M S 9 z Y 2 9 w d X M g K D I p L 0 F 1 d G 9 S Z W 1 v d m V k Q 2 9 s d W 1 u c z E u e 1 B h Z 2 U g Z W 5 k L D l 9 J n F 1 b 3 Q 7 L C Z x d W 9 0 O 1 N l Y 3 R p b 2 4 x L 3 N j b 3 B 1 c y A o M i k v Q X V 0 b 1 J l b W 9 2 Z W R D b 2 x 1 b W 5 z M S 5 7 U G F n Z S B j b 3 V u d C w x M H 0 m c X V v d D s s J n F 1 b 3 Q 7 U 2 V j d G l v b j E v c 2 N v c H V z I C g y K S 9 B d X R v U m V t b 3 Z l Z E N v b H V t b n M x L n t D a X R l Z C B i e S w x M X 0 m c X V v d D s s J n F 1 b 3 Q 7 U 2 V j d G l v b j E v c 2 N v c H V z I C g y K S 9 B d X R v U m V t b 3 Z l Z E N v b H V t b n M x L n t E T 0 k s M T J 9 J n F 1 b 3 Q 7 L C Z x d W 9 0 O 1 N l Y 3 R p b 2 4 x L 3 N j b 3 B 1 c y A o M i k v Q X V 0 b 1 J l b W 9 2 Z W R D b 2 x 1 b W 5 z M S 5 7 T G l u a y w x M 3 0 m c X V v d D s s J n F 1 b 3 Q 7 U 2 V j d G l v b j E v c 2 N v c H V z I C g y K S 9 B d X R v U m V t b 3 Z l Z E N v b H V t b n M x L n t B Y n N 0 c m F j d C w x N H 0 m c X V v d D s s J n F 1 b 3 Q 7 U 2 V j d G l v b j E v c 2 N v c H V z I C g y K S 9 B d X R v U m V t b 3 Z l Z E N v b H V t b n M x L n t B d X R o b 3 I g S 2 V 5 d 2 9 y Z H M s M T V 9 J n F 1 b 3 Q 7 L C Z x d W 9 0 O 1 N l Y 3 R p b 2 4 x L 3 N j b 3 B 1 c y A o M i k v Q X V 0 b 1 J l b W 9 2 Z W R D b 2 x 1 b W 5 z M S 5 7 R G 9 j d W 1 l b n Q g V H l w Z S w x N n 0 m c X V v d D s s J n F 1 b 3 Q 7 U 2 V j d G l v b j E v c 2 N v c H V z I C g y K S 9 B d X R v U m V t b 3 Z l Z E N v b H V t b n M x L n t T b 3 V y Y 2 U s M T d 9 J n F 1 b 3 Q 7 L C Z x d W 9 0 O 1 N l Y 3 R p b 2 4 x L 3 N j b 3 B 1 c y A o M i k v Q X V 0 b 1 J l b W 9 2 Z W R D b 2 x 1 b W 5 z M S 5 7 R U l E L D E 4 f S Z x d W 9 0 O 1 0 s J n F 1 b 3 Q 7 Q 2 9 s d W 1 u Q 2 9 1 b n Q m c X V v d D s 6 M T k s J n F 1 b 3 Q 7 S 2 V 5 Q 2 9 s d W 1 u T m F t Z X M m c X V v d D s 6 W 1 0 s J n F 1 b 3 Q 7 Q 2 9 s d W 1 u S W R l b n R p d G l l c y Z x d W 9 0 O z p b J n F 1 b 3 Q 7 U 2 V j d G l v b j E v c 2 N v c H V z I C g y K S 9 B d X R v U m V t b 3 Z l Z E N v b H V t b n M x L n t B d X R o b 3 J z L D B 9 J n F 1 b 3 Q 7 L C Z x d W 9 0 O 1 N l Y 3 R p b 2 4 x L 3 N j b 3 B 1 c y A o M i k v Q X V 0 b 1 J l b W 9 2 Z W R D b 2 x 1 b W 5 z M S 5 7 Q X V 0 a G 9 y K H M p I E l E L D F 9 J n F 1 b 3 Q 7 L C Z x d W 9 0 O 1 N l Y 3 R p b 2 4 x L 3 N j b 3 B 1 c y A o M i k v Q X V 0 b 1 J l b W 9 2 Z W R D b 2 x 1 b W 5 z M S 5 7 V G l 0 b G U s M n 0 m c X V v d D s s J n F 1 b 3 Q 7 U 2 V j d G l v b j E v c 2 N v c H V z I C g y K S 9 B d X R v U m V t b 3 Z l Z E N v b H V t b n M x L n t Z Z W F y L D N 9 J n F 1 b 3 Q 7 L C Z x d W 9 0 O 1 N l Y 3 R p b 2 4 x L 3 N j b 3 B 1 c y A o M i k v Q X V 0 b 1 J l b W 9 2 Z W R D b 2 x 1 b W 5 z M S 5 7 U 2 9 1 c m N l I H R p d G x l L D R 9 J n F 1 b 3 Q 7 L C Z x d W 9 0 O 1 N l Y 3 R p b 2 4 x L 3 N j b 3 B 1 c y A o M i k v Q X V 0 b 1 J l b W 9 2 Z W R D b 2 x 1 b W 5 z M S 5 7 V m 9 s d W 1 l L D V 9 J n F 1 b 3 Q 7 L C Z x d W 9 0 O 1 N l Y 3 R p b 2 4 x L 3 N j b 3 B 1 c y A o M i k v Q X V 0 b 1 J l b W 9 2 Z W R D b 2 x 1 b W 5 z M S 5 7 S X N z d W U s N n 0 m c X V v d D s s J n F 1 b 3 Q 7 U 2 V j d G l v b j E v c 2 N v c H V z I C g y K S 9 B d X R v U m V t b 3 Z l Z E N v b H V t b n M x L n t B c n Q u I E 5 v L i w 3 f S Z x d W 9 0 O y w m c X V v d D t T Z W N 0 a W 9 u M S 9 z Y 2 9 w d X M g K D I p L 0 F 1 d G 9 S Z W 1 v d m V k Q 2 9 s d W 1 u c z E u e 1 B h Z 2 U g c 3 R h c n Q s O H 0 m c X V v d D s s J n F 1 b 3 Q 7 U 2 V j d G l v b j E v c 2 N v c H V z I C g y K S 9 B d X R v U m V t b 3 Z l Z E N v b H V t b n M x L n t Q Y W d l I G V u Z C w 5 f S Z x d W 9 0 O y w m c X V v d D t T Z W N 0 a W 9 u M S 9 z Y 2 9 w d X M g K D I p L 0 F 1 d G 9 S Z W 1 v d m V k Q 2 9 s d W 1 u c z E u e 1 B h Z 2 U g Y 2 9 1 b n Q s M T B 9 J n F 1 b 3 Q 7 L C Z x d W 9 0 O 1 N l Y 3 R p b 2 4 x L 3 N j b 3 B 1 c y A o M i k v Q X V 0 b 1 J l b W 9 2 Z W R D b 2 x 1 b W 5 z M S 5 7 Q 2 l 0 Z W Q g Y n k s M T F 9 J n F 1 b 3 Q 7 L C Z x d W 9 0 O 1 N l Y 3 R p b 2 4 x L 3 N j b 3 B 1 c y A o M i k v Q X V 0 b 1 J l b W 9 2 Z W R D b 2 x 1 b W 5 z M S 5 7 R E 9 J L D E y f S Z x d W 9 0 O y w m c X V v d D t T Z W N 0 a W 9 u M S 9 z Y 2 9 w d X M g K D I p L 0 F 1 d G 9 S Z W 1 v d m V k Q 2 9 s d W 1 u c z E u e 0 x p b m s s M T N 9 J n F 1 b 3 Q 7 L C Z x d W 9 0 O 1 N l Y 3 R p b 2 4 x L 3 N j b 3 B 1 c y A o M i k v Q X V 0 b 1 J l b W 9 2 Z W R D b 2 x 1 b W 5 z M S 5 7 Q W J z d H J h Y 3 Q s M T R 9 J n F 1 b 3 Q 7 L C Z x d W 9 0 O 1 N l Y 3 R p b 2 4 x L 3 N j b 3 B 1 c y A o M i k v Q X V 0 b 1 J l b W 9 2 Z W R D b 2 x 1 b W 5 z M S 5 7 Q X V 0 a G 9 y I E t l e X d v c m R z L D E 1 f S Z x d W 9 0 O y w m c X V v d D t T Z W N 0 a W 9 u M S 9 z Y 2 9 w d X M g K D I p L 0 F 1 d G 9 S Z W 1 v d m V k Q 2 9 s d W 1 u c z E u e 0 R v Y 3 V t Z W 5 0 I F R 5 c G U s M T Z 9 J n F 1 b 3 Q 7 L C Z x d W 9 0 O 1 N l Y 3 R p b 2 4 x L 3 N j b 3 B 1 c y A o M i k v Q X V 0 b 1 J l b W 9 2 Z W R D b 2 x 1 b W 5 z M S 5 7 U 2 9 1 c m N l L D E 3 f S Z x d W 9 0 O y w m c X V v d D t T Z W N 0 a W 9 u M S 9 z Y 2 9 w d X M g K D I p L 0 F 1 d G 9 S Z W 1 v d m V k Q 2 9 s d W 1 u c z E u e 0 V J R C w x O H 0 m c X V v d D t d L C Z x d W 9 0 O 1 J l b G F 0 a W 9 u c 2 h p c E l u Z m 8 m c X V v d D s 6 W 1 1 9 I i A v P j x F b n R y e S B U e X B l P S J M b 2 F k Z W R U b 0 F u Y W x 5 c 2 l z U 2 V y d m l j Z X M i I F Z h b H V l P S J s M C I g L z 4 8 R W 5 0 c n k g V H l w Z T 0 i Q n V m Z m V y T m V 4 d F J l Z n J l c 2 g i I F Z h b H V l P S J s M S I g L z 4 8 R W 5 0 c n k g V H l w Z T 0 i U m V z d W x 0 V H l w Z S I g V m F s d W U 9 I n N F e G N l c H R p b 2 4 i I C 8 + P E V u d H J 5 I F R 5 c G U 9 I k Z p b G x F c n J v c k N v Z G U i I F Z h b H V l P S J z V W 5 r b m 9 3 b i I g L z 4 8 R W 5 0 c n k g V H l w Z T 0 i Q W R k Z W R U b 0 R h d G F N b 2 R l b C I g V m F s d W U 9 I m w w I i A v P j w v U 3 R h Y m x l R W 5 0 c m l l c z 4 8 L 0 l 0 Z W 0 + P E l 0 Z W 0 + P E l 0 Z W 1 M b 2 N h d G l v b j 4 8 S X R l b V R 5 c G U + R m 9 y b X V s Y T w v S X R l b V R 5 c G U + P E l 0 Z W 1 Q Y X R o P l N l Y 3 R p b 2 4 x L 3 N j b 3 B 1 c y U y M C g 3 K S 9 T b 3 V y Y 2 U 8 L 0 l 0 Z W 1 Q Y X R o P j w v S X R l b U x v Y 2 F 0 a W 9 u P j x T d G F i b G V F b n R y a W V z I C 8 + P C 9 J d G V t P j x J d G V t P j x J d G V t T G 9 j Y X R p b 2 4 + P E l 0 Z W 1 U e X B l P k Z v c m 1 1 b G E 8 L 0 l 0 Z W 1 U e X B l P j x J d G V t U G F 0 a D 5 T Z W N 0 a W 9 u M S 9 z Y 2 9 w d X M l M j A o N y k v U H J v b W 9 0 Z W Q l M j B I Z W F k Z X J z P C 9 J d G V t U G F 0 a D 4 8 L 0 l 0 Z W 1 M b 2 N h d G l v b j 4 8 U 3 R h Y m x l R W 5 0 c m l l c y A v P j w v S X R l b T 4 8 S X R l b T 4 8 S X R l b U x v Y 2 F 0 a W 9 u P j x J d G V t V H l w Z T 5 G b 3 J t d W x h P C 9 J d G V t V H l w Z T 4 8 S X R l b V B h d G g + U 2 V j d G l v b j E v c 2 N v c H V z J T I w K D c p L 0 N o Y W 5 n Z W Q l M j B U e X B l P C 9 J d G V t U G F 0 a D 4 8 L 0 l 0 Z W 1 M b 2 N h d G l v b j 4 8 U 3 R h Y m x l R W 5 0 c m l l c y A v P j w v S X R l b T 4 8 S X R l b T 4 8 S X R l b U x v Y 2 F 0 a W 9 u P j x J d G V t V H l w Z T 5 G b 3 J t d W x h P C 9 J d G V t V H l w Z T 4 8 S X R l b V B h d G g + U 2 V j d G l v b j E v c 2 N v c H V z J T I w K D g p P C 9 J d G V t U G F 0 a D 4 8 L 0 l 0 Z W 1 M b 2 N h d G l v b j 4 8 U 3 R h Y m x l R W 5 0 c m l l c z 4 8 R W 5 0 c n k g V H l w Z T 0 i S X N Q c m l 2 Y X R l I i B W Y W x 1 Z T 0 i b D A i I C 8 + P E V u d H J 5 I F R 5 c G U 9 I k Z p b G x T d G F 0 d X M i I F Z h b H V l P S J z Q 2 9 t c G x l d G U 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Y n N 0 c m F j d C Z x d W 9 0 O y w m c X V v d D t B d X R o b 3 I g S 2 V 5 d 2 9 y Z H M m c X V v d D s s J n F 1 b 3 Q 7 R G 9 j d W 1 l b n Q g V H l w Z S Z x d W 9 0 O y w m c X V v d D t T b 3 V y Y 2 U m c X V v d D s s J n F 1 b 3 Q 7 R U l E J n F 1 b 3 Q 7 X S I g L z 4 8 R W 5 0 c n k g V H l w Z T 0 i R m l s b E N v b H V t b l R 5 c G V z I i B W Y W x 1 Z T 0 i c 0 J n W U d B d 1 l E Q X d Z R E F 3 W U R C Z 1 l H Q m d Z R 0 J n P T 0 i I C 8 + P E V u d H J 5 I F R 5 c G U 9 I k F k Z G V k V G 9 E Y X R h T W 9 k Z W w i I F Z h b H V l P S J s M C I g L z 4 8 R W 5 0 c n k g V H l w Z T 0 i R m l s b G V k Q 2 9 t c G x l d G V S Z X N 1 b H R U b 1 d v c m t z a G V l d C I g V m F s d W U 9 I m w x I i A v P j x F b n R y e S B U e X B l P S J G a W x s V G 9 E Y X R h T W 9 k Z W x F b m F i b G V k I i B W Y W x 1 Z T 0 i b D A i I C 8 + P E V u d H J 5 I F R 5 c G U 9 I k Z p b G x P Y m p l Y 3 R U e X B l I i B W Y W x 1 Z T 0 i c 1 R h Y m x l I i A v P j x F b n R y e S B U e X B l P S J G a W x s R X J y b 3 J D b 2 R l I i B W Y W x 1 Z T 0 i c 1 V u a 2 5 v d 2 4 i I C 8 + P E V u d H J 5 I F R 5 c G U 9 I k Z p b G x F b m F i b G V k I i B W Y W x 1 Z T 0 i b D E i I C 8 + P E V u d H J 5 I F R 5 c G U 9 I k x v Y W R l Z F R v Q W 5 h b H l z a X N T Z X J 2 a W N l c y I g V m F s d W U 9 I m w w I i A v P j x F b n R y e S B U e X B l P S J G a W x s Q 2 9 1 b n Q i I F Z h b H V l P S J s M T g 0 I i A v P j x F b n R y e S B U e X B l P S J G a W x s T G F z d F V w Z G F 0 Z W Q i I F Z h b H V l P S J k M j A y M y 0 w M i 0 y M V Q x N T o w N T o x M S 4 3 N D Q y N T Q y W i I g L z 4 8 R W 5 0 c n k g V H l w Z T 0 i R m l s b E V y c m 9 y Q 2 9 1 b n Q i I F Z h b H V l P S J s M C I g L z 4 8 R W 5 0 c n k g V H l w Z T 0 i R m l s b F R h c m d l d C I g V m F s d W U 9 I n N z Y 2 9 w d X N f X z I 1 N j E w I i A v P j x F b n R y e S B U e X B l P S J S Z X N 1 b H R U e X B l I i B W Y W x 1 Z T 0 i c 0 V 4 Y 2 V w d G l v b i I g L z 4 8 R W 5 0 c n k g V H l w Z T 0 i Q n V m Z m V y T m V 4 d F J l Z n J l c 2 g i I F Z h b H V l P S J s M S I g L z 4 8 R W 5 0 c n k g V H l w Z T 0 i U m V s Y X R p b 2 5 z a G l w S W 5 m b 0 N v b n R h a W 5 l c i I g V m F s d W U 9 I n N 7 J n F 1 b 3 Q 7 Y 2 9 s d W 1 u Q 2 9 1 b n Q m c X V v d D s 6 M T k s J n F 1 b 3 Q 7 a 2 V 5 Q 2 9 s d W 1 u T m F t Z X M m c X V v d D s 6 W 1 0 s J n F 1 b 3 Q 7 c X V l c n l S Z W x h d G l v b n N o a X B z J n F 1 b 3 Q 7 O l t d L C Z x d W 9 0 O 2 N v b H V t b k l k Z W 5 0 a X R p Z X M m c X V v d D s 6 W y Z x d W 9 0 O 1 N l Y 3 R p b 2 4 x L 3 N j b 3 B 1 c y A o M i k v Q X V 0 b 1 J l b W 9 2 Z W R D b 2 x 1 b W 5 z M S 5 7 Q X V 0 a G 9 y c y w w f S Z x d W 9 0 O y w m c X V v d D t T Z W N 0 a W 9 u M S 9 z Y 2 9 w d X M g K D I p L 0 F 1 d G 9 S Z W 1 v d m V k Q 2 9 s d W 1 u c z E u e 0 F 1 d G h v c i h z K S B J R C w x f S Z x d W 9 0 O y w m c X V v d D t T Z W N 0 a W 9 u M S 9 z Y 2 9 w d X M g K D I p L 0 F 1 d G 9 S Z W 1 v d m V k Q 2 9 s d W 1 u c z E u e 1 R p d G x l L D J 9 J n F 1 b 3 Q 7 L C Z x d W 9 0 O 1 N l Y 3 R p b 2 4 x L 3 N j b 3 B 1 c y A o M i k v Q X V 0 b 1 J l b W 9 2 Z W R D b 2 x 1 b W 5 z M S 5 7 W W V h c i w z f S Z x d W 9 0 O y w m c X V v d D t T Z W N 0 a W 9 u M S 9 z Y 2 9 w d X M g K D I p L 0 F 1 d G 9 S Z W 1 v d m V k Q 2 9 s d W 1 u c z E u e 1 N v d X J j Z S B 0 a X R s Z S w 0 f S Z x d W 9 0 O y w m c X V v d D t T Z W N 0 a W 9 u M S 9 z Y 2 9 w d X M g K D I p L 0 F 1 d G 9 S Z W 1 v d m V k Q 2 9 s d W 1 u c z E u e 1 Z v b H V t Z S w 1 f S Z x d W 9 0 O y w m c X V v d D t T Z W N 0 a W 9 u M S 9 z Y 2 9 w d X M g K D I p L 0 F 1 d G 9 S Z W 1 v d m V k Q 2 9 s d W 1 u c z E u e 0 l z c 3 V l L D Z 9 J n F 1 b 3 Q 7 L C Z x d W 9 0 O 1 N l Y 3 R p b 2 4 x L 3 N j b 3 B 1 c y A o M i k v Q X V 0 b 1 J l b W 9 2 Z W R D b 2 x 1 b W 5 z M S 5 7 Q X J 0 L i B O b y 4 s N 3 0 m c X V v d D s s J n F 1 b 3 Q 7 U 2 V j d G l v b j E v c 2 N v c H V z I C g y K S 9 B d X R v U m V t b 3 Z l Z E N v b H V t b n M x L n t Q Y W d l I H N 0 Y X J 0 L D h 9 J n F 1 b 3 Q 7 L C Z x d W 9 0 O 1 N l Y 3 R p b 2 4 x L 3 N j b 3 B 1 c y A o M i k v Q X V 0 b 1 J l b W 9 2 Z W R D b 2 x 1 b W 5 z M S 5 7 U G F n Z S B l b m Q s O X 0 m c X V v d D s s J n F 1 b 3 Q 7 U 2 V j d G l v b j E v c 2 N v c H V z I C g y K S 9 B d X R v U m V t b 3 Z l Z E N v b H V t b n M x L n t Q Y W d l I G N v d W 5 0 L D E w f S Z x d W 9 0 O y w m c X V v d D t T Z W N 0 a W 9 u M S 9 z Y 2 9 w d X M g K D I p L 0 F 1 d G 9 S Z W 1 v d m V k Q 2 9 s d W 1 u c z E u e 0 N p d G V k I G J 5 L D E x f S Z x d W 9 0 O y w m c X V v d D t T Z W N 0 a W 9 u M S 9 z Y 2 9 w d X M g K D I p L 0 F 1 d G 9 S Z W 1 v d m V k Q 2 9 s d W 1 u c z E u e 0 R P S S w x M n 0 m c X V v d D s s J n F 1 b 3 Q 7 U 2 V j d G l v b j E v c 2 N v c H V z I C g y K S 9 B d X R v U m V t b 3 Z l Z E N v b H V t b n M x L n t M a W 5 r L D E z f S Z x d W 9 0 O y w m c X V v d D t T Z W N 0 a W 9 u M S 9 z Y 2 9 w d X M g K D I p L 0 F 1 d G 9 S Z W 1 v d m V k Q 2 9 s d W 1 u c z E u e 0 F i c 3 R y Y W N 0 L D E 0 f S Z x d W 9 0 O y w m c X V v d D t T Z W N 0 a W 9 u M S 9 z Y 2 9 w d X M g K D I p L 0 F 1 d G 9 S Z W 1 v d m V k Q 2 9 s d W 1 u c z E u e 0 F 1 d G h v c i B L Z X l 3 b 3 J k c y w x N X 0 m c X V v d D s s J n F 1 b 3 Q 7 U 2 V j d G l v b j E v c 2 N v c H V z I C g y K S 9 B d X R v U m V t b 3 Z l Z E N v b H V t b n M x L n t E b 2 N 1 b W V u d C B U e X B l L D E 2 f S Z x d W 9 0 O y w m c X V v d D t T Z W N 0 a W 9 u M S 9 z Y 2 9 w d X M g K D I p L 0 F 1 d G 9 S Z W 1 v d m V k Q 2 9 s d W 1 u c z E u e 1 N v d X J j Z S w x N 3 0 m c X V v d D s s J n F 1 b 3 Q 7 U 2 V j d G l v b j E v c 2 N v c H V z I C g y K S 9 B d X R v U m V t b 3 Z l Z E N v b H V t b n M x L n t F S U Q s M T h 9 J n F 1 b 3 Q 7 X S w m c X V v d D t D b 2 x 1 b W 5 D b 3 V u d C Z x d W 9 0 O z o x O S w m c X V v d D t L Z X l D b 2 x 1 b W 5 O Y W 1 l c y Z x d W 9 0 O z p b X S w m c X V v d D t D b 2 x 1 b W 5 J Z G V u d G l 0 a W V z J n F 1 b 3 Q 7 O l s m c X V v d D t T Z W N 0 a W 9 u M S 9 z Y 2 9 w d X M g K D I p L 0 F 1 d G 9 S Z W 1 v d m V k Q 2 9 s d W 1 u c z E u e 0 F 1 d G h v c n M s M H 0 m c X V v d D s s J n F 1 b 3 Q 7 U 2 V j d G l v b j E v c 2 N v c H V z I C g y K S 9 B d X R v U m V t b 3 Z l Z E N v b H V t b n M x L n t B d X R o b 3 I o c y k g S U Q s M X 0 m c X V v d D s s J n F 1 b 3 Q 7 U 2 V j d G l v b j E v c 2 N v c H V z I C g y K S 9 B d X R v U m V t b 3 Z l Z E N v b H V t b n M x L n t U a X R s Z S w y f S Z x d W 9 0 O y w m c X V v d D t T Z W N 0 a W 9 u M S 9 z Y 2 9 w d X M g K D I p L 0 F 1 d G 9 S Z W 1 v d m V k Q 2 9 s d W 1 u c z E u e 1 l l Y X I s M 3 0 m c X V v d D s s J n F 1 b 3 Q 7 U 2 V j d G l v b j E v c 2 N v c H V z I C g y K S 9 B d X R v U m V t b 3 Z l Z E N v b H V t b n M x L n t T b 3 V y Y 2 U g d G l 0 b G U s N H 0 m c X V v d D s s J n F 1 b 3 Q 7 U 2 V j d G l v b j E v c 2 N v c H V z I C g y K S 9 B d X R v U m V t b 3 Z l Z E N v b H V t b n M x L n t W b 2 x 1 b W U s N X 0 m c X V v d D s s J n F 1 b 3 Q 7 U 2 V j d G l v b j E v c 2 N v c H V z I C g y K S 9 B d X R v U m V t b 3 Z l Z E N v b H V t b n M x L n t J c 3 N 1 Z S w 2 f S Z x d W 9 0 O y w m c X V v d D t T Z W N 0 a W 9 u M S 9 z Y 2 9 w d X M g K D I p L 0 F 1 d G 9 S Z W 1 v d m V k Q 2 9 s d W 1 u c z E u e 0 F y d C 4 g T m 8 u L D d 9 J n F 1 b 3 Q 7 L C Z x d W 9 0 O 1 N l Y 3 R p b 2 4 x L 3 N j b 3 B 1 c y A o M i k v Q X V 0 b 1 J l b W 9 2 Z W R D b 2 x 1 b W 5 z M S 5 7 U G F n Z S B z d G F y d C w 4 f S Z x d W 9 0 O y w m c X V v d D t T Z W N 0 a W 9 u M S 9 z Y 2 9 w d X M g K D I p L 0 F 1 d G 9 S Z W 1 v d m V k Q 2 9 s d W 1 u c z E u e 1 B h Z 2 U g Z W 5 k L D l 9 J n F 1 b 3 Q 7 L C Z x d W 9 0 O 1 N l Y 3 R p b 2 4 x L 3 N j b 3 B 1 c y A o M i k v Q X V 0 b 1 J l b W 9 2 Z W R D b 2 x 1 b W 5 z M S 5 7 U G F n Z S B j b 3 V u d C w x M H 0 m c X V v d D s s J n F 1 b 3 Q 7 U 2 V j d G l v b j E v c 2 N v c H V z I C g y K S 9 B d X R v U m V t b 3 Z l Z E N v b H V t b n M x L n t D a X R l Z C B i e S w x M X 0 m c X V v d D s s J n F 1 b 3 Q 7 U 2 V j d G l v b j E v c 2 N v c H V z I C g y K S 9 B d X R v U m V t b 3 Z l Z E N v b H V t b n M x L n t E T 0 k s M T J 9 J n F 1 b 3 Q 7 L C Z x d W 9 0 O 1 N l Y 3 R p b 2 4 x L 3 N j b 3 B 1 c y A o M i k v Q X V 0 b 1 J l b W 9 2 Z W R D b 2 x 1 b W 5 z M S 5 7 T G l u a y w x M 3 0 m c X V v d D s s J n F 1 b 3 Q 7 U 2 V j d G l v b j E v c 2 N v c H V z I C g y K S 9 B d X R v U m V t b 3 Z l Z E N v b H V t b n M x L n t B Y n N 0 c m F j d C w x N H 0 m c X V v d D s s J n F 1 b 3 Q 7 U 2 V j d G l v b j E v c 2 N v c H V z I C g y K S 9 B d X R v U m V t b 3 Z l Z E N v b H V t b n M x L n t B d X R o b 3 I g S 2 V 5 d 2 9 y Z H M s M T V 9 J n F 1 b 3 Q 7 L C Z x d W 9 0 O 1 N l Y 3 R p b 2 4 x L 3 N j b 3 B 1 c y A o M i k v Q X V 0 b 1 J l b W 9 2 Z W R D b 2 x 1 b W 5 z M S 5 7 R G 9 j d W 1 l b n Q g V H l w Z S w x N n 0 m c X V v d D s s J n F 1 b 3 Q 7 U 2 V j d G l v b j E v c 2 N v c H V z I C g y K S 9 B d X R v U m V t b 3 Z l Z E N v b H V t b n M x L n t T b 3 V y Y 2 U s M T d 9 J n F 1 b 3 Q 7 L C Z x d W 9 0 O 1 N l Y 3 R p b 2 4 x L 3 N j b 3 B 1 c y A o M i k v Q X V 0 b 1 J l b W 9 2 Z W R D b 2 x 1 b W 5 z M S 5 7 R U l E L D E 4 f S Z x d W 9 0 O 1 0 s J n F 1 b 3 Q 7 U m V s Y X R p b 2 5 z a G l w S W 5 m b y Z x d W 9 0 O z p b X X 0 i I C 8 + P C 9 T d G F i b G V F b n R y a W V z P j w v S X R l b T 4 8 S X R l b T 4 8 S X R l b U x v Y 2 F 0 a W 9 u P j x J d G V t V H l w Z T 5 G b 3 J t d W x h P C 9 J d G V t V H l w Z T 4 8 S X R l b V B h d G g + U 2 V j d G l v b j E v c 2 N v c H V z J T I w K D g p L 1 N v d X J j Z T w v S X R l b V B h d G g + P C 9 J d G V t T G 9 j Y X R p b 2 4 + P F N 0 Y W J s Z U V u d H J p Z X M g L z 4 8 L 0 l 0 Z W 0 + P E l 0 Z W 0 + P E l 0 Z W 1 M b 2 N h d G l v b j 4 8 S X R l b V R 5 c G U + R m 9 y b X V s Y T w v S X R l b V R 5 c G U + P E l 0 Z W 1 Q Y X R o P l N l Y 3 R p b 2 4 x L 3 N j b 3 B 1 c y U y M C g 4 K S 9 Q c m 9 t b 3 R l Z C U y M E h l Y W R l c n M 8 L 0 l 0 Z W 1 Q Y X R o P j w v S X R l b U x v Y 2 F 0 a W 9 u P j x T d G F i b G V F b n R y a W V z I C 8 + P C 9 J d G V t P j x J d G V t P j x J d G V t T G 9 j Y X R p b 2 4 + P E l 0 Z W 1 U e X B l P k Z v c m 1 1 b G E 8 L 0 l 0 Z W 1 U e X B l P j x J d G V t U G F 0 a D 5 T Z W N 0 a W 9 u M S 9 z Y 2 9 w d X M l M j A o O C k v Q 2 h h b m d l Z C U y M F R 5 c G U 8 L 0 l 0 Z W 1 Q Y X R o P j w v S X R l b U x v Y 2 F 0 a W 9 u P j x T d G F i b G V F b n R y a W V z I C 8 + P C 9 J d G V t P j w v S X R l b X M + P C 9 M b 2 N h b F B h Y 2 t h Z 2 V N Z X R h Z G F 0 Y U Z p b G U + F g A A A F B L B Q Y A A A A A A A A A A A A A A A A A A A A A A A D a A A A A A Q A A A N C M n d 8 B F d E R j H o A w E / C l + s B A A A A B c V + x N y P m k O r m F W B 2 M 0 2 2 w A A A A A C A A A A A A A D Z g A A w A A A A B A A A A B Z O O n I u R z j 8 c b K E f S 5 h U t f A A A A A A S A A A C g A A A A E A A A A I d C 5 n w F M 1 K k O x N Q G G c N 8 5 d Q A A A A v 9 2 n w 6 R M d q / r A 2 / A u k X I c N Y V I 3 G S E Y t i Q O D j W w 0 M j Y u Z T q D w N o P N s + n Y F E f E v 3 h 0 5 y P h d H M P e Y T F z g 4 v P p v L f R q s 6 1 d u k 8 Z Y 0 p 5 W B Q v W B 2 g U A A A A 5 2 + 9 G o d q Z i i x 3 1 V 4 U T i E Z x G 9 I t o = < / D a t a M a s h u p > 
</file>

<file path=customXml/itemProps1.xml><?xml version="1.0" encoding="utf-8"?>
<ds:datastoreItem xmlns:ds="http://schemas.openxmlformats.org/officeDocument/2006/customXml" ds:itemID="{65CD5B08-0D2B-43B2-988C-6976C449C2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1a13c2-3577-47c5-891f-135f5d6f64c6"/>
    <ds:schemaRef ds:uri="a435f62e-5aa3-4da2-aff5-5a118f15f0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9A0D23-72EF-4E28-96A9-EF848D626A19}">
  <ds:schemaRefs>
    <ds:schemaRef ds:uri="http://schemas.microsoft.com/sharepoint/v3/contenttype/forms"/>
  </ds:schemaRefs>
</ds:datastoreItem>
</file>

<file path=customXml/itemProps3.xml><?xml version="1.0" encoding="utf-8"?>
<ds:datastoreItem xmlns:ds="http://schemas.openxmlformats.org/officeDocument/2006/customXml" ds:itemID="{BEFA751F-C312-42BD-BF09-FEE87DB8CBC5}">
  <ds:schemaRefs>
    <ds:schemaRef ds:uri="http://www.w3.org/XML/1998/namespace"/>
    <ds:schemaRef ds:uri="http://schemas.microsoft.com/office/2006/documentManagement/types"/>
    <ds:schemaRef ds:uri="http://schemas.openxmlformats.org/package/2006/metadata/core-properties"/>
    <ds:schemaRef ds:uri="a435f62e-5aa3-4da2-aff5-5a118f15f052"/>
    <ds:schemaRef ds:uri="http://purl.org/dc/terms/"/>
    <ds:schemaRef ds:uri="http://purl.org/dc/elements/1.1/"/>
    <ds:schemaRef ds:uri="http://purl.org/dc/dcmitype/"/>
    <ds:schemaRef ds:uri="http://schemas.microsoft.com/office/2006/metadata/properties"/>
    <ds:schemaRef ds:uri="http://schemas.microsoft.com/office/infopath/2007/PartnerControls"/>
    <ds:schemaRef ds:uri="921a13c2-3577-47c5-891f-135f5d6f64c6"/>
  </ds:schemaRefs>
</ds:datastoreItem>
</file>

<file path=customXml/itemProps4.xml><?xml version="1.0" encoding="utf-8"?>
<ds:datastoreItem xmlns:ds="http://schemas.openxmlformats.org/officeDocument/2006/customXml" ds:itemID="{9F3B104E-5FBC-43D5-8057-ECB4BFB556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scopus</vt:lpstr>
      <vt:lpstr>IEEE</vt:lpstr>
      <vt:lpstr>Merged</vt:lpstr>
      <vt:lpstr>Analysis -Paper selection</vt:lpstr>
      <vt:lpstr>final-Analysis</vt:lpstr>
      <vt:lpstr>Legend_CFs&amp;STs</vt:lpstr>
      <vt:lpstr>List_Barriers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Roberto Monaco</dc:creator>
  <cp:keywords/>
  <dc:description/>
  <cp:lastModifiedBy>Roberto Monaco</cp:lastModifiedBy>
  <cp:revision/>
  <dcterms:created xsi:type="dcterms:W3CDTF">2015-06-05T18:19:34Z</dcterms:created>
  <dcterms:modified xsi:type="dcterms:W3CDTF">2023-06-12T08:34:53Z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0x01010009CD9545A197A543AD123C850F6F78D5</vt:lpwstr>
  </property>
  <property fmtid="{D5CDD505-2E9C-101B-9397-08002B2CF9AE}" pid="3" name="MediaServiceImageTags">
    <vt:lpwstr/>
  </property>
</Properties>
</file>