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1a5dc3c85bd7b/Documents/"/>
    </mc:Choice>
  </mc:AlternateContent>
  <xr:revisionPtr revIDLastSave="439" documentId="8_{84534D67-A668-4EEF-BEFC-646145672253}" xr6:coauthVersionLast="47" xr6:coauthVersionMax="47" xr10:uidLastSave="{E1C00AC0-0B07-4034-BCB7-E6038411D7F2}"/>
  <bookViews>
    <workbookView xWindow="-110" yWindow="-110" windowWidth="19420" windowHeight="10420" xr2:uid="{6083D9D7-2D04-4917-8143-666F070740FD}"/>
  </bookViews>
  <sheets>
    <sheet name="DASHBOARD" sheetId="5" r:id="rId1"/>
    <sheet name="GRID" sheetId="2" r:id="rId2"/>
    <sheet name="PIVOT" sheetId="4" r:id="rId3"/>
    <sheet name="DATA" sheetId="3" r:id="rId4"/>
  </sheets>
  <externalReferences>
    <externalReference r:id="rId5"/>
  </externalReferences>
  <definedNames>
    <definedName name="Rating">[1]Grid!$E$4:$F$8</definedName>
    <definedName name="Score">GRID!$A$4:$B$13</definedName>
    <definedName name="Symbol">[1]Grid!$H$2:$H$3</definedName>
  </definedNames>
  <calcPr calcId="191029"/>
  <pivotCaches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3" l="1"/>
  <c r="O10" i="3"/>
  <c r="O18" i="3"/>
  <c r="O26" i="3"/>
  <c r="N3" i="3" a="1"/>
  <c r="N3" i="3" s="1"/>
  <c r="O3" i="3" s="1"/>
  <c r="N4" i="3" a="1"/>
  <c r="N4" i="3" s="1"/>
  <c r="O4" i="3" s="1"/>
  <c r="N5" i="3" a="1"/>
  <c r="N5" i="3" s="1"/>
  <c r="O5" i="3" s="1"/>
  <c r="N6" i="3" a="1"/>
  <c r="N6" i="3" s="1"/>
  <c r="O6" i="3" s="1"/>
  <c r="N7" i="3" a="1"/>
  <c r="N7" i="3" s="1"/>
  <c r="O7" i="3" s="1"/>
  <c r="N8" i="3" a="1"/>
  <c r="N8" i="3" s="1"/>
  <c r="N9" i="3" a="1"/>
  <c r="N9" i="3" s="1"/>
  <c r="O9" i="3" s="1"/>
  <c r="N10" i="3" a="1"/>
  <c r="N10" i="3"/>
  <c r="N11" i="3" a="1"/>
  <c r="N11" i="3" s="1"/>
  <c r="O11" i="3" s="1"/>
  <c r="N12" i="3" a="1"/>
  <c r="N12" i="3" s="1"/>
  <c r="O12" i="3" s="1"/>
  <c r="N13" i="3" a="1"/>
  <c r="N13" i="3" s="1"/>
  <c r="O13" i="3" s="1"/>
  <c r="N14" i="3" a="1"/>
  <c r="N14" i="3" s="1"/>
  <c r="O14" i="3" s="1"/>
  <c r="N15" i="3" a="1"/>
  <c r="N15" i="3" s="1"/>
  <c r="O15" i="3" s="1"/>
  <c r="N16" i="3" a="1"/>
  <c r="N16" i="3" s="1"/>
  <c r="O16" i="3" s="1"/>
  <c r="N17" i="3" a="1"/>
  <c r="N17" i="3" s="1"/>
  <c r="O17" i="3" s="1"/>
  <c r="N18" i="3" a="1"/>
  <c r="N18" i="3" s="1"/>
  <c r="N19" i="3" a="1"/>
  <c r="N19" i="3" s="1"/>
  <c r="O19" i="3" s="1"/>
  <c r="N20" i="3" a="1"/>
  <c r="N20" i="3" s="1"/>
  <c r="O20" i="3" s="1"/>
  <c r="N21" i="3" a="1"/>
  <c r="N21" i="3" s="1"/>
  <c r="O21" i="3" s="1"/>
  <c r="N22" i="3" a="1"/>
  <c r="N22" i="3" s="1"/>
  <c r="O22" i="3" s="1"/>
  <c r="N23" i="3" a="1"/>
  <c r="N23" i="3" s="1"/>
  <c r="O23" i="3" s="1"/>
  <c r="N24" i="3" a="1"/>
  <c r="N24" i="3" s="1"/>
  <c r="O24" i="3" s="1"/>
  <c r="N25" i="3" a="1"/>
  <c r="N25" i="3" s="1"/>
  <c r="O25" i="3" s="1"/>
  <c r="N26" i="3" a="1"/>
  <c r="N26" i="3" s="1"/>
  <c r="N27" i="3" a="1"/>
  <c r="N27" i="3" s="1"/>
  <c r="O27" i="3" s="1"/>
  <c r="B14" i="2"/>
  <c r="G3" i="2"/>
  <c r="G2" i="2"/>
  <c r="H1" i="4"/>
  <c r="E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<sst xmlns="http://schemas.openxmlformats.org/spreadsheetml/2006/main" count="363" uniqueCount="57">
  <si>
    <t>Emp ID</t>
  </si>
  <si>
    <t>Emp Name</t>
  </si>
  <si>
    <t>Team Lead Name</t>
  </si>
  <si>
    <t>Accountability</t>
  </si>
  <si>
    <t>Integrity</t>
  </si>
  <si>
    <t>Communication Skills</t>
  </si>
  <si>
    <t>Collaboration</t>
  </si>
  <si>
    <t>Problem Solving Skill</t>
  </si>
  <si>
    <t>Job Competence</t>
  </si>
  <si>
    <t>Work Quality</t>
  </si>
  <si>
    <t>Innovation and Creativity</t>
  </si>
  <si>
    <t>Adaptability</t>
  </si>
  <si>
    <t>Professional Knowledge</t>
  </si>
  <si>
    <t>Rating</t>
  </si>
  <si>
    <t>Amanda Bennett</t>
  </si>
  <si>
    <t>Victoria King</t>
  </si>
  <si>
    <t>✔</t>
  </si>
  <si>
    <t>✖</t>
  </si>
  <si>
    <t>Daniel Rodriguez</t>
  </si>
  <si>
    <t>Ryan Cooper</t>
  </si>
  <si>
    <t>Priya Kapoor</t>
  </si>
  <si>
    <t>Natalie Brooks</t>
  </si>
  <si>
    <t>Ethan Brown</t>
  </si>
  <si>
    <t>Alexander Wright</t>
  </si>
  <si>
    <t>Sophia Martinez</t>
  </si>
  <si>
    <t>Oliver Green</t>
  </si>
  <si>
    <t>Emily Davis</t>
  </si>
  <si>
    <t>Liam Johnson</t>
  </si>
  <si>
    <t>Isabella Wilson</t>
  </si>
  <si>
    <t>Noah Lee</t>
  </si>
  <si>
    <t>Chloe Carter</t>
  </si>
  <si>
    <t>Aiden Smith</t>
  </si>
  <si>
    <t>Ava Miller</t>
  </si>
  <si>
    <t>Lucas Taylor</t>
  </si>
  <si>
    <t>Mia Thompson</t>
  </si>
  <si>
    <t>Benjamin White</t>
  </si>
  <si>
    <t>Charlotte Harris</t>
  </si>
  <si>
    <t>Elijah Moore</t>
  </si>
  <si>
    <t>Abigail Scott</t>
  </si>
  <si>
    <t>James Walker</t>
  </si>
  <si>
    <t>Grace Adams</t>
  </si>
  <si>
    <t>Matthew Nelson</t>
  </si>
  <si>
    <t>Zoe Foster</t>
  </si>
  <si>
    <t>Andrew Hill</t>
  </si>
  <si>
    <t>Olivia Turner</t>
  </si>
  <si>
    <t>Symbols</t>
  </si>
  <si>
    <t>Parameters</t>
  </si>
  <si>
    <t>Score</t>
  </si>
  <si>
    <t>Total</t>
  </si>
  <si>
    <t>Performance</t>
  </si>
  <si>
    <t>EMPLOYEE PERFORMANCE RATING DASHBOARD</t>
  </si>
  <si>
    <t>Row Labels</t>
  </si>
  <si>
    <t>Grand Total</t>
  </si>
  <si>
    <t>Average of Performance</t>
  </si>
  <si>
    <t>Average of Rating</t>
  </si>
  <si>
    <t>Count of Emp Name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</si>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</sst>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36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/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6" fontId="0" fillId="0" borderId="0" xfId="0" applyNumberFormat="1"/>
    <xf numFmtId="0" fontId="7" fillId="5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21">
    <dxf>
      <font>
        <color theme="9"/>
      </font>
    </dxf>
    <dxf>
      <font>
        <color rgb="FFFF0000"/>
      </font>
    </dxf>
    <dxf>
      <font>
        <sz val="9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9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Dashboard_Excel.xlsx]PIVOT!PivotTable10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Avg</a:t>
            </a:r>
            <a:r>
              <a:rPr lang="en-US" sz="1100" b="1" baseline="0"/>
              <a:t> Performance Score by Team Lead</a:t>
            </a:r>
          </a:p>
        </c:rich>
      </c:tx>
      <c:layout>
        <c:manualLayout>
          <c:xMode val="edge"/>
          <c:yMode val="edge"/>
          <c:x val="7.6821527655275265E-2"/>
          <c:y val="5.158589331263169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5173116089613028E-2"/>
              <c:y val="-8.60215053763440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5539714867617106E-2"/>
              <c:y val="0.10035842293906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173116089613056E-2"/>
              <c:y val="7.88530465949819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7759353400580534E-2"/>
              <c:y val="-0.107527163943216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881873727087575E-2"/>
                  <c:h val="0.10025117828013431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A3-4FF1-8AFB-A0D4C4BA87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A3-4FF1-8AFB-A0D4C4BA87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A3-4FF1-8AFB-A0D4C4BA87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A3-4FF1-8AFB-A0D4C4BA8743}"/>
              </c:ext>
            </c:extLst>
          </c:dPt>
          <c:dLbls>
            <c:dLbl>
              <c:idx val="0"/>
              <c:layout>
                <c:manualLayout>
                  <c:x val="6.5173116089613028E-2"/>
                  <c:y val="-8.60215053763440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A3-4FF1-8AFB-A0D4C4BA8743}"/>
                </c:ext>
              </c:extLst>
            </c:dLbl>
            <c:dLbl>
              <c:idx val="1"/>
              <c:layout>
                <c:manualLayout>
                  <c:x val="8.5539714867617106E-2"/>
                  <c:y val="0.1003584229390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A3-4FF1-8AFB-A0D4C4BA8743}"/>
                </c:ext>
              </c:extLst>
            </c:dLbl>
            <c:dLbl>
              <c:idx val="2"/>
              <c:layout>
                <c:manualLayout>
                  <c:x val="-6.5173116089613056E-2"/>
                  <c:y val="7.88530465949819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A3-4FF1-8AFB-A0D4C4BA8743}"/>
                </c:ext>
              </c:extLst>
            </c:dLbl>
            <c:dLbl>
              <c:idx val="3"/>
              <c:layout>
                <c:manualLayout>
                  <c:x val="-9.7759353400580534E-2"/>
                  <c:y val="-0.107527163943216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7881873727087575E-2"/>
                      <c:h val="0.100251178280134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3A3-4FF1-8AFB-A0D4C4BA87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PIVOT!$D$3:$D$7</c:f>
              <c:strCache>
                <c:ptCount val="4"/>
                <c:pt idx="0">
                  <c:v>Alexander Wright</c:v>
                </c:pt>
                <c:pt idx="1">
                  <c:v>Natalie Brooks</c:v>
                </c:pt>
                <c:pt idx="2">
                  <c:v>Ryan Cooper</c:v>
                </c:pt>
                <c:pt idx="3">
                  <c:v>Victoria King</c:v>
                </c:pt>
              </c:strCache>
            </c:strRef>
          </c:cat>
          <c:val>
            <c:numRef>
              <c:f>PIVOT!$E$3:$E$7</c:f>
              <c:numCache>
                <c:formatCode>0</c:formatCode>
                <c:ptCount val="4"/>
                <c:pt idx="0">
                  <c:v>47.833333333333336</c:v>
                </c:pt>
                <c:pt idx="1">
                  <c:v>45.5</c:v>
                </c:pt>
                <c:pt idx="2">
                  <c:v>56.333333333333336</c:v>
                </c:pt>
                <c:pt idx="3">
                  <c:v>51.857142857142854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3-4FF1-8AFB-A0D4C4BA8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762773722627727"/>
          <c:y val="0.23755547602004295"/>
          <c:w val="0.37884664111487082"/>
          <c:h val="0.68299152946790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Dashboard_Excel.xlsx]PIVOT!PivotTable8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</a:t>
            </a:r>
            <a:r>
              <a:rPr lang="en-US" b="1" baseline="0">
                <a:solidFill>
                  <a:sysClr val="windowText" lastClr="000000"/>
                </a:solidFill>
              </a:rPr>
              <a:t> Rating by Teamlead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100217864923739E-2"/>
              <c:y val="-0.114695340501792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28976034858387"/>
              <c:y val="0.136200716845878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6644880174291957E-2"/>
              <c:y val="0.107526881720429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6644880174291957E-2"/>
              <c:y val="-0.114695340501792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2F-411C-8B98-99AA7BE037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2F-411C-8B98-99AA7BE037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2F-411C-8B98-99AA7BE037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2F-411C-8B98-99AA7BE037F3}"/>
              </c:ext>
            </c:extLst>
          </c:dPt>
          <c:dLbls>
            <c:dLbl>
              <c:idx val="0"/>
              <c:layout>
                <c:manualLayout>
                  <c:x val="6.100217864923739E-2"/>
                  <c:y val="-0.114695340501792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2F-411C-8B98-99AA7BE037F3}"/>
                </c:ext>
              </c:extLst>
            </c:dLbl>
            <c:dLbl>
              <c:idx val="1"/>
              <c:layout>
                <c:manualLayout>
                  <c:x val="0.11328976034858387"/>
                  <c:y val="0.13620071684587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2F-411C-8B98-99AA7BE037F3}"/>
                </c:ext>
              </c:extLst>
            </c:dLbl>
            <c:dLbl>
              <c:idx val="2"/>
              <c:layout>
                <c:manualLayout>
                  <c:x val="-5.6644880174291957E-2"/>
                  <c:y val="0.107526881720429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2F-411C-8B98-99AA7BE037F3}"/>
                </c:ext>
              </c:extLst>
            </c:dLbl>
            <c:dLbl>
              <c:idx val="3"/>
              <c:layout>
                <c:manualLayout>
                  <c:x val="-5.6644880174291957E-2"/>
                  <c:y val="-0.114695340501792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12F-411C-8B98-99AA7BE037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PIVOT!$G$3:$G$7</c:f>
              <c:strCache>
                <c:ptCount val="4"/>
                <c:pt idx="0">
                  <c:v>Alexander Wright</c:v>
                </c:pt>
                <c:pt idx="1">
                  <c:v>Natalie Brooks</c:v>
                </c:pt>
                <c:pt idx="2">
                  <c:v>Ryan Cooper</c:v>
                </c:pt>
                <c:pt idx="3">
                  <c:v>Victoria King</c:v>
                </c:pt>
              </c:strCache>
            </c:strRef>
          </c:cat>
          <c:val>
            <c:numRef>
              <c:f>PIVOT!$H$3:$H$7</c:f>
              <c:numCache>
                <c:formatCode>0.0</c:formatCode>
                <c:ptCount val="4"/>
                <c:pt idx="0">
                  <c:v>2.5</c:v>
                </c:pt>
                <c:pt idx="1">
                  <c:v>2.3333333333333335</c:v>
                </c:pt>
                <c:pt idx="2">
                  <c:v>2.8333333333333335</c:v>
                </c:pt>
                <c:pt idx="3">
                  <c:v>2.5714285714285716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2F-411C-8B98-99AA7BE03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Dashboard_Excel.xlsx]PIVOT!PivotTable11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Employee</a:t>
            </a:r>
            <a:r>
              <a:rPr lang="en-US" b="1" baseline="0">
                <a:solidFill>
                  <a:sysClr val="windowText" lastClr="000000"/>
                </a:solidFill>
              </a:rPr>
              <a:t> Count by Rating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PIVOT!$E$16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C5-4E28-A3A2-A850F38CDF2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C5-4E28-A3A2-A850F38CDF2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C5-4E28-A3A2-A850F38CDF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PIVOT!$D$17:$D$21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strCache>
            </c:strRef>
          </c:cat>
          <c:val>
            <c:numRef>
              <c:f>PIVOT!$E$17:$E$21</c:f>
              <c:numCache>
                <c:formatCode>General</c:formatCode>
                <c:ptCount val="4"/>
                <c:pt idx="0">
                  <c:v>2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5-4E28-A3A2-A850F38CDF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341615"/>
        <c:axId val="679340623"/>
      </c:barChart>
      <c:catAx>
        <c:axId val="67934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40623"/>
        <c:crosses val="autoZero"/>
        <c:auto val="1"/>
        <c:lblAlgn val="ctr"/>
        <c:lblOffset val="100"/>
        <c:noMultiLvlLbl val="0"/>
      </c:catAx>
      <c:valAx>
        <c:axId val="679340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34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Dashboard_Excel.xlsx]PIVOT!PivotTable6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Top</a:t>
            </a:r>
            <a:r>
              <a:rPr lang="en-US" b="1" baseline="0">
                <a:solidFill>
                  <a:sysClr val="windowText" lastClr="000000"/>
                </a:solidFill>
              </a:rPr>
              <a:t> 10 Employees by Performance Score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PIVOT!$A$4:$A$14</c:f>
              <c:strCache>
                <c:ptCount val="10"/>
                <c:pt idx="0">
                  <c:v>Elijah Moore</c:v>
                </c:pt>
                <c:pt idx="1">
                  <c:v>James Walker</c:v>
                </c:pt>
                <c:pt idx="2">
                  <c:v>Zoe Foster</c:v>
                </c:pt>
                <c:pt idx="3">
                  <c:v>Olivia Turner</c:v>
                </c:pt>
                <c:pt idx="4">
                  <c:v>Andrew Hill</c:v>
                </c:pt>
                <c:pt idx="5">
                  <c:v>Matthew Nelson</c:v>
                </c:pt>
                <c:pt idx="6">
                  <c:v>Ava Miller</c:v>
                </c:pt>
                <c:pt idx="7">
                  <c:v>Mia Thompson</c:v>
                </c:pt>
                <c:pt idx="8">
                  <c:v>Noah Lee</c:v>
                </c:pt>
                <c:pt idx="9">
                  <c:v>Isabella Wilson</c:v>
                </c:pt>
              </c:strCache>
            </c:strRef>
          </c:cat>
          <c:val>
            <c:numRef>
              <c:f>PIVOT!$B$4:$B$14</c:f>
              <c:numCache>
                <c:formatCode>0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65</c:v>
                </c:pt>
                <c:pt idx="7">
                  <c:v>62</c:v>
                </c:pt>
                <c:pt idx="8">
                  <c:v>62</c:v>
                </c:pt>
                <c:pt idx="9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F-471E-826F-EF90C0228F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2345055"/>
        <c:axId val="592345551"/>
      </c:barChart>
      <c:catAx>
        <c:axId val="5923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45551"/>
        <c:crosses val="autoZero"/>
        <c:auto val="1"/>
        <c:lblAlgn val="ctr"/>
        <c:lblOffset val="100"/>
        <c:noMultiLvlLbl val="0"/>
      </c:catAx>
      <c:valAx>
        <c:axId val="59234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4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50800</xdr:rowOff>
    </xdr:from>
    <xdr:to>
      <xdr:col>5</xdr:col>
      <xdr:colOff>69850</xdr:colOff>
      <xdr:row>10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9745C-C900-4E7B-9C3F-AAB39365B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1</xdr:row>
      <xdr:rowOff>57150</xdr:rowOff>
    </xdr:from>
    <xdr:to>
      <xdr:col>10</xdr:col>
      <xdr:colOff>76200</xdr:colOff>
      <xdr:row>10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68E4E-E217-49CE-9C0D-DC4233D9C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190500</xdr:colOff>
      <xdr:row>1</xdr:row>
      <xdr:rowOff>50800</xdr:rowOff>
    </xdr:from>
    <xdr:to>
      <xdr:col>16</xdr:col>
      <xdr:colOff>571500</xdr:colOff>
      <xdr:row>11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4F94A-E2A4-4923-B980-7A2C8982C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</xdr:row>
      <xdr:rowOff>63500</xdr:rowOff>
    </xdr:from>
    <xdr:to>
      <xdr:col>16</xdr:col>
      <xdr:colOff>533400</xdr:colOff>
      <xdr:row>26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C0D938-43CF-433E-9A07-E47508F9C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vita\Downloads\Performance%20Card.xlsx" TargetMode="External"/><Relationship Id="rId1" Type="http://schemas.openxmlformats.org/officeDocument/2006/relationships/externalLinkPath" Target="file:///C:\Users\avita\Downloads\Performance%20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ivot"/>
      <sheetName val="Sheet1"/>
      <sheetName val="Score Card"/>
      <sheetName val="Grid"/>
    </sheetNames>
    <sheetDataSet>
      <sheetData sheetId="0"/>
      <sheetData sheetId="1"/>
      <sheetData sheetId="2"/>
      <sheetData sheetId="3"/>
      <sheetData sheetId="4">
        <row r="2">
          <cell r="H2" t="str">
            <v>✔</v>
          </cell>
        </row>
        <row r="3">
          <cell r="H3" t="str">
            <v>✖</v>
          </cell>
        </row>
        <row r="4">
          <cell r="E4">
            <v>0</v>
          </cell>
          <cell r="F4">
            <v>1</v>
          </cell>
        </row>
        <row r="5">
          <cell r="E5">
            <v>20</v>
          </cell>
          <cell r="F5">
            <v>2</v>
          </cell>
        </row>
        <row r="6">
          <cell r="E6">
            <v>50</v>
          </cell>
          <cell r="F6">
            <v>3</v>
          </cell>
        </row>
        <row r="7">
          <cell r="E7">
            <v>80</v>
          </cell>
          <cell r="F7">
            <v>4</v>
          </cell>
        </row>
        <row r="8">
          <cell r="E8">
            <v>90</v>
          </cell>
          <cell r="F8">
            <v>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ta" refreshedDate="45634.668276504628" createdVersion="8" refreshedVersion="8" minRefreshableVersion="3" recordCount="25" xr:uid="{718B442F-4C6C-4526-B749-C81C2A3A513A}">
  <cacheSource type="worksheet">
    <worksheetSource name="Table2"/>
  </cacheSource>
  <cacheFields count="15">
    <cacheField name="Emp ID" numFmtId="0">
      <sharedItems containsSemiMixedTypes="0" containsString="0" containsNumber="1" containsInteger="1" minValue="1001" maxValue="1025"/>
    </cacheField>
    <cacheField name="Emp Name" numFmtId="0">
      <sharedItems count="25">
        <s v="Amanda Bennett"/>
        <s v="Daniel Rodriguez"/>
        <s v="Priya Kapoor"/>
        <s v="Ethan Brown"/>
        <s v="Sophia Martinez"/>
        <s v="Oliver Green"/>
        <s v="Emily Davis"/>
        <s v="Liam Johnson"/>
        <s v="Isabella Wilson"/>
        <s v="Noah Lee"/>
        <s v="Chloe Carter"/>
        <s v="Aiden Smith"/>
        <s v="Ava Miller"/>
        <s v="Lucas Taylor"/>
        <s v="Mia Thompson"/>
        <s v="Benjamin White"/>
        <s v="Charlotte Harris"/>
        <s v="Elijah Moore"/>
        <s v="Abigail Scott"/>
        <s v="James Walker"/>
        <s v="Grace Adams"/>
        <s v="Matthew Nelson"/>
        <s v="Zoe Foster"/>
        <s v="Andrew Hill"/>
        <s v="Olivia Turner"/>
      </sharedItems>
    </cacheField>
    <cacheField name="Team Lead Name" numFmtId="0">
      <sharedItems count="4">
        <s v="Victoria King"/>
        <s v="Ryan Cooper"/>
        <s v="Natalie Brooks"/>
        <s v="Alexander Wright"/>
      </sharedItems>
    </cacheField>
    <cacheField name="Accountability" numFmtId="0">
      <sharedItems/>
    </cacheField>
    <cacheField name="Integrity" numFmtId="0">
      <sharedItems/>
    </cacheField>
    <cacheField name="Communication Skills" numFmtId="0">
      <sharedItems/>
    </cacheField>
    <cacheField name="Collaboration" numFmtId="0">
      <sharedItems/>
    </cacheField>
    <cacheField name="Problem Solving Skill" numFmtId="0">
      <sharedItems/>
    </cacheField>
    <cacheField name="Job Competence" numFmtId="0">
      <sharedItems/>
    </cacheField>
    <cacheField name="Work Quality" numFmtId="0">
      <sharedItems/>
    </cacheField>
    <cacheField name="Innovation and Creativity" numFmtId="0">
      <sharedItems/>
    </cacheField>
    <cacheField name="Adaptability" numFmtId="0">
      <sharedItems/>
    </cacheField>
    <cacheField name="Professional Knowledge" numFmtId="0">
      <sharedItems/>
    </cacheField>
    <cacheField name="Performance" numFmtId="0">
      <sharedItems containsSemiMixedTypes="0" containsString="0" containsNumber="1" containsInteger="1" minValue="11" maxValue="100"/>
    </cacheField>
    <cacheField name="Rating" numFmtId="0">
      <sharedItems containsSemiMixedTypes="0" containsString="0" containsNumber="1" containsInteger="1" minValue="1" maxValue="5" count="4">
        <n v="3"/>
        <n v="1"/>
        <n v="2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01"/>
    <x v="0"/>
    <x v="0"/>
    <s v="✔"/>
    <s v="✔"/>
    <s v="✖"/>
    <s v="✖"/>
    <s v="✖"/>
    <s v="✖"/>
    <s v="✖"/>
    <s v="✖"/>
    <s v="✔"/>
    <s v="✔"/>
    <n v="50"/>
    <x v="0"/>
  </r>
  <r>
    <n v="1002"/>
    <x v="1"/>
    <x v="1"/>
    <s v="✔"/>
    <s v="✖"/>
    <s v="✔"/>
    <s v="✖"/>
    <s v="✖"/>
    <s v="✖"/>
    <s v="✖"/>
    <s v="✖"/>
    <s v="✖"/>
    <s v="✖"/>
    <n v="13"/>
    <x v="1"/>
  </r>
  <r>
    <n v="1003"/>
    <x v="2"/>
    <x v="2"/>
    <s v="✖"/>
    <s v="✔"/>
    <s v="✖"/>
    <s v="✖"/>
    <s v="✖"/>
    <s v="✖"/>
    <s v="✖"/>
    <s v="✖"/>
    <s v="✖"/>
    <s v="✖"/>
    <n v="24"/>
    <x v="2"/>
  </r>
  <r>
    <n v="1004"/>
    <x v="3"/>
    <x v="3"/>
    <s v="✖"/>
    <s v="✖"/>
    <s v="✔"/>
    <s v="✖"/>
    <s v="✖"/>
    <s v="✖"/>
    <s v="✖"/>
    <s v="✖"/>
    <s v="✖"/>
    <s v="✔"/>
    <n v="11"/>
    <x v="1"/>
  </r>
  <r>
    <n v="1005"/>
    <x v="4"/>
    <x v="0"/>
    <s v="✔"/>
    <s v="✔"/>
    <s v="✖"/>
    <s v="✖"/>
    <s v="✖"/>
    <s v="✖"/>
    <s v="✖"/>
    <s v="✖"/>
    <s v="✔"/>
    <s v="✖"/>
    <n v="42"/>
    <x v="2"/>
  </r>
  <r>
    <n v="1006"/>
    <x v="5"/>
    <x v="1"/>
    <s v="✖"/>
    <s v="✖"/>
    <s v="✖"/>
    <s v="✖"/>
    <s v="✔"/>
    <s v="✔"/>
    <s v="✖"/>
    <s v="✔"/>
    <s v="✖"/>
    <s v="✔"/>
    <n v="42"/>
    <x v="2"/>
  </r>
  <r>
    <n v="1007"/>
    <x v="6"/>
    <x v="2"/>
    <s v="✖"/>
    <s v="✖"/>
    <s v="✔"/>
    <s v="✔"/>
    <s v="✖"/>
    <s v="✔"/>
    <s v="✔"/>
    <s v="✖"/>
    <s v="✖"/>
    <s v="✖"/>
    <n v="31"/>
    <x v="2"/>
  </r>
  <r>
    <n v="1008"/>
    <x v="7"/>
    <x v="3"/>
    <s v="✔"/>
    <s v="✖"/>
    <s v="✔"/>
    <s v="✖"/>
    <s v="✖"/>
    <s v="✖"/>
    <s v="✔"/>
    <s v="✔"/>
    <s v="✖"/>
    <s v="✔"/>
    <n v="36"/>
    <x v="2"/>
  </r>
  <r>
    <n v="1009"/>
    <x v="8"/>
    <x v="0"/>
    <s v="✔"/>
    <s v="✔"/>
    <s v="✖"/>
    <s v="✖"/>
    <s v="✖"/>
    <s v="✖"/>
    <s v="✔"/>
    <s v="✔"/>
    <s v="✔"/>
    <s v="✖"/>
    <n v="57"/>
    <x v="0"/>
  </r>
  <r>
    <n v="1010"/>
    <x v="9"/>
    <x v="1"/>
    <s v="✖"/>
    <s v="✔"/>
    <s v="✔"/>
    <s v="✖"/>
    <s v="✔"/>
    <s v="✖"/>
    <s v="✖"/>
    <s v="✔"/>
    <s v="✔"/>
    <s v="✔"/>
    <n v="62"/>
    <x v="0"/>
  </r>
  <r>
    <n v="1011"/>
    <x v="10"/>
    <x v="2"/>
    <s v="✔"/>
    <s v="✖"/>
    <s v="✔"/>
    <s v="✔"/>
    <s v="✖"/>
    <s v="✔"/>
    <s v="✔"/>
    <s v="✖"/>
    <s v="✖"/>
    <s v="✖"/>
    <n v="41"/>
    <x v="2"/>
  </r>
  <r>
    <n v="1012"/>
    <x v="11"/>
    <x v="3"/>
    <s v="✖"/>
    <s v="✔"/>
    <s v="✖"/>
    <s v="✔"/>
    <s v="✔"/>
    <s v="✖"/>
    <s v="✖"/>
    <s v="✖"/>
    <s v="✔"/>
    <s v="✖"/>
    <n v="49"/>
    <x v="2"/>
  </r>
  <r>
    <n v="1013"/>
    <x v="12"/>
    <x v="0"/>
    <s v="✔"/>
    <s v="✔"/>
    <s v="✔"/>
    <s v="✖"/>
    <s v="✔"/>
    <s v="✖"/>
    <s v="✔"/>
    <s v="✖"/>
    <s v="✔"/>
    <s v="✖"/>
    <n v="65"/>
    <x v="0"/>
  </r>
  <r>
    <n v="1014"/>
    <x v="13"/>
    <x v="1"/>
    <s v="✖"/>
    <s v="✔"/>
    <s v="✖"/>
    <s v="✔"/>
    <s v="✖"/>
    <s v="✖"/>
    <s v="✖"/>
    <s v="✔"/>
    <s v="✔"/>
    <s v="✔"/>
    <n v="52"/>
    <x v="0"/>
  </r>
  <r>
    <n v="1015"/>
    <x v="14"/>
    <x v="2"/>
    <s v="✖"/>
    <s v="✔"/>
    <s v="✔"/>
    <s v="✔"/>
    <s v="✖"/>
    <s v="✔"/>
    <s v="✖"/>
    <s v="✔"/>
    <s v="✔"/>
    <s v="✖"/>
    <n v="62"/>
    <x v="0"/>
  </r>
  <r>
    <n v="1016"/>
    <x v="15"/>
    <x v="3"/>
    <s v="✖"/>
    <s v="✖"/>
    <s v="✖"/>
    <s v="✔"/>
    <s v="✔"/>
    <s v="✔"/>
    <s v="✖"/>
    <s v="✖"/>
    <s v="✖"/>
    <s v="✖"/>
    <n v="32"/>
    <x v="2"/>
  </r>
  <r>
    <n v="1017"/>
    <x v="16"/>
    <x v="0"/>
    <s v="✔"/>
    <s v="✖"/>
    <s v="✔"/>
    <s v="✖"/>
    <s v="✖"/>
    <s v="✖"/>
    <s v="✔"/>
    <s v="✔"/>
    <s v="✔"/>
    <s v="✔"/>
    <n v="44"/>
    <x v="2"/>
  </r>
  <r>
    <n v="1018"/>
    <x v="17"/>
    <x v="1"/>
    <s v="✔"/>
    <s v="✔"/>
    <s v="✔"/>
    <s v="✔"/>
    <s v="✔"/>
    <s v="✔"/>
    <s v="✔"/>
    <s v="✔"/>
    <s v="✔"/>
    <s v="✔"/>
    <n v="100"/>
    <x v="3"/>
  </r>
  <r>
    <n v="1019"/>
    <x v="18"/>
    <x v="2"/>
    <s v="✖"/>
    <s v="✔"/>
    <s v="✖"/>
    <s v="✖"/>
    <s v="✖"/>
    <s v="✔"/>
    <s v="✖"/>
    <s v="✔"/>
    <s v="✖"/>
    <s v="✖"/>
    <n v="46"/>
    <x v="2"/>
  </r>
  <r>
    <n v="1020"/>
    <x v="19"/>
    <x v="3"/>
    <s v="✔"/>
    <s v="✔"/>
    <s v="✖"/>
    <s v="✔"/>
    <s v="✔"/>
    <s v="✔"/>
    <s v="✔"/>
    <s v="✖"/>
    <s v="✔"/>
    <s v="✔"/>
    <n v="90"/>
    <x v="3"/>
  </r>
  <r>
    <n v="1021"/>
    <x v="20"/>
    <x v="0"/>
    <s v="✔"/>
    <s v="✖"/>
    <s v="✔"/>
    <s v="✖"/>
    <s v="✖"/>
    <s v="✖"/>
    <s v="✔"/>
    <s v="✔"/>
    <s v="✖"/>
    <s v="✔"/>
    <n v="36"/>
    <x v="2"/>
  </r>
  <r>
    <n v="1022"/>
    <x v="21"/>
    <x v="1"/>
    <s v="✔"/>
    <s v="✔"/>
    <s v="✔"/>
    <s v="✔"/>
    <s v="✔"/>
    <s v="✖"/>
    <s v="✖"/>
    <s v="✔"/>
    <s v="✔"/>
    <s v="✖"/>
    <n v="69"/>
    <x v="0"/>
  </r>
  <r>
    <n v="1023"/>
    <x v="22"/>
    <x v="2"/>
    <s v="✔"/>
    <s v="✔"/>
    <s v="✔"/>
    <s v="✔"/>
    <s v="✔"/>
    <s v="✖"/>
    <s v="✖"/>
    <s v="✔"/>
    <s v="✔"/>
    <s v="✖"/>
    <n v="69"/>
    <x v="0"/>
  </r>
  <r>
    <n v="1024"/>
    <x v="23"/>
    <x v="3"/>
    <s v="✔"/>
    <s v="✔"/>
    <s v="✔"/>
    <s v="✔"/>
    <s v="✔"/>
    <s v="✖"/>
    <s v="✖"/>
    <s v="✔"/>
    <s v="✔"/>
    <s v="✖"/>
    <n v="69"/>
    <x v="0"/>
  </r>
  <r>
    <n v="1025"/>
    <x v="24"/>
    <x v="0"/>
    <s v="✔"/>
    <s v="✔"/>
    <s v="✔"/>
    <s v="✔"/>
    <s v="✔"/>
    <s v="✖"/>
    <s v="✖"/>
    <s v="✔"/>
    <s v="✔"/>
    <s v="✖"/>
    <n v="6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250FCE-876F-4F93-B59F-42AB53D3ABF5}" name="PivotTable1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16:E21" firstHeaderRow="1" firstDataRow="1" firstDataCol="1"/>
  <pivotFields count="15">
    <pivotField showAll="0"/>
    <pivotField dataField="1" showAll="0">
      <items count="26">
        <item x="18"/>
        <item x="11"/>
        <item x="0"/>
        <item x="23"/>
        <item x="12"/>
        <item x="15"/>
        <item x="16"/>
        <item x="10"/>
        <item x="1"/>
        <item x="17"/>
        <item x="6"/>
        <item x="3"/>
        <item x="20"/>
        <item x="8"/>
        <item x="19"/>
        <item x="7"/>
        <item x="13"/>
        <item x="21"/>
        <item x="14"/>
        <item x="9"/>
        <item x="5"/>
        <item x="24"/>
        <item x="2"/>
        <item x="4"/>
        <item x="22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 Nam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CA470-5E5B-4A90-A732-FBA1C91F88C6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:E7" firstHeaderRow="1" firstDataRow="1" firstDataCol="1"/>
  <pivotFields count="15"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" fld="13" subtotal="average" baseField="2" baseItem="0" numFmtId="1"/>
  </dataField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3C350-1862-4296-9A8A-2979BB087860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2:H7" firstHeaderRow="1" firstDataRow="1" firstDataCol="1"/>
  <pivotFields count="15"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ating" fld="14" subtotal="average" baseField="2" baseItem="0" numFmtId="166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D4682F-454C-4238-9C33-4E673F0851CE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15">
    <pivotField showAll="0"/>
    <pivotField axis="axisRow" showAll="0" measureFilter="1" sortType="descending">
      <items count="26">
        <item x="18"/>
        <item x="11"/>
        <item x="0"/>
        <item x="23"/>
        <item x="12"/>
        <item x="15"/>
        <item x="16"/>
        <item x="10"/>
        <item x="1"/>
        <item x="17"/>
        <item x="6"/>
        <item x="3"/>
        <item x="20"/>
        <item x="8"/>
        <item x="19"/>
        <item x="7"/>
        <item x="13"/>
        <item x="21"/>
        <item x="14"/>
        <item x="9"/>
        <item x="5"/>
        <item x="24"/>
        <item x="2"/>
        <item x="4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11">
    <i>
      <x v="9"/>
    </i>
    <i>
      <x v="14"/>
    </i>
    <i>
      <x v="24"/>
    </i>
    <i>
      <x v="21"/>
    </i>
    <i>
      <x v="3"/>
    </i>
    <i>
      <x v="17"/>
    </i>
    <i>
      <x v="4"/>
    </i>
    <i>
      <x v="18"/>
    </i>
    <i>
      <x v="19"/>
    </i>
    <i>
      <x v="13"/>
    </i>
    <i t="grand">
      <x/>
    </i>
  </rowItems>
  <colItems count="1">
    <i/>
  </colItems>
  <dataFields count="1">
    <dataField name="Average of Performance" fld="13" subtotal="average" baseField="1" baseItem="0" numFmtId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95B8A-1A07-40F8-B524-0FB312B428C8}" name="Table2" displayName="Table2" ref="A2:O27" totalsRowShown="0" headerRowDxfId="14" headerRowBorderDxfId="19" tableBorderDxfId="20" totalsRowBorderDxfId="18">
  <tableColumns count="15">
    <tableColumn id="1" xr3:uid="{EC72E13C-7467-484F-9D44-4000AA5EFA66}" name="Emp ID" dataDxfId="17"/>
    <tableColumn id="2" xr3:uid="{C4D351F9-6889-46CE-951E-6CC86C1BC48A}" name="Emp Name" dataDxfId="16"/>
    <tableColumn id="3" xr3:uid="{BCF8993A-E3E0-41FD-8A9C-930F0166770B}" name="Team Lead Name" dataDxfId="15"/>
    <tableColumn id="4" xr3:uid="{0B2C4714-1BC0-4299-9E2A-7990C1C1D691}" name="Accountability" dataDxfId="13"/>
    <tableColumn id="5" xr3:uid="{C473CEC1-EAA0-46C3-9122-0C44CC2A2766}" name="Integrity" dataDxfId="12"/>
    <tableColumn id="6" xr3:uid="{98633C43-BE3B-4BF6-AE14-3C3184D50E2F}" name="Communication Skills" dataDxfId="11"/>
    <tableColumn id="7" xr3:uid="{2E6ACF27-1C9B-4C69-9F82-3BFF5490D3A0}" name="Collaboration" dataDxfId="10"/>
    <tableColumn id="8" xr3:uid="{0E292B75-8091-4EB4-8AF6-2C98C130BA4C}" name="Problem Solving Skill" dataDxfId="9"/>
    <tableColumn id="9" xr3:uid="{20B30DD1-95A7-4017-88BC-B0B3144A77C4}" name="Job Competence" dataDxfId="8"/>
    <tableColumn id="10" xr3:uid="{500099F1-EDEB-472E-96D1-2CD1EF4D9832}" name="Work Quality" dataDxfId="7"/>
    <tableColumn id="11" xr3:uid="{F1176702-F00B-4472-B2FD-9B7E6FFA71F0}" name="Innovation and Creativity" dataDxfId="6"/>
    <tableColumn id="12" xr3:uid="{A8F63F42-F9CC-4861-8DAF-EE8CF679DF36}" name="Adaptability" dataDxfId="5"/>
    <tableColumn id="13" xr3:uid="{2DBDE1E6-5EAF-4D29-8397-30AFF53CBFE1}" name="Professional Knowledge" dataDxfId="4"/>
    <tableColumn id="14" xr3:uid="{FC4AC4A6-B0BE-426F-BFA0-57EEF646F6F7}" name="Performance" dataDxfId="3">
      <calculatedColumnFormula array="1">SUM(IF(Table2[[#This Row],[Accountability]:[Professional Knowledge]]=GRID!$G$2,TRANSPOSE(GRID!$B$4:$B$13)))</calculatedColumnFormula>
    </tableColumn>
    <tableColumn id="15" xr3:uid="{D9F981E4-FD2F-4E3E-8129-54D53AD0177B}" name="Rating" dataDxfId="2">
      <calculatedColumnFormula>VLOOKUP(Table2[[#This Row],[Performance]],Rating,2,1)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728C-8139-45C1-B400-B73E0A8BE8DC}">
  <dimension ref="A1:Q42"/>
  <sheetViews>
    <sheetView showGridLines="0" tabSelected="1" workbookViewId="0">
      <selection activeCell="A13" sqref="A13"/>
    </sheetView>
  </sheetViews>
  <sheetFormatPr defaultRowHeight="14.5" x14ac:dyDescent="0.35"/>
  <cols>
    <col min="18" max="16384" width="0" hidden="1" customWidth="1"/>
  </cols>
  <sheetData>
    <row r="1" spans="1:17" ht="43" customHeight="1" x14ac:dyDescent="0.35">
      <c r="A1" s="27" t="s">
        <v>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3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x14ac:dyDescent="0.3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x14ac:dyDescent="0.3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3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3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x14ac:dyDescent="0.3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x14ac:dyDescent="0.3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x14ac:dyDescent="0.3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x14ac:dyDescent="0.3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x14ac:dyDescent="0.3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x14ac:dyDescent="0.3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7" x14ac:dyDescent="0.3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x14ac:dyDescent="0.3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1:17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x14ac:dyDescent="0.3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x14ac:dyDescent="0.3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 x14ac:dyDescent="0.3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 x14ac:dyDescent="0.3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7" x14ac:dyDescent="0.3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1:17" x14ac:dyDescent="0.3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x14ac:dyDescent="0.3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7" x14ac:dyDescent="0.3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1:17" x14ac:dyDescent="0.3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x14ac:dyDescent="0.3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x14ac:dyDescent="0.3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1:17" x14ac:dyDescent="0.3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x14ac:dyDescent="0.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x14ac:dyDescent="0.3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spans="1:17" x14ac:dyDescent="0.3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x14ac:dyDescent="0.3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x14ac:dyDescent="0.3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x14ac:dyDescent="0.3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1:17" x14ac:dyDescent="0.3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1:17" x14ac:dyDescent="0.3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</sheetData>
  <mergeCells count="1">
    <mergeCell ref="A1: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D9B-4EDE-412D-84F1-3D980D0A88A1}">
  <dimension ref="A1:G14"/>
  <sheetViews>
    <sheetView workbookViewId="0">
      <selection activeCell="D3" sqref="D3"/>
    </sheetView>
  </sheetViews>
  <sheetFormatPr defaultRowHeight="14.5" x14ac:dyDescent="0.35"/>
  <cols>
    <col min="1" max="1" width="20.81640625" bestFit="1" customWidth="1"/>
  </cols>
  <sheetData>
    <row r="1" spans="1:7" x14ac:dyDescent="0.35">
      <c r="G1" t="s">
        <v>45</v>
      </c>
    </row>
    <row r="2" spans="1:7" ht="15" thickBot="1" x14ac:dyDescent="0.4">
      <c r="G2" t="str">
        <f>_xlfn.UNICHAR(10004)</f>
        <v>✔</v>
      </c>
    </row>
    <row r="3" spans="1:7" ht="16" x14ac:dyDescent="0.35">
      <c r="A3" s="10" t="s">
        <v>46</v>
      </c>
      <c r="B3" s="11" t="s">
        <v>47</v>
      </c>
      <c r="D3" s="10" t="s">
        <v>47</v>
      </c>
      <c r="E3" s="11" t="s">
        <v>13</v>
      </c>
      <c r="G3" t="str">
        <f>_xlfn.UNICHAR(10006)</f>
        <v>✖</v>
      </c>
    </row>
    <row r="4" spans="1:7" x14ac:dyDescent="0.35">
      <c r="A4" s="8" t="s">
        <v>3</v>
      </c>
      <c r="B4" s="9">
        <v>10</v>
      </c>
      <c r="D4" s="4">
        <v>0</v>
      </c>
      <c r="E4" s="5">
        <v>1</v>
      </c>
    </row>
    <row r="5" spans="1:7" x14ac:dyDescent="0.35">
      <c r="A5" s="8" t="s">
        <v>4</v>
      </c>
      <c r="B5" s="9">
        <v>24</v>
      </c>
      <c r="D5" s="4">
        <v>20</v>
      </c>
      <c r="E5" s="5">
        <v>2</v>
      </c>
    </row>
    <row r="6" spans="1:7" x14ac:dyDescent="0.35">
      <c r="A6" s="8" t="s">
        <v>5</v>
      </c>
      <c r="B6" s="9">
        <v>3</v>
      </c>
      <c r="D6" s="4">
        <v>50</v>
      </c>
      <c r="E6" s="5">
        <v>3</v>
      </c>
    </row>
    <row r="7" spans="1:7" x14ac:dyDescent="0.35">
      <c r="A7" s="8" t="s">
        <v>6</v>
      </c>
      <c r="B7" s="9">
        <v>5</v>
      </c>
      <c r="D7" s="4">
        <v>80</v>
      </c>
      <c r="E7" s="5">
        <v>4</v>
      </c>
    </row>
    <row r="8" spans="1:7" ht="15" thickBot="1" x14ac:dyDescent="0.4">
      <c r="A8" s="8" t="s">
        <v>7</v>
      </c>
      <c r="B8" s="9">
        <v>12</v>
      </c>
      <c r="D8" s="6">
        <v>90</v>
      </c>
      <c r="E8" s="7">
        <v>5</v>
      </c>
    </row>
    <row r="9" spans="1:7" x14ac:dyDescent="0.35">
      <c r="A9" s="8" t="s">
        <v>8</v>
      </c>
      <c r="B9" s="9">
        <v>15</v>
      </c>
    </row>
    <row r="10" spans="1:7" x14ac:dyDescent="0.35">
      <c r="A10" s="8" t="s">
        <v>9</v>
      </c>
      <c r="B10" s="9">
        <v>8</v>
      </c>
    </row>
    <row r="11" spans="1:7" x14ac:dyDescent="0.35">
      <c r="A11" s="8" t="s">
        <v>10</v>
      </c>
      <c r="B11" s="9">
        <v>7</v>
      </c>
    </row>
    <row r="12" spans="1:7" x14ac:dyDescent="0.35">
      <c r="A12" s="8" t="s">
        <v>11</v>
      </c>
      <c r="B12" s="9">
        <v>8</v>
      </c>
    </row>
    <row r="13" spans="1:7" x14ac:dyDescent="0.35">
      <c r="A13" s="8" t="s">
        <v>12</v>
      </c>
      <c r="B13" s="9">
        <v>8</v>
      </c>
    </row>
    <row r="14" spans="1:7" ht="16.5" thickBot="1" x14ac:dyDescent="0.4">
      <c r="A14" s="12" t="s">
        <v>48</v>
      </c>
      <c r="B14" s="13">
        <f>SUM(B4:B13)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9A5B-BA75-4AAB-9B3D-E1BF7735ADF8}">
  <dimension ref="A1:H21"/>
  <sheetViews>
    <sheetView workbookViewId="0">
      <selection activeCell="A3" sqref="A3"/>
    </sheetView>
  </sheetViews>
  <sheetFormatPr defaultRowHeight="14.5" x14ac:dyDescent="0.35"/>
  <cols>
    <col min="1" max="1" width="13.90625" bestFit="1" customWidth="1"/>
    <col min="2" max="2" width="20.6328125" bestFit="1" customWidth="1"/>
    <col min="4" max="4" width="14.54296875" bestFit="1" customWidth="1"/>
    <col min="5" max="5" width="20.6328125" bestFit="1" customWidth="1"/>
    <col min="7" max="7" width="14.54296875" bestFit="1" customWidth="1"/>
    <col min="8" max="8" width="15.1796875" bestFit="1" customWidth="1"/>
  </cols>
  <sheetData>
    <row r="1" spans="1:8" x14ac:dyDescent="0.35">
      <c r="E1" s="25">
        <f>GETPIVOTDATA("Performance",$D$2)</f>
        <v>50.44</v>
      </c>
      <c r="H1" s="26">
        <f>GETPIVOTDATA("Rating",$G$2)</f>
        <v>2.56</v>
      </c>
    </row>
    <row r="2" spans="1:8" x14ac:dyDescent="0.35">
      <c r="D2" s="22" t="s">
        <v>51</v>
      </c>
      <c r="E2" t="s">
        <v>53</v>
      </c>
      <c r="G2" s="22" t="s">
        <v>51</v>
      </c>
      <c r="H2" t="s">
        <v>54</v>
      </c>
    </row>
    <row r="3" spans="1:8" x14ac:dyDescent="0.35">
      <c r="A3" s="22" t="s">
        <v>51</v>
      </c>
      <c r="B3" t="s">
        <v>53</v>
      </c>
      <c r="D3" s="23" t="s">
        <v>23</v>
      </c>
      <c r="E3" s="25">
        <v>47.833333333333336</v>
      </c>
      <c r="G3" s="23" t="s">
        <v>23</v>
      </c>
      <c r="H3" s="26">
        <v>2.5</v>
      </c>
    </row>
    <row r="4" spans="1:8" x14ac:dyDescent="0.35">
      <c r="A4" s="23" t="s">
        <v>37</v>
      </c>
      <c r="B4" s="25">
        <v>100</v>
      </c>
      <c r="D4" s="23" t="s">
        <v>21</v>
      </c>
      <c r="E4" s="25">
        <v>45.5</v>
      </c>
      <c r="G4" s="23" t="s">
        <v>21</v>
      </c>
      <c r="H4" s="26">
        <v>2.3333333333333335</v>
      </c>
    </row>
    <row r="5" spans="1:8" x14ac:dyDescent="0.35">
      <c r="A5" s="23" t="s">
        <v>39</v>
      </c>
      <c r="B5" s="25">
        <v>90</v>
      </c>
      <c r="D5" s="23" t="s">
        <v>19</v>
      </c>
      <c r="E5" s="25">
        <v>56.333333333333336</v>
      </c>
      <c r="G5" s="23" t="s">
        <v>19</v>
      </c>
      <c r="H5" s="26">
        <v>2.8333333333333335</v>
      </c>
    </row>
    <row r="6" spans="1:8" x14ac:dyDescent="0.35">
      <c r="A6" s="23" t="s">
        <v>42</v>
      </c>
      <c r="B6" s="25">
        <v>69</v>
      </c>
      <c r="D6" s="23" t="s">
        <v>15</v>
      </c>
      <c r="E6" s="25">
        <v>51.857142857142854</v>
      </c>
      <c r="G6" s="23" t="s">
        <v>15</v>
      </c>
      <c r="H6" s="26">
        <v>2.5714285714285716</v>
      </c>
    </row>
    <row r="7" spans="1:8" x14ac:dyDescent="0.35">
      <c r="A7" s="23" t="s">
        <v>44</v>
      </c>
      <c r="B7" s="25">
        <v>69</v>
      </c>
      <c r="D7" s="23" t="s">
        <v>52</v>
      </c>
      <c r="E7" s="25">
        <v>50.44</v>
      </c>
      <c r="G7" s="23" t="s">
        <v>52</v>
      </c>
      <c r="H7" s="26">
        <v>2.56</v>
      </c>
    </row>
    <row r="8" spans="1:8" x14ac:dyDescent="0.35">
      <c r="A8" s="23" t="s">
        <v>43</v>
      </c>
      <c r="B8" s="25">
        <v>69</v>
      </c>
    </row>
    <row r="9" spans="1:8" x14ac:dyDescent="0.35">
      <c r="A9" s="23" t="s">
        <v>41</v>
      </c>
      <c r="B9" s="25">
        <v>69</v>
      </c>
    </row>
    <row r="10" spans="1:8" x14ac:dyDescent="0.35">
      <c r="A10" s="23" t="s">
        <v>32</v>
      </c>
      <c r="B10" s="25">
        <v>65</v>
      </c>
    </row>
    <row r="11" spans="1:8" x14ac:dyDescent="0.35">
      <c r="A11" s="23" t="s">
        <v>34</v>
      </c>
      <c r="B11" s="25">
        <v>62</v>
      </c>
    </row>
    <row r="12" spans="1:8" x14ac:dyDescent="0.35">
      <c r="A12" s="23" t="s">
        <v>29</v>
      </c>
      <c r="B12" s="25">
        <v>62</v>
      </c>
    </row>
    <row r="13" spans="1:8" x14ac:dyDescent="0.35">
      <c r="A13" s="23" t="s">
        <v>28</v>
      </c>
      <c r="B13" s="25">
        <v>57</v>
      </c>
    </row>
    <row r="14" spans="1:8" x14ac:dyDescent="0.35">
      <c r="A14" s="23" t="s">
        <v>52</v>
      </c>
      <c r="B14" s="25">
        <v>71.2</v>
      </c>
    </row>
    <row r="16" spans="1:8" x14ac:dyDescent="0.35">
      <c r="D16" s="22" t="s">
        <v>51</v>
      </c>
      <c r="E16" t="s">
        <v>55</v>
      </c>
    </row>
    <row r="17" spans="4:5" x14ac:dyDescent="0.35">
      <c r="D17" s="23">
        <v>1</v>
      </c>
      <c r="E17" s="24">
        <v>2</v>
      </c>
    </row>
    <row r="18" spans="4:5" x14ac:dyDescent="0.35">
      <c r="D18" s="23">
        <v>2</v>
      </c>
      <c r="E18" s="24">
        <v>11</v>
      </c>
    </row>
    <row r="19" spans="4:5" x14ac:dyDescent="0.35">
      <c r="D19" s="23">
        <v>3</v>
      </c>
      <c r="E19" s="24">
        <v>10</v>
      </c>
    </row>
    <row r="20" spans="4:5" x14ac:dyDescent="0.35">
      <c r="D20" s="23">
        <v>5</v>
      </c>
      <c r="E20" s="24">
        <v>2</v>
      </c>
    </row>
    <row r="21" spans="4:5" x14ac:dyDescent="0.35">
      <c r="D21" s="23" t="s">
        <v>52</v>
      </c>
      <c r="E21" s="2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C51-B3F4-43CD-BC43-953869EBA598}">
  <dimension ref="A1:O27"/>
  <sheetViews>
    <sheetView topLeftCell="D1" zoomScale="87" zoomScaleNormal="87" workbookViewId="0">
      <selection activeCell="A2" sqref="A2:O27"/>
    </sheetView>
  </sheetViews>
  <sheetFormatPr defaultRowHeight="14.5" x14ac:dyDescent="0.35"/>
  <cols>
    <col min="1" max="1" width="8.1796875" customWidth="1"/>
    <col min="2" max="2" width="11.7265625" bestFit="1" customWidth="1"/>
    <col min="3" max="3" width="15.7265625" customWidth="1"/>
    <col min="4" max="4" width="13.7265625" customWidth="1"/>
    <col min="5" max="5" width="9" customWidth="1"/>
    <col min="6" max="6" width="19.453125" customWidth="1"/>
    <col min="7" max="7" width="13.08984375" customWidth="1"/>
    <col min="8" max="8" width="18.6328125" customWidth="1"/>
    <col min="9" max="9" width="15.453125" customWidth="1"/>
    <col min="10" max="10" width="12.54296875" customWidth="1"/>
    <col min="11" max="11" width="21.7265625" customWidth="1"/>
    <col min="12" max="12" width="11.90625" customWidth="1"/>
    <col min="13" max="13" width="20.81640625" customWidth="1"/>
    <col min="14" max="14" width="12.6328125" customWidth="1"/>
  </cols>
  <sheetData>
    <row r="1" spans="1:15" s="17" customFormat="1" ht="43.5" customHeight="1" x14ac:dyDescent="0.35">
      <c r="A1" s="21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s="20" customFormat="1" ht="29" customHeight="1" x14ac:dyDescent="0.3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49</v>
      </c>
      <c r="O2" s="19" t="s">
        <v>13</v>
      </c>
    </row>
    <row r="3" spans="1:15" x14ac:dyDescent="0.35">
      <c r="A3" s="14">
        <v>1001</v>
      </c>
      <c r="B3" s="1" t="s">
        <v>14</v>
      </c>
      <c r="C3" s="1" t="s">
        <v>15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16</v>
      </c>
      <c r="M3" s="2" t="s">
        <v>16</v>
      </c>
      <c r="N3" s="3" cm="1">
        <f t="array" ref="N3">SUM(IF(Table2[[#This Row],[Accountability]:[Professional Knowledge]]=GRID!$G$2,TRANSPOSE(GRID!$B$4:$B$13)))</f>
        <v>50</v>
      </c>
      <c r="O3" s="3">
        <f>VLOOKUP(Table2[[#This Row],[Performance]],Rating,2,1)</f>
        <v>3</v>
      </c>
    </row>
    <row r="4" spans="1:15" x14ac:dyDescent="0.35">
      <c r="A4" s="14">
        <v>1002</v>
      </c>
      <c r="B4" s="1" t="s">
        <v>18</v>
      </c>
      <c r="C4" s="1" t="s">
        <v>19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3" cm="1">
        <f t="array" ref="N4">SUM(IF(Table2[[#This Row],[Accountability]:[Professional Knowledge]]=GRID!$G$2,TRANSPOSE(GRID!$B$4:$B$13)))</f>
        <v>13</v>
      </c>
      <c r="O4" s="3">
        <f>VLOOKUP(Table2[[#This Row],[Performance]],Rating,2,1)</f>
        <v>1</v>
      </c>
    </row>
    <row r="5" spans="1:15" x14ac:dyDescent="0.35">
      <c r="A5" s="14">
        <v>1003</v>
      </c>
      <c r="B5" s="1" t="s">
        <v>20</v>
      </c>
      <c r="C5" s="1" t="s">
        <v>21</v>
      </c>
      <c r="D5" s="2" t="s">
        <v>17</v>
      </c>
      <c r="E5" s="2" t="s">
        <v>16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3" cm="1">
        <f t="array" ref="N5">SUM(IF(Table2[[#This Row],[Accountability]:[Professional Knowledge]]=GRID!$G$2,TRANSPOSE(GRID!$B$4:$B$13)))</f>
        <v>24</v>
      </c>
      <c r="O5" s="3">
        <f>VLOOKUP(Table2[[#This Row],[Performance]],Rating,2,1)</f>
        <v>2</v>
      </c>
    </row>
    <row r="6" spans="1:15" x14ac:dyDescent="0.35">
      <c r="A6" s="14">
        <v>1004</v>
      </c>
      <c r="B6" s="1" t="s">
        <v>22</v>
      </c>
      <c r="C6" s="1" t="s">
        <v>23</v>
      </c>
      <c r="D6" s="2" t="s">
        <v>17</v>
      </c>
      <c r="E6" s="2" t="s">
        <v>17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16</v>
      </c>
      <c r="N6" s="3" cm="1">
        <f t="array" ref="N6">SUM(IF(Table2[[#This Row],[Accountability]:[Professional Knowledge]]=GRID!$G$2,TRANSPOSE(GRID!$B$4:$B$13)))</f>
        <v>11</v>
      </c>
      <c r="O6" s="3">
        <f>VLOOKUP(Table2[[#This Row],[Performance]],Rating,2,1)</f>
        <v>1</v>
      </c>
    </row>
    <row r="7" spans="1:15" x14ac:dyDescent="0.35">
      <c r="A7" s="14">
        <v>1005</v>
      </c>
      <c r="B7" s="1" t="s">
        <v>24</v>
      </c>
      <c r="C7" s="1" t="s">
        <v>15</v>
      </c>
      <c r="D7" s="2" t="s">
        <v>16</v>
      </c>
      <c r="E7" s="2" t="s">
        <v>16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16</v>
      </c>
      <c r="M7" s="2" t="s">
        <v>17</v>
      </c>
      <c r="N7" s="3" cm="1">
        <f t="array" ref="N7">SUM(IF(Table2[[#This Row],[Accountability]:[Professional Knowledge]]=GRID!$G$2,TRANSPOSE(GRID!$B$4:$B$13)))</f>
        <v>42</v>
      </c>
      <c r="O7" s="3">
        <f>VLOOKUP(Table2[[#This Row],[Performance]],Rating,2,1)</f>
        <v>2</v>
      </c>
    </row>
    <row r="8" spans="1:15" x14ac:dyDescent="0.35">
      <c r="A8" s="14">
        <v>1006</v>
      </c>
      <c r="B8" s="1" t="s">
        <v>25</v>
      </c>
      <c r="C8" s="1" t="s">
        <v>19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16</v>
      </c>
      <c r="I8" s="2" t="s">
        <v>16</v>
      </c>
      <c r="J8" s="2" t="s">
        <v>17</v>
      </c>
      <c r="K8" s="2" t="s">
        <v>16</v>
      </c>
      <c r="L8" s="2" t="s">
        <v>17</v>
      </c>
      <c r="M8" s="2" t="s">
        <v>16</v>
      </c>
      <c r="N8" s="3" cm="1">
        <f t="array" ref="N8">SUM(IF(Table2[[#This Row],[Accountability]:[Professional Knowledge]]=GRID!$G$2,TRANSPOSE(GRID!$B$4:$B$13)))</f>
        <v>42</v>
      </c>
      <c r="O8" s="3">
        <f>VLOOKUP(Table2[[#This Row],[Performance]],Rating,2,1)</f>
        <v>2</v>
      </c>
    </row>
    <row r="9" spans="1:15" x14ac:dyDescent="0.35">
      <c r="A9" s="14">
        <v>1007</v>
      </c>
      <c r="B9" s="1" t="s">
        <v>26</v>
      </c>
      <c r="C9" s="1" t="s">
        <v>21</v>
      </c>
      <c r="D9" s="2" t="s">
        <v>17</v>
      </c>
      <c r="E9" s="2" t="s">
        <v>17</v>
      </c>
      <c r="F9" s="2" t="s">
        <v>16</v>
      </c>
      <c r="G9" s="2" t="s">
        <v>16</v>
      </c>
      <c r="H9" s="2" t="s">
        <v>17</v>
      </c>
      <c r="I9" s="2" t="s">
        <v>16</v>
      </c>
      <c r="J9" s="2" t="s">
        <v>16</v>
      </c>
      <c r="K9" s="2" t="s">
        <v>17</v>
      </c>
      <c r="L9" s="2" t="s">
        <v>17</v>
      </c>
      <c r="M9" s="2" t="s">
        <v>17</v>
      </c>
      <c r="N9" s="3" cm="1">
        <f t="array" ref="N9">SUM(IF(Table2[[#This Row],[Accountability]:[Professional Knowledge]]=GRID!$G$2,TRANSPOSE(GRID!$B$4:$B$13)))</f>
        <v>31</v>
      </c>
      <c r="O9" s="3">
        <f>VLOOKUP(Table2[[#This Row],[Performance]],Rating,2,1)</f>
        <v>2</v>
      </c>
    </row>
    <row r="10" spans="1:15" x14ac:dyDescent="0.35">
      <c r="A10" s="14">
        <v>1008</v>
      </c>
      <c r="B10" s="1" t="s">
        <v>27</v>
      </c>
      <c r="C10" s="1" t="s">
        <v>23</v>
      </c>
      <c r="D10" s="2" t="s">
        <v>16</v>
      </c>
      <c r="E10" s="2" t="s">
        <v>17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16</v>
      </c>
      <c r="K10" s="2" t="s">
        <v>16</v>
      </c>
      <c r="L10" s="2" t="s">
        <v>17</v>
      </c>
      <c r="M10" s="2" t="s">
        <v>16</v>
      </c>
      <c r="N10" s="3" cm="1">
        <f t="array" ref="N10">SUM(IF(Table2[[#This Row],[Accountability]:[Professional Knowledge]]=GRID!$G$2,TRANSPOSE(GRID!$B$4:$B$13)))</f>
        <v>36</v>
      </c>
      <c r="O10" s="3">
        <f>VLOOKUP(Table2[[#This Row],[Performance]],Rating,2,1)</f>
        <v>2</v>
      </c>
    </row>
    <row r="11" spans="1:15" x14ac:dyDescent="0.35">
      <c r="A11" s="14">
        <v>1009</v>
      </c>
      <c r="B11" s="1" t="s">
        <v>28</v>
      </c>
      <c r="C11" s="1" t="s">
        <v>15</v>
      </c>
      <c r="D11" s="2" t="s">
        <v>16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16</v>
      </c>
      <c r="K11" s="2" t="s">
        <v>16</v>
      </c>
      <c r="L11" s="2" t="s">
        <v>16</v>
      </c>
      <c r="M11" s="2" t="s">
        <v>17</v>
      </c>
      <c r="N11" s="3" cm="1">
        <f t="array" ref="N11">SUM(IF(Table2[[#This Row],[Accountability]:[Professional Knowledge]]=GRID!$G$2,TRANSPOSE(GRID!$B$4:$B$13)))</f>
        <v>57</v>
      </c>
      <c r="O11" s="3">
        <f>VLOOKUP(Table2[[#This Row],[Performance]],Rating,2,1)</f>
        <v>3</v>
      </c>
    </row>
    <row r="12" spans="1:15" x14ac:dyDescent="0.35">
      <c r="A12" s="14">
        <v>1010</v>
      </c>
      <c r="B12" s="1" t="s">
        <v>29</v>
      </c>
      <c r="C12" s="1" t="s">
        <v>19</v>
      </c>
      <c r="D12" s="2" t="s">
        <v>17</v>
      </c>
      <c r="E12" s="2" t="s">
        <v>16</v>
      </c>
      <c r="F12" s="2" t="s">
        <v>16</v>
      </c>
      <c r="G12" s="2" t="s">
        <v>17</v>
      </c>
      <c r="H12" s="2" t="s">
        <v>16</v>
      </c>
      <c r="I12" s="2" t="s">
        <v>17</v>
      </c>
      <c r="J12" s="2" t="s">
        <v>17</v>
      </c>
      <c r="K12" s="2" t="s">
        <v>16</v>
      </c>
      <c r="L12" s="2" t="s">
        <v>16</v>
      </c>
      <c r="M12" s="2" t="s">
        <v>16</v>
      </c>
      <c r="N12" s="3" cm="1">
        <f t="array" ref="N12">SUM(IF(Table2[[#This Row],[Accountability]:[Professional Knowledge]]=GRID!$G$2,TRANSPOSE(GRID!$B$4:$B$13)))</f>
        <v>62</v>
      </c>
      <c r="O12" s="3">
        <f>VLOOKUP(Table2[[#This Row],[Performance]],Rating,2,1)</f>
        <v>3</v>
      </c>
    </row>
    <row r="13" spans="1:15" x14ac:dyDescent="0.35">
      <c r="A13" s="14">
        <v>1011</v>
      </c>
      <c r="B13" s="1" t="s">
        <v>30</v>
      </c>
      <c r="C13" s="1" t="s">
        <v>21</v>
      </c>
      <c r="D13" s="2" t="s">
        <v>16</v>
      </c>
      <c r="E13" s="2" t="s">
        <v>17</v>
      </c>
      <c r="F13" s="2" t="s">
        <v>16</v>
      </c>
      <c r="G13" s="2" t="s">
        <v>16</v>
      </c>
      <c r="H13" s="2" t="s">
        <v>17</v>
      </c>
      <c r="I13" s="2" t="s">
        <v>16</v>
      </c>
      <c r="J13" s="2" t="s">
        <v>16</v>
      </c>
      <c r="K13" s="2" t="s">
        <v>17</v>
      </c>
      <c r="L13" s="2" t="s">
        <v>17</v>
      </c>
      <c r="M13" s="2" t="s">
        <v>17</v>
      </c>
      <c r="N13" s="3" cm="1">
        <f t="array" ref="N13">SUM(IF(Table2[[#This Row],[Accountability]:[Professional Knowledge]]=GRID!$G$2,TRANSPOSE(GRID!$B$4:$B$13)))</f>
        <v>41</v>
      </c>
      <c r="O13" s="3">
        <f>VLOOKUP(Table2[[#This Row],[Performance]],Rating,2,1)</f>
        <v>2</v>
      </c>
    </row>
    <row r="14" spans="1:15" x14ac:dyDescent="0.35">
      <c r="A14" s="14">
        <v>1012</v>
      </c>
      <c r="B14" s="1" t="s">
        <v>31</v>
      </c>
      <c r="C14" s="1" t="s">
        <v>23</v>
      </c>
      <c r="D14" s="2" t="s">
        <v>17</v>
      </c>
      <c r="E14" s="2" t="s">
        <v>16</v>
      </c>
      <c r="F14" s="2" t="s">
        <v>17</v>
      </c>
      <c r="G14" s="2" t="s">
        <v>16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  <c r="N14" s="3" cm="1">
        <f t="array" ref="N14">SUM(IF(Table2[[#This Row],[Accountability]:[Professional Knowledge]]=GRID!$G$2,TRANSPOSE(GRID!$B$4:$B$13)))</f>
        <v>49</v>
      </c>
      <c r="O14" s="3">
        <f>VLOOKUP(Table2[[#This Row],[Performance]],Rating,2,1)</f>
        <v>2</v>
      </c>
    </row>
    <row r="15" spans="1:15" x14ac:dyDescent="0.35">
      <c r="A15" s="14">
        <v>1013</v>
      </c>
      <c r="B15" s="1" t="s">
        <v>32</v>
      </c>
      <c r="C15" s="1" t="s">
        <v>15</v>
      </c>
      <c r="D15" s="2" t="s">
        <v>16</v>
      </c>
      <c r="E15" s="2" t="s">
        <v>16</v>
      </c>
      <c r="F15" s="2" t="s">
        <v>16</v>
      </c>
      <c r="G15" s="2" t="s">
        <v>17</v>
      </c>
      <c r="H15" s="2" t="s">
        <v>16</v>
      </c>
      <c r="I15" s="2" t="s">
        <v>17</v>
      </c>
      <c r="J15" s="2" t="s">
        <v>16</v>
      </c>
      <c r="K15" s="2" t="s">
        <v>17</v>
      </c>
      <c r="L15" s="2" t="s">
        <v>16</v>
      </c>
      <c r="M15" s="2" t="s">
        <v>17</v>
      </c>
      <c r="N15" s="3" cm="1">
        <f t="array" ref="N15">SUM(IF(Table2[[#This Row],[Accountability]:[Professional Knowledge]]=GRID!$G$2,TRANSPOSE(GRID!$B$4:$B$13)))</f>
        <v>65</v>
      </c>
      <c r="O15" s="3">
        <f>VLOOKUP(Table2[[#This Row],[Performance]],Rating,2,1)</f>
        <v>3</v>
      </c>
    </row>
    <row r="16" spans="1:15" x14ac:dyDescent="0.35">
      <c r="A16" s="14">
        <v>1014</v>
      </c>
      <c r="B16" s="1" t="s">
        <v>33</v>
      </c>
      <c r="C16" s="1" t="s">
        <v>19</v>
      </c>
      <c r="D16" s="2" t="s">
        <v>17</v>
      </c>
      <c r="E16" s="2" t="s">
        <v>16</v>
      </c>
      <c r="F16" s="2" t="s">
        <v>17</v>
      </c>
      <c r="G16" s="2" t="s">
        <v>16</v>
      </c>
      <c r="H16" s="2" t="s">
        <v>17</v>
      </c>
      <c r="I16" s="2" t="s">
        <v>17</v>
      </c>
      <c r="J16" s="2" t="s">
        <v>17</v>
      </c>
      <c r="K16" s="2" t="s">
        <v>16</v>
      </c>
      <c r="L16" s="2" t="s">
        <v>16</v>
      </c>
      <c r="M16" s="2" t="s">
        <v>16</v>
      </c>
      <c r="N16" s="3" cm="1">
        <f t="array" ref="N16">SUM(IF(Table2[[#This Row],[Accountability]:[Professional Knowledge]]=GRID!$G$2,TRANSPOSE(GRID!$B$4:$B$13)))</f>
        <v>52</v>
      </c>
      <c r="O16" s="3">
        <f>VLOOKUP(Table2[[#This Row],[Performance]],Rating,2,1)</f>
        <v>3</v>
      </c>
    </row>
    <row r="17" spans="1:15" x14ac:dyDescent="0.35">
      <c r="A17" s="14">
        <v>1015</v>
      </c>
      <c r="B17" s="1" t="s">
        <v>34</v>
      </c>
      <c r="C17" s="1" t="s">
        <v>21</v>
      </c>
      <c r="D17" s="2" t="s">
        <v>17</v>
      </c>
      <c r="E17" s="2" t="s">
        <v>16</v>
      </c>
      <c r="F17" s="2" t="s">
        <v>16</v>
      </c>
      <c r="G17" s="2" t="s">
        <v>16</v>
      </c>
      <c r="H17" s="2" t="s">
        <v>17</v>
      </c>
      <c r="I17" s="2" t="s">
        <v>16</v>
      </c>
      <c r="J17" s="2" t="s">
        <v>17</v>
      </c>
      <c r="K17" s="2" t="s">
        <v>16</v>
      </c>
      <c r="L17" s="2" t="s">
        <v>16</v>
      </c>
      <c r="M17" s="2" t="s">
        <v>17</v>
      </c>
      <c r="N17" s="3" cm="1">
        <f t="array" ref="N17">SUM(IF(Table2[[#This Row],[Accountability]:[Professional Knowledge]]=GRID!$G$2,TRANSPOSE(GRID!$B$4:$B$13)))</f>
        <v>62</v>
      </c>
      <c r="O17" s="3">
        <f>VLOOKUP(Table2[[#This Row],[Performance]],Rating,2,1)</f>
        <v>3</v>
      </c>
    </row>
    <row r="18" spans="1:15" x14ac:dyDescent="0.35">
      <c r="A18" s="14">
        <v>1016</v>
      </c>
      <c r="B18" s="1" t="s">
        <v>35</v>
      </c>
      <c r="C18" s="1" t="s">
        <v>23</v>
      </c>
      <c r="D18" s="2" t="s">
        <v>17</v>
      </c>
      <c r="E18" s="2" t="s">
        <v>17</v>
      </c>
      <c r="F18" s="2" t="s">
        <v>17</v>
      </c>
      <c r="G18" s="2" t="s">
        <v>16</v>
      </c>
      <c r="H18" s="2" t="s">
        <v>16</v>
      </c>
      <c r="I18" s="2" t="s">
        <v>16</v>
      </c>
      <c r="J18" s="2" t="s">
        <v>17</v>
      </c>
      <c r="K18" s="2" t="s">
        <v>17</v>
      </c>
      <c r="L18" s="2" t="s">
        <v>17</v>
      </c>
      <c r="M18" s="2" t="s">
        <v>17</v>
      </c>
      <c r="N18" s="3" cm="1">
        <f t="array" ref="N18">SUM(IF(Table2[[#This Row],[Accountability]:[Professional Knowledge]]=GRID!$G$2,TRANSPOSE(GRID!$B$4:$B$13)))</f>
        <v>32</v>
      </c>
      <c r="O18" s="3">
        <f>VLOOKUP(Table2[[#This Row],[Performance]],Rating,2,1)</f>
        <v>2</v>
      </c>
    </row>
    <row r="19" spans="1:15" x14ac:dyDescent="0.35">
      <c r="A19" s="14">
        <v>1017</v>
      </c>
      <c r="B19" s="1" t="s">
        <v>36</v>
      </c>
      <c r="C19" s="1" t="s">
        <v>15</v>
      </c>
      <c r="D19" s="2" t="s">
        <v>16</v>
      </c>
      <c r="E19" s="2" t="s">
        <v>17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16</v>
      </c>
      <c r="K19" s="2" t="s">
        <v>16</v>
      </c>
      <c r="L19" s="2" t="s">
        <v>16</v>
      </c>
      <c r="M19" s="2" t="s">
        <v>16</v>
      </c>
      <c r="N19" s="3" cm="1">
        <f t="array" ref="N19">SUM(IF(Table2[[#This Row],[Accountability]:[Professional Knowledge]]=GRID!$G$2,TRANSPOSE(GRID!$B$4:$B$13)))</f>
        <v>44</v>
      </c>
      <c r="O19" s="3">
        <f>VLOOKUP(Table2[[#This Row],[Performance]],Rating,2,1)</f>
        <v>2</v>
      </c>
    </row>
    <row r="20" spans="1:15" x14ac:dyDescent="0.35">
      <c r="A20" s="14">
        <v>1018</v>
      </c>
      <c r="B20" s="1" t="s">
        <v>37</v>
      </c>
      <c r="C20" s="1" t="s">
        <v>19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3" cm="1">
        <f t="array" ref="N20">SUM(IF(Table2[[#This Row],[Accountability]:[Professional Knowledge]]=GRID!$G$2,TRANSPOSE(GRID!$B$4:$B$13)))</f>
        <v>100</v>
      </c>
      <c r="O20" s="3">
        <f>VLOOKUP(Table2[[#This Row],[Performance]],Rating,2,1)</f>
        <v>5</v>
      </c>
    </row>
    <row r="21" spans="1:15" x14ac:dyDescent="0.35">
      <c r="A21" s="14">
        <v>1019</v>
      </c>
      <c r="B21" s="1" t="s">
        <v>38</v>
      </c>
      <c r="C21" s="1" t="s">
        <v>21</v>
      </c>
      <c r="D21" s="2" t="s">
        <v>17</v>
      </c>
      <c r="E21" s="2" t="s">
        <v>16</v>
      </c>
      <c r="F21" s="2" t="s">
        <v>17</v>
      </c>
      <c r="G21" s="2" t="s">
        <v>17</v>
      </c>
      <c r="H21" s="2" t="s">
        <v>17</v>
      </c>
      <c r="I21" s="2" t="s">
        <v>16</v>
      </c>
      <c r="J21" s="2" t="s">
        <v>17</v>
      </c>
      <c r="K21" s="2" t="s">
        <v>16</v>
      </c>
      <c r="L21" s="2" t="s">
        <v>17</v>
      </c>
      <c r="M21" s="2" t="s">
        <v>17</v>
      </c>
      <c r="N21" s="3" cm="1">
        <f t="array" ref="N21">SUM(IF(Table2[[#This Row],[Accountability]:[Professional Knowledge]]=GRID!$G$2,TRANSPOSE(GRID!$B$4:$B$13)))</f>
        <v>46</v>
      </c>
      <c r="O21" s="3">
        <f>VLOOKUP(Table2[[#This Row],[Performance]],Rating,2,1)</f>
        <v>2</v>
      </c>
    </row>
    <row r="22" spans="1:15" x14ac:dyDescent="0.35">
      <c r="A22" s="14">
        <v>1020</v>
      </c>
      <c r="B22" s="1" t="s">
        <v>39</v>
      </c>
      <c r="C22" s="1" t="s">
        <v>23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17</v>
      </c>
      <c r="L22" s="2" t="s">
        <v>16</v>
      </c>
      <c r="M22" s="2" t="s">
        <v>16</v>
      </c>
      <c r="N22" s="3" cm="1">
        <f t="array" ref="N22">SUM(IF(Table2[[#This Row],[Accountability]:[Professional Knowledge]]=GRID!$G$2,TRANSPOSE(GRID!$B$4:$B$13)))</f>
        <v>90</v>
      </c>
      <c r="O22" s="3">
        <f>VLOOKUP(Table2[[#This Row],[Performance]],Rating,2,1)</f>
        <v>5</v>
      </c>
    </row>
    <row r="23" spans="1:15" x14ac:dyDescent="0.35">
      <c r="A23" s="14">
        <v>1021</v>
      </c>
      <c r="B23" s="1" t="s">
        <v>40</v>
      </c>
      <c r="C23" s="1" t="s">
        <v>15</v>
      </c>
      <c r="D23" s="2" t="s">
        <v>16</v>
      </c>
      <c r="E23" s="2" t="s">
        <v>17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16</v>
      </c>
      <c r="K23" s="2" t="s">
        <v>16</v>
      </c>
      <c r="L23" s="2" t="s">
        <v>17</v>
      </c>
      <c r="M23" s="2" t="s">
        <v>16</v>
      </c>
      <c r="N23" s="3" cm="1">
        <f t="array" ref="N23">SUM(IF(Table2[[#This Row],[Accountability]:[Professional Knowledge]]=GRID!$G$2,TRANSPOSE(GRID!$B$4:$B$13)))</f>
        <v>36</v>
      </c>
      <c r="O23" s="3">
        <f>VLOOKUP(Table2[[#This Row],[Performance]],Rating,2,1)</f>
        <v>2</v>
      </c>
    </row>
    <row r="24" spans="1:15" x14ac:dyDescent="0.35">
      <c r="A24" s="14">
        <v>1022</v>
      </c>
      <c r="B24" s="1" t="s">
        <v>41</v>
      </c>
      <c r="C24" s="1" t="s">
        <v>19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17</v>
      </c>
      <c r="J24" s="2" t="s">
        <v>17</v>
      </c>
      <c r="K24" s="2" t="s">
        <v>16</v>
      </c>
      <c r="L24" s="2" t="s">
        <v>16</v>
      </c>
      <c r="M24" s="2" t="s">
        <v>17</v>
      </c>
      <c r="N24" s="3" cm="1">
        <f t="array" ref="N24">SUM(IF(Table2[[#This Row],[Accountability]:[Professional Knowledge]]=GRID!$G$2,TRANSPOSE(GRID!$B$4:$B$13)))</f>
        <v>69</v>
      </c>
      <c r="O24" s="3">
        <f>VLOOKUP(Table2[[#This Row],[Performance]],Rating,2,1)</f>
        <v>3</v>
      </c>
    </row>
    <row r="25" spans="1:15" x14ac:dyDescent="0.35">
      <c r="A25" s="14">
        <v>1023</v>
      </c>
      <c r="B25" s="1" t="s">
        <v>42</v>
      </c>
      <c r="C25" s="1" t="s">
        <v>21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17</v>
      </c>
      <c r="J25" s="2" t="s">
        <v>17</v>
      </c>
      <c r="K25" s="2" t="s">
        <v>16</v>
      </c>
      <c r="L25" s="2" t="s">
        <v>16</v>
      </c>
      <c r="M25" s="2" t="s">
        <v>17</v>
      </c>
      <c r="N25" s="3" cm="1">
        <f t="array" ref="N25">SUM(IF(Table2[[#This Row],[Accountability]:[Professional Knowledge]]=GRID!$G$2,TRANSPOSE(GRID!$B$4:$B$13)))</f>
        <v>69</v>
      </c>
      <c r="O25" s="3">
        <f>VLOOKUP(Table2[[#This Row],[Performance]],Rating,2,1)</f>
        <v>3</v>
      </c>
    </row>
    <row r="26" spans="1:15" x14ac:dyDescent="0.35">
      <c r="A26" s="14">
        <v>1024</v>
      </c>
      <c r="B26" s="1" t="s">
        <v>43</v>
      </c>
      <c r="C26" s="1" t="s">
        <v>23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17</v>
      </c>
      <c r="J26" s="2" t="s">
        <v>17</v>
      </c>
      <c r="K26" s="2" t="s">
        <v>16</v>
      </c>
      <c r="L26" s="2" t="s">
        <v>16</v>
      </c>
      <c r="M26" s="2" t="s">
        <v>17</v>
      </c>
      <c r="N26" s="3" cm="1">
        <f t="array" ref="N26">SUM(IF(Table2[[#This Row],[Accountability]:[Professional Knowledge]]=GRID!$G$2,TRANSPOSE(GRID!$B$4:$B$13)))</f>
        <v>69</v>
      </c>
      <c r="O26" s="3">
        <f>VLOOKUP(Table2[[#This Row],[Performance]],Rating,2,1)</f>
        <v>3</v>
      </c>
    </row>
    <row r="27" spans="1:15" x14ac:dyDescent="0.35">
      <c r="A27" s="15">
        <v>1025</v>
      </c>
      <c r="B27" s="16" t="s">
        <v>44</v>
      </c>
      <c r="C27" s="16" t="s">
        <v>15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17</v>
      </c>
      <c r="J27" s="2" t="s">
        <v>17</v>
      </c>
      <c r="K27" s="2" t="s">
        <v>16</v>
      </c>
      <c r="L27" s="2" t="s">
        <v>16</v>
      </c>
      <c r="M27" s="2" t="s">
        <v>17</v>
      </c>
      <c r="N27" s="3" cm="1">
        <f t="array" ref="N27">SUM(IF(Table2[[#This Row],[Accountability]:[Professional Knowledge]]=GRID!$G$2,TRANSPOSE(GRID!$B$4:$B$13)))</f>
        <v>69</v>
      </c>
      <c r="O27" s="3">
        <f>VLOOKUP(Table2[[#This Row],[Performance]],Rating,2,1)</f>
        <v>3</v>
      </c>
    </row>
  </sheetData>
  <mergeCells count="1">
    <mergeCell ref="A1:O1"/>
  </mergeCells>
  <conditionalFormatting sqref="D2:M27">
    <cfRule type="cellIs" dxfId="1" priority="1" stopIfTrue="1" operator="equal">
      <formula>$J$3</formula>
    </cfRule>
    <cfRule type="cellIs" dxfId="0" priority="2" stopIfTrue="1" operator="equal">
      <formula>$D$3</formula>
    </cfRule>
  </conditionalFormatting>
  <dataValidations count="1">
    <dataValidation type="list" allowBlank="1" showInputMessage="1" showErrorMessage="1" sqref="D3:M27" xr:uid="{8431EC17-15DD-459F-8BB5-0A1DE8BCF338}">
      <formula1>Symbol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GRID</vt:lpstr>
      <vt:lpstr>PIVOT</vt:lpstr>
      <vt:lpstr>DATA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Naik</dc:creator>
  <cp:lastModifiedBy>Monali Naik</cp:lastModifiedBy>
  <cp:lastPrinted>2024-12-08T21:18:56Z</cp:lastPrinted>
  <dcterms:created xsi:type="dcterms:W3CDTF">2024-12-08T16:02:35Z</dcterms:created>
  <dcterms:modified xsi:type="dcterms:W3CDTF">2024-12-08T21:45:29Z</dcterms:modified>
</cp:coreProperties>
</file>