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87013A37-48EC-4092-ADD3-D667FFB0A86B}" xr6:coauthVersionLast="47" xr6:coauthVersionMax="47" xr10:uidLastSave="{00000000-0000-0000-0000-000000000000}"/>
  <bookViews>
    <workbookView xWindow="28680" yWindow="4050" windowWidth="29040" windowHeight="15840" activeTab="1" xr2:uid="{00000000-000D-0000-FFFF-FFFF00000000}"/>
  </bookViews>
  <sheets>
    <sheet name="BS" sheetId="4" r:id="rId1"/>
    <sheet name="Indicators" sheetId="5" r:id="rId2"/>
  </sheets>
  <definedNames>
    <definedName name="_xlnm._FilterDatabase" localSheetId="0" hidden="1">BS!$A$4:$AC$25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5" l="1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D25" i="5"/>
  <c r="D24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E23" i="5"/>
  <c r="D2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D22" i="5"/>
  <c r="D21" i="5"/>
  <c r="D20" i="5"/>
  <c r="D19" i="5"/>
  <c r="D18" i="5"/>
  <c r="D17" i="5"/>
  <c r="D16" i="5"/>
  <c r="D15" i="5"/>
  <c r="D14" i="5"/>
  <c r="D13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E7" i="5"/>
  <c r="E8" i="5"/>
  <c r="E9" i="5"/>
  <c r="E10" i="5"/>
  <c r="D10" i="5"/>
  <c r="D9" i="5"/>
  <c r="D8" i="5"/>
  <c r="D7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E5" i="5"/>
  <c r="E6" i="5" s="1"/>
  <c r="F5" i="5"/>
  <c r="F6" i="5" s="1"/>
  <c r="G5" i="5"/>
  <c r="G6" i="5" s="1"/>
  <c r="H5" i="5"/>
  <c r="H6" i="5" s="1"/>
  <c r="I5" i="5"/>
  <c r="J5" i="5"/>
  <c r="K5" i="5"/>
  <c r="L5" i="5"/>
  <c r="M5" i="5"/>
  <c r="N5" i="5"/>
  <c r="N6" i="5" s="1"/>
  <c r="O5" i="5"/>
  <c r="O6" i="5" s="1"/>
  <c r="P5" i="5"/>
  <c r="P6" i="5" s="1"/>
  <c r="Q5" i="5"/>
  <c r="Q6" i="5" s="1"/>
  <c r="R5" i="5"/>
  <c r="R6" i="5" s="1"/>
  <c r="S5" i="5"/>
  <c r="S6" i="5" s="1"/>
  <c r="T5" i="5"/>
  <c r="U5" i="5"/>
  <c r="V5" i="5"/>
  <c r="V6" i="5" s="1"/>
  <c r="W5" i="5"/>
  <c r="W6" i="5" s="1"/>
  <c r="X5" i="5"/>
  <c r="X6" i="5" s="1"/>
  <c r="Y5" i="5"/>
  <c r="Y6" i="5" s="1"/>
  <c r="Z5" i="5"/>
  <c r="AA5" i="5"/>
  <c r="AA6" i="5" s="1"/>
  <c r="AB5" i="5"/>
  <c r="AB6" i="5" s="1"/>
  <c r="AC5" i="5"/>
  <c r="AC6" i="5" s="1"/>
  <c r="AD5" i="5"/>
  <c r="AD6" i="5" s="1"/>
  <c r="AE5" i="5"/>
  <c r="AE6" i="5" s="1"/>
  <c r="AF5" i="5"/>
  <c r="AG5" i="5"/>
  <c r="AH5" i="5"/>
  <c r="AI5" i="5"/>
  <c r="AI6" i="5" s="1"/>
  <c r="AJ5" i="5"/>
  <c r="AK5" i="5"/>
  <c r="AK6" i="5" s="1"/>
  <c r="AL5" i="5"/>
  <c r="AL6" i="5" s="1"/>
  <c r="AM5" i="5"/>
  <c r="AM6" i="5" s="1"/>
  <c r="AN5" i="5"/>
  <c r="AN6" i="5" s="1"/>
  <c r="AO5" i="5"/>
  <c r="AO6" i="5" s="1"/>
  <c r="AP5" i="5"/>
  <c r="AP6" i="5" s="1"/>
  <c r="AQ5" i="5"/>
  <c r="AQ6" i="5" s="1"/>
  <c r="AR5" i="5"/>
  <c r="AS5" i="5"/>
  <c r="AT5" i="5"/>
  <c r="AT6" i="5" s="1"/>
  <c r="AU5" i="5"/>
  <c r="AV5" i="5"/>
  <c r="AW5" i="5"/>
  <c r="AX5" i="5"/>
  <c r="AY5" i="5"/>
  <c r="AY6" i="5" s="1"/>
  <c r="AZ5" i="5"/>
  <c r="AZ6" i="5" s="1"/>
  <c r="BA5" i="5"/>
  <c r="BA6" i="5" s="1"/>
  <c r="BB5" i="5"/>
  <c r="BB6" i="5" s="1"/>
  <c r="BC5" i="5"/>
  <c r="BC6" i="5" s="1"/>
  <c r="BD5" i="5"/>
  <c r="BE5" i="5"/>
  <c r="BF5" i="5"/>
  <c r="BG5" i="5"/>
  <c r="BG6" i="5" s="1"/>
  <c r="BH5" i="5"/>
  <c r="BI5" i="5"/>
  <c r="BI6" i="5" s="1"/>
  <c r="BJ5" i="5"/>
  <c r="BJ6" i="5" s="1"/>
  <c r="BK5" i="5"/>
  <c r="BK6" i="5" s="1"/>
  <c r="BL5" i="5"/>
  <c r="BL6" i="5" s="1"/>
  <c r="BM5" i="5"/>
  <c r="BM6" i="5" s="1"/>
  <c r="BN5" i="5"/>
  <c r="BN6" i="5" s="1"/>
  <c r="BO5" i="5"/>
  <c r="BO6" i="5" s="1"/>
  <c r="BP5" i="5"/>
  <c r="BQ5" i="5"/>
  <c r="BR5" i="5"/>
  <c r="BR6" i="5" s="1"/>
  <c r="BS5" i="5"/>
  <c r="BS6" i="5" s="1"/>
  <c r="I6" i="5"/>
  <c r="J6" i="5"/>
  <c r="K6" i="5"/>
  <c r="L6" i="5"/>
  <c r="M6" i="5"/>
  <c r="T6" i="5"/>
  <c r="U6" i="5"/>
  <c r="Z6" i="5"/>
  <c r="AF6" i="5"/>
  <c r="AG6" i="5"/>
  <c r="AH6" i="5"/>
  <c r="AJ6" i="5"/>
  <c r="AR6" i="5"/>
  <c r="AS6" i="5"/>
  <c r="AU6" i="5"/>
  <c r="AV6" i="5"/>
  <c r="AW6" i="5"/>
  <c r="AX6" i="5"/>
  <c r="BD6" i="5"/>
  <c r="BE6" i="5"/>
  <c r="BF6" i="5"/>
  <c r="BH6" i="5"/>
  <c r="BP6" i="5"/>
  <c r="BQ6" i="5"/>
  <c r="D5" i="5"/>
  <c r="D6" i="5" s="1"/>
  <c r="D4" i="5"/>
  <c r="D3" i="5"/>
  <c r="D2" i="5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C36" i="4"/>
  <c r="BD32" i="4"/>
  <c r="BE32" i="4"/>
  <c r="BF32" i="4"/>
  <c r="BC32" i="4"/>
  <c r="AT48" i="4"/>
  <c r="AS48" i="4" s="1"/>
  <c r="AT47" i="4"/>
  <c r="AS47" i="4" s="1"/>
  <c r="AT46" i="4"/>
  <c r="AS46" i="4" s="1"/>
  <c r="AT45" i="4"/>
  <c r="AS45" i="4" s="1"/>
  <c r="AT44" i="4"/>
  <c r="AS44" i="4" s="1"/>
  <c r="AT43" i="4"/>
  <c r="AS43" i="4" s="1"/>
  <c r="AP48" i="4"/>
  <c r="AO48" i="4" s="1"/>
  <c r="AP47" i="4"/>
  <c r="AO47" i="4" s="1"/>
  <c r="AP46" i="4"/>
  <c r="AO46" i="4" s="1"/>
  <c r="AP45" i="4"/>
  <c r="AO45" i="4" s="1"/>
  <c r="AP44" i="4"/>
  <c r="AO44" i="4" s="1"/>
  <c r="AP43" i="4"/>
  <c r="AO43" i="4" s="1"/>
  <c r="AL48" i="4"/>
  <c r="AK48" i="4" s="1"/>
  <c r="AL47" i="4"/>
  <c r="AK47" i="4" s="1"/>
  <c r="AL46" i="4"/>
  <c r="AK46" i="4" s="1"/>
  <c r="AL45" i="4"/>
  <c r="AK45" i="4" s="1"/>
  <c r="AL44" i="4"/>
  <c r="AK44" i="4" s="1"/>
  <c r="AL43" i="4"/>
  <c r="AK43" i="4" s="1"/>
  <c r="AH48" i="4"/>
  <c r="AG48" i="4" s="1"/>
  <c r="AH47" i="4"/>
  <c r="AG47" i="4" s="1"/>
  <c r="AH46" i="4"/>
  <c r="AG46" i="4" s="1"/>
  <c r="AH45" i="4"/>
  <c r="AG45" i="4" s="1"/>
  <c r="AH44" i="4"/>
  <c r="AG44" i="4" s="1"/>
  <c r="AH43" i="4"/>
  <c r="AG43" i="4" s="1"/>
  <c r="AD48" i="4"/>
  <c r="AC48" i="4" s="1"/>
  <c r="AD47" i="4"/>
  <c r="AC47" i="4" s="1"/>
  <c r="AD46" i="4"/>
  <c r="AC46" i="4" s="1"/>
  <c r="AD45" i="4"/>
  <c r="AC45" i="4" s="1"/>
  <c r="AD44" i="4"/>
  <c r="AC44" i="4" s="1"/>
  <c r="AD43" i="4"/>
  <c r="AC43" i="4" s="1"/>
  <c r="Z48" i="4"/>
  <c r="Y48" i="4" s="1"/>
  <c r="Z47" i="4"/>
  <c r="Y47" i="4" s="1"/>
  <c r="Z46" i="4"/>
  <c r="Y46" i="4" s="1"/>
  <c r="Z45" i="4"/>
  <c r="Y45" i="4" s="1"/>
  <c r="Z44" i="4"/>
  <c r="Y44" i="4" s="1"/>
  <c r="Z43" i="4"/>
  <c r="Y43" i="4" s="1"/>
  <c r="V48" i="4"/>
  <c r="U48" i="4" s="1"/>
  <c r="V47" i="4"/>
  <c r="U47" i="4" s="1"/>
  <c r="V46" i="4"/>
  <c r="U46" i="4" s="1"/>
  <c r="V45" i="4"/>
  <c r="U45" i="4" s="1"/>
  <c r="V44" i="4"/>
  <c r="U44" i="4" s="1"/>
  <c r="V43" i="4"/>
  <c r="U43" i="4" s="1"/>
  <c r="R48" i="4"/>
  <c r="Q48" i="4" s="1"/>
  <c r="R47" i="4"/>
  <c r="Q47" i="4" s="1"/>
  <c r="R46" i="4"/>
  <c r="Q46" i="4" s="1"/>
  <c r="R45" i="4"/>
  <c r="Q45" i="4" s="1"/>
  <c r="R44" i="4"/>
  <c r="Q44" i="4" s="1"/>
  <c r="R43" i="4"/>
  <c r="Q43" i="4" s="1"/>
  <c r="N48" i="4"/>
  <c r="M48" i="4" s="1"/>
  <c r="N47" i="4"/>
  <c r="M47" i="4" s="1"/>
  <c r="N46" i="4"/>
  <c r="M46" i="4" s="1"/>
  <c r="N45" i="4"/>
  <c r="M45" i="4" s="1"/>
  <c r="N44" i="4"/>
  <c r="M44" i="4" s="1"/>
  <c r="N43" i="4"/>
  <c r="M43" i="4" s="1"/>
  <c r="J48" i="4"/>
  <c r="I48" i="4" s="1"/>
  <c r="J47" i="4"/>
  <c r="I47" i="4" s="1"/>
  <c r="J46" i="4"/>
  <c r="I46" i="4" s="1"/>
  <c r="J45" i="4"/>
  <c r="I45" i="4" s="1"/>
  <c r="J44" i="4"/>
  <c r="I44" i="4" s="1"/>
  <c r="J43" i="4"/>
  <c r="I43" i="4" s="1"/>
  <c r="F43" i="4"/>
  <c r="E43" i="4" s="1"/>
  <c r="F48" i="4"/>
  <c r="E48" i="4" s="1"/>
  <c r="F47" i="4"/>
  <c r="E47" i="4" s="1"/>
  <c r="F46" i="4"/>
  <c r="E46" i="4" s="1"/>
  <c r="F45" i="4"/>
  <c r="E45" i="4" s="1"/>
  <c r="F44" i="4"/>
  <c r="E44" i="4" s="1"/>
  <c r="AR48" i="4"/>
  <c r="AQ48" i="4" s="1"/>
  <c r="AR47" i="4"/>
  <c r="AQ47" i="4" s="1"/>
  <c r="AR46" i="4"/>
  <c r="AQ46" i="4" s="1"/>
  <c r="AR45" i="4"/>
  <c r="AQ45" i="4" s="1"/>
  <c r="AR44" i="4"/>
  <c r="AQ44" i="4" s="1"/>
  <c r="AR43" i="4"/>
  <c r="AQ43" i="4" s="1"/>
  <c r="AN48" i="4"/>
  <c r="AM48" i="4" s="1"/>
  <c r="AN47" i="4"/>
  <c r="AM47" i="4" s="1"/>
  <c r="AN46" i="4"/>
  <c r="AM46" i="4" s="1"/>
  <c r="AN45" i="4"/>
  <c r="AM45" i="4" s="1"/>
  <c r="AN44" i="4"/>
  <c r="AM44" i="4" s="1"/>
  <c r="AN43" i="4"/>
  <c r="AM43" i="4" s="1"/>
  <c r="AJ48" i="4"/>
  <c r="AI48" i="4" s="1"/>
  <c r="AJ47" i="4"/>
  <c r="AI47" i="4" s="1"/>
  <c r="AJ46" i="4"/>
  <c r="AI46" i="4" s="1"/>
  <c r="AJ45" i="4"/>
  <c r="AI45" i="4" s="1"/>
  <c r="AJ44" i="4"/>
  <c r="AI44" i="4" s="1"/>
  <c r="AJ43" i="4"/>
  <c r="AI43" i="4" s="1"/>
  <c r="AF48" i="4"/>
  <c r="AE48" i="4" s="1"/>
  <c r="AF47" i="4"/>
  <c r="AE47" i="4" s="1"/>
  <c r="AF46" i="4"/>
  <c r="AE46" i="4" s="1"/>
  <c r="AF45" i="4"/>
  <c r="AE45" i="4" s="1"/>
  <c r="AF44" i="4"/>
  <c r="AE44" i="4" s="1"/>
  <c r="AF43" i="4"/>
  <c r="AE43" i="4" s="1"/>
  <c r="AB48" i="4"/>
  <c r="AA48" i="4" s="1"/>
  <c r="AB47" i="4"/>
  <c r="AA47" i="4" s="1"/>
  <c r="AB46" i="4"/>
  <c r="AA46" i="4" s="1"/>
  <c r="AB45" i="4"/>
  <c r="AA45" i="4" s="1"/>
  <c r="AB44" i="4"/>
  <c r="AA44" i="4" s="1"/>
  <c r="AB43" i="4"/>
  <c r="AA43" i="4" s="1"/>
  <c r="X48" i="4"/>
  <c r="W48" i="4" s="1"/>
  <c r="X47" i="4"/>
  <c r="W47" i="4" s="1"/>
  <c r="X46" i="4"/>
  <c r="W46" i="4" s="1"/>
  <c r="X45" i="4"/>
  <c r="W45" i="4" s="1"/>
  <c r="X44" i="4"/>
  <c r="W44" i="4" s="1"/>
  <c r="X43" i="4"/>
  <c r="W43" i="4" s="1"/>
  <c r="T48" i="4"/>
  <c r="S48" i="4" s="1"/>
  <c r="T47" i="4"/>
  <c r="S47" i="4" s="1"/>
  <c r="T46" i="4"/>
  <c r="S46" i="4" s="1"/>
  <c r="T45" i="4"/>
  <c r="S45" i="4" s="1"/>
  <c r="T44" i="4"/>
  <c r="S44" i="4" s="1"/>
  <c r="T43" i="4"/>
  <c r="S43" i="4" s="1"/>
  <c r="P48" i="4"/>
  <c r="O48" i="4" s="1"/>
  <c r="P47" i="4"/>
  <c r="O47" i="4" s="1"/>
  <c r="P46" i="4"/>
  <c r="O46" i="4" s="1"/>
  <c r="P45" i="4"/>
  <c r="O45" i="4" s="1"/>
  <c r="P44" i="4"/>
  <c r="O44" i="4" s="1"/>
  <c r="P43" i="4"/>
  <c r="O43" i="4" s="1"/>
  <c r="L48" i="4"/>
  <c r="K48" i="4" s="1"/>
  <c r="L47" i="4"/>
  <c r="K47" i="4" s="1"/>
  <c r="L46" i="4"/>
  <c r="K46" i="4" s="1"/>
  <c r="L45" i="4"/>
  <c r="K45" i="4" s="1"/>
  <c r="L44" i="4"/>
  <c r="K44" i="4" s="1"/>
  <c r="L43" i="4"/>
  <c r="K43" i="4" s="1"/>
  <c r="H48" i="4"/>
  <c r="G48" i="4" s="1"/>
  <c r="H47" i="4"/>
  <c r="G47" i="4" s="1"/>
  <c r="H46" i="4"/>
  <c r="G46" i="4" s="1"/>
  <c r="H45" i="4"/>
  <c r="G45" i="4" s="1"/>
  <c r="H44" i="4"/>
  <c r="G44" i="4" s="1"/>
  <c r="H43" i="4"/>
  <c r="G43" i="4" s="1"/>
  <c r="D48" i="4"/>
  <c r="C48" i="4" s="1"/>
  <c r="D47" i="4"/>
  <c r="C47" i="4" s="1"/>
  <c r="D44" i="4"/>
  <c r="C44" i="4" s="1"/>
  <c r="D45" i="4"/>
  <c r="C45" i="4" s="1"/>
  <c r="D46" i="4"/>
  <c r="C46" i="4" s="1"/>
  <c r="D43" i="4"/>
  <c r="C43" i="4" s="1"/>
  <c r="AU38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C41" i="4"/>
  <c r="AL38" i="4"/>
  <c r="AJ39" i="4" s="1"/>
  <c r="AT38" i="4"/>
  <c r="AR39" i="4" s="1"/>
  <c r="AP38" i="4"/>
  <c r="AP39" i="4" s="1"/>
  <c r="AH38" i="4"/>
  <c r="AF39" i="4" s="1"/>
  <c r="AD38" i="4"/>
  <c r="AD39" i="4" s="1"/>
  <c r="Z38" i="4"/>
  <c r="Y39" i="4" s="1"/>
  <c r="V38" i="4"/>
  <c r="V39" i="4" s="1"/>
  <c r="R38" i="4"/>
  <c r="R39" i="4" s="1"/>
  <c r="N38" i="4"/>
  <c r="L39" i="4" s="1"/>
  <c r="J38" i="4"/>
  <c r="H39" i="4" s="1"/>
  <c r="F38" i="4"/>
  <c r="D39" i="4" s="1"/>
  <c r="AV38" i="4"/>
  <c r="BR30" i="5"/>
  <c r="BN30" i="5"/>
  <c r="BL30" i="5"/>
  <c r="BJ30" i="5"/>
  <c r="BF30" i="5"/>
  <c r="BD30" i="5"/>
  <c r="BB30" i="5"/>
  <c r="AZ30" i="5"/>
  <c r="AX30" i="5"/>
  <c r="AK32" i="5"/>
  <c r="AL32" i="5"/>
  <c r="AM32" i="5"/>
  <c r="AJ32" i="5"/>
  <c r="BR17" i="4"/>
  <c r="BS30" i="5" s="1"/>
  <c r="BR15" i="4"/>
  <c r="BR13" i="4"/>
  <c r="BP17" i="4"/>
  <c r="BQ30" i="5" s="1"/>
  <c r="BP15" i="4"/>
  <c r="BP13" i="4"/>
  <c r="BN17" i="4"/>
  <c r="BO30" i="5" s="1"/>
  <c r="BN15" i="4"/>
  <c r="BN13" i="4"/>
  <c r="BL17" i="4"/>
  <c r="BM30" i="5" s="1"/>
  <c r="BL15" i="4"/>
  <c r="BL13" i="4"/>
  <c r="BJ17" i="4"/>
  <c r="BK30" i="5" s="1"/>
  <c r="BJ15" i="4"/>
  <c r="BJ13" i="4"/>
  <c r="BH17" i="4"/>
  <c r="BI30" i="5" s="1"/>
  <c r="BH15" i="4"/>
  <c r="BH13" i="4"/>
  <c r="BF17" i="4"/>
  <c r="BG30" i="5" s="1"/>
  <c r="BF13" i="4"/>
  <c r="BD17" i="4"/>
  <c r="BE30" i="5" s="1"/>
  <c r="BB17" i="4"/>
  <c r="BC30" i="5" s="1"/>
  <c r="AZ17" i="4"/>
  <c r="AV13" i="4"/>
  <c r="AT17" i="4"/>
  <c r="AU30" i="5" s="1"/>
  <c r="AT13" i="4"/>
  <c r="AS17" i="4"/>
  <c r="AT30" i="5" s="1"/>
  <c r="AQ17" i="4"/>
  <c r="AR30" i="5" s="1"/>
  <c r="AQ15" i="4"/>
  <c r="AQ13" i="4"/>
  <c r="AQ7" i="4"/>
  <c r="AQ30" i="5"/>
  <c r="AO30" i="5"/>
  <c r="AM30" i="5"/>
  <c r="AL30" i="5"/>
  <c r="AK30" i="5"/>
  <c r="AJ30" i="5"/>
  <c r="AA30" i="5"/>
  <c r="O30" i="5"/>
  <c r="N30" i="5"/>
  <c r="K30" i="5"/>
  <c r="J30" i="5"/>
  <c r="I30" i="5"/>
  <c r="G30" i="5"/>
  <c r="F30" i="5"/>
  <c r="AI30" i="5"/>
  <c r="BA30" i="5"/>
  <c r="AW30" i="5"/>
  <c r="AS30" i="5"/>
  <c r="AB30" i="5"/>
  <c r="X30" i="5"/>
  <c r="U30" i="5"/>
  <c r="T30" i="5"/>
  <c r="P29" i="5"/>
  <c r="E29" i="5"/>
  <c r="F29" i="5"/>
  <c r="G29" i="5"/>
  <c r="H29" i="5"/>
  <c r="I29" i="5"/>
  <c r="J29" i="5"/>
  <c r="K29" i="5"/>
  <c r="L29" i="5"/>
  <c r="M29" i="5"/>
  <c r="N29" i="5"/>
  <c r="O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D29" i="5"/>
  <c r="S30" i="5"/>
  <c r="W30" i="5"/>
  <c r="Y30" i="5"/>
  <c r="Z30" i="5"/>
  <c r="AV30" i="5"/>
  <c r="AY30" i="5"/>
  <c r="BH30" i="5"/>
  <c r="BP30" i="5"/>
  <c r="D30" i="5"/>
  <c r="U39" i="4" l="1"/>
  <c r="G39" i="4"/>
  <c r="AA39" i="4"/>
  <c r="AB39" i="4"/>
  <c r="AM39" i="4"/>
  <c r="AO39" i="4"/>
  <c r="T39" i="4"/>
  <c r="W39" i="4"/>
  <c r="AN39" i="4"/>
  <c r="Z39" i="4"/>
  <c r="X39" i="4"/>
  <c r="C39" i="4"/>
  <c r="AC39" i="4"/>
  <c r="F39" i="4"/>
  <c r="E39" i="4"/>
  <c r="AE39" i="4"/>
  <c r="K39" i="4"/>
  <c r="AH39" i="4"/>
  <c r="Q39" i="4"/>
  <c r="AG39" i="4"/>
  <c r="S39" i="4"/>
  <c r="P39" i="4"/>
  <c r="AQ39" i="4"/>
  <c r="J39" i="4"/>
  <c r="AT39" i="4"/>
  <c r="I39" i="4"/>
  <c r="AS39" i="4"/>
  <c r="AI39" i="4"/>
  <c r="N39" i="4"/>
  <c r="AL39" i="4"/>
  <c r="M39" i="4"/>
  <c r="AK39" i="4"/>
  <c r="O39" i="4"/>
  <c r="AP30" i="5"/>
  <c r="AN30" i="5"/>
  <c r="AH30" i="5"/>
  <c r="AE30" i="5"/>
  <c r="AG30" i="5"/>
  <c r="AC30" i="5"/>
  <c r="AF30" i="5"/>
  <c r="AD30" i="5"/>
  <c r="V30" i="5"/>
  <c r="R30" i="5"/>
  <c r="Q30" i="5"/>
  <c r="P30" i="5"/>
  <c r="M30" i="5"/>
  <c r="L30" i="5"/>
  <c r="H30" i="5"/>
  <c r="E30" i="5"/>
</calcChain>
</file>

<file path=xl/sharedStrings.xml><?xml version="1.0" encoding="utf-8"?>
<sst xmlns="http://schemas.openxmlformats.org/spreadsheetml/2006/main" count="495" uniqueCount="286">
  <si>
    <t>Revenue</t>
  </si>
  <si>
    <t>Gross Profit</t>
  </si>
  <si>
    <t>Reference Items</t>
  </si>
  <si>
    <t>Right click to show data transparency (not supported for all values)</t>
  </si>
  <si>
    <t>In Millions of EUR except Per Share</t>
  </si>
  <si>
    <t>Q1 2005</t>
  </si>
  <si>
    <t>Q2 2005</t>
  </si>
  <si>
    <t>Q3 2005</t>
  </si>
  <si>
    <t>Q1 2006</t>
  </si>
  <si>
    <t>Q2 2006</t>
  </si>
  <si>
    <t>Q3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</si>
  <si>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</si>
  <si>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</si>
  <si>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</si>
  <si>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</si>
  <si>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</si>
  <si>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</si>
  <si>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</si>
  <si>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</si>
  <si>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</si>
  <si>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</si>
  <si>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</si>
  <si>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</si>
  <si>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</si>
  <si>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</si>
  <si>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</si>
  <si>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</si>
  <si>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</si>
  <si>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</si>
  <si>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</si>
  <si>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</si>
  <si>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3 Months Ending</t>
  </si>
  <si>
    <t>03/31/2005</t>
  </si>
  <si>
    <t>06/30/2005</t>
  </si>
  <si>
    <t>09/30/2005</t>
  </si>
  <si>
    <t>03/31/2006</t>
  </si>
  <si>
    <t>06/30/2006</t>
  </si>
  <si>
    <t>09/30/2006</t>
  </si>
  <si>
    <t>03/31/2007</t>
  </si>
  <si>
    <t>06/30/2007</t>
  </si>
  <si>
    <t>09/30/2007</t>
  </si>
  <si>
    <t>12/31/2007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</si>
  <si>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</si>
  <si>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</si>
  <si>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</si>
  <si>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</si>
  <si>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</si>
  <si>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</si>
  <si>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</si>
  <si>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</si>
  <si>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</si>
  <si>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</si>
  <si>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</si>
  <si>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</si>
  <si>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</si>
  <si>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</si>
  <si>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</si>
  <si>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</si>
  <si>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SALES_REV_TURN</t>
  </si>
  <si>
    <t xml:space="preserve">  - Cost of Revenue</t>
  </si>
  <si>
    <t>IS_COGS_TO_FE_AND_PP_AND_G</t>
  </si>
  <si>
    <t>GROSS_PROFIT</t>
  </si>
  <si>
    <t>Operating Income (Loss)</t>
  </si>
  <si>
    <t>IS_OPER_INC</t>
  </si>
  <si>
    <t>Pretax Income (Loss), Adjusted</t>
  </si>
  <si>
    <t>PRETAX_INC</t>
  </si>
  <si>
    <t>Net Income, GAAP</t>
  </si>
  <si>
    <t>NET_INCOME</t>
  </si>
  <si>
    <t>Basic EPS, GAAP</t>
  </si>
  <si>
    <t>IS_EPS</t>
  </si>
  <si>
    <t>Source: Bloomberg</t>
  </si>
  <si>
    <t>12/31/2021</t>
  </si>
  <si>
    <t>09/30/2021</t>
  </si>
  <si>
    <t>06/30/2021</t>
  </si>
  <si>
    <t>03/31/2021</t>
  </si>
  <si>
    <t>12/31/2020</t>
  </si>
  <si>
    <t>09/30/2020</t>
  </si>
  <si>
    <t>06/30/2020</t>
  </si>
  <si>
    <t>03/31/2020</t>
  </si>
  <si>
    <t>12/31/2019</t>
  </si>
  <si>
    <t>09/30/2019</t>
  </si>
  <si>
    <t>06/30/2019</t>
  </si>
  <si>
    <t>03/31/2019</t>
  </si>
  <si>
    <t>12/31/2018</t>
  </si>
  <si>
    <t>09/30/2018</t>
  </si>
  <si>
    <t>06/30/2018</t>
  </si>
  <si>
    <t>03/31/2018</t>
  </si>
  <si>
    <t>12/31/2017</t>
  </si>
  <si>
    <t>09/30/2017</t>
  </si>
  <si>
    <t>06/30/2017</t>
  </si>
  <si>
    <t>03/31/2017</t>
  </si>
  <si>
    <t>12/31/2016</t>
  </si>
  <si>
    <t>09/30/2016</t>
  </si>
  <si>
    <t>06/30/2016</t>
  </si>
  <si>
    <t>03/31/2016</t>
  </si>
  <si>
    <t>12/31/2015</t>
  </si>
  <si>
    <t>09/30/2015</t>
  </si>
  <si>
    <t>06/30/2015</t>
  </si>
  <si>
    <t>03/31/2015</t>
  </si>
  <si>
    <t>12/31/2014</t>
  </si>
  <si>
    <t>09/30/2014</t>
  </si>
  <si>
    <t>06/30/2014</t>
  </si>
  <si>
    <t>03/31/2014</t>
  </si>
  <si>
    <t>12/31/2013</t>
  </si>
  <si>
    <t>09/30/2013</t>
  </si>
  <si>
    <t>06/30/2013</t>
  </si>
  <si>
    <t>03/31/2013</t>
  </si>
  <si>
    <t>12/31/2012</t>
  </si>
  <si>
    <t>09/30/2012</t>
  </si>
  <si>
    <t>06/30/2012</t>
  </si>
  <si>
    <t>03/31/2012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</si>
  <si>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</si>
  <si>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</si>
  <si>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</si>
  <si>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</si>
  <si>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</si>
  <si>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</si>
  <si>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</si>
  <si>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</si>
  <si>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</si>
  <si>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</si>
  <si>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</si>
  <si>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</si>
  <si>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</si>
  <si>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</si>
  <si>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</si>
  <si>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</si>
  <si>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</si>
  <si>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</si>
  <si>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</si>
  <si>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</si>
  <si>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</si>
  <si>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</si>
  <si>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</si>
  <si>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</si>
  <si>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</si>
  <si>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</si>
  <si>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</si>
  <si>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</si>
  <si>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</si>
  <si>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</si>
  <si>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</si>
  <si>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</si>
  <si>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</si>
  <si>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</si>
  <si>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</si>
  <si>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</si>
  <si>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</si>
  <si>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</si>
  <si>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</si>
  <si>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</si>
  <si>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NUM_OF_EMPLOYEES</t>
  </si>
  <si>
    <t>Number of Employees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</si>
  <si>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</si>
  <si>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</si>
  <si>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</si>
  <si>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</si>
  <si>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</si>
  <si>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</si>
  <si>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BS_PURE_RETAINED_EARNINGS</t>
  </si>
  <si>
    <t xml:space="preserve">  + Retained Earnings</t>
  </si>
  <si>
    <t>BS_SH_CAP_AND_APIC</t>
  </si>
  <si>
    <t xml:space="preserve">  + Share Capital &amp; APIC</t>
  </si>
  <si>
    <t>BS_TOT_LIAB2</t>
  </si>
  <si>
    <t>Total Liabilities</t>
  </si>
  <si>
    <t>NON_CUR_LIAB</t>
  </si>
  <si>
    <t>Total Noncurrent Liabilities</t>
  </si>
  <si>
    <t>BS_LT_BORROW</t>
  </si>
  <si>
    <t xml:space="preserve">  + LT Debt</t>
  </si>
  <si>
    <t>BS_CUR_LIAB</t>
  </si>
  <si>
    <t>Total Current Liabilities</t>
  </si>
  <si>
    <t>BS_ST_BORROW</t>
  </si>
  <si>
    <t xml:space="preserve">  + ST Debt</t>
  </si>
  <si>
    <t>Liabilities &amp; Shareholders' Equity</t>
  </si>
  <si>
    <t>BS_TOT_ASSET</t>
  </si>
  <si>
    <t>Total Assets</t>
  </si>
  <si>
    <t>BS_TOT_NON_CUR_ASSET</t>
  </si>
  <si>
    <t>Total Noncurrent Assets</t>
  </si>
  <si>
    <t>BS_CUR_ASSET_REPORT</t>
  </si>
  <si>
    <t>Total Current Assets</t>
  </si>
  <si>
    <t>BS_INVENTORIES</t>
  </si>
  <si>
    <t xml:space="preserve">  + Inventories</t>
  </si>
  <si>
    <t>BS_CASH_NEAR_CASH_ITEM</t>
  </si>
  <si>
    <t xml:space="preserve">    + Cash &amp; Cash Equivalents</t>
  </si>
  <si>
    <t>Q4 2005</t>
  </si>
  <si>
    <t>12/31/2005</t>
  </si>
  <si>
    <t>Q4 2006</t>
  </si>
  <si>
    <t>12/31/2006</t>
  </si>
  <si>
    <t>Formulė</t>
  </si>
  <si>
    <t>Trump. Turtas/trump.įsipar.</t>
  </si>
  <si>
    <t>Trump. Turtas - Atsargos/trump.įsipar.</t>
  </si>
  <si>
    <t>Pinigai ir jų ekviv./trump. Įsipar.</t>
  </si>
  <si>
    <t>Trump. Turtas - Trump. Įsipar.</t>
  </si>
  <si>
    <t>Apyvartinis kapitalas/Turtas</t>
  </si>
  <si>
    <t>Grynasis pelnas/Pardavimo pajamos</t>
  </si>
  <si>
    <t>Bendrasis pelnas/Pardavimo pajamos</t>
  </si>
  <si>
    <t>Tipinės veiklos pelnas/pardavimo pajamos</t>
  </si>
  <si>
    <t>Pelnas prieš mokesčius EBT/pardavimo pajamos</t>
  </si>
  <si>
    <t>Grynasis pelnas/vidutinis turtas</t>
  </si>
  <si>
    <t>Grynasis pelnas/vidutinis nuosavas kapitalas</t>
  </si>
  <si>
    <t>Įsipareigojimai/turtas</t>
  </si>
  <si>
    <t>Ilg. Fin. Skola+ trump. Fin.skola/turtas</t>
  </si>
  <si>
    <t>Įsipareigojimai/nuosavas kapitalas</t>
  </si>
  <si>
    <t>Skola/nuosavas kapitalas</t>
  </si>
  <si>
    <t>Ilg. Fin. Skola/nuosavas kapitalas</t>
  </si>
  <si>
    <t>Nuosavas kapitalas/įsipareigojimai</t>
  </si>
  <si>
    <t>Skola/Skola+nuosavas kapitalas</t>
  </si>
  <si>
    <t>LT Debt/LT debt+equity</t>
  </si>
  <si>
    <t>Nuosavas kapitalas/Turtas</t>
  </si>
  <si>
    <t>Trumpalaikis turtas/nuosavas kapitalas</t>
  </si>
  <si>
    <t>Pardavimo savikaina/vid. metinės atsargos</t>
  </si>
  <si>
    <t>Pardavimo pajamos/ilg. Turtas</t>
  </si>
  <si>
    <t>Pardavimo pajamos/Turtas</t>
  </si>
  <si>
    <t>EPS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</si>
  <si>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</si>
  <si>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</si>
  <si>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</si>
  <si>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</si>
  <si>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</si>
  <si>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</si>
  <si>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</si>
  <si>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</si>
  <si>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</si>
  <si>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</si>
  <si>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</si>
  <si>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</si>
  <si>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</si>
  <si>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</si>
  <si>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</si>
  <si>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</si>
  <si>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</si>
  <si>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</si>
  <si>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</si>
  <si>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</si>
  <si>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</si>
  <si>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</si>
  <si>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</si>
  <si>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</si>
  <si>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</si>
  <si>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</si>
  <si>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</si>
  <si>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P/E ratio</t>
  </si>
  <si>
    <t>x28</t>
  </si>
  <si>
    <t>(Turtas - Įsipareigojimai)/shares outstanding</t>
  </si>
  <si>
    <t>x29</t>
  </si>
  <si>
    <t>x30</t>
  </si>
  <si>
    <t>x31</t>
  </si>
  <si>
    <t>x32</t>
  </si>
  <si>
    <t>x33</t>
  </si>
  <si>
    <t xml:space="preserve">AB Žemaitijos pienas (ZMP1L) 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</si>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</sst>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0" fontId="6" fillId="33" borderId="16">
      <alignment horizontal="left"/>
    </xf>
    <xf numFmtId="0" fontId="6" fillId="33" borderId="16">
      <alignment horizontal="right"/>
    </xf>
    <xf numFmtId="0" fontId="6" fillId="33" borderId="17">
      <alignment horizontal="left"/>
    </xf>
    <xf numFmtId="0" fontId="6" fillId="33" borderId="17">
      <alignment horizontal="right"/>
    </xf>
    <xf numFmtId="0" fontId="7" fillId="34" borderId="18"/>
    <xf numFmtId="0" fontId="3" fillId="34" borderId="18"/>
    <xf numFmtId="9" fontId="10" fillId="0" borderId="0" applyFont="0" applyFill="0" applyBorder="0" applyAlignment="0" applyProtection="0"/>
  </cellStyleXfs>
  <cellXfs count="67">
    <xf numFmtId="0" fontId="0" fillId="0" borderId="0" xfId="0"/>
    <xf numFmtId="0" fontId="6" fillId="33" borderId="16" xfId="55">
      <alignment horizontal="left"/>
    </xf>
    <xf numFmtId="0" fontId="6" fillId="33" borderId="16" xfId="56">
      <alignment horizontal="right"/>
    </xf>
    <xf numFmtId="0" fontId="6" fillId="33" borderId="17" xfId="57">
      <alignment horizontal="left"/>
    </xf>
    <xf numFmtId="0" fontId="6" fillId="33" borderId="17" xfId="58">
      <alignment horizontal="right"/>
    </xf>
    <xf numFmtId="0" fontId="7" fillId="34" borderId="18" xfId="59"/>
    <xf numFmtId="0" fontId="3" fillId="34" borderId="18" xfId="6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164" fontId="1" fillId="34" borderId="2" xfId="52">
      <alignment horizontal="right"/>
    </xf>
    <xf numFmtId="1" fontId="7" fillId="34" borderId="2" xfId="53">
      <alignment horizontal="right"/>
    </xf>
    <xf numFmtId="164" fontId="7" fillId="34" borderId="2" xfId="54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0" fillId="36" borderId="19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1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20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37" borderId="19" xfId="0" applyFill="1" applyBorder="1" applyAlignment="1">
      <alignment vertical="center" wrapText="1"/>
    </xf>
    <xf numFmtId="165" fontId="0" fillId="0" borderId="4" xfId="61" applyNumberFormat="1" applyFont="1" applyBorder="1" applyAlignment="1">
      <alignment horizontal="center" vertical="center"/>
    </xf>
    <xf numFmtId="0" fontId="0" fillId="37" borderId="18" xfId="0" applyFill="1" applyBorder="1" applyAlignment="1">
      <alignment vertical="center" wrapText="1"/>
    </xf>
    <xf numFmtId="165" fontId="0" fillId="0" borderId="0" xfId="6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61" applyNumberFormat="1" applyFont="1" applyBorder="1" applyAlignment="1">
      <alignment horizontal="center" vertical="center"/>
    </xf>
    <xf numFmtId="0" fontId="0" fillId="38" borderId="19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18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20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9" borderId="18" xfId="0" applyFill="1" applyBorder="1" applyAlignment="1">
      <alignment vertical="center" wrapText="1"/>
    </xf>
    <xf numFmtId="0" fontId="0" fillId="39" borderId="20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40" borderId="0" xfId="0" applyFill="1" applyAlignment="1">
      <alignment vertical="center"/>
    </xf>
    <xf numFmtId="0" fontId="0" fillId="40" borderId="0" xfId="0" applyFill="1" applyAlignment="1">
      <alignment vertical="center" wrapText="1"/>
    </xf>
    <xf numFmtId="0" fontId="25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1" fontId="1" fillId="34" borderId="2" xfId="52" applyNumberFormat="1">
      <alignment horizontal="right"/>
    </xf>
    <xf numFmtId="164" fontId="7" fillId="34" borderId="2" xfId="52" applyFont="1">
      <alignment horizontal="right"/>
    </xf>
    <xf numFmtId="0" fontId="6" fillId="33" borderId="16" xfId="32" applyBorder="1">
      <alignment horizontal="right"/>
    </xf>
    <xf numFmtId="0" fontId="6" fillId="33" borderId="17" xfId="30" applyBorder="1">
      <alignment horizontal="right"/>
    </xf>
    <xf numFmtId="164" fontId="28" fillId="0" borderId="2" xfId="52" applyFont="1" applyFill="1">
      <alignment horizontal="right"/>
    </xf>
    <xf numFmtId="1" fontId="28" fillId="0" borderId="2" xfId="52" applyNumberFormat="1" applyFont="1" applyFill="1">
      <alignment horizontal="right"/>
    </xf>
    <xf numFmtId="165" fontId="0" fillId="0" borderId="0" xfId="61" applyNumberFormat="1" applyFont="1"/>
    <xf numFmtId="164" fontId="7" fillId="40" borderId="2" xfId="54" applyFill="1">
      <alignment horizontal="right"/>
    </xf>
    <xf numFmtId="164" fontId="1" fillId="40" borderId="2" xfId="52" applyFill="1">
      <alignment horizontal="right"/>
    </xf>
    <xf numFmtId="0" fontId="6" fillId="42" borderId="16" xfId="56" applyFill="1">
      <alignment horizontal="right"/>
    </xf>
    <xf numFmtId="0" fontId="6" fillId="42" borderId="17" xfId="58" applyFill="1">
      <alignment horizontal="right"/>
    </xf>
    <xf numFmtId="164" fontId="0" fillId="0" borderId="0" xfId="61" applyNumberFormat="1" applyFont="1"/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58" xr:uid="{D8EA4396-B70E-4CD4-960B-37F327A59F70}"/>
    <cellStyle name="fa_column_header_bottom_left" xfId="51" xr:uid="{00000000-0005-0000-0000-00001F000000}"/>
    <cellStyle name="fa_column_header_bottom_left 2" xfId="57" xr:uid="{65A12238-70AE-410F-BEB6-B868D1F69931}"/>
    <cellStyle name="fa_column_header_empty" xfId="31" xr:uid="{00000000-0005-0000-0000-000020000000}"/>
    <cellStyle name="fa_column_header_top" xfId="32" xr:uid="{00000000-0005-0000-0000-000021000000}"/>
    <cellStyle name="fa_column_header_top 2" xfId="56" xr:uid="{805C7DE1-39F3-4767-8DF1-AA3C357F027F}"/>
    <cellStyle name="fa_column_header_top_left" xfId="33" xr:uid="{00000000-0005-0000-0000-000022000000}"/>
    <cellStyle name="fa_column_header_top_left 2" xfId="55" xr:uid="{345AA0EF-1055-45FF-941A-FC0AB3930B83}"/>
    <cellStyle name="fa_data_bold_0" xfId="53" xr:uid="{00000000-0005-0000-0000-000023000000}"/>
    <cellStyle name="fa_data_bold_3" xfId="54" xr:uid="{00000000-0005-0000-0000-000024000000}"/>
    <cellStyle name="fa_data_standard_3" xfId="52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bold 2" xfId="59" xr:uid="{5B40EC1D-68A8-4AA8-A23B-028ECA53CC79}"/>
    <cellStyle name="fa_row_header_standard" xfId="36" xr:uid="{00000000-0005-0000-0000-00002B000000}"/>
    <cellStyle name="fa_row_header_standard 2" xfId="60" xr:uid="{CD71DF5A-9FCB-499C-A113-7420C059ACEA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61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1ED5-B21D-4983-AA47-E8260002BD3D}">
  <dimension ref="A1:BS4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36" sqref="C36:BR36"/>
    </sheetView>
  </sheetViews>
  <sheetFormatPr defaultRowHeight="15" x14ac:dyDescent="0.25"/>
  <cols>
    <col min="1" max="1" width="35.140625" customWidth="1"/>
    <col min="2" max="2" width="0" hidden="1" customWidth="1"/>
    <col min="3" max="70" width="14.140625" customWidth="1"/>
    <col min="71" max="71" width="9.5703125" bestFit="1" customWidth="1"/>
  </cols>
  <sheetData>
    <row r="1" spans="1:7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ht="20.25" x14ac:dyDescent="0.25">
      <c r="A2" s="14" t="s">
        <v>249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</row>
    <row r="3" spans="1:7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 x14ac:dyDescent="0.25">
      <c r="A4" s="1" t="s">
        <v>4</v>
      </c>
      <c r="B4" s="1"/>
      <c r="C4" s="2" t="s">
        <v>5</v>
      </c>
      <c r="D4" s="2" t="s">
        <v>6</v>
      </c>
      <c r="E4" s="2" t="s">
        <v>7</v>
      </c>
      <c r="F4" s="10" t="s">
        <v>184</v>
      </c>
      <c r="G4" s="2" t="s">
        <v>8</v>
      </c>
      <c r="H4" s="2" t="s">
        <v>9</v>
      </c>
      <c r="I4" s="2" t="s">
        <v>10</v>
      </c>
      <c r="J4" s="10" t="s">
        <v>186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150</v>
      </c>
      <c r="AF4" s="2" t="s">
        <v>149</v>
      </c>
      <c r="AG4" s="2" t="s">
        <v>148</v>
      </c>
      <c r="AH4" s="2" t="s">
        <v>147</v>
      </c>
      <c r="AI4" s="2" t="s">
        <v>146</v>
      </c>
      <c r="AJ4" s="2" t="s">
        <v>145</v>
      </c>
      <c r="AK4" s="2" t="s">
        <v>144</v>
      </c>
      <c r="AL4" s="2" t="s">
        <v>143</v>
      </c>
      <c r="AM4" s="2" t="s">
        <v>142</v>
      </c>
      <c r="AN4" s="2" t="s">
        <v>141</v>
      </c>
      <c r="AO4" s="2" t="s">
        <v>140</v>
      </c>
      <c r="AP4" s="2" t="s">
        <v>139</v>
      </c>
      <c r="AQ4" s="2" t="s">
        <v>138</v>
      </c>
      <c r="AR4" s="2" t="s">
        <v>137</v>
      </c>
      <c r="AS4" s="2" t="s">
        <v>136</v>
      </c>
      <c r="AT4" s="2" t="s">
        <v>135</v>
      </c>
      <c r="AU4" s="64" t="s">
        <v>134</v>
      </c>
      <c r="AV4" s="2" t="s">
        <v>133</v>
      </c>
      <c r="AW4" s="2" t="s">
        <v>132</v>
      </c>
      <c r="AX4" s="2" t="s">
        <v>131</v>
      </c>
      <c r="AY4" s="2" t="s">
        <v>130</v>
      </c>
      <c r="AZ4" s="2" t="s">
        <v>129</v>
      </c>
      <c r="BA4" s="2" t="s">
        <v>128</v>
      </c>
      <c r="BB4" s="2" t="s">
        <v>127</v>
      </c>
      <c r="BC4" s="2" t="s">
        <v>126</v>
      </c>
      <c r="BD4" s="2" t="s">
        <v>125</v>
      </c>
      <c r="BE4" s="2" t="s">
        <v>124</v>
      </c>
      <c r="BF4" s="2" t="s">
        <v>123</v>
      </c>
      <c r="BG4" s="2" t="s">
        <v>122</v>
      </c>
      <c r="BH4" s="2" t="s">
        <v>121</v>
      </c>
      <c r="BI4" s="2" t="s">
        <v>120</v>
      </c>
      <c r="BJ4" s="2" t="s">
        <v>119</v>
      </c>
      <c r="BK4" s="2" t="s">
        <v>118</v>
      </c>
      <c r="BL4" s="2" t="s">
        <v>117</v>
      </c>
      <c r="BM4" s="2" t="s">
        <v>116</v>
      </c>
      <c r="BN4" s="2" t="s">
        <v>115</v>
      </c>
      <c r="BO4" s="2" t="s">
        <v>114</v>
      </c>
      <c r="BP4" s="2" t="s">
        <v>113</v>
      </c>
      <c r="BQ4" s="2" t="s">
        <v>112</v>
      </c>
      <c r="BR4" s="2" t="s">
        <v>111</v>
      </c>
    </row>
    <row r="5" spans="1:70" x14ac:dyDescent="0.25">
      <c r="A5" s="3" t="s">
        <v>31</v>
      </c>
      <c r="B5" s="3"/>
      <c r="C5" s="4" t="s">
        <v>32</v>
      </c>
      <c r="D5" s="4" t="s">
        <v>33</v>
      </c>
      <c r="E5" s="4" t="s">
        <v>34</v>
      </c>
      <c r="F5" s="11" t="s">
        <v>185</v>
      </c>
      <c r="G5" s="4" t="s">
        <v>35</v>
      </c>
      <c r="H5" s="4" t="s">
        <v>36</v>
      </c>
      <c r="I5" s="4" t="s">
        <v>37</v>
      </c>
      <c r="J5" s="11" t="s">
        <v>187</v>
      </c>
      <c r="K5" s="4" t="s">
        <v>38</v>
      </c>
      <c r="L5" s="4" t="s">
        <v>39</v>
      </c>
      <c r="M5" s="4" t="s">
        <v>40</v>
      </c>
      <c r="N5" s="4" t="s">
        <v>41</v>
      </c>
      <c r="O5" s="4" t="s">
        <v>42</v>
      </c>
      <c r="P5" s="4" t="s">
        <v>43</v>
      </c>
      <c r="Q5" s="4" t="s">
        <v>44</v>
      </c>
      <c r="R5" s="4" t="s">
        <v>45</v>
      </c>
      <c r="S5" s="4" t="s">
        <v>46</v>
      </c>
      <c r="T5" s="4" t="s">
        <v>47</v>
      </c>
      <c r="U5" s="4" t="s">
        <v>48</v>
      </c>
      <c r="V5" s="4" t="s">
        <v>49</v>
      </c>
      <c r="W5" s="4" t="s">
        <v>50</v>
      </c>
      <c r="X5" s="4" t="s">
        <v>51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 t="s">
        <v>57</v>
      </c>
      <c r="AE5" s="4" t="s">
        <v>110</v>
      </c>
      <c r="AF5" s="4" t="s">
        <v>109</v>
      </c>
      <c r="AG5" s="4" t="s">
        <v>108</v>
      </c>
      <c r="AH5" s="4" t="s">
        <v>107</v>
      </c>
      <c r="AI5" s="4" t="s">
        <v>106</v>
      </c>
      <c r="AJ5" s="4" t="s">
        <v>105</v>
      </c>
      <c r="AK5" s="4" t="s">
        <v>104</v>
      </c>
      <c r="AL5" s="4" t="s">
        <v>103</v>
      </c>
      <c r="AM5" s="4" t="s">
        <v>102</v>
      </c>
      <c r="AN5" s="4" t="s">
        <v>101</v>
      </c>
      <c r="AO5" s="4" t="s">
        <v>100</v>
      </c>
      <c r="AP5" s="4" t="s">
        <v>99</v>
      </c>
      <c r="AQ5" s="4" t="s">
        <v>98</v>
      </c>
      <c r="AR5" s="4" t="s">
        <v>97</v>
      </c>
      <c r="AS5" s="4" t="s">
        <v>96</v>
      </c>
      <c r="AT5" s="4" t="s">
        <v>95</v>
      </c>
      <c r="AU5" s="65" t="s">
        <v>94</v>
      </c>
      <c r="AV5" s="4" t="s">
        <v>93</v>
      </c>
      <c r="AW5" s="4" t="s">
        <v>92</v>
      </c>
      <c r="AX5" s="4" t="s">
        <v>91</v>
      </c>
      <c r="AY5" s="4" t="s">
        <v>90</v>
      </c>
      <c r="AZ5" s="4" t="s">
        <v>89</v>
      </c>
      <c r="BA5" s="4" t="s">
        <v>88</v>
      </c>
      <c r="BB5" s="4" t="s">
        <v>87</v>
      </c>
      <c r="BC5" s="4" t="s">
        <v>86</v>
      </c>
      <c r="BD5" s="4" t="s">
        <v>85</v>
      </c>
      <c r="BE5" s="4" t="s">
        <v>84</v>
      </c>
      <c r="BF5" s="4" t="s">
        <v>83</v>
      </c>
      <c r="BG5" s="4" t="s">
        <v>82</v>
      </c>
      <c r="BH5" s="4" t="s">
        <v>81</v>
      </c>
      <c r="BI5" s="4" t="s">
        <v>80</v>
      </c>
      <c r="BJ5" s="4" t="s">
        <v>79</v>
      </c>
      <c r="BK5" s="4" t="s">
        <v>78</v>
      </c>
      <c r="BL5" s="4" t="s">
        <v>77</v>
      </c>
      <c r="BM5" s="4" t="s">
        <v>76</v>
      </c>
      <c r="BN5" s="4" t="s">
        <v>75</v>
      </c>
      <c r="BO5" s="4" t="s">
        <v>74</v>
      </c>
      <c r="BP5" s="4" t="s">
        <v>73</v>
      </c>
      <c r="BQ5" s="4" t="s">
        <v>72</v>
      </c>
      <c r="BR5" s="4" t="s">
        <v>71</v>
      </c>
    </row>
    <row r="6" spans="1:70" x14ac:dyDescent="0.25">
      <c r="A6" s="5" t="s">
        <v>175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1:70" x14ac:dyDescent="0.25">
      <c r="A7" s="6" t="s">
        <v>183</v>
      </c>
      <c r="B7" s="6" t="s">
        <v>182</v>
      </c>
      <c r="C7" s="17">
        <v>4.4637757761816497</v>
      </c>
      <c r="D7" s="17">
        <v>4.9212126390176092</v>
      </c>
      <c r="E7" s="17">
        <v>4.8728568118628361</v>
      </c>
      <c r="F7" s="17">
        <v>3.7931533827618167</v>
      </c>
      <c r="G7" s="17">
        <v>6.7800046339202966</v>
      </c>
      <c r="H7" s="17">
        <v>6.646200185356812</v>
      </c>
      <c r="I7" s="17">
        <v>6.4973354958294722</v>
      </c>
      <c r="J7" s="17">
        <v>4.2093373493975905</v>
      </c>
      <c r="K7" s="17">
        <v>6.0177247451343838</v>
      </c>
      <c r="L7" s="17">
        <v>6.0510310472659876</v>
      </c>
      <c r="M7" s="17">
        <v>4.3419833178869327</v>
      </c>
      <c r="N7" s="17">
        <v>3.7804101019462468</v>
      </c>
      <c r="O7" s="17">
        <v>2.9972775718257649</v>
      </c>
      <c r="P7" s="17">
        <v>3.4780468025949958</v>
      </c>
      <c r="Q7" s="17">
        <v>2.0626737720111215</v>
      </c>
      <c r="R7" s="17">
        <v>2.6207715477293791</v>
      </c>
      <c r="S7" s="17">
        <v>2.4522126969416127</v>
      </c>
      <c r="T7" s="17">
        <v>7.8243744207599626</v>
      </c>
      <c r="U7" s="17">
        <v>8.4664620018535679</v>
      </c>
      <c r="V7" s="17">
        <v>7.1330514365152924</v>
      </c>
      <c r="W7" s="17">
        <v>10.185067191844301</v>
      </c>
      <c r="X7" s="17">
        <v>6.2410217794253944</v>
      </c>
      <c r="Y7" s="17">
        <v>4.2411955514365154</v>
      </c>
      <c r="Z7" s="17">
        <v>2.5388090824837812</v>
      </c>
      <c r="AA7" s="17">
        <v>4.551088971269694</v>
      </c>
      <c r="AB7" s="17">
        <v>1.9589898053753476</v>
      </c>
      <c r="AC7" s="17">
        <v>2.4916010194624651</v>
      </c>
      <c r="AD7" s="17">
        <v>2.7676088971269692</v>
      </c>
      <c r="AE7" s="17">
        <v>2.137685356811863</v>
      </c>
      <c r="AF7" s="17">
        <v>1.2004749768303984</v>
      </c>
      <c r="AG7" s="17">
        <v>1.8428521779425395</v>
      </c>
      <c r="AH7" s="17">
        <v>1.6766102873030584</v>
      </c>
      <c r="AI7" s="17">
        <v>0.90448331788693248</v>
      </c>
      <c r="AJ7" s="17">
        <v>3.2530120481927711</v>
      </c>
      <c r="AK7" s="17">
        <v>4.0262974976830401</v>
      </c>
      <c r="AL7" s="17">
        <v>2.0151760889712698</v>
      </c>
      <c r="AM7" s="17">
        <v>5.1335148285449499</v>
      </c>
      <c r="AN7" s="17">
        <v>3.8881487488415201</v>
      </c>
      <c r="AO7" s="17">
        <v>8.0245018535681183</v>
      </c>
      <c r="AP7" s="17">
        <v>7.0183619091751623</v>
      </c>
      <c r="AQ7" s="17">
        <f>11.474</f>
        <v>11.474</v>
      </c>
      <c r="AR7" s="17">
        <v>11.911</v>
      </c>
      <c r="AS7" s="17">
        <v>13.331</v>
      </c>
      <c r="AT7" s="17">
        <v>10.223000000000001</v>
      </c>
      <c r="AU7" s="17">
        <v>12.670500000000001</v>
      </c>
      <c r="AV7" s="17">
        <v>15.118</v>
      </c>
      <c r="AW7" s="17">
        <v>16.059000000000001</v>
      </c>
      <c r="AX7" s="17">
        <v>17</v>
      </c>
      <c r="AY7" s="17">
        <v>16.647500000000001</v>
      </c>
      <c r="AZ7" s="17">
        <v>16.295000000000002</v>
      </c>
      <c r="BA7" s="17">
        <v>14.286000000000001</v>
      </c>
      <c r="BB7" s="17">
        <v>12.276999999999999</v>
      </c>
      <c r="BC7" s="17">
        <v>10.844999999999999</v>
      </c>
      <c r="BD7" s="17">
        <v>9.4130000000000003</v>
      </c>
      <c r="BE7" s="17">
        <v>7.9559999999999995</v>
      </c>
      <c r="BF7" s="17">
        <v>6.4989999999999997</v>
      </c>
      <c r="BG7" s="17">
        <v>4.0164999999999997</v>
      </c>
      <c r="BH7" s="17">
        <v>1.534</v>
      </c>
      <c r="BI7" s="17">
        <v>5.7175000000000002</v>
      </c>
      <c r="BJ7" s="17">
        <v>9.9009999999999998</v>
      </c>
      <c r="BK7" s="17">
        <v>13.9445</v>
      </c>
      <c r="BL7" s="17">
        <v>17.988</v>
      </c>
      <c r="BM7" s="17">
        <v>17.040500000000002</v>
      </c>
      <c r="BN7" s="17">
        <v>16.093</v>
      </c>
      <c r="BO7" s="17">
        <v>13.8895</v>
      </c>
      <c r="BP7" s="17">
        <v>11.686</v>
      </c>
      <c r="BQ7" s="17">
        <v>7.7210000000000001</v>
      </c>
      <c r="BR7" s="17">
        <v>3.7559999999999998</v>
      </c>
    </row>
    <row r="8" spans="1:70" x14ac:dyDescent="0.25">
      <c r="A8" s="6" t="s">
        <v>181</v>
      </c>
      <c r="B8" s="6" t="s">
        <v>180</v>
      </c>
      <c r="C8" s="17">
        <v>15.761820261816498</v>
      </c>
      <c r="D8" s="17">
        <v>12.577788171918444</v>
      </c>
      <c r="E8" s="17">
        <v>13.945203892493049</v>
      </c>
      <c r="F8" s="17">
        <v>14.07784986098239</v>
      </c>
      <c r="G8" s="17">
        <v>13.168153382761817</v>
      </c>
      <c r="H8" s="17">
        <v>9.1366427247451352</v>
      </c>
      <c r="I8" s="17">
        <v>10.445725208526413</v>
      </c>
      <c r="J8" s="17">
        <v>11.317481464318814</v>
      </c>
      <c r="K8" s="17">
        <v>10.114110287303058</v>
      </c>
      <c r="L8" s="17">
        <v>10.627606580166821</v>
      </c>
      <c r="M8" s="17">
        <v>11.333410565338276</v>
      </c>
      <c r="N8" s="17">
        <v>13.406221037998147</v>
      </c>
      <c r="O8" s="17">
        <v>11.992006487488416</v>
      </c>
      <c r="P8" s="17">
        <v>14.482738646895275</v>
      </c>
      <c r="Q8" s="17">
        <v>17.535044022242818</v>
      </c>
      <c r="R8" s="17">
        <v>18.429101019462465</v>
      </c>
      <c r="S8" s="17">
        <v>15.049525023169602</v>
      </c>
      <c r="T8" s="17">
        <v>11.048134847080631</v>
      </c>
      <c r="U8" s="17">
        <v>11.393941149212234</v>
      </c>
      <c r="V8" s="17">
        <v>10.968199721964783</v>
      </c>
      <c r="W8" s="17">
        <v>7.7458873957367942</v>
      </c>
      <c r="X8" s="17">
        <v>10.238357275254867</v>
      </c>
      <c r="Y8" s="17">
        <v>13.915083410565339</v>
      </c>
      <c r="Z8" s="17">
        <v>17.979900370713626</v>
      </c>
      <c r="AA8" s="17">
        <v>17.30827154772938</v>
      </c>
      <c r="AB8" s="17">
        <v>18.636468952734013</v>
      </c>
      <c r="AC8" s="17">
        <v>23.068524096385541</v>
      </c>
      <c r="AD8" s="17">
        <v>26.20655699721965</v>
      </c>
      <c r="AE8" s="17">
        <v>24.866195551436519</v>
      </c>
      <c r="AF8" s="17">
        <v>26.011353104726599</v>
      </c>
      <c r="AG8" s="17">
        <v>27.48465013901761</v>
      </c>
      <c r="AH8" s="17">
        <v>28.288345690454126</v>
      </c>
      <c r="AI8" s="17">
        <v>26.769867933271549</v>
      </c>
      <c r="AJ8" s="17">
        <v>26.691960148285453</v>
      </c>
      <c r="AK8" s="17">
        <v>28.87424698795181</v>
      </c>
      <c r="AL8" s="17">
        <v>32.645678869323447</v>
      </c>
      <c r="AM8" s="17">
        <v>26.514712696941611</v>
      </c>
      <c r="AN8" s="17">
        <v>28.764481000926786</v>
      </c>
      <c r="AO8" s="17">
        <v>26.170644114921224</v>
      </c>
      <c r="AP8" s="17">
        <v>24.944103336422614</v>
      </c>
      <c r="AQ8" s="17">
        <v>25.17</v>
      </c>
      <c r="AR8" s="17">
        <v>23.231999999999999</v>
      </c>
      <c r="AS8" s="17">
        <v>23.757000000000001</v>
      </c>
      <c r="AT8" s="17">
        <v>26.091000000000001</v>
      </c>
      <c r="AU8" s="17">
        <v>25.792000000000002</v>
      </c>
      <c r="AV8" s="17">
        <v>25.492999999999999</v>
      </c>
      <c r="AW8" s="17">
        <v>25.363</v>
      </c>
      <c r="AX8" s="17">
        <v>25.233000000000001</v>
      </c>
      <c r="AY8" s="17">
        <v>26.532</v>
      </c>
      <c r="AZ8" s="17">
        <v>27.831</v>
      </c>
      <c r="BA8" s="17">
        <v>28.666</v>
      </c>
      <c r="BB8" s="17">
        <v>29.501000000000001</v>
      </c>
      <c r="BC8" s="17">
        <v>28.988500000000002</v>
      </c>
      <c r="BD8" s="17">
        <v>28.475999999999999</v>
      </c>
      <c r="BE8" s="17">
        <v>29.766999999999999</v>
      </c>
      <c r="BF8" s="17">
        <v>31.058</v>
      </c>
      <c r="BG8" s="17">
        <v>32.049499999999995</v>
      </c>
      <c r="BH8" s="17">
        <v>33.040999999999997</v>
      </c>
      <c r="BI8" s="17">
        <v>32.683999999999997</v>
      </c>
      <c r="BJ8" s="17">
        <v>32.326999999999998</v>
      </c>
      <c r="BK8" s="17">
        <v>31.339500000000001</v>
      </c>
      <c r="BL8" s="17">
        <v>30.352</v>
      </c>
      <c r="BM8" s="17">
        <v>32.197499999999998</v>
      </c>
      <c r="BN8" s="17">
        <v>34.042999999999999</v>
      </c>
      <c r="BO8" s="17">
        <v>34.798500000000004</v>
      </c>
      <c r="BP8" s="17">
        <v>35.554000000000002</v>
      </c>
      <c r="BQ8" s="17">
        <v>39.212500000000006</v>
      </c>
      <c r="BR8" s="17">
        <v>42.871000000000002</v>
      </c>
    </row>
    <row r="9" spans="1:70" x14ac:dyDescent="0.25">
      <c r="A9" s="5" t="s">
        <v>179</v>
      </c>
      <c r="B9" s="5" t="s">
        <v>178</v>
      </c>
      <c r="C9" s="17">
        <v>24.93629170528267</v>
      </c>
      <c r="D9" s="17">
        <v>25.848127896200186</v>
      </c>
      <c r="E9" s="17">
        <v>26.761179332715479</v>
      </c>
      <c r="F9" s="17">
        <v>29.731811862835961</v>
      </c>
      <c r="G9" s="17">
        <v>30.270794717330865</v>
      </c>
      <c r="H9" s="17">
        <v>30.592562557924005</v>
      </c>
      <c r="I9" s="17">
        <v>32.406163113994438</v>
      </c>
      <c r="J9" s="17">
        <v>30.972254402224284</v>
      </c>
      <c r="K9" s="17">
        <v>31.144867933271552</v>
      </c>
      <c r="L9" s="17">
        <v>31.201923076923077</v>
      </c>
      <c r="M9" s="17">
        <v>29.546455050973126</v>
      </c>
      <c r="N9" s="17">
        <v>32.83451112140871</v>
      </c>
      <c r="O9" s="17">
        <v>33.016102873030583</v>
      </c>
      <c r="P9" s="17">
        <v>31.584800741427248</v>
      </c>
      <c r="Q9" s="17">
        <v>32.355769230769234</v>
      </c>
      <c r="R9" s="17">
        <v>32.116543095458759</v>
      </c>
      <c r="S9" s="17">
        <v>28.512221964782206</v>
      </c>
      <c r="T9" s="17">
        <v>30.470922150139018</v>
      </c>
      <c r="U9" s="17">
        <v>29.96987951807229</v>
      </c>
      <c r="V9" s="17">
        <v>29.426841983317889</v>
      </c>
      <c r="W9" s="17">
        <v>28.344821594068584</v>
      </c>
      <c r="X9" s="17">
        <v>26.664156626506024</v>
      </c>
      <c r="Y9" s="17">
        <v>29.516044949026877</v>
      </c>
      <c r="Z9" s="17">
        <v>34.577154772937909</v>
      </c>
      <c r="AA9" s="17">
        <v>34.082483781278967</v>
      </c>
      <c r="AB9" s="17">
        <v>33.067075996292864</v>
      </c>
      <c r="AC9" s="17">
        <v>38.838044485634846</v>
      </c>
      <c r="AD9" s="17">
        <v>41.416241890639483</v>
      </c>
      <c r="AE9" s="17">
        <v>39.826517608897127</v>
      </c>
      <c r="AF9" s="17">
        <v>40.548250695088043</v>
      </c>
      <c r="AG9" s="17">
        <v>42.390813253012048</v>
      </c>
      <c r="AH9" s="17">
        <v>41.767840593141798</v>
      </c>
      <c r="AI9" s="17">
        <v>40.278324837812796</v>
      </c>
      <c r="AJ9" s="17">
        <v>42.904309545875812</v>
      </c>
      <c r="AK9" s="17">
        <v>45.714782205746062</v>
      </c>
      <c r="AL9" s="17">
        <v>45.001158480074146</v>
      </c>
      <c r="AM9" s="56">
        <v>47.327386468952739</v>
      </c>
      <c r="AN9" s="17">
        <v>47.004170528266911</v>
      </c>
      <c r="AO9" s="17">
        <v>45.475845690454129</v>
      </c>
      <c r="AP9" s="17">
        <v>44.243512511584804</v>
      </c>
      <c r="AQ9" s="19">
        <v>48.356999999999999</v>
      </c>
      <c r="AR9" s="19">
        <v>49.209000000000003</v>
      </c>
      <c r="AS9" s="19">
        <v>50.85</v>
      </c>
      <c r="AT9" s="19">
        <v>50.417999999999999</v>
      </c>
      <c r="AU9" s="17">
        <v>52.850999999999999</v>
      </c>
      <c r="AV9" s="19">
        <v>55.283999999999999</v>
      </c>
      <c r="AW9" s="17">
        <v>57.820499999999996</v>
      </c>
      <c r="AX9" s="19">
        <v>60.356999999999999</v>
      </c>
      <c r="AY9" s="17">
        <v>61.902500000000003</v>
      </c>
      <c r="AZ9" s="19">
        <v>63.448</v>
      </c>
      <c r="BA9" s="17">
        <v>62.507999999999996</v>
      </c>
      <c r="BB9" s="19">
        <v>61.567999999999998</v>
      </c>
      <c r="BC9" s="17">
        <v>59.843999999999994</v>
      </c>
      <c r="BD9" s="19">
        <v>58.12</v>
      </c>
      <c r="BE9" s="17">
        <v>58.112499999999997</v>
      </c>
      <c r="BF9" s="19">
        <v>58.104999999999997</v>
      </c>
      <c r="BG9" s="17">
        <v>56.411000000000001</v>
      </c>
      <c r="BH9" s="19">
        <v>54.716999999999999</v>
      </c>
      <c r="BI9" s="17">
        <v>58.808499999999995</v>
      </c>
      <c r="BJ9" s="19">
        <v>62.9</v>
      </c>
      <c r="BK9" s="17">
        <v>64.599500000000006</v>
      </c>
      <c r="BL9" s="19">
        <v>66.299000000000007</v>
      </c>
      <c r="BM9" s="17">
        <v>67.984000000000009</v>
      </c>
      <c r="BN9" s="19">
        <v>69.668999999999997</v>
      </c>
      <c r="BO9" s="17">
        <v>68.769000000000005</v>
      </c>
      <c r="BP9" s="19">
        <v>67.869</v>
      </c>
      <c r="BQ9" s="17">
        <v>68.41749999999999</v>
      </c>
      <c r="BR9" s="19">
        <v>68.965999999999994</v>
      </c>
    </row>
    <row r="10" spans="1:70" x14ac:dyDescent="0.25">
      <c r="A10" s="5" t="s">
        <v>177</v>
      </c>
      <c r="B10" s="5" t="s">
        <v>176</v>
      </c>
      <c r="C10" s="17">
        <v>15.402154772937907</v>
      </c>
      <c r="D10" s="17">
        <v>15.510704645505099</v>
      </c>
      <c r="E10" s="17">
        <v>15.814411492122336</v>
      </c>
      <c r="F10" s="17">
        <v>14.956846617238185</v>
      </c>
      <c r="G10" s="17">
        <v>15.737372567191844</v>
      </c>
      <c r="H10" s="17">
        <v>15.378533364226135</v>
      </c>
      <c r="I10" s="17">
        <v>14.585264133456905</v>
      </c>
      <c r="J10" s="17">
        <v>15.89318813716404</v>
      </c>
      <c r="K10" s="17">
        <v>15.545644114921224</v>
      </c>
      <c r="L10" s="17">
        <v>15.841346153846155</v>
      </c>
      <c r="M10" s="17">
        <v>15.583294717330862</v>
      </c>
      <c r="N10" s="17">
        <v>15.208526413345691</v>
      </c>
      <c r="O10" s="17">
        <v>17.246003243744209</v>
      </c>
      <c r="P10" s="17">
        <v>25.538693234476369</v>
      </c>
      <c r="Q10" s="17">
        <v>25.619497219647823</v>
      </c>
      <c r="R10" s="17">
        <v>25.740558387395737</v>
      </c>
      <c r="S10" s="17">
        <v>25.209684893419833</v>
      </c>
      <c r="T10" s="17">
        <v>24.241195551436515</v>
      </c>
      <c r="U10" s="17">
        <v>23.594763670064875</v>
      </c>
      <c r="V10" s="17">
        <v>23.651529193697868</v>
      </c>
      <c r="W10" s="17">
        <v>22.364747451343838</v>
      </c>
      <c r="X10" s="17">
        <v>22.285101946246524</v>
      </c>
      <c r="Y10" s="17">
        <v>22.50666126042632</v>
      </c>
      <c r="Z10" s="17">
        <v>20.490326691380908</v>
      </c>
      <c r="AA10" s="17">
        <v>20.223297034291011</v>
      </c>
      <c r="AB10" s="17">
        <v>21.001506024096386</v>
      </c>
      <c r="AC10" s="17">
        <v>22.43512511584801</v>
      </c>
      <c r="AD10" s="17">
        <v>22.991774791473585</v>
      </c>
      <c r="AE10" s="17">
        <v>22.756024096385545</v>
      </c>
      <c r="AF10" s="17">
        <v>22.503765060240962</v>
      </c>
      <c r="AG10" s="17">
        <v>22.038056070435591</v>
      </c>
      <c r="AH10" s="17">
        <v>20.904193697868397</v>
      </c>
      <c r="AI10" s="17">
        <v>20.583294717330862</v>
      </c>
      <c r="AJ10" s="17">
        <v>21.079413809082485</v>
      </c>
      <c r="AK10" s="17">
        <v>20.35333642261353</v>
      </c>
      <c r="AL10" s="17">
        <v>21.234360518999072</v>
      </c>
      <c r="AM10" s="56">
        <v>21.675741427247452</v>
      </c>
      <c r="AN10" s="17">
        <v>23.163519462465246</v>
      </c>
      <c r="AO10" s="17">
        <v>24.982912418906395</v>
      </c>
      <c r="AP10" s="17">
        <v>24.831441149212235</v>
      </c>
      <c r="AQ10" s="19">
        <v>26.071000000000002</v>
      </c>
      <c r="AR10" s="19">
        <v>29.036000000000001</v>
      </c>
      <c r="AS10" s="19">
        <v>26.731999999999999</v>
      </c>
      <c r="AT10" s="19">
        <v>29.824000000000002</v>
      </c>
      <c r="AU10" s="17">
        <v>29.950000000000003</v>
      </c>
      <c r="AV10" s="19">
        <v>30.076000000000001</v>
      </c>
      <c r="AW10" s="17">
        <v>31.289000000000001</v>
      </c>
      <c r="AX10" s="19">
        <v>32.502000000000002</v>
      </c>
      <c r="AY10" s="17">
        <v>32.097000000000001</v>
      </c>
      <c r="AZ10" s="19">
        <v>31.692</v>
      </c>
      <c r="BA10" s="17">
        <v>35.106999999999999</v>
      </c>
      <c r="BB10" s="19">
        <v>38.521999999999998</v>
      </c>
      <c r="BC10" s="17">
        <v>41.593999999999994</v>
      </c>
      <c r="BD10" s="19">
        <v>44.665999999999997</v>
      </c>
      <c r="BE10" s="17">
        <v>50.366999999999997</v>
      </c>
      <c r="BF10" s="19">
        <v>56.067999999999998</v>
      </c>
      <c r="BG10" s="17">
        <v>57.341499999999996</v>
      </c>
      <c r="BH10" s="19">
        <v>58.615000000000002</v>
      </c>
      <c r="BI10" s="17">
        <v>60.448999999999998</v>
      </c>
      <c r="BJ10" s="19">
        <v>62.283000000000001</v>
      </c>
      <c r="BK10" s="17">
        <v>61.862000000000002</v>
      </c>
      <c r="BL10" s="19">
        <v>61.441000000000003</v>
      </c>
      <c r="BM10" s="17">
        <v>60.597999999999999</v>
      </c>
      <c r="BN10" s="19">
        <v>59.755000000000003</v>
      </c>
      <c r="BO10" s="17">
        <v>62.108000000000004</v>
      </c>
      <c r="BP10" s="19">
        <v>64.460999999999999</v>
      </c>
      <c r="BQ10" s="17">
        <v>64.543000000000006</v>
      </c>
      <c r="BR10" s="19">
        <v>64.625</v>
      </c>
    </row>
    <row r="11" spans="1:70" x14ac:dyDescent="0.25">
      <c r="A11" s="5" t="s">
        <v>175</v>
      </c>
      <c r="B11" s="5" t="s">
        <v>174</v>
      </c>
      <c r="C11" s="17">
        <v>40.407955282669143</v>
      </c>
      <c r="D11" s="17">
        <v>41.358832541705283</v>
      </c>
      <c r="E11" s="17">
        <v>42.575590824837811</v>
      </c>
      <c r="F11" s="17">
        <v>44.688658480074139</v>
      </c>
      <c r="G11" s="17">
        <v>46.008167284522706</v>
      </c>
      <c r="H11" s="17">
        <v>45.971095922150141</v>
      </c>
      <c r="I11" s="17">
        <v>46.991427247451348</v>
      </c>
      <c r="J11" s="17">
        <v>46.865442539388326</v>
      </c>
      <c r="K11" s="17">
        <v>46.690512048192772</v>
      </c>
      <c r="L11" s="17">
        <v>47.043269230769234</v>
      </c>
      <c r="M11" s="17">
        <v>45.129749768303988</v>
      </c>
      <c r="N11" s="17">
        <v>48.043037534754404</v>
      </c>
      <c r="O11" s="17">
        <v>50.262106116774788</v>
      </c>
      <c r="P11" s="17">
        <v>57.123493975903614</v>
      </c>
      <c r="Q11" s="17">
        <v>57.975266450417053</v>
      </c>
      <c r="R11" s="17">
        <v>57.857101482854496</v>
      </c>
      <c r="S11" s="17">
        <v>53.721906858202047</v>
      </c>
      <c r="T11" s="17">
        <v>54.712117701575536</v>
      </c>
      <c r="U11" s="17">
        <v>53.564643188137168</v>
      </c>
      <c r="V11" s="17">
        <v>53.078371177015761</v>
      </c>
      <c r="W11" s="17">
        <v>50.709569045412422</v>
      </c>
      <c r="X11" s="17">
        <v>48.949258572752548</v>
      </c>
      <c r="Y11" s="17">
        <v>52.022706209453197</v>
      </c>
      <c r="Z11" s="17">
        <v>55.067481464318817</v>
      </c>
      <c r="AA11" s="17">
        <v>54.305780815569975</v>
      </c>
      <c r="AB11" s="17">
        <v>54.06858202038925</v>
      </c>
      <c r="AC11" s="17">
        <v>61.273169601482856</v>
      </c>
      <c r="AD11" s="17">
        <v>64.408016682113072</v>
      </c>
      <c r="AE11" s="17">
        <v>62.582541705282672</v>
      </c>
      <c r="AF11" s="17">
        <v>63.052015755329009</v>
      </c>
      <c r="AG11" s="17">
        <v>64.428869323447643</v>
      </c>
      <c r="AH11" s="17">
        <v>62.672034291010199</v>
      </c>
      <c r="AI11" s="17">
        <v>60.861619555143655</v>
      </c>
      <c r="AJ11" s="17">
        <v>63.9837233549583</v>
      </c>
      <c r="AK11" s="17">
        <v>66.068118628359599</v>
      </c>
      <c r="AL11" s="17">
        <v>66.235518999073221</v>
      </c>
      <c r="AM11" s="56">
        <v>69.003127896200183</v>
      </c>
      <c r="AN11" s="17">
        <v>70.167689990732157</v>
      </c>
      <c r="AO11" s="17">
        <v>70.458758109360517</v>
      </c>
      <c r="AP11" s="17">
        <v>69.074953660797036</v>
      </c>
      <c r="AQ11" s="19">
        <v>74.427999999999997</v>
      </c>
      <c r="AR11" s="19">
        <v>78.245000000000005</v>
      </c>
      <c r="AS11" s="19">
        <v>77.581999999999994</v>
      </c>
      <c r="AT11" s="19">
        <v>80.242000000000004</v>
      </c>
      <c r="AU11" s="17">
        <v>82.801000000000002</v>
      </c>
      <c r="AV11" s="19">
        <v>85.36</v>
      </c>
      <c r="AW11" s="17">
        <v>89.109499999999997</v>
      </c>
      <c r="AX11" s="19">
        <v>92.858999999999995</v>
      </c>
      <c r="AY11" s="17">
        <v>93.999499999999998</v>
      </c>
      <c r="AZ11" s="19">
        <v>95.14</v>
      </c>
      <c r="BA11" s="17">
        <v>97.615000000000009</v>
      </c>
      <c r="BB11" s="19">
        <v>100.09</v>
      </c>
      <c r="BC11" s="17">
        <v>101.438</v>
      </c>
      <c r="BD11" s="19">
        <v>102.786</v>
      </c>
      <c r="BE11" s="17">
        <v>108.4795</v>
      </c>
      <c r="BF11" s="19">
        <v>114.173</v>
      </c>
      <c r="BG11" s="17">
        <v>113.7525</v>
      </c>
      <c r="BH11" s="19">
        <v>113.33199999999999</v>
      </c>
      <c r="BI11" s="17">
        <v>119.25749999999999</v>
      </c>
      <c r="BJ11" s="19">
        <v>125.18300000000001</v>
      </c>
      <c r="BK11" s="17">
        <v>126.4615</v>
      </c>
      <c r="BL11" s="19">
        <v>127.74</v>
      </c>
      <c r="BM11" s="17">
        <v>128.58199999999999</v>
      </c>
      <c r="BN11" s="19">
        <v>129.42400000000001</v>
      </c>
      <c r="BO11" s="17">
        <v>130.87700000000001</v>
      </c>
      <c r="BP11" s="19">
        <v>132.33000000000001</v>
      </c>
      <c r="BQ11" s="17">
        <v>132.96050000000002</v>
      </c>
      <c r="BR11" s="19">
        <v>133.59100000000001</v>
      </c>
    </row>
    <row r="12" spans="1:70" x14ac:dyDescent="0.25">
      <c r="A12" s="5" t="s">
        <v>173</v>
      </c>
      <c r="B12" s="1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56">
        <v>0</v>
      </c>
      <c r="AN12" s="17">
        <v>0</v>
      </c>
      <c r="AO12" s="17">
        <v>0</v>
      </c>
      <c r="AP12" s="17">
        <v>0</v>
      </c>
      <c r="AQ12" s="18"/>
      <c r="AR12" s="18"/>
      <c r="AS12" s="18"/>
      <c r="AT12" s="18"/>
      <c r="AU12" s="17"/>
      <c r="AV12" s="18"/>
      <c r="AW12" s="17"/>
      <c r="AX12" s="18"/>
      <c r="AY12" s="17"/>
      <c r="AZ12" s="18"/>
      <c r="BA12" s="17"/>
      <c r="BB12" s="18"/>
      <c r="BC12" s="17"/>
      <c r="BD12" s="18"/>
      <c r="BE12" s="17"/>
      <c r="BF12" s="18"/>
      <c r="BG12" s="17"/>
      <c r="BH12" s="18"/>
      <c r="BI12" s="17"/>
      <c r="BJ12" s="18"/>
      <c r="BK12" s="17"/>
      <c r="BL12" s="18"/>
      <c r="BM12" s="17"/>
      <c r="BN12" s="18"/>
      <c r="BO12" s="17"/>
      <c r="BP12" s="18"/>
      <c r="BQ12" s="17"/>
      <c r="BR12" s="18"/>
    </row>
    <row r="13" spans="1:70" x14ac:dyDescent="0.25">
      <c r="A13" s="6" t="s">
        <v>172</v>
      </c>
      <c r="B13" s="6" t="s">
        <v>171</v>
      </c>
      <c r="C13" s="17">
        <v>0.64560646431881374</v>
      </c>
      <c r="D13" s="17">
        <v>0.41330311631139943</v>
      </c>
      <c r="E13" s="17">
        <v>0.38519462465245602</v>
      </c>
      <c r="F13" s="17">
        <v>7.2729379054680257</v>
      </c>
      <c r="G13" s="17">
        <v>6.1680375347544025</v>
      </c>
      <c r="H13" s="17">
        <v>5.7680722891566267</v>
      </c>
      <c r="I13" s="17">
        <v>1.0058503243744208</v>
      </c>
      <c r="J13" s="17">
        <v>7.136237256719185</v>
      </c>
      <c r="K13" s="17">
        <v>7.4270157553290082</v>
      </c>
      <c r="L13" s="17">
        <v>0.65135542168674709</v>
      </c>
      <c r="M13" s="17">
        <v>0.45093836886005562</v>
      </c>
      <c r="N13" s="17">
        <v>1.5103683966635775</v>
      </c>
      <c r="O13" s="17">
        <v>1.3287766450417053</v>
      </c>
      <c r="P13" s="17">
        <v>0.88681649675625596</v>
      </c>
      <c r="Q13" s="17">
        <v>0.56794485634847081</v>
      </c>
      <c r="R13" s="17">
        <v>6.721211770157554</v>
      </c>
      <c r="S13" s="17">
        <v>6.1141682113067661</v>
      </c>
      <c r="T13" s="17">
        <v>5.4031510658016684</v>
      </c>
      <c r="U13" s="17">
        <v>2.7189527340129751</v>
      </c>
      <c r="V13" s="17">
        <v>1.8144694161260428</v>
      </c>
      <c r="W13" s="17">
        <v>1.4220342910101946</v>
      </c>
      <c r="X13" s="17">
        <v>0.9337349397590361</v>
      </c>
      <c r="Y13" s="17">
        <v>0.45846848934198331</v>
      </c>
      <c r="Z13" s="17">
        <v>1.8370597775718258</v>
      </c>
      <c r="AA13" s="17">
        <v>1.3783016682113067</v>
      </c>
      <c r="AB13" s="17">
        <v>0.91606811862835957</v>
      </c>
      <c r="AC13" s="17">
        <v>0.47121177015755333</v>
      </c>
      <c r="AD13" s="17">
        <v>10.5795296570899</v>
      </c>
      <c r="AE13" s="17">
        <v>10.030699721964783</v>
      </c>
      <c r="AF13" s="17">
        <v>9.3987488415199252</v>
      </c>
      <c r="AG13" s="17">
        <v>6.9051204819277121</v>
      </c>
      <c r="AH13" s="17">
        <v>4.7471617238183503</v>
      </c>
      <c r="AI13" s="17">
        <v>1.4049467099165895</v>
      </c>
      <c r="AJ13" s="17">
        <v>0.68668906394810014</v>
      </c>
      <c r="AK13" s="17">
        <v>0.53521779425393889</v>
      </c>
      <c r="AL13" s="17">
        <v>0.57750231696014831</v>
      </c>
      <c r="AM13" s="17">
        <v>6.371640407784987E-2</v>
      </c>
      <c r="AN13" s="17">
        <v>4.2574142724745134E-2</v>
      </c>
      <c r="AO13" s="17">
        <v>2.2300741427247452E-2</v>
      </c>
      <c r="AP13" s="17">
        <v>7.5301204819277115E-2</v>
      </c>
      <c r="AQ13" s="17">
        <f>0.054</f>
        <v>5.3999999999999999E-2</v>
      </c>
      <c r="AR13" s="17">
        <v>3.3000000000000002E-2</v>
      </c>
      <c r="AS13" s="17">
        <v>1.0999999999999999E-2</v>
      </c>
      <c r="AT13" s="17">
        <f>0.032</f>
        <v>3.2000000000000001E-2</v>
      </c>
      <c r="AU13" s="17">
        <v>2.0500000000000001E-2</v>
      </c>
      <c r="AV13" s="17">
        <f>0.009</f>
        <v>8.9999999999999993E-3</v>
      </c>
      <c r="AW13" s="17">
        <v>4.4999999999999997E-3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4.5075000000000003</v>
      </c>
      <c r="BF13" s="17">
        <f>9+0.015</f>
        <v>9.0150000000000006</v>
      </c>
      <c r="BG13" s="17">
        <v>5.2200000000000006</v>
      </c>
      <c r="BH13" s="17">
        <f>1+0.425</f>
        <v>1.425</v>
      </c>
      <c r="BI13" s="17">
        <v>2.4565000000000001</v>
      </c>
      <c r="BJ13" s="17">
        <f>2.998+0.49</f>
        <v>3.4880000000000004</v>
      </c>
      <c r="BK13" s="17">
        <v>2.46</v>
      </c>
      <c r="BL13" s="17">
        <f>1+0.432</f>
        <v>1.4319999999999999</v>
      </c>
      <c r="BM13" s="17">
        <v>1.8879999999999999</v>
      </c>
      <c r="BN13" s="17">
        <f>1.5+0.844</f>
        <v>2.3439999999999999</v>
      </c>
      <c r="BO13" s="17">
        <v>1.883</v>
      </c>
      <c r="BP13" s="17">
        <f>1+0.422</f>
        <v>1.4219999999999999</v>
      </c>
      <c r="BQ13" s="17">
        <v>2.1280000000000001</v>
      </c>
      <c r="BR13" s="17">
        <f>2+0.834</f>
        <v>2.8340000000000001</v>
      </c>
    </row>
    <row r="14" spans="1:70" x14ac:dyDescent="0.25">
      <c r="A14" s="5" t="s">
        <v>170</v>
      </c>
      <c r="B14" s="5" t="s">
        <v>169</v>
      </c>
      <c r="C14" s="17">
        <v>8.419591635773866</v>
      </c>
      <c r="D14" s="17">
        <v>9.6443101251158492</v>
      </c>
      <c r="E14" s="17">
        <v>8.560298887859128</v>
      </c>
      <c r="F14" s="17">
        <v>16.387279888785915</v>
      </c>
      <c r="G14" s="17">
        <v>16.006139944392956</v>
      </c>
      <c r="H14" s="17">
        <v>15.628765060240966</v>
      </c>
      <c r="I14" s="17">
        <v>10.54651297497683</v>
      </c>
      <c r="J14" s="17">
        <v>17.144925857275254</v>
      </c>
      <c r="K14" s="17">
        <v>16.108086190917518</v>
      </c>
      <c r="L14" s="17">
        <v>9.3359012974976832</v>
      </c>
      <c r="M14" s="17">
        <v>9.7613531047265987</v>
      </c>
      <c r="N14" s="17">
        <v>11.442307692307693</v>
      </c>
      <c r="O14" s="17">
        <v>12.316670528266915</v>
      </c>
      <c r="P14" s="17">
        <v>15.124536607970343</v>
      </c>
      <c r="Q14" s="17">
        <v>13.095748378127896</v>
      </c>
      <c r="R14" s="17">
        <v>18.128185820203893</v>
      </c>
      <c r="S14" s="17">
        <v>13.712639017608899</v>
      </c>
      <c r="T14" s="17">
        <v>14.265523632993514</v>
      </c>
      <c r="U14" s="17">
        <v>10.984708063021316</v>
      </c>
      <c r="V14" s="17">
        <v>9.7216751621872106</v>
      </c>
      <c r="W14" s="17">
        <v>9.7778614457831345</v>
      </c>
      <c r="X14" s="17">
        <v>11.630271084337348</v>
      </c>
      <c r="Y14" s="17">
        <v>12.822926320667285</v>
      </c>
      <c r="Z14" s="17">
        <v>13.742469879518074</v>
      </c>
      <c r="AA14" s="17">
        <v>12.745887395736794</v>
      </c>
      <c r="AB14" s="17">
        <v>14.243512511584802</v>
      </c>
      <c r="AC14" s="17">
        <v>14.525312789620019</v>
      </c>
      <c r="AD14" s="17">
        <v>23.751737720111215</v>
      </c>
      <c r="AE14" s="17">
        <v>21.874420759962931</v>
      </c>
      <c r="AF14" s="17">
        <v>21.565975440222427</v>
      </c>
      <c r="AG14" s="17">
        <v>18.282263670064875</v>
      </c>
      <c r="AH14" s="17">
        <v>16.81881371640408</v>
      </c>
      <c r="AI14" s="17">
        <v>14.60235171455051</v>
      </c>
      <c r="AJ14" s="17">
        <v>17.201112140871178</v>
      </c>
      <c r="AK14" s="17">
        <v>17.35374189063948</v>
      </c>
      <c r="AL14" s="17">
        <v>14.472601946246524</v>
      </c>
      <c r="AM14" s="56">
        <v>16.402050509731232</v>
      </c>
      <c r="AN14" s="17">
        <v>15.697984244670991</v>
      </c>
      <c r="AO14" s="17">
        <v>17.596153846153847</v>
      </c>
      <c r="AP14" s="17">
        <v>15.179564411492123</v>
      </c>
      <c r="AQ14" s="19">
        <v>19.344000000000001</v>
      </c>
      <c r="AR14" s="19">
        <v>23.172999999999998</v>
      </c>
      <c r="AS14" s="19">
        <v>21.821000000000002</v>
      </c>
      <c r="AT14" s="19">
        <v>20.852</v>
      </c>
      <c r="AU14" s="17">
        <v>21.7805</v>
      </c>
      <c r="AV14" s="19">
        <v>22.709</v>
      </c>
      <c r="AW14" s="17">
        <v>22.443999999999999</v>
      </c>
      <c r="AX14" s="19">
        <v>22.178999999999998</v>
      </c>
      <c r="AY14" s="17">
        <v>23.146999999999998</v>
      </c>
      <c r="AZ14" s="19">
        <v>24.114999999999998</v>
      </c>
      <c r="BA14" s="17">
        <v>21.0505</v>
      </c>
      <c r="BB14" s="19">
        <v>17.986000000000001</v>
      </c>
      <c r="BC14" s="17">
        <v>19.3385</v>
      </c>
      <c r="BD14" s="19">
        <v>20.690999999999999</v>
      </c>
      <c r="BE14" s="17">
        <v>24.314499999999999</v>
      </c>
      <c r="BF14" s="19">
        <v>27.937999999999999</v>
      </c>
      <c r="BG14" s="17">
        <v>23.171500000000002</v>
      </c>
      <c r="BH14" s="19">
        <v>18.405000000000001</v>
      </c>
      <c r="BI14" s="17">
        <v>19.285</v>
      </c>
      <c r="BJ14" s="19">
        <v>20.164999999999999</v>
      </c>
      <c r="BK14" s="17">
        <v>18.279</v>
      </c>
      <c r="BL14" s="19">
        <v>16.393000000000001</v>
      </c>
      <c r="BM14" s="17">
        <v>18.893999999999998</v>
      </c>
      <c r="BN14" s="19">
        <v>21.395</v>
      </c>
      <c r="BO14" s="17">
        <v>20.664000000000001</v>
      </c>
      <c r="BP14" s="19">
        <v>19.933</v>
      </c>
      <c r="BQ14" s="17">
        <v>22.505000000000003</v>
      </c>
      <c r="BR14" s="19">
        <v>25.077000000000002</v>
      </c>
    </row>
    <row r="15" spans="1:70" x14ac:dyDescent="0.25">
      <c r="A15" s="6" t="s">
        <v>168</v>
      </c>
      <c r="B15" s="6" t="s">
        <v>167</v>
      </c>
      <c r="C15" s="17">
        <v>14.899518651529196</v>
      </c>
      <c r="D15" s="17">
        <v>14.899802768767378</v>
      </c>
      <c r="E15" s="17">
        <v>16.558734939759038</v>
      </c>
      <c r="F15" s="17">
        <v>8.6984476367006494</v>
      </c>
      <c r="G15" s="17">
        <v>10.1972312326228</v>
      </c>
      <c r="H15" s="17">
        <v>11.025834105653383</v>
      </c>
      <c r="I15" s="17">
        <v>15.573447636700649</v>
      </c>
      <c r="J15" s="17">
        <v>8.0433271547729372</v>
      </c>
      <c r="K15" s="17">
        <v>8.3998493975903621</v>
      </c>
      <c r="L15" s="17">
        <v>13.551899907321594</v>
      </c>
      <c r="M15" s="17">
        <v>7.7919369786839665</v>
      </c>
      <c r="N15" s="17">
        <v>7.5834105653382764</v>
      </c>
      <c r="O15" s="17">
        <v>10.622972659870252</v>
      </c>
      <c r="P15" s="17">
        <v>15.016797961075071</v>
      </c>
      <c r="Q15" s="17">
        <v>17.403266913809084</v>
      </c>
      <c r="R15" s="17">
        <v>11.295759962928638</v>
      </c>
      <c r="S15" s="17">
        <v>12.217620481927712</v>
      </c>
      <c r="T15" s="17">
        <v>12.217620481927712</v>
      </c>
      <c r="U15" s="17">
        <v>12.17012279888786</v>
      </c>
      <c r="V15" s="17">
        <v>10.346095922150139</v>
      </c>
      <c r="W15" s="17">
        <v>8.7462349397590362</v>
      </c>
      <c r="X15" s="17">
        <v>5.2461770157553298</v>
      </c>
      <c r="Y15" s="17">
        <v>5.2450185356811865</v>
      </c>
      <c r="Z15" s="17">
        <v>4.4639133456904547</v>
      </c>
      <c r="AA15" s="17">
        <v>4.4639133456904547</v>
      </c>
      <c r="AB15" s="17">
        <v>4.011237256719185</v>
      </c>
      <c r="AC15" s="17">
        <v>10.513496292863763</v>
      </c>
      <c r="AD15" s="17">
        <v>1.7808734939759034</v>
      </c>
      <c r="AE15" s="17">
        <v>1.7808734939759034</v>
      </c>
      <c r="AF15" s="17">
        <v>1.7791357738646896</v>
      </c>
      <c r="AG15" s="17">
        <v>1.0631950880444858</v>
      </c>
      <c r="AH15" s="17">
        <v>0.23053753475440225</v>
      </c>
      <c r="AI15" s="17">
        <v>0.23053753475440225</v>
      </c>
      <c r="AJ15" s="17">
        <v>0.23053753475440225</v>
      </c>
      <c r="AK15" s="17">
        <v>0.23053753475440225</v>
      </c>
      <c r="AL15" s="17">
        <v>0.10686978683966636</v>
      </c>
      <c r="AM15" s="17">
        <v>0.10686978683966636</v>
      </c>
      <c r="AN15" s="17">
        <v>0.10686978683966636</v>
      </c>
      <c r="AO15" s="17">
        <v>0.10686978683966636</v>
      </c>
      <c r="AP15" s="17">
        <v>3.1568582020389251E-2</v>
      </c>
      <c r="AQ15" s="17">
        <f>0.032</f>
        <v>3.2000000000000001E-2</v>
      </c>
      <c r="AR15" s="17">
        <v>3.2000000000000001E-2</v>
      </c>
      <c r="AS15" s="17">
        <v>3.2000000000000001E-2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1.5575000000000001</v>
      </c>
      <c r="BD15" s="17">
        <v>3.1150000000000002</v>
      </c>
      <c r="BE15" s="17">
        <v>1.6065</v>
      </c>
      <c r="BF15" s="17">
        <v>9.8000000000000004E-2</v>
      </c>
      <c r="BG15" s="17">
        <v>4.0410000000000004</v>
      </c>
      <c r="BH15" s="17">
        <f>7+0.984</f>
        <v>7.984</v>
      </c>
      <c r="BI15" s="17">
        <v>9.7445000000000004</v>
      </c>
      <c r="BJ15" s="17">
        <f>11+0.505</f>
        <v>11.505000000000001</v>
      </c>
      <c r="BK15" s="17">
        <v>11.747</v>
      </c>
      <c r="BL15" s="17">
        <f>11+0.989</f>
        <v>11.989000000000001</v>
      </c>
      <c r="BM15" s="17">
        <v>8.5680000000000014</v>
      </c>
      <c r="BN15" s="17">
        <f>4.5+0.647</f>
        <v>5.1470000000000002</v>
      </c>
      <c r="BO15" s="17">
        <v>5.1470000000000002</v>
      </c>
      <c r="BP15" s="17">
        <f>4.5+0.647</f>
        <v>5.1470000000000002</v>
      </c>
      <c r="BQ15" s="17">
        <v>4.0194999999999999</v>
      </c>
      <c r="BR15" s="17">
        <f>2.5+0.392</f>
        <v>2.8919999999999999</v>
      </c>
    </row>
    <row r="16" spans="1:70" x14ac:dyDescent="0.25">
      <c r="A16" s="5" t="s">
        <v>166</v>
      </c>
      <c r="B16" s="5" t="s">
        <v>165</v>
      </c>
      <c r="C16" s="17">
        <v>15.109500405468026</v>
      </c>
      <c r="D16" s="17">
        <v>15.082534464782206</v>
      </c>
      <c r="E16" s="17">
        <v>17.620481927710845</v>
      </c>
      <c r="F16" s="17">
        <v>9.8661955514365172</v>
      </c>
      <c r="G16" s="17">
        <v>11.230016218721039</v>
      </c>
      <c r="H16" s="17">
        <v>11.896721501390177</v>
      </c>
      <c r="I16" s="17">
        <v>16.307924003707136</v>
      </c>
      <c r="J16" s="17">
        <v>8.6796223354958304</v>
      </c>
      <c r="K16" s="17">
        <v>8.9006024096385552</v>
      </c>
      <c r="L16" s="17">
        <v>14.860113531047265</v>
      </c>
      <c r="M16" s="17">
        <v>8.9133456904541237</v>
      </c>
      <c r="N16" s="17">
        <v>8.4519810009267839</v>
      </c>
      <c r="O16" s="17">
        <v>11.353104726598703</v>
      </c>
      <c r="P16" s="17">
        <v>16.364689527340129</v>
      </c>
      <c r="Q16" s="17">
        <v>18.679332715477294</v>
      </c>
      <c r="R16" s="17">
        <v>12.499710379981465</v>
      </c>
      <c r="S16" s="17">
        <v>13.537129286376274</v>
      </c>
      <c r="T16" s="17">
        <v>13.468489341983318</v>
      </c>
      <c r="U16" s="17">
        <v>13.352062094531973</v>
      </c>
      <c r="V16" s="17">
        <v>12.062963392029658</v>
      </c>
      <c r="W16" s="17">
        <v>10.467157089898054</v>
      </c>
      <c r="X16" s="17">
        <v>6.8848470806302133</v>
      </c>
      <c r="Y16" s="17">
        <v>6.7713160333642257</v>
      </c>
      <c r="Z16" s="17">
        <v>6.0107738646895283</v>
      </c>
      <c r="AA16" s="17">
        <v>5.9282321594068588</v>
      </c>
      <c r="AB16" s="17">
        <v>5.3930143651529194</v>
      </c>
      <c r="AC16" s="17">
        <v>11.817365616311399</v>
      </c>
      <c r="AD16" s="17">
        <v>3.1947984244670993</v>
      </c>
      <c r="AE16" s="17">
        <v>3.5629054680259498</v>
      </c>
      <c r="AF16" s="17">
        <v>3.5061399443929564</v>
      </c>
      <c r="AG16" s="17">
        <v>4.5154657089898054</v>
      </c>
      <c r="AH16" s="17">
        <v>2.3685125115848011</v>
      </c>
      <c r="AI16" s="17">
        <v>2.3065338276181651</v>
      </c>
      <c r="AJ16" s="17">
        <v>2.2378938832252087</v>
      </c>
      <c r="AK16" s="17">
        <v>2.0626737720111215</v>
      </c>
      <c r="AL16" s="17">
        <v>2.6746408711770155</v>
      </c>
      <c r="AM16" s="56">
        <v>2.86550046339203</v>
      </c>
      <c r="AN16" s="17">
        <v>3.0349281742354028</v>
      </c>
      <c r="AO16" s="17">
        <v>3.087059777571826</v>
      </c>
      <c r="AP16" s="17">
        <v>2.1701227988878595</v>
      </c>
      <c r="AQ16" s="19">
        <v>2.0289999999999999</v>
      </c>
      <c r="AR16" s="19">
        <v>1.909</v>
      </c>
      <c r="AS16" s="19">
        <v>1.7669999999999999</v>
      </c>
      <c r="AT16" s="19">
        <v>1.597</v>
      </c>
      <c r="AU16" s="17">
        <v>1.4765000000000001</v>
      </c>
      <c r="AV16" s="19">
        <v>1.3560000000000001</v>
      </c>
      <c r="AW16" s="17">
        <v>1.2410000000000001</v>
      </c>
      <c r="AX16" s="19">
        <v>1.1259999999999999</v>
      </c>
      <c r="AY16" s="17">
        <v>1.0234999999999999</v>
      </c>
      <c r="AZ16" s="19">
        <v>0.92100000000000004</v>
      </c>
      <c r="BA16" s="17">
        <v>2.7305000000000001</v>
      </c>
      <c r="BB16" s="19">
        <v>4.54</v>
      </c>
      <c r="BC16" s="17">
        <v>6.0709999999999997</v>
      </c>
      <c r="BD16" s="19">
        <v>7.6020000000000003</v>
      </c>
      <c r="BE16" s="17">
        <v>6.3540000000000001</v>
      </c>
      <c r="BF16" s="19">
        <v>5.1059999999999999</v>
      </c>
      <c r="BG16" s="17">
        <v>10.086</v>
      </c>
      <c r="BH16" s="19">
        <v>15.066000000000001</v>
      </c>
      <c r="BI16" s="17">
        <v>16.683</v>
      </c>
      <c r="BJ16" s="19">
        <v>18.3</v>
      </c>
      <c r="BK16" s="17">
        <v>18.473500000000001</v>
      </c>
      <c r="BL16" s="19">
        <v>18.646999999999998</v>
      </c>
      <c r="BM16" s="17">
        <v>15.180499999999999</v>
      </c>
      <c r="BN16" s="19">
        <v>11.714</v>
      </c>
      <c r="BO16" s="17">
        <v>11.82</v>
      </c>
      <c r="BP16" s="19">
        <v>11.926</v>
      </c>
      <c r="BQ16" s="17">
        <v>10.7295</v>
      </c>
      <c r="BR16" s="19">
        <v>9.5329999999999995</v>
      </c>
    </row>
    <row r="17" spans="1:71" x14ac:dyDescent="0.25">
      <c r="A17" s="5" t="s">
        <v>164</v>
      </c>
      <c r="B17" s="5" t="s">
        <v>163</v>
      </c>
      <c r="C17" s="17">
        <v>24.815741716867468</v>
      </c>
      <c r="D17" s="17">
        <v>25.901004112604266</v>
      </c>
      <c r="E17" s="17">
        <v>26.180780815569975</v>
      </c>
      <c r="F17" s="17">
        <v>26.253475440222427</v>
      </c>
      <c r="G17" s="17">
        <v>27.236156163113993</v>
      </c>
      <c r="H17" s="17">
        <v>27.525486561631137</v>
      </c>
      <c r="I17" s="17">
        <v>26.854436978683967</v>
      </c>
      <c r="J17" s="17">
        <v>25.824548192771086</v>
      </c>
      <c r="K17" s="17">
        <v>25.00868860055607</v>
      </c>
      <c r="L17" s="17">
        <v>24.19601482854495</v>
      </c>
      <c r="M17" s="17">
        <v>18.674698795180724</v>
      </c>
      <c r="N17" s="17">
        <v>19.894288693234479</v>
      </c>
      <c r="O17" s="17">
        <v>23.66977525486562</v>
      </c>
      <c r="P17" s="17">
        <v>31.489226135310474</v>
      </c>
      <c r="Q17" s="17">
        <v>31.775081093605188</v>
      </c>
      <c r="R17" s="17">
        <v>30.627896200185361</v>
      </c>
      <c r="S17" s="17">
        <v>27.249768303985171</v>
      </c>
      <c r="T17" s="17">
        <v>27.734012974976828</v>
      </c>
      <c r="U17" s="17">
        <v>24.336770157553293</v>
      </c>
      <c r="V17" s="17">
        <v>21.784638554216869</v>
      </c>
      <c r="W17" s="17">
        <v>20.245018535681186</v>
      </c>
      <c r="X17" s="17">
        <v>18.515407784986099</v>
      </c>
      <c r="Y17" s="17">
        <v>19.594242354031511</v>
      </c>
      <c r="Z17" s="17">
        <v>19.753243744207602</v>
      </c>
      <c r="AA17" s="17">
        <v>18.674119555143655</v>
      </c>
      <c r="AB17" s="17">
        <v>19.636526876737722</v>
      </c>
      <c r="AC17" s="17">
        <v>26.342678405931416</v>
      </c>
      <c r="AD17" s="17">
        <v>26.946536144578317</v>
      </c>
      <c r="AE17" s="17">
        <v>25.437326227988883</v>
      </c>
      <c r="AF17" s="17">
        <v>25.072115384615383</v>
      </c>
      <c r="AG17" s="17">
        <v>22.79772937905468</v>
      </c>
      <c r="AH17" s="17">
        <v>19.18732622798888</v>
      </c>
      <c r="AI17" s="17">
        <v>16.908885542168672</v>
      </c>
      <c r="AJ17" s="17">
        <v>19.439006024096386</v>
      </c>
      <c r="AK17" s="17">
        <v>19.416415662650603</v>
      </c>
      <c r="AL17" s="17">
        <v>17.147242817423539</v>
      </c>
      <c r="AM17" s="56">
        <v>19.267550973123264</v>
      </c>
      <c r="AN17" s="17">
        <v>18.732912418906395</v>
      </c>
      <c r="AO17" s="17">
        <v>20.683213623725674</v>
      </c>
      <c r="AP17" s="17">
        <v>17.349687210379983</v>
      </c>
      <c r="AQ17" s="19">
        <f>AQ16+AQ14</f>
        <v>21.373000000000001</v>
      </c>
      <c r="AR17" s="19">
        <v>25.082000000000001</v>
      </c>
      <c r="AS17" s="19">
        <f>AS16+AS14</f>
        <v>23.588000000000001</v>
      </c>
      <c r="AT17" s="19">
        <f>AT16+AT14</f>
        <v>22.449000000000002</v>
      </c>
      <c r="AU17" s="17">
        <v>23.257000000000001</v>
      </c>
      <c r="AV17" s="19">
        <v>24.065000000000001</v>
      </c>
      <c r="AW17" s="17">
        <v>23.685000000000002</v>
      </c>
      <c r="AX17" s="19">
        <v>23.305</v>
      </c>
      <c r="AY17" s="17">
        <v>24.170499999999997</v>
      </c>
      <c r="AZ17" s="19">
        <f>AZ16+AZ14</f>
        <v>25.035999999999998</v>
      </c>
      <c r="BA17" s="17">
        <v>23.780999999999999</v>
      </c>
      <c r="BB17" s="19">
        <f>BB16+BB14</f>
        <v>22.526</v>
      </c>
      <c r="BC17" s="17">
        <v>25.409500000000001</v>
      </c>
      <c r="BD17" s="19">
        <f>BD16+BD14</f>
        <v>28.292999999999999</v>
      </c>
      <c r="BE17" s="17">
        <v>30.668499999999998</v>
      </c>
      <c r="BF17" s="19">
        <f>BF16+BF14</f>
        <v>33.043999999999997</v>
      </c>
      <c r="BG17" s="17">
        <v>33.2575</v>
      </c>
      <c r="BH17" s="19">
        <f>BH16+BH14</f>
        <v>33.471000000000004</v>
      </c>
      <c r="BI17" s="17">
        <v>35.968000000000004</v>
      </c>
      <c r="BJ17" s="19">
        <f>BJ16+BJ14</f>
        <v>38.465000000000003</v>
      </c>
      <c r="BK17" s="17">
        <v>36.752499999999998</v>
      </c>
      <c r="BL17" s="19">
        <f>BL16+BL14</f>
        <v>35.04</v>
      </c>
      <c r="BM17" s="17">
        <v>34.0745</v>
      </c>
      <c r="BN17" s="19">
        <f>BN16+BN14</f>
        <v>33.109000000000002</v>
      </c>
      <c r="BO17" s="17">
        <v>32.484000000000002</v>
      </c>
      <c r="BP17" s="19">
        <f>BP16+BP14</f>
        <v>31.859000000000002</v>
      </c>
      <c r="BQ17" s="17">
        <v>33.234499999999997</v>
      </c>
      <c r="BR17" s="19">
        <f>BR16+BR14</f>
        <v>34.61</v>
      </c>
    </row>
    <row r="18" spans="1:71" x14ac:dyDescent="0.25">
      <c r="A18" s="6" t="s">
        <v>162</v>
      </c>
      <c r="B18" s="6" t="s">
        <v>161</v>
      </c>
      <c r="C18" s="17">
        <v>11.517608897126969</v>
      </c>
      <c r="D18" s="17">
        <v>11.515291936978684</v>
      </c>
      <c r="E18" s="17">
        <v>14.010368396663578</v>
      </c>
      <c r="F18" s="17">
        <v>14.010368396663578</v>
      </c>
      <c r="G18" s="17">
        <v>14.010368396663578</v>
      </c>
      <c r="H18" s="17">
        <v>14.010368396663578</v>
      </c>
      <c r="I18" s="17">
        <v>14.010368396663578</v>
      </c>
      <c r="J18" s="17">
        <v>14.010368396663578</v>
      </c>
      <c r="K18" s="17">
        <v>14.010368396663578</v>
      </c>
      <c r="L18" s="17">
        <v>14.010368396663578</v>
      </c>
      <c r="M18" s="17">
        <v>14.010368396663578</v>
      </c>
      <c r="N18" s="17">
        <v>14.010368396663578</v>
      </c>
      <c r="O18" s="17">
        <v>14.010368396663578</v>
      </c>
      <c r="P18" s="17">
        <v>14.010368396663578</v>
      </c>
      <c r="Q18" s="17">
        <v>14.010368396663578</v>
      </c>
      <c r="R18" s="17">
        <v>14.010368396663578</v>
      </c>
      <c r="S18" s="17">
        <v>14.010368396663578</v>
      </c>
      <c r="T18" s="17">
        <v>14.010368396663578</v>
      </c>
      <c r="U18" s="17">
        <v>14.010368396663578</v>
      </c>
      <c r="V18" s="17">
        <v>14.010368396663578</v>
      </c>
      <c r="W18" s="17">
        <v>14.010368396663578</v>
      </c>
      <c r="X18" s="17">
        <v>14.010368396663578</v>
      </c>
      <c r="Y18" s="17">
        <v>14.010368396663578</v>
      </c>
      <c r="Z18" s="17">
        <v>14.010368396663578</v>
      </c>
      <c r="AA18" s="17">
        <v>14.010368396663578</v>
      </c>
      <c r="AB18" s="17">
        <v>14.010368396663578</v>
      </c>
      <c r="AC18" s="17">
        <v>14.010368396663578</v>
      </c>
      <c r="AD18" s="17">
        <v>14.010368396663578</v>
      </c>
      <c r="AE18" s="17">
        <v>14.010368396663578</v>
      </c>
      <c r="AF18" s="17">
        <v>14.010368396663578</v>
      </c>
      <c r="AG18" s="17">
        <v>14.010368396663578</v>
      </c>
      <c r="AH18" s="17">
        <v>14.010368396663578</v>
      </c>
      <c r="AI18" s="17">
        <v>14.010368396663578</v>
      </c>
      <c r="AJ18" s="17">
        <v>14.010368396663578</v>
      </c>
      <c r="AK18" s="17">
        <v>14.010368396663578</v>
      </c>
      <c r="AL18" s="17">
        <v>14.010368396663578</v>
      </c>
      <c r="AM18" s="17">
        <v>14.010368396663578</v>
      </c>
      <c r="AN18" s="17">
        <v>14.010368396663578</v>
      </c>
      <c r="AO18" s="17">
        <v>14.010368396663578</v>
      </c>
      <c r="AP18" s="17">
        <v>14.010368396663578</v>
      </c>
      <c r="AQ18" s="17">
        <v>14.029</v>
      </c>
      <c r="AR18" s="17">
        <v>14.029</v>
      </c>
      <c r="AS18" s="17">
        <v>14.029</v>
      </c>
      <c r="AT18" s="17">
        <v>14.029</v>
      </c>
      <c r="AU18" s="17">
        <v>14.029</v>
      </c>
      <c r="AV18" s="17">
        <v>14.029</v>
      </c>
      <c r="AW18" s="17">
        <v>14.029</v>
      </c>
      <c r="AX18" s="17">
        <v>14.029</v>
      </c>
      <c r="AY18" s="17">
        <v>14.029</v>
      </c>
      <c r="AZ18" s="17">
        <v>14.029</v>
      </c>
      <c r="BA18" s="17">
        <v>14.029</v>
      </c>
      <c r="BB18" s="17">
        <v>14.029</v>
      </c>
      <c r="BC18" s="17">
        <v>14.029</v>
      </c>
      <c r="BD18" s="17">
        <v>14.029</v>
      </c>
      <c r="BE18" s="17">
        <v>14.029</v>
      </c>
      <c r="BF18" s="17">
        <v>14.029</v>
      </c>
      <c r="BG18" s="17">
        <v>14.029</v>
      </c>
      <c r="BH18" s="17">
        <v>14.029</v>
      </c>
      <c r="BI18" s="17">
        <v>14.029</v>
      </c>
      <c r="BJ18" s="17">
        <v>14.029</v>
      </c>
      <c r="BK18" s="17">
        <v>14.029</v>
      </c>
      <c r="BL18" s="17">
        <v>14.029</v>
      </c>
      <c r="BM18" s="17">
        <v>14.029</v>
      </c>
      <c r="BN18" s="17">
        <v>14.029</v>
      </c>
      <c r="BO18" s="17">
        <v>14.029</v>
      </c>
      <c r="BP18" s="17">
        <v>14.029</v>
      </c>
      <c r="BQ18" s="17">
        <v>13.739000000000001</v>
      </c>
      <c r="BR18" s="17">
        <v>13.449</v>
      </c>
    </row>
    <row r="19" spans="1:71" x14ac:dyDescent="0.25">
      <c r="A19" s="6" t="s">
        <v>160</v>
      </c>
      <c r="B19" s="6" t="s">
        <v>159</v>
      </c>
      <c r="C19" s="17">
        <v>1.9800726946246525</v>
      </c>
      <c r="D19" s="17">
        <v>2.8709424235403151</v>
      </c>
      <c r="E19" s="17">
        <v>1.0125115848007415</v>
      </c>
      <c r="F19" s="17">
        <v>3.0528846153846154</v>
      </c>
      <c r="G19" s="17">
        <v>3.3897126969416127</v>
      </c>
      <c r="H19" s="17">
        <v>2.7299582947173309</v>
      </c>
      <c r="I19" s="17">
        <v>4.4213392029657088</v>
      </c>
      <c r="J19" s="17">
        <v>5.6186283595922148</v>
      </c>
      <c r="K19" s="17">
        <v>5.9699374420759961</v>
      </c>
      <c r="L19" s="17">
        <v>7.1353683966635781</v>
      </c>
      <c r="M19" s="17">
        <v>10.743164967562558</v>
      </c>
      <c r="N19" s="17">
        <v>12.436862835959221</v>
      </c>
      <c r="O19" s="17">
        <v>10.88044485634847</v>
      </c>
      <c r="P19" s="17">
        <v>9.4361098239110301</v>
      </c>
      <c r="Q19" s="17">
        <v>10.022590361445785</v>
      </c>
      <c r="R19" s="17">
        <v>11.097949490268769</v>
      </c>
      <c r="S19" s="17">
        <v>10.321478220574607</v>
      </c>
      <c r="T19" s="17">
        <v>10.827444392956441</v>
      </c>
      <c r="U19" s="17">
        <v>13.078660797034292</v>
      </c>
      <c r="V19" s="17">
        <v>15.144520389249305</v>
      </c>
      <c r="W19" s="17">
        <v>14.501274328081557</v>
      </c>
      <c r="X19" s="17">
        <v>14.473470806302132</v>
      </c>
      <c r="Y19" s="17">
        <v>13.571883688600556</v>
      </c>
      <c r="Z19" s="17">
        <v>16.441149212233551</v>
      </c>
      <c r="AA19" s="17">
        <v>16.791299814643189</v>
      </c>
      <c r="AB19" s="17">
        <v>14.143593605189992</v>
      </c>
      <c r="AC19" s="17">
        <v>14.641740037071363</v>
      </c>
      <c r="AD19" s="17">
        <v>16.27143188137164</v>
      </c>
      <c r="AE19" s="17">
        <v>15.957483781278963</v>
      </c>
      <c r="AF19" s="17">
        <v>17.661028730305837</v>
      </c>
      <c r="AG19" s="17">
        <v>21.269694161260425</v>
      </c>
      <c r="AH19" s="17">
        <v>24.044253938832252</v>
      </c>
      <c r="AI19" s="17">
        <v>24.510252548656165</v>
      </c>
      <c r="AJ19" s="17">
        <v>25.26500231696015</v>
      </c>
      <c r="AK19" s="17">
        <v>27.288867006487489</v>
      </c>
      <c r="AL19" s="17">
        <v>29.747740963855421</v>
      </c>
      <c r="AM19" s="17">
        <v>30.382588044485637</v>
      </c>
      <c r="AN19" s="17">
        <v>32.025312789620017</v>
      </c>
      <c r="AO19" s="17">
        <v>30.328139481000928</v>
      </c>
      <c r="AP19" s="17">
        <v>32.416879054680258</v>
      </c>
      <c r="AQ19" s="17">
        <v>33.637</v>
      </c>
      <c r="AR19" s="17">
        <v>33.627000000000002</v>
      </c>
      <c r="AS19" s="17">
        <v>34.481000000000002</v>
      </c>
      <c r="AT19" s="17">
        <v>38.122999999999998</v>
      </c>
      <c r="AU19" s="17">
        <v>39.888999999999996</v>
      </c>
      <c r="AV19" s="17">
        <v>41.655000000000001</v>
      </c>
      <c r="AW19" s="17">
        <v>45.545000000000002</v>
      </c>
      <c r="AX19" s="17">
        <v>49.435000000000002</v>
      </c>
      <c r="AY19" s="17">
        <v>49.467500000000001</v>
      </c>
      <c r="AZ19" s="17">
        <v>49.5</v>
      </c>
      <c r="BA19" s="17">
        <v>53.186</v>
      </c>
      <c r="BB19" s="17">
        <v>56.872</v>
      </c>
      <c r="BC19" s="17">
        <v>55.392499999999998</v>
      </c>
      <c r="BD19" s="17">
        <v>53.912999999999997</v>
      </c>
      <c r="BE19" s="17">
        <v>57.276499999999999</v>
      </c>
      <c r="BF19" s="17">
        <v>60.64</v>
      </c>
      <c r="BG19" s="17">
        <v>58.518500000000003</v>
      </c>
      <c r="BH19" s="17">
        <v>56.396999999999998</v>
      </c>
      <c r="BI19" s="17">
        <v>59.8005</v>
      </c>
      <c r="BJ19" s="17">
        <v>63.204000000000001</v>
      </c>
      <c r="BK19" s="17">
        <v>65.1995</v>
      </c>
      <c r="BL19" s="17">
        <v>67.194999999999993</v>
      </c>
      <c r="BM19" s="17">
        <v>69.013999999999996</v>
      </c>
      <c r="BN19" s="17">
        <v>70.832999999999998</v>
      </c>
      <c r="BO19" s="17">
        <v>71.992500000000007</v>
      </c>
      <c r="BP19" s="17">
        <v>73.152000000000001</v>
      </c>
      <c r="BQ19" s="17">
        <v>74.795999999999992</v>
      </c>
      <c r="BR19" s="17">
        <v>76.44</v>
      </c>
      <c r="BS19" s="20"/>
    </row>
    <row r="20" spans="1:71" x14ac:dyDescent="0.25">
      <c r="A20" s="5" t="s">
        <v>158</v>
      </c>
      <c r="B20" s="5" t="s">
        <v>157</v>
      </c>
      <c r="C20" s="17">
        <v>15.59221356580167</v>
      </c>
      <c r="D20" s="17">
        <v>15.457828429101021</v>
      </c>
      <c r="E20" s="17">
        <v>16.394810009267839</v>
      </c>
      <c r="F20" s="17">
        <v>18.435183039851715</v>
      </c>
      <c r="G20" s="17">
        <v>18.772011121408713</v>
      </c>
      <c r="H20" s="17">
        <v>18.445609360519001</v>
      </c>
      <c r="I20" s="17">
        <v>20.136990268767377</v>
      </c>
      <c r="J20" s="17">
        <v>21.04089434661724</v>
      </c>
      <c r="K20" s="17">
        <v>21.681823447636702</v>
      </c>
      <c r="L20" s="17">
        <v>22.847254402224284</v>
      </c>
      <c r="M20" s="17">
        <v>26.45505097312326</v>
      </c>
      <c r="N20" s="17">
        <v>28.148748841519925</v>
      </c>
      <c r="O20" s="17">
        <v>26.592330861909176</v>
      </c>
      <c r="P20" s="17">
        <v>25.634267840593143</v>
      </c>
      <c r="Q20" s="17">
        <v>26.200185356811865</v>
      </c>
      <c r="R20" s="17">
        <v>27.229205282669138</v>
      </c>
      <c r="S20" s="17">
        <v>26.472138554216869</v>
      </c>
      <c r="T20" s="17">
        <v>26.978104726598705</v>
      </c>
      <c r="U20" s="17">
        <v>29.227873030583876</v>
      </c>
      <c r="V20" s="17">
        <v>31.293732622798888</v>
      </c>
      <c r="W20" s="17">
        <v>30.464550509731236</v>
      </c>
      <c r="X20" s="17">
        <v>30.434430027803526</v>
      </c>
      <c r="Y20" s="17">
        <v>32.42846385542169</v>
      </c>
      <c r="Z20" s="17">
        <v>35.314237720111215</v>
      </c>
      <c r="AA20" s="17">
        <v>35.631950880444855</v>
      </c>
      <c r="AB20" s="17">
        <v>34.432344763670066</v>
      </c>
      <c r="AC20" s="17">
        <v>34.93049119555144</v>
      </c>
      <c r="AD20" s="17">
        <v>37.461480537534761</v>
      </c>
      <c r="AE20" s="17">
        <v>37.145215477293789</v>
      </c>
      <c r="AF20" s="17">
        <v>37.979900370713622</v>
      </c>
      <c r="AG20" s="17">
        <v>41.631139944392956</v>
      </c>
      <c r="AH20" s="17">
        <v>43.484708063021323</v>
      </c>
      <c r="AI20" s="17">
        <v>43.952734012974979</v>
      </c>
      <c r="AJ20" s="17">
        <v>44.544717330861914</v>
      </c>
      <c r="AK20" s="17">
        <v>46.651702965708992</v>
      </c>
      <c r="AL20" s="17">
        <v>49.088276181649675</v>
      </c>
      <c r="AM20" s="56">
        <v>49.735576923076927</v>
      </c>
      <c r="AN20" s="17">
        <v>51.434777571825762</v>
      </c>
      <c r="AO20" s="17">
        <v>49.775544485634853</v>
      </c>
      <c r="AP20" s="17">
        <v>51.72526645041706</v>
      </c>
      <c r="AQ20" s="19">
        <v>53.055</v>
      </c>
      <c r="AR20" s="19">
        <v>53.162999999999997</v>
      </c>
      <c r="AS20" s="19">
        <v>53.994</v>
      </c>
      <c r="AT20" s="19">
        <v>57.792999999999999</v>
      </c>
      <c r="AU20" s="17">
        <v>59.543999999999997</v>
      </c>
      <c r="AV20" s="19">
        <v>61.295000000000002</v>
      </c>
      <c r="AW20" s="17">
        <v>65.424499999999995</v>
      </c>
      <c r="AX20" s="19">
        <v>69.554000000000002</v>
      </c>
      <c r="AY20" s="17">
        <v>69.829000000000008</v>
      </c>
      <c r="AZ20" s="19">
        <v>70.103999999999999</v>
      </c>
      <c r="BA20" s="17">
        <v>73.834000000000003</v>
      </c>
      <c r="BB20" s="19">
        <v>77.563999999999993</v>
      </c>
      <c r="BC20" s="17">
        <v>76.028499999999994</v>
      </c>
      <c r="BD20" s="19">
        <v>74.492999999999995</v>
      </c>
      <c r="BE20" s="17">
        <v>77.811000000000007</v>
      </c>
      <c r="BF20" s="19">
        <v>81.129000000000005</v>
      </c>
      <c r="BG20" s="17">
        <v>80.495499999999993</v>
      </c>
      <c r="BH20" s="19">
        <v>79.861999999999995</v>
      </c>
      <c r="BI20" s="17">
        <v>83.289999999999992</v>
      </c>
      <c r="BJ20" s="19">
        <v>86.718000000000004</v>
      </c>
      <c r="BK20" s="17">
        <v>89.709000000000003</v>
      </c>
      <c r="BL20" s="19">
        <v>92.7</v>
      </c>
      <c r="BM20" s="17">
        <v>94.507499999999993</v>
      </c>
      <c r="BN20" s="19">
        <v>96.314999999999998</v>
      </c>
      <c r="BO20" s="17">
        <v>98.393000000000001</v>
      </c>
      <c r="BP20" s="19">
        <v>100.471</v>
      </c>
      <c r="BQ20" s="17">
        <v>99.725999999999999</v>
      </c>
      <c r="BR20" s="19">
        <v>98.980999999999995</v>
      </c>
    </row>
    <row r="21" spans="1:71" x14ac:dyDescent="0.25">
      <c r="A21" s="5" t="s">
        <v>156</v>
      </c>
      <c r="B21" s="5" t="s">
        <v>155</v>
      </c>
      <c r="C21" s="17">
        <v>40.407955282669143</v>
      </c>
      <c r="D21" s="17">
        <v>41.358832541705283</v>
      </c>
      <c r="E21" s="17">
        <v>42.575590824837811</v>
      </c>
      <c r="F21" s="17">
        <v>44.688658480074139</v>
      </c>
      <c r="G21" s="17">
        <v>46.008167284522706</v>
      </c>
      <c r="H21" s="17">
        <v>45.971095922150141</v>
      </c>
      <c r="I21" s="17">
        <v>46.991427247451348</v>
      </c>
      <c r="J21" s="17">
        <v>46.865442539388326</v>
      </c>
      <c r="K21" s="17">
        <v>46.690512048192772</v>
      </c>
      <c r="L21" s="17">
        <v>47.043269230769234</v>
      </c>
      <c r="M21" s="17">
        <v>45.129749768303988</v>
      </c>
      <c r="N21" s="17">
        <v>48.043037534754404</v>
      </c>
      <c r="O21" s="17">
        <v>50.262106116774788</v>
      </c>
      <c r="P21" s="17">
        <v>57.123493975903614</v>
      </c>
      <c r="Q21" s="17">
        <v>57.975266450417053</v>
      </c>
      <c r="R21" s="17">
        <v>57.857101482854496</v>
      </c>
      <c r="S21" s="17">
        <v>53.721906858202047</v>
      </c>
      <c r="T21" s="17">
        <v>54.712117701575536</v>
      </c>
      <c r="U21" s="17">
        <v>53.564643188137168</v>
      </c>
      <c r="V21" s="17">
        <v>53.078371177015761</v>
      </c>
      <c r="W21" s="17">
        <v>50.709569045412422</v>
      </c>
      <c r="X21" s="17">
        <v>48.949258572752548</v>
      </c>
      <c r="Y21" s="17">
        <v>52.022706209453197</v>
      </c>
      <c r="Z21" s="17">
        <v>55.067481464318817</v>
      </c>
      <c r="AA21" s="17">
        <v>54.305780815569975</v>
      </c>
      <c r="AB21" s="17">
        <v>54.06858202038925</v>
      </c>
      <c r="AC21" s="17">
        <v>61.273169601482856</v>
      </c>
      <c r="AD21" s="17">
        <v>64.408016682113072</v>
      </c>
      <c r="AE21" s="17">
        <v>62.582541705282672</v>
      </c>
      <c r="AF21" s="17">
        <v>63.052015755329009</v>
      </c>
      <c r="AG21" s="17">
        <v>64.428869323447643</v>
      </c>
      <c r="AH21" s="17">
        <v>62.672034291010199</v>
      </c>
      <c r="AI21" s="17">
        <v>60.861619555143655</v>
      </c>
      <c r="AJ21" s="17">
        <v>63.9837233549583</v>
      </c>
      <c r="AK21" s="17">
        <v>66.068118628359599</v>
      </c>
      <c r="AL21" s="17">
        <v>66.235518999073221</v>
      </c>
      <c r="AM21" s="56">
        <v>69.003127896200183</v>
      </c>
      <c r="AN21" s="17">
        <v>70.167689990732157</v>
      </c>
      <c r="AO21" s="17">
        <v>70.458758109360517</v>
      </c>
      <c r="AP21" s="17">
        <v>69.074953660797036</v>
      </c>
      <c r="AQ21" s="19">
        <v>74.427999999999997</v>
      </c>
      <c r="AR21" s="19">
        <v>78.245000000000005</v>
      </c>
      <c r="AS21" s="19">
        <v>77.581999999999994</v>
      </c>
      <c r="AT21" s="19">
        <v>80.242000000000004</v>
      </c>
      <c r="AU21" s="17">
        <v>82.801000000000002</v>
      </c>
      <c r="AV21" s="19">
        <v>85.36</v>
      </c>
      <c r="AW21" s="17">
        <v>89.109499999999997</v>
      </c>
      <c r="AX21" s="19">
        <v>92.858999999999995</v>
      </c>
      <c r="AY21" s="17">
        <v>93.999499999999998</v>
      </c>
      <c r="AZ21" s="19">
        <v>95.14</v>
      </c>
      <c r="BA21" s="17">
        <v>97.615000000000009</v>
      </c>
      <c r="BB21" s="19">
        <v>100.09</v>
      </c>
      <c r="BC21" s="17">
        <v>101.438</v>
      </c>
      <c r="BD21" s="19">
        <v>102.786</v>
      </c>
      <c r="BE21" s="17">
        <v>108.4795</v>
      </c>
      <c r="BF21" s="19">
        <v>114.173</v>
      </c>
      <c r="BG21" s="17">
        <v>113.7525</v>
      </c>
      <c r="BH21" s="19">
        <v>113.33199999999999</v>
      </c>
      <c r="BI21" s="17">
        <v>119.25749999999999</v>
      </c>
      <c r="BJ21" s="19">
        <v>125.18300000000001</v>
      </c>
      <c r="BK21" s="17">
        <v>126.4615</v>
      </c>
      <c r="BL21" s="19">
        <v>127.74</v>
      </c>
      <c r="BM21" s="17">
        <v>128.58199999999999</v>
      </c>
      <c r="BN21" s="19">
        <v>129.42400000000001</v>
      </c>
      <c r="BO21" s="17">
        <v>130.87700000000001</v>
      </c>
      <c r="BP21" s="19">
        <v>132.33000000000001</v>
      </c>
      <c r="BQ21" s="17">
        <v>132.96050000000002</v>
      </c>
      <c r="BR21" s="19">
        <v>133.59100000000001</v>
      </c>
    </row>
    <row r="22" spans="1:71" x14ac:dyDescent="0.25">
      <c r="A22" s="5" t="s">
        <v>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</row>
    <row r="23" spans="1:71" x14ac:dyDescent="0.25">
      <c r="A23" s="6" t="s">
        <v>154</v>
      </c>
      <c r="B23" s="6" t="s">
        <v>153</v>
      </c>
      <c r="C23" s="59">
        <v>3.7</v>
      </c>
      <c r="D23" s="59">
        <v>3.7</v>
      </c>
      <c r="E23" s="59">
        <v>3.7</v>
      </c>
      <c r="F23" s="59">
        <v>3.7</v>
      </c>
      <c r="G23" s="17">
        <v>4.8380000000000001</v>
      </c>
      <c r="H23" s="17">
        <v>4.8380000000000001</v>
      </c>
      <c r="I23" s="17">
        <v>4.8380000000000001</v>
      </c>
      <c r="J23" s="17">
        <v>4.8380000000000001</v>
      </c>
      <c r="K23" s="17">
        <v>4.8380000000000001</v>
      </c>
      <c r="L23" s="17">
        <v>4.8380000000000001</v>
      </c>
      <c r="M23" s="17">
        <v>4.8380000000000001</v>
      </c>
      <c r="N23" s="17">
        <v>4.8380000000000001</v>
      </c>
      <c r="O23" s="17">
        <v>48.375</v>
      </c>
      <c r="P23" s="17">
        <v>48.375</v>
      </c>
      <c r="Q23" s="17">
        <v>48.375</v>
      </c>
      <c r="R23" s="17">
        <v>48.375</v>
      </c>
      <c r="S23" s="17">
        <v>48.375</v>
      </c>
      <c r="T23" s="17">
        <v>48.375</v>
      </c>
      <c r="U23" s="17">
        <v>48.375</v>
      </c>
      <c r="V23" s="17">
        <v>48.375</v>
      </c>
      <c r="W23" s="17">
        <v>48.375</v>
      </c>
      <c r="X23" s="17">
        <v>48.375</v>
      </c>
      <c r="Y23" s="17">
        <v>48.375</v>
      </c>
      <c r="Z23" s="17">
        <v>48.375</v>
      </c>
      <c r="AA23" s="17">
        <v>48.375</v>
      </c>
      <c r="AB23" s="17">
        <v>48.375</v>
      </c>
      <c r="AC23" s="17">
        <v>48.375</v>
      </c>
      <c r="AD23" s="17">
        <v>48.375</v>
      </c>
      <c r="AE23" s="17">
        <v>48.375</v>
      </c>
      <c r="AF23" s="17">
        <v>48.375</v>
      </c>
      <c r="AG23" s="17">
        <v>48.375</v>
      </c>
      <c r="AH23" s="17">
        <v>48.375</v>
      </c>
      <c r="AI23" s="17">
        <v>48.375</v>
      </c>
      <c r="AJ23" s="17">
        <v>48.375</v>
      </c>
      <c r="AK23" s="17">
        <v>48.375</v>
      </c>
      <c r="AL23" s="17">
        <v>48.375</v>
      </c>
      <c r="AM23" s="17">
        <v>48.375</v>
      </c>
      <c r="AN23" s="17">
        <v>48.375</v>
      </c>
      <c r="AO23" s="17">
        <v>48.375</v>
      </c>
      <c r="AP23" s="17">
        <v>48.375</v>
      </c>
      <c r="AQ23" s="17">
        <v>48.375</v>
      </c>
      <c r="AR23" s="17">
        <v>48.375</v>
      </c>
      <c r="AS23" s="17">
        <v>48.375</v>
      </c>
      <c r="AT23" s="17">
        <v>48.375</v>
      </c>
      <c r="AU23" s="17">
        <v>46.304378999999997</v>
      </c>
      <c r="AV23" s="17">
        <v>46.304378999999997</v>
      </c>
      <c r="AW23" s="17">
        <v>46.304378999999997</v>
      </c>
      <c r="AX23" s="17">
        <v>46.304378999999997</v>
      </c>
      <c r="AY23" s="17">
        <v>46.304378999999997</v>
      </c>
      <c r="AZ23" s="17">
        <v>46.304378999999997</v>
      </c>
      <c r="BA23" s="17">
        <v>46.304378999999997</v>
      </c>
      <c r="BB23" s="17">
        <v>46.304378999999997</v>
      </c>
      <c r="BC23" s="17">
        <v>46.147722000000002</v>
      </c>
      <c r="BD23" s="17">
        <v>46.147722000000002</v>
      </c>
      <c r="BE23" s="17">
        <v>46.147722000000002</v>
      </c>
      <c r="BF23" s="17">
        <v>46.147722000000002</v>
      </c>
      <c r="BG23" s="17">
        <v>44.958236999999997</v>
      </c>
      <c r="BH23" s="17">
        <v>44.958236999999997</v>
      </c>
      <c r="BI23" s="17">
        <v>44.958236999999997</v>
      </c>
      <c r="BJ23" s="17">
        <v>44.958236999999997</v>
      </c>
      <c r="BK23" s="17">
        <v>44.883499</v>
      </c>
      <c r="BL23" s="17">
        <v>44.883499</v>
      </c>
      <c r="BM23" s="17">
        <v>44.883499</v>
      </c>
      <c r="BN23" s="17">
        <v>44.883499</v>
      </c>
      <c r="BO23" s="17">
        <v>41.737499999999997</v>
      </c>
      <c r="BP23" s="17">
        <v>41.737499999999997</v>
      </c>
      <c r="BQ23" s="17">
        <v>41.737499999999997</v>
      </c>
      <c r="BR23" s="17">
        <v>41.737499999999997</v>
      </c>
    </row>
    <row r="24" spans="1:71" x14ac:dyDescent="0.25">
      <c r="A24" s="6" t="s">
        <v>152</v>
      </c>
      <c r="B24" s="6" t="s">
        <v>151</v>
      </c>
      <c r="C24" s="60">
        <v>2197</v>
      </c>
      <c r="D24" s="55">
        <v>2230</v>
      </c>
      <c r="E24" s="55">
        <v>2154</v>
      </c>
      <c r="F24" s="55">
        <v>2179</v>
      </c>
      <c r="G24" s="55">
        <v>2143</v>
      </c>
      <c r="H24" s="55">
        <v>2089</v>
      </c>
      <c r="I24" s="55">
        <v>1989</v>
      </c>
      <c r="J24" s="55">
        <v>1941</v>
      </c>
      <c r="K24" s="55">
        <v>1952</v>
      </c>
      <c r="L24" s="55">
        <v>2000</v>
      </c>
      <c r="M24" s="55">
        <v>1942</v>
      </c>
      <c r="N24" s="55">
        <v>1875</v>
      </c>
      <c r="O24" s="55">
        <v>1792</v>
      </c>
      <c r="P24" s="55">
        <v>2163</v>
      </c>
      <c r="Q24" s="55">
        <v>2022</v>
      </c>
      <c r="R24" s="55">
        <v>1839</v>
      </c>
      <c r="S24" s="55">
        <v>1707</v>
      </c>
      <c r="T24" s="55">
        <v>1674</v>
      </c>
      <c r="U24" s="55">
        <v>1576</v>
      </c>
      <c r="V24" s="55">
        <v>1522</v>
      </c>
      <c r="W24" s="55">
        <v>1508</v>
      </c>
      <c r="X24" s="55">
        <v>1568</v>
      </c>
      <c r="Y24" s="55">
        <v>1567</v>
      </c>
      <c r="Z24" s="55">
        <v>1550</v>
      </c>
      <c r="AA24" s="55">
        <v>1505</v>
      </c>
      <c r="AB24" s="55">
        <v>1582</v>
      </c>
      <c r="AC24" s="55">
        <v>1521</v>
      </c>
      <c r="AD24" s="55">
        <v>1491</v>
      </c>
      <c r="AE24" s="55">
        <v>1475</v>
      </c>
      <c r="AF24" s="55">
        <v>1490</v>
      </c>
      <c r="AG24" s="55">
        <v>1456</v>
      </c>
      <c r="AH24" s="55">
        <v>1416</v>
      </c>
      <c r="AI24" s="55">
        <v>1426</v>
      </c>
      <c r="AJ24" s="55">
        <v>1454</v>
      </c>
      <c r="AK24" s="55">
        <v>1412</v>
      </c>
      <c r="AL24" s="55">
        <v>1381</v>
      </c>
      <c r="AM24" s="55">
        <v>1369</v>
      </c>
      <c r="AN24" s="55">
        <v>1412</v>
      </c>
      <c r="AO24" s="55">
        <v>1350</v>
      </c>
      <c r="AP24" s="55">
        <v>1371</v>
      </c>
      <c r="AQ24" s="55">
        <v>1373</v>
      </c>
      <c r="AR24" s="55">
        <v>1435</v>
      </c>
      <c r="AS24" s="55">
        <v>1382</v>
      </c>
      <c r="AT24" s="55">
        <v>1391</v>
      </c>
      <c r="AU24" s="55">
        <v>1392</v>
      </c>
      <c r="AV24" s="55">
        <v>1393</v>
      </c>
      <c r="AW24" s="55">
        <v>1400</v>
      </c>
      <c r="AX24" s="55">
        <v>1406</v>
      </c>
      <c r="AY24" s="55">
        <v>1417</v>
      </c>
      <c r="AZ24" s="55">
        <v>1427</v>
      </c>
      <c r="BA24" s="55">
        <v>1391</v>
      </c>
      <c r="BB24" s="55">
        <v>1355</v>
      </c>
      <c r="BC24" s="55">
        <v>1291</v>
      </c>
      <c r="BD24" s="55">
        <v>1227</v>
      </c>
      <c r="BE24" s="55">
        <v>1300</v>
      </c>
      <c r="BF24" s="55">
        <v>1373</v>
      </c>
      <c r="BG24" s="55">
        <v>1398</v>
      </c>
      <c r="BH24" s="55">
        <v>1422</v>
      </c>
      <c r="BI24" s="55">
        <v>1420</v>
      </c>
      <c r="BJ24" s="55">
        <v>1417</v>
      </c>
      <c r="BK24" s="55">
        <v>1349</v>
      </c>
      <c r="BL24" s="55">
        <v>1281</v>
      </c>
      <c r="BM24" s="55">
        <v>1350</v>
      </c>
      <c r="BN24" s="55">
        <v>1418</v>
      </c>
      <c r="BO24" s="55">
        <v>1394</v>
      </c>
      <c r="BP24" s="55">
        <v>1369</v>
      </c>
      <c r="BQ24" s="55">
        <v>1392</v>
      </c>
      <c r="BR24" s="55">
        <v>1415</v>
      </c>
    </row>
    <row r="25" spans="1:71" x14ac:dyDescent="0.25">
      <c r="A25" s="13" t="s">
        <v>70</v>
      </c>
      <c r="B25" s="13"/>
      <c r="C25" s="13" t="s">
        <v>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</row>
    <row r="28" spans="1:71" x14ac:dyDescent="0.25">
      <c r="A28" s="9" t="s">
        <v>4</v>
      </c>
      <c r="B28" s="9"/>
      <c r="C28" s="10" t="s">
        <v>5</v>
      </c>
      <c r="D28" s="10" t="s">
        <v>6</v>
      </c>
      <c r="E28" s="10" t="s">
        <v>7</v>
      </c>
      <c r="F28" s="57" t="s">
        <v>184</v>
      </c>
      <c r="G28" s="57" t="s">
        <v>8</v>
      </c>
      <c r="H28" s="57" t="s">
        <v>9</v>
      </c>
      <c r="I28" s="57" t="s">
        <v>10</v>
      </c>
      <c r="J28" s="57" t="s">
        <v>186</v>
      </c>
      <c r="K28" s="57" t="s">
        <v>11</v>
      </c>
      <c r="L28" s="57" t="s">
        <v>12</v>
      </c>
      <c r="M28" s="57" t="s">
        <v>13</v>
      </c>
      <c r="N28" s="57" t="s">
        <v>14</v>
      </c>
      <c r="O28" s="57" t="s">
        <v>15</v>
      </c>
      <c r="P28" s="57" t="s">
        <v>16</v>
      </c>
      <c r="Q28" s="57" t="s">
        <v>17</v>
      </c>
      <c r="R28" s="57" t="s">
        <v>18</v>
      </c>
      <c r="S28" s="57" t="s">
        <v>19</v>
      </c>
      <c r="T28" s="57" t="s">
        <v>20</v>
      </c>
      <c r="U28" s="57" t="s">
        <v>21</v>
      </c>
      <c r="V28" s="57" t="s">
        <v>22</v>
      </c>
      <c r="W28" s="57" t="s">
        <v>23</v>
      </c>
      <c r="X28" s="57" t="s">
        <v>24</v>
      </c>
      <c r="Y28" s="57" t="s">
        <v>25</v>
      </c>
      <c r="Z28" s="57" t="s">
        <v>26</v>
      </c>
      <c r="AA28" s="57" t="s">
        <v>27</v>
      </c>
      <c r="AB28" s="57" t="s">
        <v>28</v>
      </c>
      <c r="AC28" s="57" t="s">
        <v>29</v>
      </c>
      <c r="AD28" s="57" t="s">
        <v>30</v>
      </c>
      <c r="AE28" s="57" t="s">
        <v>150</v>
      </c>
      <c r="AF28" s="57" t="s">
        <v>149</v>
      </c>
      <c r="AG28" s="57" t="s">
        <v>148</v>
      </c>
      <c r="AH28" s="57" t="s">
        <v>147</v>
      </c>
      <c r="AI28" s="57" t="s">
        <v>146</v>
      </c>
      <c r="AJ28" s="57" t="s">
        <v>145</v>
      </c>
      <c r="AK28" s="57" t="s">
        <v>144</v>
      </c>
      <c r="AL28" s="57" t="s">
        <v>143</v>
      </c>
      <c r="AM28" s="57" t="s">
        <v>142</v>
      </c>
      <c r="AN28" s="57" t="s">
        <v>141</v>
      </c>
      <c r="AO28" s="57" t="s">
        <v>140</v>
      </c>
      <c r="AP28" s="57" t="s">
        <v>139</v>
      </c>
      <c r="AQ28" s="2" t="s">
        <v>138</v>
      </c>
      <c r="AR28" s="2" t="s">
        <v>137</v>
      </c>
      <c r="AS28" s="2" t="s">
        <v>136</v>
      </c>
      <c r="AT28" s="2" t="s">
        <v>135</v>
      </c>
      <c r="AU28" s="2" t="s">
        <v>134</v>
      </c>
      <c r="AV28" s="2" t="s">
        <v>133</v>
      </c>
      <c r="AW28" s="2" t="s">
        <v>132</v>
      </c>
      <c r="AX28" s="2" t="s">
        <v>131</v>
      </c>
      <c r="AY28" s="2" t="s">
        <v>130</v>
      </c>
      <c r="AZ28" s="2" t="s">
        <v>129</v>
      </c>
      <c r="BA28" s="2" t="s">
        <v>128</v>
      </c>
      <c r="BB28" s="2" t="s">
        <v>127</v>
      </c>
      <c r="BC28" s="2" t="s">
        <v>126</v>
      </c>
      <c r="BD28" s="2" t="s">
        <v>125</v>
      </c>
      <c r="BE28" s="2" t="s">
        <v>124</v>
      </c>
      <c r="BF28" s="2" t="s">
        <v>123</v>
      </c>
      <c r="BG28" s="2" t="s">
        <v>122</v>
      </c>
      <c r="BH28" s="2" t="s">
        <v>121</v>
      </c>
      <c r="BI28" s="2" t="s">
        <v>120</v>
      </c>
      <c r="BJ28" s="2" t="s">
        <v>119</v>
      </c>
      <c r="BK28" s="2" t="s">
        <v>118</v>
      </c>
      <c r="BL28" s="2" t="s">
        <v>117</v>
      </c>
      <c r="BM28" s="2" t="s">
        <v>116</v>
      </c>
      <c r="BN28" s="2" t="s">
        <v>115</v>
      </c>
      <c r="BO28" s="2" t="s">
        <v>114</v>
      </c>
      <c r="BP28" s="2" t="s">
        <v>113</v>
      </c>
      <c r="BQ28" s="2" t="s">
        <v>112</v>
      </c>
      <c r="BR28" s="2" t="s">
        <v>111</v>
      </c>
    </row>
    <row r="29" spans="1:71" x14ac:dyDescent="0.25">
      <c r="A29" s="15" t="s">
        <v>31</v>
      </c>
      <c r="B29" s="15"/>
      <c r="C29" s="11" t="s">
        <v>32</v>
      </c>
      <c r="D29" s="11" t="s">
        <v>33</v>
      </c>
      <c r="E29" s="11" t="s">
        <v>34</v>
      </c>
      <c r="F29" s="58" t="s">
        <v>185</v>
      </c>
      <c r="G29" s="58" t="s">
        <v>35</v>
      </c>
      <c r="H29" s="58" t="s">
        <v>36</v>
      </c>
      <c r="I29" s="58" t="s">
        <v>37</v>
      </c>
      <c r="J29" s="58" t="s">
        <v>187</v>
      </c>
      <c r="K29" s="58" t="s">
        <v>38</v>
      </c>
      <c r="L29" s="58" t="s">
        <v>39</v>
      </c>
      <c r="M29" s="58" t="s">
        <v>40</v>
      </c>
      <c r="N29" s="58" t="s">
        <v>41</v>
      </c>
      <c r="O29" s="58" t="s">
        <v>42</v>
      </c>
      <c r="P29" s="58" t="s">
        <v>43</v>
      </c>
      <c r="Q29" s="58" t="s">
        <v>44</v>
      </c>
      <c r="R29" s="58" t="s">
        <v>45</v>
      </c>
      <c r="S29" s="58" t="s">
        <v>46</v>
      </c>
      <c r="T29" s="58" t="s">
        <v>47</v>
      </c>
      <c r="U29" s="58" t="s">
        <v>48</v>
      </c>
      <c r="V29" s="58" t="s">
        <v>49</v>
      </c>
      <c r="W29" s="58" t="s">
        <v>50</v>
      </c>
      <c r="X29" s="58" t="s">
        <v>51</v>
      </c>
      <c r="Y29" s="58" t="s">
        <v>52</v>
      </c>
      <c r="Z29" s="58" t="s">
        <v>53</v>
      </c>
      <c r="AA29" s="58" t="s">
        <v>54</v>
      </c>
      <c r="AB29" s="58" t="s">
        <v>55</v>
      </c>
      <c r="AC29" s="58" t="s">
        <v>56</v>
      </c>
      <c r="AD29" s="58" t="s">
        <v>57</v>
      </c>
      <c r="AE29" s="58" t="s">
        <v>110</v>
      </c>
      <c r="AF29" s="58" t="s">
        <v>109</v>
      </c>
      <c r="AG29" s="58" t="s">
        <v>108</v>
      </c>
      <c r="AH29" s="58" t="s">
        <v>107</v>
      </c>
      <c r="AI29" s="58" t="s">
        <v>106</v>
      </c>
      <c r="AJ29" s="58" t="s">
        <v>105</v>
      </c>
      <c r="AK29" s="58" t="s">
        <v>104</v>
      </c>
      <c r="AL29" s="58" t="s">
        <v>103</v>
      </c>
      <c r="AM29" s="58" t="s">
        <v>102</v>
      </c>
      <c r="AN29" s="58" t="s">
        <v>101</v>
      </c>
      <c r="AO29" s="58" t="s">
        <v>100</v>
      </c>
      <c r="AP29" s="58" t="s">
        <v>99</v>
      </c>
      <c r="AQ29" s="4" t="s">
        <v>98</v>
      </c>
      <c r="AR29" s="4" t="s">
        <v>97</v>
      </c>
      <c r="AS29" s="4" t="s">
        <v>96</v>
      </c>
      <c r="AT29" s="4" t="s">
        <v>95</v>
      </c>
      <c r="AU29" s="4" t="s">
        <v>94</v>
      </c>
      <c r="AV29" s="4" t="s">
        <v>93</v>
      </c>
      <c r="AW29" s="4" t="s">
        <v>92</v>
      </c>
      <c r="AX29" s="4" t="s">
        <v>91</v>
      </c>
      <c r="AY29" s="4" t="s">
        <v>90</v>
      </c>
      <c r="AZ29" s="4" t="s">
        <v>89</v>
      </c>
      <c r="BA29" s="4" t="s">
        <v>88</v>
      </c>
      <c r="BB29" s="4" t="s">
        <v>87</v>
      </c>
      <c r="BC29" s="4" t="s">
        <v>86</v>
      </c>
      <c r="BD29" s="4" t="s">
        <v>85</v>
      </c>
      <c r="BE29" s="4" t="s">
        <v>84</v>
      </c>
      <c r="BF29" s="4" t="s">
        <v>83</v>
      </c>
      <c r="BG29" s="4" t="s">
        <v>82</v>
      </c>
      <c r="BH29" s="4" t="s">
        <v>81</v>
      </c>
      <c r="BI29" s="4" t="s">
        <v>80</v>
      </c>
      <c r="BJ29" s="4" t="s">
        <v>79</v>
      </c>
      <c r="BK29" s="4" t="s">
        <v>78</v>
      </c>
      <c r="BL29" s="4" t="s">
        <v>77</v>
      </c>
      <c r="BM29" s="4" t="s">
        <v>76</v>
      </c>
      <c r="BN29" s="4" t="s">
        <v>75</v>
      </c>
      <c r="BO29" s="4" t="s">
        <v>74</v>
      </c>
      <c r="BP29" s="4" t="s">
        <v>73</v>
      </c>
      <c r="BQ29" s="4" t="s">
        <v>72</v>
      </c>
      <c r="BR29" s="4" t="s">
        <v>71</v>
      </c>
    </row>
    <row r="30" spans="1:71" x14ac:dyDescent="0.25">
      <c r="A30" s="12" t="s">
        <v>0</v>
      </c>
      <c r="B30" s="12" t="s">
        <v>58</v>
      </c>
      <c r="C30" s="19">
        <v>17.850753301668213</v>
      </c>
      <c r="D30" s="19">
        <v>32.186199026876736</v>
      </c>
      <c r="E30" s="19">
        <v>30.849864168211305</v>
      </c>
      <c r="F30" s="19">
        <v>26.057692307692299</v>
      </c>
      <c r="G30" s="19">
        <v>25.586480537534754</v>
      </c>
      <c r="H30" s="19">
        <v>34.441322984244678</v>
      </c>
      <c r="I30" s="19">
        <v>33.662824374420751</v>
      </c>
      <c r="J30" s="19">
        <v>17.308561167747911</v>
      </c>
      <c r="K30" s="19">
        <v>29.052363299351253</v>
      </c>
      <c r="L30" s="19">
        <v>29.714724281742352</v>
      </c>
      <c r="M30" s="19">
        <v>40.415315106580167</v>
      </c>
      <c r="N30" s="19">
        <v>35.266740037071372</v>
      </c>
      <c r="O30" s="19">
        <v>32.842041241890641</v>
      </c>
      <c r="P30" s="19">
        <v>35.191438832252089</v>
      </c>
      <c r="Q30" s="19">
        <v>36.661839666357743</v>
      </c>
      <c r="R30" s="19">
        <v>31.86370481927711</v>
      </c>
      <c r="S30" s="19">
        <v>26.137048192771083</v>
      </c>
      <c r="T30" s="19">
        <v>27.959626969416128</v>
      </c>
      <c r="U30" s="17">
        <v>26.149212233549584</v>
      </c>
      <c r="V30" s="17">
        <v>27.742701575532905</v>
      </c>
      <c r="W30" s="17">
        <v>26.64185588507878</v>
      </c>
      <c r="X30" s="17">
        <v>30.040546802594999</v>
      </c>
      <c r="Y30" s="17">
        <v>34.61393651529194</v>
      </c>
      <c r="Z30" s="17">
        <v>34.309256255792398</v>
      </c>
      <c r="AA30" s="17">
        <v>33.650660333642257</v>
      </c>
      <c r="AB30" s="17">
        <v>38.046512974976828</v>
      </c>
      <c r="AC30" s="17">
        <v>36.189759036144579</v>
      </c>
      <c r="AD30" s="17">
        <v>35.308734939759034</v>
      </c>
      <c r="AE30" s="17">
        <v>33.690917516218725</v>
      </c>
      <c r="AF30" s="17">
        <v>36.664156626506021</v>
      </c>
      <c r="AG30" s="17">
        <v>37.224571362372565</v>
      </c>
      <c r="AH30" s="17">
        <v>37.379807692307693</v>
      </c>
      <c r="AI30" s="17">
        <v>36.19120713623726</v>
      </c>
      <c r="AJ30" s="17">
        <v>39.409175162187211</v>
      </c>
      <c r="AK30" s="17">
        <v>44.30751853568119</v>
      </c>
      <c r="AL30" s="17">
        <v>37.049351251158484</v>
      </c>
      <c r="AM30" s="56">
        <v>43.205803985171457</v>
      </c>
      <c r="AN30" s="17">
        <v>38.042458294717335</v>
      </c>
      <c r="AO30" s="17">
        <v>40.093547265987027</v>
      </c>
      <c r="AP30" s="17">
        <v>39.821883688600565</v>
      </c>
      <c r="AQ30" s="19">
        <v>33.606000000000002</v>
      </c>
      <c r="AR30" s="19">
        <v>38.932000000000002</v>
      </c>
      <c r="AS30" s="19">
        <v>40.326999999999998</v>
      </c>
      <c r="AT30" s="19">
        <v>36.247999999999998</v>
      </c>
      <c r="AU30" s="19">
        <v>33.487000000000002</v>
      </c>
      <c r="AV30" s="19">
        <v>33.643999999999998</v>
      </c>
      <c r="AW30" s="19">
        <v>40.472189999999998</v>
      </c>
      <c r="AX30" s="62">
        <v>42.293809999999993</v>
      </c>
      <c r="AY30" s="19">
        <v>36.746362000000005</v>
      </c>
      <c r="AZ30" s="62">
        <v>41.939638000000002</v>
      </c>
      <c r="BA30" s="19">
        <v>49.604819999999997</v>
      </c>
      <c r="BB30" s="62">
        <v>43.989180000000005</v>
      </c>
      <c r="BC30" s="19">
        <v>39.117660000000001</v>
      </c>
      <c r="BD30" s="62">
        <v>45.006339999999994</v>
      </c>
      <c r="BE30" s="19">
        <v>49.689619999999998</v>
      </c>
      <c r="BF30" s="19">
        <v>44.064379999999993</v>
      </c>
      <c r="BG30" s="19">
        <v>40.346140000000005</v>
      </c>
      <c r="BH30" s="19">
        <v>87.709000000000003</v>
      </c>
      <c r="BI30" s="19">
        <v>31.047224400000005</v>
      </c>
      <c r="BJ30" s="19">
        <v>26.447635600000012</v>
      </c>
      <c r="BK30" s="19">
        <v>39.787649999999999</v>
      </c>
      <c r="BL30" s="19">
        <v>48.629350000000002</v>
      </c>
      <c r="BM30" s="19">
        <v>48.88519999999999</v>
      </c>
      <c r="BN30" s="19">
        <v>45.124799999999986</v>
      </c>
      <c r="BO30" s="19">
        <v>41.031760000000006</v>
      </c>
      <c r="BP30" s="19">
        <v>52.222239999999999</v>
      </c>
      <c r="BQ30" s="19">
        <v>56.155840000000005</v>
      </c>
      <c r="BR30" s="19">
        <v>51.836160000000014</v>
      </c>
    </row>
    <row r="31" spans="1:71" x14ac:dyDescent="0.25">
      <c r="A31" s="16" t="s">
        <v>59</v>
      </c>
      <c r="B31" s="16" t="s">
        <v>60</v>
      </c>
      <c r="C31" s="19">
        <v>15.239138380444857</v>
      </c>
      <c r="D31" s="19">
        <v>28.981544253938836</v>
      </c>
      <c r="E31" s="19">
        <v>24.063608375810929</v>
      </c>
      <c r="F31" s="19">
        <v>20.359128822984246</v>
      </c>
      <c r="G31" s="19">
        <v>21.648227525486561</v>
      </c>
      <c r="H31" s="19">
        <v>29.674467099165895</v>
      </c>
      <c r="I31" s="19">
        <v>28.010889712696951</v>
      </c>
      <c r="J31" s="19">
        <v>10.685530583873941</v>
      </c>
      <c r="K31" s="19">
        <v>24.33821825764597</v>
      </c>
      <c r="L31" s="19">
        <v>23.282553290083413</v>
      </c>
      <c r="M31" s="19">
        <v>28.516276645041707</v>
      </c>
      <c r="N31" s="19">
        <v>28.71408711770156</v>
      </c>
      <c r="O31" s="19">
        <v>28.666299814643189</v>
      </c>
      <c r="P31" s="19">
        <v>31.093605189990733</v>
      </c>
      <c r="Q31" s="19">
        <v>30.351019462465249</v>
      </c>
      <c r="R31" s="19">
        <v>25.564759036144579</v>
      </c>
      <c r="S31" s="19">
        <v>21.621582483781282</v>
      </c>
      <c r="T31" s="19">
        <v>23.76998378127896</v>
      </c>
      <c r="U31" s="17">
        <v>20.715940685820208</v>
      </c>
      <c r="V31" s="17">
        <v>22.009094068582019</v>
      </c>
      <c r="W31" s="17">
        <v>22.390234012974975</v>
      </c>
      <c r="X31" s="17">
        <v>23.62053985171455</v>
      </c>
      <c r="Y31" s="17">
        <v>25.909117238183505</v>
      </c>
      <c r="Z31" s="17">
        <v>27.706499073215944</v>
      </c>
      <c r="AA31" s="17">
        <v>27.906047265987027</v>
      </c>
      <c r="AB31" s="17">
        <v>30.099918906394812</v>
      </c>
      <c r="AC31" s="17">
        <v>29.416705282669138</v>
      </c>
      <c r="AD31" s="17">
        <v>29.172555607043559</v>
      </c>
      <c r="AE31" s="17">
        <v>29.459569045412422</v>
      </c>
      <c r="AF31" s="17">
        <v>30.613125579240037</v>
      </c>
      <c r="AG31" s="17">
        <v>28.067655236329937</v>
      </c>
      <c r="AH31" s="17">
        <v>28.936804911955516</v>
      </c>
      <c r="AI31" s="17">
        <v>31.428405931417981</v>
      </c>
      <c r="AJ31" s="17">
        <v>32.84262048192771</v>
      </c>
      <c r="AK31" s="17">
        <v>37.187210379981465</v>
      </c>
      <c r="AL31" s="17">
        <v>26.353973586654313</v>
      </c>
      <c r="AM31" s="56">
        <v>38.125</v>
      </c>
      <c r="AN31" s="17">
        <v>30.434719647822057</v>
      </c>
      <c r="AO31" s="17">
        <v>36.130097312326228</v>
      </c>
      <c r="AP31" s="17">
        <v>30.135831788693235</v>
      </c>
      <c r="AQ31" s="17">
        <v>27.3</v>
      </c>
      <c r="AR31" s="17">
        <v>31.132999999999999</v>
      </c>
      <c r="AS31" s="17">
        <v>31.696000000000002</v>
      </c>
      <c r="AT31" s="17">
        <v>22.218</v>
      </c>
      <c r="AU31" s="17">
        <v>25.340000000000003</v>
      </c>
      <c r="AV31" s="17">
        <v>25.472999999999999</v>
      </c>
      <c r="AW31" s="17">
        <v>30.502170000000003</v>
      </c>
      <c r="AX31" s="63">
        <v>31.655829999999998</v>
      </c>
      <c r="AY31" s="19">
        <v>29.135196000000001</v>
      </c>
      <c r="AZ31" s="62">
        <v>33.252803999999998</v>
      </c>
      <c r="BA31" s="19">
        <v>39.144740000000006</v>
      </c>
      <c r="BB31" s="62">
        <v>34.713259999999998</v>
      </c>
      <c r="BC31" s="19">
        <v>31.809720000000002</v>
      </c>
      <c r="BD31" s="62">
        <v>36.598280000000003</v>
      </c>
      <c r="BE31" s="17">
        <v>38.773740000000004</v>
      </c>
      <c r="BF31" s="19">
        <v>34.384259999999998</v>
      </c>
      <c r="BG31" s="19">
        <v>32.366979999999998</v>
      </c>
      <c r="BH31" s="17">
        <v>70.363</v>
      </c>
      <c r="BI31" s="19">
        <v>22.555270799999999</v>
      </c>
      <c r="BJ31" s="19">
        <v>19.213749199999999</v>
      </c>
      <c r="BK31" s="19">
        <v>30.809250000000002</v>
      </c>
      <c r="BL31" s="19">
        <v>37.655749999999998</v>
      </c>
      <c r="BM31" s="17">
        <v>37.650600000000004</v>
      </c>
      <c r="BN31" s="19">
        <v>34.754399999999997</v>
      </c>
      <c r="BO31" s="19">
        <v>32.359360000000002</v>
      </c>
      <c r="BP31" s="19">
        <v>41.184639999999995</v>
      </c>
      <c r="BQ31" s="17">
        <v>43.815719999999999</v>
      </c>
      <c r="BR31" s="19">
        <v>40.445279999999997</v>
      </c>
    </row>
    <row r="32" spans="1:71" x14ac:dyDescent="0.25">
      <c r="A32" s="12" t="s">
        <v>1</v>
      </c>
      <c r="B32" s="12" t="s">
        <v>61</v>
      </c>
      <c r="C32" s="19">
        <v>2.6116149212233548</v>
      </c>
      <c r="D32" s="19">
        <v>3.2046547729379053</v>
      </c>
      <c r="E32" s="19">
        <v>6.7862557924003717</v>
      </c>
      <c r="F32" s="19">
        <v>5.698563484708064</v>
      </c>
      <c r="G32" s="19">
        <v>3.9382530120481931</v>
      </c>
      <c r="H32" s="19">
        <v>4.7668558850787761</v>
      </c>
      <c r="I32" s="19">
        <v>5.6519346617238195</v>
      </c>
      <c r="J32" s="19">
        <v>6.6230305838739572</v>
      </c>
      <c r="K32" s="19">
        <v>4.714145041705283</v>
      </c>
      <c r="L32" s="19">
        <v>6.431881371640408</v>
      </c>
      <c r="M32" s="19">
        <v>11.899328081556998</v>
      </c>
      <c r="N32" s="19">
        <v>6.5526529193697876</v>
      </c>
      <c r="O32" s="19">
        <v>4.1757414272474511</v>
      </c>
      <c r="P32" s="19">
        <v>4.097833642261353</v>
      </c>
      <c r="Q32" s="19">
        <v>6.3108202038924928</v>
      </c>
      <c r="R32" s="19">
        <v>6.2989457831325302</v>
      </c>
      <c r="S32" s="19">
        <v>4.5154657089898054</v>
      </c>
      <c r="T32" s="19">
        <v>4.1896431881371639</v>
      </c>
      <c r="U32" s="17">
        <v>5.4332715477293796</v>
      </c>
      <c r="V32" s="17">
        <v>5.7336075069508805</v>
      </c>
      <c r="W32" s="17">
        <v>4.2516218721037999</v>
      </c>
      <c r="X32" s="17">
        <v>6.4200069508804454</v>
      </c>
      <c r="Y32" s="17">
        <v>8.7048192771084345</v>
      </c>
      <c r="Z32" s="17">
        <v>6.6027571825764593</v>
      </c>
      <c r="AA32" s="17">
        <v>5.7446130676552372</v>
      </c>
      <c r="AB32" s="17">
        <v>7.9465940685820202</v>
      </c>
      <c r="AC32" s="17">
        <v>6.7730537534754403</v>
      </c>
      <c r="AD32" s="17">
        <v>6.1361793327154777</v>
      </c>
      <c r="AE32" s="17">
        <v>4.2313484708063021</v>
      </c>
      <c r="AF32" s="17">
        <v>6.0510310472659876</v>
      </c>
      <c r="AG32" s="17">
        <v>9.1569161260426331</v>
      </c>
      <c r="AH32" s="17">
        <v>8.4430027803521792</v>
      </c>
      <c r="AI32" s="17">
        <v>4.7628012048192776</v>
      </c>
      <c r="AJ32" s="17">
        <v>6.5665546802594994</v>
      </c>
      <c r="AK32" s="17">
        <v>7.1203081556997221</v>
      </c>
      <c r="AL32" s="17">
        <v>10.695377664504171</v>
      </c>
      <c r="AM32" s="56">
        <v>5.080803985171455</v>
      </c>
      <c r="AN32" s="17">
        <v>7.6077386468952737</v>
      </c>
      <c r="AO32" s="17">
        <v>3.9634499536607972</v>
      </c>
      <c r="AP32" s="17">
        <v>9.6860518999073228</v>
      </c>
      <c r="AQ32" s="19">
        <v>6.306</v>
      </c>
      <c r="AR32" s="19">
        <v>7.7990000000000004</v>
      </c>
      <c r="AS32" s="19">
        <v>8.6310000000000002</v>
      </c>
      <c r="AT32" s="19">
        <v>14.03</v>
      </c>
      <c r="AU32" s="19">
        <v>8.147000000000002</v>
      </c>
      <c r="AV32" s="19">
        <v>8.1709999999999994</v>
      </c>
      <c r="AW32" s="19">
        <v>9.9700200000000017</v>
      </c>
      <c r="AX32" s="62">
        <v>10.637979999999999</v>
      </c>
      <c r="AY32" s="19">
        <v>7.6111659999999999</v>
      </c>
      <c r="AZ32" s="62">
        <v>8.6868339999999975</v>
      </c>
      <c r="BA32" s="19">
        <v>10.460080000000001</v>
      </c>
      <c r="BB32" s="62">
        <v>9.2759199999999993</v>
      </c>
      <c r="BC32" s="19">
        <f>BC30-BC31</f>
        <v>7.3079399999999985</v>
      </c>
      <c r="BD32" s="19">
        <f t="shared" ref="BD32:BF32" si="0">BD30-BD31</f>
        <v>8.4080599999999919</v>
      </c>
      <c r="BE32" s="19">
        <f t="shared" si="0"/>
        <v>10.915879999999994</v>
      </c>
      <c r="BF32" s="19">
        <f t="shared" si="0"/>
        <v>9.6801199999999952</v>
      </c>
      <c r="BG32" s="19">
        <v>7.9791600000000003</v>
      </c>
      <c r="BH32" s="19">
        <v>17.346</v>
      </c>
      <c r="BI32" s="19">
        <v>8.4919536000000022</v>
      </c>
      <c r="BJ32" s="19">
        <v>7.2338863999999994</v>
      </c>
      <c r="BK32" s="19">
        <v>8.9784000000000006</v>
      </c>
      <c r="BL32" s="19">
        <v>10.973600000000001</v>
      </c>
      <c r="BM32" s="19">
        <v>11.2346</v>
      </c>
      <c r="BN32" s="19">
        <v>10.3704</v>
      </c>
      <c r="BO32" s="19">
        <v>8.6723999999999997</v>
      </c>
      <c r="BP32" s="19">
        <v>11.037600000000001</v>
      </c>
      <c r="BQ32" s="19">
        <v>12.340120000000002</v>
      </c>
      <c r="BR32" s="19">
        <v>11.390880000000003</v>
      </c>
    </row>
    <row r="33" spans="1:71" x14ac:dyDescent="0.25">
      <c r="A33" s="12" t="s">
        <v>62</v>
      </c>
      <c r="B33" s="12" t="s">
        <v>63</v>
      </c>
      <c r="C33" s="19">
        <v>-1.0156626506024098</v>
      </c>
      <c r="D33" s="19">
        <v>-1.1198155120481925</v>
      </c>
      <c r="E33" s="19">
        <v>3.0952789040778494</v>
      </c>
      <c r="F33" s="19">
        <v>2.7180838739573678</v>
      </c>
      <c r="G33" s="19">
        <v>0.46368164967562558</v>
      </c>
      <c r="H33" s="19">
        <v>0.68668906394810025</v>
      </c>
      <c r="I33" s="19">
        <v>2.1950301204819276</v>
      </c>
      <c r="J33" s="19">
        <v>1.9120713623725667</v>
      </c>
      <c r="K33" s="19">
        <v>0.53405931417979613</v>
      </c>
      <c r="L33" s="19">
        <v>1.9071478220574609</v>
      </c>
      <c r="M33" s="19">
        <v>4.7853915662650603</v>
      </c>
      <c r="N33" s="19">
        <v>2.175046339202968</v>
      </c>
      <c r="O33" s="19">
        <v>-1.4420180722891567</v>
      </c>
      <c r="P33" s="19">
        <v>-1.4087117701575533</v>
      </c>
      <c r="Q33" s="19">
        <v>0.8688600556070436</v>
      </c>
      <c r="R33" s="19">
        <v>1.2806997219647822</v>
      </c>
      <c r="S33" s="19">
        <v>-0.81904541241890638</v>
      </c>
      <c r="T33" s="19">
        <v>0.62934430027803523</v>
      </c>
      <c r="U33" s="17">
        <v>2.3050857275254866</v>
      </c>
      <c r="V33" s="17">
        <v>2.7279309545875812</v>
      </c>
      <c r="W33" s="17">
        <v>-1.1584800741427249E-2</v>
      </c>
      <c r="X33" s="17">
        <v>0.71130676552363303</v>
      </c>
      <c r="Y33" s="17">
        <v>2.2767029657089899</v>
      </c>
      <c r="Z33" s="17">
        <v>3.6796223354958295</v>
      </c>
      <c r="AA33" s="17">
        <v>0.50046339202965706</v>
      </c>
      <c r="AB33" s="17">
        <v>0.67394578313253017</v>
      </c>
      <c r="AC33" s="17">
        <v>0.70638322520852648</v>
      </c>
      <c r="AD33" s="17">
        <v>1.2621640407784986</v>
      </c>
      <c r="AE33" s="17">
        <v>-2.1431881371640409E-2</v>
      </c>
      <c r="AF33" s="17">
        <v>1.1150370713623727</v>
      </c>
      <c r="AG33" s="17">
        <v>3.8930722891566267</v>
      </c>
      <c r="AH33" s="17">
        <v>2.9810588507877664</v>
      </c>
      <c r="AI33" s="17">
        <v>0.54274791473586659</v>
      </c>
      <c r="AJ33" s="17">
        <v>2.1872103799814644</v>
      </c>
      <c r="AK33" s="17">
        <v>2.1481116774791476</v>
      </c>
      <c r="AL33" s="17">
        <v>2.9054680259499537</v>
      </c>
      <c r="AM33" s="56">
        <v>0.84192539388322529</v>
      </c>
      <c r="AN33" s="17">
        <v>2.0090940685820207</v>
      </c>
      <c r="AO33" s="17">
        <v>-1.321825764596849</v>
      </c>
      <c r="AP33" s="17">
        <v>1.6415662650602412</v>
      </c>
      <c r="AQ33" s="19">
        <v>1.631</v>
      </c>
      <c r="AR33" s="19">
        <v>0.75700000000000001</v>
      </c>
      <c r="AS33" s="19">
        <v>1.18</v>
      </c>
      <c r="AT33" s="19">
        <v>2.7789999999999999</v>
      </c>
      <c r="AU33" s="19">
        <v>3.2149999999999999</v>
      </c>
      <c r="AV33" s="19">
        <v>1.087</v>
      </c>
      <c r="AW33" s="19">
        <v>4.6469699999999996</v>
      </c>
      <c r="AX33" s="62">
        <v>8.2620299999999993</v>
      </c>
      <c r="AY33" s="19">
        <v>3.5104390000000003</v>
      </c>
      <c r="AZ33" s="62">
        <v>4.0065609999999996</v>
      </c>
      <c r="BA33" s="19">
        <v>-0.34079000000000015</v>
      </c>
      <c r="BB33" s="62">
        <v>-0.30221000000000009</v>
      </c>
      <c r="BC33" s="19">
        <v>2.0706450000000003</v>
      </c>
      <c r="BD33" s="62">
        <v>2.382355</v>
      </c>
      <c r="BE33" s="19">
        <v>2.8593500000000001</v>
      </c>
      <c r="BF33" s="19">
        <v>2.5356499999999995</v>
      </c>
      <c r="BG33" s="19">
        <v>2.1514199999999999</v>
      </c>
      <c r="BH33" s="19">
        <v>4.6769999999999996</v>
      </c>
      <c r="BI33" s="19">
        <v>2.8693332000000003</v>
      </c>
      <c r="BJ33" s="19">
        <v>2.4442467999999997</v>
      </c>
      <c r="BK33" s="19">
        <v>2.6928000000000001</v>
      </c>
      <c r="BL33" s="19">
        <v>3.2911999999999999</v>
      </c>
      <c r="BM33" s="19">
        <v>3.0061200000000006</v>
      </c>
      <c r="BN33" s="19">
        <v>2.77488</v>
      </c>
      <c r="BO33" s="19">
        <v>1.81368</v>
      </c>
      <c r="BP33" s="19">
        <v>2.3083200000000001</v>
      </c>
      <c r="BQ33" s="19">
        <v>2.3067199999999999</v>
      </c>
      <c r="BR33" s="19">
        <v>2.1292800000000001</v>
      </c>
    </row>
    <row r="34" spans="1:71" x14ac:dyDescent="0.25">
      <c r="A34" s="12" t="s">
        <v>64</v>
      </c>
      <c r="B34" s="12" t="s">
        <v>65</v>
      </c>
      <c r="C34" s="19">
        <v>0.22063108202038925</v>
      </c>
      <c r="D34" s="19">
        <v>0.15523488183503245</v>
      </c>
      <c r="E34" s="19">
        <v>0.73975034754402225</v>
      </c>
      <c r="F34" s="19">
        <v>2.4229610750695088</v>
      </c>
      <c r="G34" s="19">
        <v>0.45006950880444857</v>
      </c>
      <c r="H34" s="19">
        <v>0.67973818350324366</v>
      </c>
      <c r="I34" s="19">
        <v>2.1481116774791476</v>
      </c>
      <c r="J34" s="19">
        <v>1.398285449490269</v>
      </c>
      <c r="K34" s="19">
        <v>0.35188832252085267</v>
      </c>
      <c r="L34" s="19">
        <v>1.7860866543095459</v>
      </c>
      <c r="M34" s="19">
        <v>4.6344995366079704</v>
      </c>
      <c r="N34" s="19">
        <v>2.0803405931417966</v>
      </c>
      <c r="O34" s="19">
        <v>-1.5555491195551439</v>
      </c>
      <c r="P34" s="19">
        <v>-1.4452038924930493</v>
      </c>
      <c r="Q34" s="19">
        <v>0.54535449490268773</v>
      </c>
      <c r="R34" s="19">
        <v>1.1101135310472661</v>
      </c>
      <c r="S34" s="19">
        <v>-1.0226482854494903</v>
      </c>
      <c r="T34" s="19">
        <v>0.50973123262279896</v>
      </c>
      <c r="U34" s="17">
        <v>2.2622219647822059</v>
      </c>
      <c r="V34" s="17">
        <v>2.7302479147358665</v>
      </c>
      <c r="W34" s="17">
        <v>3.7071362372567196E-2</v>
      </c>
      <c r="X34" s="17">
        <v>0.72578776645041698</v>
      </c>
      <c r="Y34" s="17">
        <v>2.2987140871177019</v>
      </c>
      <c r="Z34" s="17">
        <v>3.6567423540315107</v>
      </c>
      <c r="AA34" s="17">
        <v>0.51031047265987028</v>
      </c>
      <c r="AB34" s="17">
        <v>0.67018072289156627</v>
      </c>
      <c r="AC34" s="17">
        <v>0.67973818350324378</v>
      </c>
      <c r="AD34" s="17">
        <v>1.1996061167747916</v>
      </c>
      <c r="AE34" s="17">
        <v>-6.6612604263206684E-2</v>
      </c>
      <c r="AF34" s="17">
        <v>1.0843373493975905</v>
      </c>
      <c r="AG34" s="17">
        <v>3.8846733086190919</v>
      </c>
      <c r="AH34" s="17">
        <v>2.9738183503243749</v>
      </c>
      <c r="AI34" s="17">
        <v>0.54767145505097314</v>
      </c>
      <c r="AJ34" s="17">
        <v>2.2011121408711771</v>
      </c>
      <c r="AK34" s="17">
        <v>2.1863415199258576</v>
      </c>
      <c r="AL34" s="17">
        <v>2.9219763670064878</v>
      </c>
      <c r="AM34" s="56">
        <v>0.85814411492122344</v>
      </c>
      <c r="AN34" s="17">
        <v>2.1675162187210382</v>
      </c>
      <c r="AO34" s="17">
        <v>-1.3035797034291012</v>
      </c>
      <c r="AP34" s="17">
        <v>1.6676320667284523</v>
      </c>
      <c r="AQ34" s="19">
        <v>1.6850000000000001</v>
      </c>
      <c r="AR34" s="19">
        <v>0.752</v>
      </c>
      <c r="AS34" s="19">
        <v>1.2030000000000001</v>
      </c>
      <c r="AT34" s="19">
        <v>2.88</v>
      </c>
      <c r="AU34" s="19">
        <v>3.2030000000000003</v>
      </c>
      <c r="AV34" s="19">
        <v>1.1559999999999999</v>
      </c>
      <c r="AW34" s="19">
        <v>4.7374200000000002</v>
      </c>
      <c r="AX34" s="62">
        <v>8.4495799999999992</v>
      </c>
      <c r="AY34" s="19">
        <v>3.4968960000000004</v>
      </c>
      <c r="AZ34" s="62">
        <v>3.991104</v>
      </c>
      <c r="BA34" s="19">
        <v>-0.36888000000000032</v>
      </c>
      <c r="BB34" s="62">
        <v>-0.32711999999999986</v>
      </c>
      <c r="BC34" s="19">
        <v>2.125515</v>
      </c>
      <c r="BD34" s="62">
        <v>2.4454849999999997</v>
      </c>
      <c r="BE34" s="19">
        <v>2.8688900000000004</v>
      </c>
      <c r="BF34" s="19">
        <v>2.5441099999999999</v>
      </c>
      <c r="BG34" s="19">
        <v>2.1564800000000002</v>
      </c>
      <c r="BH34" s="19">
        <v>4.6879999999999997</v>
      </c>
      <c r="BI34" s="19">
        <v>2.9713607999999998</v>
      </c>
      <c r="BJ34" s="19">
        <v>2.5311591999999998</v>
      </c>
      <c r="BK34" s="19">
        <v>2.68065</v>
      </c>
      <c r="BL34" s="19">
        <v>3.2763499999999999</v>
      </c>
      <c r="BM34" s="19">
        <v>2.8989999999999996</v>
      </c>
      <c r="BN34" s="19">
        <v>2.6760000000000006</v>
      </c>
      <c r="BO34" s="19">
        <v>1.87836</v>
      </c>
      <c r="BP34" s="19">
        <v>2.3906400000000003</v>
      </c>
      <c r="BQ34" s="19">
        <v>2.3519600000000001</v>
      </c>
      <c r="BR34" s="19">
        <v>2.1710399999999996</v>
      </c>
    </row>
    <row r="35" spans="1:71" x14ac:dyDescent="0.25">
      <c r="A35" s="12" t="s">
        <v>66</v>
      </c>
      <c r="B35" s="12" t="s">
        <v>67</v>
      </c>
      <c r="C35" s="19">
        <v>0.22063108202038925</v>
      </c>
      <c r="D35" s="19">
        <v>0.15523488183503245</v>
      </c>
      <c r="E35" s="19">
        <v>0.56134441612604269</v>
      </c>
      <c r="F35" s="19">
        <v>2.0403730305838743</v>
      </c>
      <c r="G35" s="19">
        <v>0.33682808155699723</v>
      </c>
      <c r="H35" s="19">
        <v>0.51436515291936979</v>
      </c>
      <c r="I35" s="19">
        <v>1.6910912882298428</v>
      </c>
      <c r="J35" s="19">
        <v>1.1938137164040779</v>
      </c>
      <c r="K35" s="19">
        <v>0.35130908248378129</v>
      </c>
      <c r="L35" s="19">
        <v>1.4454935125115849</v>
      </c>
      <c r="M35" s="19">
        <v>3.6080861909175157</v>
      </c>
      <c r="N35" s="19">
        <v>1.6936978683966641</v>
      </c>
      <c r="O35" s="19">
        <v>-1.5564179796107507</v>
      </c>
      <c r="P35" s="19">
        <v>-1.4452038924930493</v>
      </c>
      <c r="Q35" s="19">
        <v>0.54535449490268773</v>
      </c>
      <c r="R35" s="19">
        <v>1.093894810009268</v>
      </c>
      <c r="S35" s="19">
        <v>-1.0518999073215942</v>
      </c>
      <c r="T35" s="19">
        <v>0.50625579240037077</v>
      </c>
      <c r="U35" s="17">
        <v>2.2590361445783134</v>
      </c>
      <c r="V35" s="17">
        <v>2.0241543095458758</v>
      </c>
      <c r="W35" s="17">
        <v>3.7071362372567196E-2</v>
      </c>
      <c r="X35" s="17">
        <v>0.72578776645041698</v>
      </c>
      <c r="Y35" s="17">
        <v>1.9943234476367007</v>
      </c>
      <c r="Z35" s="17">
        <v>2.8458063021316038</v>
      </c>
      <c r="AA35" s="17">
        <v>0.32871872103799815</v>
      </c>
      <c r="AB35" s="17">
        <v>0.39359360518999076</v>
      </c>
      <c r="AC35" s="17">
        <v>0.49814643188137164</v>
      </c>
      <c r="AD35" s="17">
        <v>1.6629981464318815</v>
      </c>
      <c r="AE35" s="17">
        <v>-0.3162650602409639</v>
      </c>
      <c r="AF35" s="17">
        <v>0.83468489341983321</v>
      </c>
      <c r="AG35" s="17">
        <v>3.6512395736793328</v>
      </c>
      <c r="AH35" s="17">
        <v>2.7852757182576462</v>
      </c>
      <c r="AI35" s="17">
        <v>0.46831556997219648</v>
      </c>
      <c r="AJ35" s="17">
        <v>1.7162882298424469</v>
      </c>
      <c r="AK35" s="17">
        <v>2.106985634847081</v>
      </c>
      <c r="AL35" s="17">
        <v>2.4365732159406859</v>
      </c>
      <c r="AM35" s="56">
        <v>0.64730074142724747</v>
      </c>
      <c r="AN35" s="17">
        <v>1.6992006487488416</v>
      </c>
      <c r="AO35" s="17">
        <v>-1.6592330861909177</v>
      </c>
      <c r="AP35" s="17">
        <v>1.9497219647822059</v>
      </c>
      <c r="AQ35" s="19">
        <v>1.3120000000000001</v>
      </c>
      <c r="AR35" s="19">
        <v>0.108</v>
      </c>
      <c r="AS35" s="19">
        <v>0.83</v>
      </c>
      <c r="AT35" s="19">
        <v>3.7949999999999999</v>
      </c>
      <c r="AU35" s="19">
        <v>2.819</v>
      </c>
      <c r="AV35" s="19">
        <v>0.74399999999999999</v>
      </c>
      <c r="AW35" s="19">
        <v>4.2714000000000008</v>
      </c>
      <c r="AX35" s="62">
        <v>7.9856000000000007</v>
      </c>
      <c r="AY35" s="19">
        <v>2.97946</v>
      </c>
      <c r="AZ35" s="62">
        <v>3.4005399999999999</v>
      </c>
      <c r="BA35" s="19">
        <v>-0.52046000000000014</v>
      </c>
      <c r="BB35" s="62">
        <v>-0.46154000000000028</v>
      </c>
      <c r="BC35" s="19">
        <v>1.8604650000000003</v>
      </c>
      <c r="BD35" s="62">
        <v>2.1405349999999999</v>
      </c>
      <c r="BE35" s="19">
        <v>3.5531199999999998</v>
      </c>
      <c r="BF35" s="19">
        <v>3.1508800000000008</v>
      </c>
      <c r="BG35" s="19">
        <v>1.9665000000000004</v>
      </c>
      <c r="BH35" s="19">
        <v>4.2750000000000004</v>
      </c>
      <c r="BI35" s="19">
        <v>2.45025</v>
      </c>
      <c r="BJ35" s="19">
        <v>2.0872499999999996</v>
      </c>
      <c r="BK35" s="19">
        <v>2.6919</v>
      </c>
      <c r="BL35" s="19">
        <v>3.2901000000000002</v>
      </c>
      <c r="BM35" s="19">
        <v>1.9884799999999994</v>
      </c>
      <c r="BN35" s="19">
        <v>1.8355199999999992</v>
      </c>
      <c r="BO35" s="19">
        <v>1.8282</v>
      </c>
      <c r="BP35" s="19">
        <v>2.3268000000000004</v>
      </c>
      <c r="BQ35" s="19">
        <v>2.0124</v>
      </c>
      <c r="BR35" s="19">
        <v>1.8576000000000001</v>
      </c>
      <c r="BS35" s="20"/>
    </row>
    <row r="36" spans="1:71" x14ac:dyDescent="0.25">
      <c r="A36" s="12" t="s">
        <v>68</v>
      </c>
      <c r="B36" s="12" t="s">
        <v>69</v>
      </c>
      <c r="C36" s="19">
        <f>C35/C23</f>
        <v>5.9630022167672769E-2</v>
      </c>
      <c r="D36" s="19">
        <f t="shared" ref="D36:BO36" si="1">D35/D23</f>
        <v>4.1955373468927686E-2</v>
      </c>
      <c r="E36" s="19">
        <f t="shared" si="1"/>
        <v>0.15171470706109261</v>
      </c>
      <c r="F36" s="19">
        <f t="shared" si="1"/>
        <v>0.55145217042807415</v>
      </c>
      <c r="G36" s="19">
        <f t="shared" si="1"/>
        <v>6.9621347986150731E-2</v>
      </c>
      <c r="H36" s="19">
        <f t="shared" si="1"/>
        <v>0.10631772486965063</v>
      </c>
      <c r="I36" s="19">
        <f t="shared" si="1"/>
        <v>0.34954346594250574</v>
      </c>
      <c r="J36" s="19">
        <f t="shared" si="1"/>
        <v>0.24675769251841212</v>
      </c>
      <c r="K36" s="19">
        <f t="shared" si="1"/>
        <v>7.2614527177300797E-2</v>
      </c>
      <c r="L36" s="19">
        <f t="shared" si="1"/>
        <v>0.29877914686060042</v>
      </c>
      <c r="M36" s="19">
        <f t="shared" si="1"/>
        <v>0.74578052726695243</v>
      </c>
      <c r="N36" s="19">
        <f t="shared" si="1"/>
        <v>0.35008223819691281</v>
      </c>
      <c r="O36" s="19">
        <f t="shared" si="1"/>
        <v>-3.217401508239278E-2</v>
      </c>
      <c r="P36" s="19">
        <f t="shared" si="1"/>
        <v>-2.987501586548939E-2</v>
      </c>
      <c r="Q36" s="19">
        <f t="shared" si="1"/>
        <v>1.1273477930804915E-2</v>
      </c>
      <c r="R36" s="19">
        <f t="shared" si="1"/>
        <v>2.2612812610010708E-2</v>
      </c>
      <c r="S36" s="19">
        <f t="shared" si="1"/>
        <v>-2.1744700926544583E-2</v>
      </c>
      <c r="T36" s="19">
        <f t="shared" si="1"/>
        <v>1.0465236018612316E-2</v>
      </c>
      <c r="U36" s="19">
        <f t="shared" si="1"/>
        <v>4.6698421593350144E-2</v>
      </c>
      <c r="V36" s="19">
        <f t="shared" si="1"/>
        <v>4.1842983143067197E-2</v>
      </c>
      <c r="W36" s="19">
        <f t="shared" si="1"/>
        <v>7.663330723011307E-4</v>
      </c>
      <c r="X36" s="19">
        <f t="shared" si="1"/>
        <v>1.500336468114557E-2</v>
      </c>
      <c r="Y36" s="19">
        <f t="shared" si="1"/>
        <v>4.1226324498949883E-2</v>
      </c>
      <c r="Z36" s="19">
        <f t="shared" si="1"/>
        <v>5.8828037253366487E-2</v>
      </c>
      <c r="AA36" s="19">
        <f t="shared" si="1"/>
        <v>6.7952190395451813E-3</v>
      </c>
      <c r="AB36" s="19">
        <f t="shared" si="1"/>
        <v>8.1363019160721611E-3</v>
      </c>
      <c r="AC36" s="19">
        <f t="shared" si="1"/>
        <v>1.0297600659046443E-2</v>
      </c>
      <c r="AD36" s="19">
        <f t="shared" si="1"/>
        <v>3.4377222665258535E-2</v>
      </c>
      <c r="AE36" s="19">
        <f t="shared" si="1"/>
        <v>-6.5377790230690212E-3</v>
      </c>
      <c r="AF36" s="19">
        <f t="shared" si="1"/>
        <v>1.7254468081030143E-2</v>
      </c>
      <c r="AG36" s="19">
        <f t="shared" si="1"/>
        <v>7.5477820644534011E-2</v>
      </c>
      <c r="AH36" s="19">
        <f t="shared" si="1"/>
        <v>5.7576759033749793E-2</v>
      </c>
      <c r="AI36" s="19">
        <f t="shared" si="1"/>
        <v>9.6809420149291253E-3</v>
      </c>
      <c r="AJ36" s="19">
        <f t="shared" si="1"/>
        <v>3.5478826456691412E-2</v>
      </c>
      <c r="AK36" s="19">
        <f t="shared" si="1"/>
        <v>4.3555258601490045E-2</v>
      </c>
      <c r="AL36" s="19">
        <f t="shared" si="1"/>
        <v>5.0368438572417282E-2</v>
      </c>
      <c r="AM36" s="19">
        <f t="shared" si="1"/>
        <v>1.3380893879633022E-2</v>
      </c>
      <c r="AN36" s="19">
        <f t="shared" si="1"/>
        <v>3.5125594806177607E-2</v>
      </c>
      <c r="AO36" s="19">
        <f t="shared" si="1"/>
        <v>-3.4299391962602947E-2</v>
      </c>
      <c r="AP36" s="19">
        <f t="shared" si="1"/>
        <v>4.0304330021337591E-2</v>
      </c>
      <c r="AQ36" s="19">
        <f t="shared" si="1"/>
        <v>2.7121447028423774E-2</v>
      </c>
      <c r="AR36" s="19">
        <f t="shared" si="1"/>
        <v>2.2325581395348836E-3</v>
      </c>
      <c r="AS36" s="19">
        <f t="shared" si="1"/>
        <v>1.7157622739018087E-2</v>
      </c>
      <c r="AT36" s="19">
        <f t="shared" si="1"/>
        <v>7.8449612403100777E-2</v>
      </c>
      <c r="AU36" s="19">
        <f t="shared" si="1"/>
        <v>6.0879771219909895E-2</v>
      </c>
      <c r="AV36" s="19">
        <f t="shared" si="1"/>
        <v>1.6067594816464335E-2</v>
      </c>
      <c r="AW36" s="19">
        <f t="shared" si="1"/>
        <v>9.2246135079362607E-2</v>
      </c>
      <c r="AX36" s="19">
        <f t="shared" si="1"/>
        <v>0.17245885103005054</v>
      </c>
      <c r="AY36" s="19">
        <f t="shared" si="1"/>
        <v>6.434510222024574E-2</v>
      </c>
      <c r="AZ36" s="19">
        <f t="shared" si="1"/>
        <v>7.3438842576854346E-2</v>
      </c>
      <c r="BA36" s="19">
        <f t="shared" si="1"/>
        <v>-1.123997365346375E-2</v>
      </c>
      <c r="BB36" s="19">
        <f t="shared" si="1"/>
        <v>-9.9675238059018199E-3</v>
      </c>
      <c r="BC36" s="19">
        <f t="shared" si="1"/>
        <v>4.0315424453670763E-2</v>
      </c>
      <c r="BD36" s="19">
        <f t="shared" si="1"/>
        <v>4.638441308110506E-2</v>
      </c>
      <c r="BE36" s="19">
        <f t="shared" si="1"/>
        <v>7.6994483064624503E-2</v>
      </c>
      <c r="BF36" s="19">
        <f t="shared" si="1"/>
        <v>6.827812649127081E-2</v>
      </c>
      <c r="BG36" s="19">
        <f t="shared" si="1"/>
        <v>4.3740594187445574E-2</v>
      </c>
      <c r="BH36" s="19">
        <f t="shared" si="1"/>
        <v>9.5088248233577324E-2</v>
      </c>
      <c r="BI36" s="19">
        <f t="shared" si="1"/>
        <v>5.4500580171771423E-2</v>
      </c>
      <c r="BJ36" s="19">
        <f t="shared" si="1"/>
        <v>4.6426420146323789E-2</v>
      </c>
      <c r="BK36" s="19">
        <f t="shared" si="1"/>
        <v>5.9975270644563608E-2</v>
      </c>
      <c r="BL36" s="19">
        <f t="shared" si="1"/>
        <v>7.3303108565577743E-2</v>
      </c>
      <c r="BM36" s="19">
        <f t="shared" si="1"/>
        <v>4.4303141339314907E-2</v>
      </c>
      <c r="BN36" s="19">
        <f t="shared" si="1"/>
        <v>4.0895207390136835E-2</v>
      </c>
      <c r="BO36" s="19">
        <f t="shared" si="1"/>
        <v>4.3802336028751124E-2</v>
      </c>
      <c r="BP36" s="19">
        <f t="shared" ref="BP36:BR36" si="2">BP35/BP23</f>
        <v>5.5748427672955986E-2</v>
      </c>
      <c r="BQ36" s="19">
        <f t="shared" si="2"/>
        <v>4.8215633423180596E-2</v>
      </c>
      <c r="BR36" s="19">
        <f t="shared" si="2"/>
        <v>4.45067385444744E-2</v>
      </c>
    </row>
    <row r="37" spans="1:71" x14ac:dyDescent="0.25">
      <c r="A37" s="13" t="s">
        <v>70</v>
      </c>
      <c r="B37" s="13"/>
      <c r="C37" s="13" t="s">
        <v>3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</row>
    <row r="38" spans="1:71" x14ac:dyDescent="0.25">
      <c r="C38" s="61"/>
      <c r="D38" s="61"/>
      <c r="E38" s="61"/>
      <c r="F38" s="66">
        <f>SUM(C30:F30)</f>
        <v>106.94450880444856</v>
      </c>
      <c r="G38" s="61"/>
      <c r="H38" s="61"/>
      <c r="I38" s="61"/>
      <c r="J38" s="66">
        <f>SUM(G30:J30)</f>
        <v>110.99918906394809</v>
      </c>
      <c r="K38" s="61"/>
      <c r="L38" s="61"/>
      <c r="M38" s="61"/>
      <c r="N38" s="66">
        <f>SUM(K30:N30)</f>
        <v>134.44914272474514</v>
      </c>
      <c r="O38" s="61"/>
      <c r="P38" s="61"/>
      <c r="Q38" s="61"/>
      <c r="R38" s="66">
        <f>SUM(O30:R30)</f>
        <v>136.55902455977758</v>
      </c>
      <c r="S38" s="61"/>
      <c r="T38" s="61"/>
      <c r="U38" s="61"/>
      <c r="V38" s="66">
        <f>SUM(S30:V30)</f>
        <v>107.98858897126969</v>
      </c>
      <c r="W38" s="61"/>
      <c r="X38" s="61"/>
      <c r="Y38" s="61"/>
      <c r="Z38" s="66">
        <f>SUM(W30:Z30)</f>
        <v>125.60559545875813</v>
      </c>
      <c r="AA38" s="61"/>
      <c r="AB38" s="61"/>
      <c r="AC38" s="61"/>
      <c r="AD38" s="66">
        <f>SUM(AA30:AD30)</f>
        <v>143.1956672845227</v>
      </c>
      <c r="AE38" s="61"/>
      <c r="AF38" s="61"/>
      <c r="AG38" s="61"/>
      <c r="AH38" s="66">
        <f>SUM(AE30:AH30)</f>
        <v>144.95945319740503</v>
      </c>
      <c r="AI38" s="61"/>
      <c r="AJ38" s="61"/>
      <c r="AK38" s="61"/>
      <c r="AL38" s="66">
        <f>SUM(AI30:AL30)</f>
        <v>156.95725208526414</v>
      </c>
      <c r="AM38" s="61"/>
      <c r="AN38" s="61"/>
      <c r="AO38" s="61"/>
      <c r="AP38" s="66">
        <f>SUM(AM30:AP30)</f>
        <v>161.1636932344764</v>
      </c>
      <c r="AQ38" s="61"/>
      <c r="AR38" s="61"/>
      <c r="AS38" s="61"/>
      <c r="AT38" s="66">
        <f>SUM(AQ30:AT30)</f>
        <v>149.113</v>
      </c>
      <c r="AU38">
        <f>AU30/$AX$30</f>
        <v>0.79177071065482174</v>
      </c>
      <c r="AV38">
        <f>AV30/$AX$30</f>
        <v>0.79548283779588558</v>
      </c>
      <c r="AY38" s="20"/>
      <c r="AZ38" s="20"/>
      <c r="BA38" s="20"/>
      <c r="BB38" s="20"/>
      <c r="BF38" s="20"/>
      <c r="BH38" s="20"/>
      <c r="BN38" s="20"/>
    </row>
    <row r="39" spans="1:71" x14ac:dyDescent="0.25">
      <c r="C39" s="61">
        <f>C30/$F$38</f>
        <v>0.1669160343174691</v>
      </c>
      <c r="D39" s="61">
        <f t="shared" ref="D39:F39" si="3">D30/$F$38</f>
        <v>0.30096167990944001</v>
      </c>
      <c r="E39" s="61">
        <f t="shared" si="3"/>
        <v>0.28846608875095459</v>
      </c>
      <c r="F39" s="61">
        <f t="shared" si="3"/>
        <v>0.24365619702213623</v>
      </c>
      <c r="G39" s="61">
        <f>G30/$J$38</f>
        <v>0.23051051771913439</v>
      </c>
      <c r="H39" s="61">
        <f t="shared" ref="H39:J39" si="4">H30/$J$38</f>
        <v>0.31028445590176862</v>
      </c>
      <c r="I39" s="61">
        <f t="shared" si="4"/>
        <v>0.30327090367324355</v>
      </c>
      <c r="J39" s="61">
        <f t="shared" si="4"/>
        <v>0.15593412270585347</v>
      </c>
      <c r="K39" s="61">
        <f>K30/$N$38</f>
        <v>0.21608440716375213</v>
      </c>
      <c r="L39" s="61">
        <f t="shared" ref="L39:N39" si="5">L30/$N$38</f>
        <v>0.22101088693868931</v>
      </c>
      <c r="M39" s="61">
        <f t="shared" si="5"/>
        <v>0.30059927707625161</v>
      </c>
      <c r="N39" s="61">
        <f t="shared" si="5"/>
        <v>0.26230542882130692</v>
      </c>
      <c r="O39" s="61">
        <f>O30/$R$38</f>
        <v>0.24049704036597236</v>
      </c>
      <c r="P39" s="61">
        <f t="shared" ref="P39:R39" si="6">P30/$R$38</f>
        <v>0.25770130495364901</v>
      </c>
      <c r="Q39" s="61">
        <f t="shared" si="6"/>
        <v>0.26846881621001417</v>
      </c>
      <c r="R39" s="61">
        <f t="shared" si="6"/>
        <v>0.23333283847036443</v>
      </c>
      <c r="S39" s="61">
        <f>S30/$V$38</f>
        <v>0.24203527837302172</v>
      </c>
      <c r="T39" s="61">
        <f t="shared" ref="T39:V39" si="7">T30/$V$38</f>
        <v>0.25891279102512182</v>
      </c>
      <c r="U39" s="61">
        <f t="shared" si="7"/>
        <v>0.24214792028171206</v>
      </c>
      <c r="V39" s="61">
        <f t="shared" si="7"/>
        <v>0.25690401032014443</v>
      </c>
      <c r="W39" s="61">
        <f>W30/$Z$38</f>
        <v>0.21210723764154663</v>
      </c>
      <c r="X39" s="61">
        <f t="shared" ref="X39:Z39" si="8">X30/$Z$38</f>
        <v>0.23916567325584343</v>
      </c>
      <c r="Y39" s="61">
        <f t="shared" si="8"/>
        <v>0.2755763896414728</v>
      </c>
      <c r="Z39" s="61">
        <f t="shared" si="8"/>
        <v>0.27315069946113701</v>
      </c>
      <c r="AA39" s="61">
        <f>AA30/$AD$38</f>
        <v>0.23499775497243267</v>
      </c>
      <c r="AB39" s="61">
        <f t="shared" ref="AB39:AD39" si="9">AB30/$AD$38</f>
        <v>0.26569597877134293</v>
      </c>
      <c r="AC39" s="61">
        <f t="shared" si="9"/>
        <v>0.25272942765954864</v>
      </c>
      <c r="AD39" s="61">
        <f t="shared" si="9"/>
        <v>0.24657683859667573</v>
      </c>
      <c r="AE39" s="61">
        <f>AE30/$AH$38</f>
        <v>0.23241614653677403</v>
      </c>
      <c r="AF39" s="61">
        <f t="shared" ref="AF39:AH39" si="10">AF30/$AH$38</f>
        <v>0.25292697935730318</v>
      </c>
      <c r="AG39" s="61">
        <f t="shared" si="10"/>
        <v>0.25679298963469693</v>
      </c>
      <c r="AH39" s="61">
        <f t="shared" si="10"/>
        <v>0.25786388447122566</v>
      </c>
      <c r="AI39" s="61">
        <f>AI30/$AL$38</f>
        <v>0.23058002516874501</v>
      </c>
      <c r="AJ39" s="61">
        <f t="shared" ref="AJ39:AL39" si="11">AJ30/$AL$38</f>
        <v>0.25108221913046042</v>
      </c>
      <c r="AK39" s="61">
        <f t="shared" si="11"/>
        <v>0.28229035579453154</v>
      </c>
      <c r="AL39" s="61">
        <f t="shared" si="11"/>
        <v>0.23604739990626303</v>
      </c>
      <c r="AM39" s="61">
        <f>AM30/$AP$38</f>
        <v>0.26808645990950025</v>
      </c>
      <c r="AN39" s="61">
        <f t="shared" ref="AN39:AP39" si="12">AN30/$AP$38</f>
        <v>0.23604856361394944</v>
      </c>
      <c r="AO39" s="61">
        <f t="shared" si="12"/>
        <v>0.24877530702684436</v>
      </c>
      <c r="AP39" s="61">
        <f t="shared" si="12"/>
        <v>0.24708966944970584</v>
      </c>
      <c r="AQ39" s="61">
        <f>AQ30/$AT$38</f>
        <v>0.22537270392252856</v>
      </c>
      <c r="AR39" s="61">
        <f t="shared" ref="AR39:AT39" si="13">AR30/$AT$38</f>
        <v>0.26109058231006016</v>
      </c>
      <c r="AS39" s="61">
        <f t="shared" si="13"/>
        <v>0.27044590344235581</v>
      </c>
      <c r="AT39" s="61">
        <f t="shared" si="13"/>
        <v>0.24309081032505547</v>
      </c>
      <c r="BB39" s="20"/>
      <c r="BF39" s="20"/>
      <c r="BH39" s="20"/>
      <c r="BK39" s="20"/>
      <c r="BL39" s="20"/>
      <c r="BM39" s="20"/>
      <c r="BN39" s="20"/>
    </row>
    <row r="40" spans="1:71" x14ac:dyDescent="0.25">
      <c r="AU40" s="20"/>
      <c r="AV40" s="20"/>
      <c r="AW40" s="20"/>
      <c r="AX40" s="20"/>
      <c r="BB40" s="20"/>
      <c r="BF40" s="20"/>
      <c r="BH40" s="20"/>
      <c r="BK40" s="20"/>
      <c r="BN40" s="20"/>
    </row>
    <row r="41" spans="1:71" x14ac:dyDescent="0.25">
      <c r="C41">
        <f>C31/C30</f>
        <v>0.85369721506490748</v>
      </c>
      <c r="D41">
        <f t="shared" ref="D41:AT41" si="14">D31/D30</f>
        <v>0.90043388564577354</v>
      </c>
      <c r="E41">
        <f t="shared" si="14"/>
        <v>0.78002315487038187</v>
      </c>
      <c r="F41">
        <f t="shared" si="14"/>
        <v>0.78130974080825177</v>
      </c>
      <c r="G41">
        <f t="shared" si="14"/>
        <v>0.84608070632180654</v>
      </c>
      <c r="H41">
        <f t="shared" si="14"/>
        <v>0.86159486709440869</v>
      </c>
      <c r="I41">
        <f t="shared" si="14"/>
        <v>0.83210159079763624</v>
      </c>
      <c r="J41">
        <f t="shared" si="14"/>
        <v>0.61735521978481589</v>
      </c>
      <c r="K41">
        <f t="shared" si="14"/>
        <v>0.83773626285987723</v>
      </c>
      <c r="L41">
        <f t="shared" si="14"/>
        <v>0.7835359019093755</v>
      </c>
      <c r="M41">
        <f t="shared" si="14"/>
        <v>0.70558095538388776</v>
      </c>
      <c r="N41">
        <f t="shared" si="14"/>
        <v>0.81419737371580547</v>
      </c>
      <c r="O41">
        <f t="shared" si="14"/>
        <v>0.87285377920050788</v>
      </c>
      <c r="P41">
        <f t="shared" si="14"/>
        <v>0.88355595058802217</v>
      </c>
      <c r="Q41">
        <f t="shared" si="14"/>
        <v>0.82786406079661257</v>
      </c>
      <c r="R41">
        <f t="shared" si="14"/>
        <v>0.80231596360628621</v>
      </c>
      <c r="S41">
        <f t="shared" si="14"/>
        <v>0.82723888039359106</v>
      </c>
      <c r="T41">
        <f t="shared" si="14"/>
        <v>0.85015382384321347</v>
      </c>
      <c r="U41">
        <f t="shared" si="14"/>
        <v>0.79222045011518705</v>
      </c>
      <c r="V41">
        <f t="shared" si="14"/>
        <v>0.79332915753210131</v>
      </c>
      <c r="W41">
        <f t="shared" si="14"/>
        <v>0.84041570187739822</v>
      </c>
      <c r="X41">
        <f t="shared" si="14"/>
        <v>0.78628861208592027</v>
      </c>
      <c r="Y41">
        <f t="shared" si="14"/>
        <v>0.74851692256202151</v>
      </c>
      <c r="Z41">
        <f t="shared" si="14"/>
        <v>0.80755172501118511</v>
      </c>
      <c r="AA41">
        <f t="shared" si="14"/>
        <v>0.82928676552857861</v>
      </c>
      <c r="AB41">
        <f t="shared" si="14"/>
        <v>0.79113475987120063</v>
      </c>
      <c r="AC41">
        <f t="shared" si="14"/>
        <v>0.81284612183488592</v>
      </c>
      <c r="AD41">
        <f t="shared" si="14"/>
        <v>0.82621356037862759</v>
      </c>
      <c r="AE41">
        <f t="shared" si="14"/>
        <v>0.87440684959768933</v>
      </c>
      <c r="AF41">
        <f t="shared" si="14"/>
        <v>0.83496058265004669</v>
      </c>
      <c r="AG41">
        <f t="shared" si="14"/>
        <v>0.75400882291156091</v>
      </c>
      <c r="AH41">
        <f t="shared" si="14"/>
        <v>0.77412931468639834</v>
      </c>
      <c r="AI41">
        <f t="shared" si="14"/>
        <v>0.86839894046942645</v>
      </c>
      <c r="AJ41">
        <f t="shared" si="14"/>
        <v>0.83337497795284843</v>
      </c>
      <c r="AK41">
        <f t="shared" si="14"/>
        <v>0.8392979703892538</v>
      </c>
      <c r="AL41">
        <f t="shared" si="14"/>
        <v>0.71132078421562805</v>
      </c>
      <c r="AM41">
        <f t="shared" si="14"/>
        <v>0.88240459575951358</v>
      </c>
      <c r="AN41">
        <f t="shared" si="14"/>
        <v>0.80001979399023992</v>
      </c>
      <c r="AO41">
        <f t="shared" si="14"/>
        <v>0.90114494166937542</v>
      </c>
      <c r="AP41">
        <f t="shared" si="14"/>
        <v>0.75676560215859234</v>
      </c>
      <c r="AQ41">
        <f t="shared" si="14"/>
        <v>0.81235493661846092</v>
      </c>
      <c r="AR41">
        <f t="shared" si="14"/>
        <v>0.79967635877941023</v>
      </c>
      <c r="AS41">
        <f t="shared" si="14"/>
        <v>0.78597465717757342</v>
      </c>
      <c r="AT41">
        <f t="shared" si="14"/>
        <v>0.61294416243654826</v>
      </c>
      <c r="BB41" s="20"/>
      <c r="BF41" s="20"/>
      <c r="BH41" s="20"/>
      <c r="BK41" s="20"/>
      <c r="BN41" s="20"/>
    </row>
    <row r="42" spans="1:71" x14ac:dyDescent="0.25">
      <c r="BB42" s="20"/>
      <c r="BF42" s="20"/>
      <c r="BH42" s="20"/>
      <c r="BK42" s="20"/>
      <c r="BN42" s="20"/>
    </row>
    <row r="43" spans="1:71" x14ac:dyDescent="0.25">
      <c r="C43" s="61">
        <f>C30/D43</f>
        <v>0.35675141012704648</v>
      </c>
      <c r="D43" s="20">
        <f>SUM(C30:D30)</f>
        <v>50.036952328544949</v>
      </c>
      <c r="E43" s="61">
        <f>E30/F43</f>
        <v>0.5421048816473798</v>
      </c>
      <c r="F43" s="20">
        <f>SUM(E30:F30)</f>
        <v>56.907556475903604</v>
      </c>
      <c r="G43" s="61">
        <f>G30/H43</f>
        <v>0.42624382430137403</v>
      </c>
      <c r="H43" s="20">
        <f>SUM(G30:H30)</f>
        <v>60.027803521779433</v>
      </c>
      <c r="I43" s="61">
        <f>I30/J43</f>
        <v>0.66042592361103214</v>
      </c>
      <c r="J43" s="20">
        <f>SUM(I30:J30)</f>
        <v>50.971385542168662</v>
      </c>
      <c r="K43" s="61">
        <f>K30/L43</f>
        <v>0.49436452434811323</v>
      </c>
      <c r="L43" s="20">
        <f>SUM(K30:L30)</f>
        <v>58.767087581093605</v>
      </c>
      <c r="M43" s="61">
        <f>M30/N43</f>
        <v>0.53401450356849012</v>
      </c>
      <c r="N43" s="20">
        <f>SUM(M30:N30)</f>
        <v>75.682055143651539</v>
      </c>
      <c r="O43" s="61">
        <f>O30/P43</f>
        <v>0.48273351893949068</v>
      </c>
      <c r="P43" s="20">
        <f>SUM(O30:P30)</f>
        <v>68.03348007414273</v>
      </c>
      <c r="Q43" s="61">
        <f>Q30/R43</f>
        <v>0.53500982650408913</v>
      </c>
      <c r="R43" s="20">
        <f>SUM(Q30:R30)</f>
        <v>68.525544485634853</v>
      </c>
      <c r="S43" s="61">
        <f>S30/T43</f>
        <v>0.48315442888882937</v>
      </c>
      <c r="T43" s="20">
        <f>SUM(S30:T30)</f>
        <v>54.096675162187211</v>
      </c>
      <c r="U43" s="61">
        <f>U30/V43</f>
        <v>0.4852158772127817</v>
      </c>
      <c r="V43" s="20">
        <f>SUM(U30:V30)</f>
        <v>53.891913809082489</v>
      </c>
      <c r="W43" s="61">
        <f>W30/X43</f>
        <v>0.47001987604298129</v>
      </c>
      <c r="X43" s="20">
        <f>SUM(W30:X30)</f>
        <v>56.682402687673779</v>
      </c>
      <c r="Y43" s="61">
        <f>Y30/Z43</f>
        <v>0.50221028834598169</v>
      </c>
      <c r="Z43" s="20">
        <f>SUM(Y30:Z30)</f>
        <v>68.923192771084331</v>
      </c>
      <c r="AA43" s="61">
        <f>AA30/AB43</f>
        <v>0.46934430997430882</v>
      </c>
      <c r="AB43" s="20">
        <f>SUM(AA30:AB30)</f>
        <v>71.697173308619085</v>
      </c>
      <c r="AC43" s="61">
        <f>AC30/AD43</f>
        <v>0.5061611374407583</v>
      </c>
      <c r="AD43" s="20">
        <f>SUM(AC30:AD30)</f>
        <v>71.498493975903614</v>
      </c>
      <c r="AE43" s="61">
        <f>AE30/AF43</f>
        <v>0.47886976066391684</v>
      </c>
      <c r="AF43" s="20">
        <f>SUM(AE30:AF30)</f>
        <v>70.355074142724746</v>
      </c>
      <c r="AG43" s="61">
        <f>AG30/AH43</f>
        <v>0.49895960309634535</v>
      </c>
      <c r="AH43" s="20">
        <f>SUM(AG30:AH30)</f>
        <v>74.604379054680265</v>
      </c>
      <c r="AI43" s="61">
        <f>AI30/AJ43</f>
        <v>0.47871725030934786</v>
      </c>
      <c r="AJ43" s="20">
        <f>SUM(AI30:AJ30)</f>
        <v>75.600382298424478</v>
      </c>
      <c r="AK43" s="61">
        <f>AK30/AL43</f>
        <v>0.544606972364716</v>
      </c>
      <c r="AL43" s="20">
        <f>SUM(AK30:AL30)</f>
        <v>81.356869786839667</v>
      </c>
      <c r="AM43" s="61">
        <f>AM30/AN43</f>
        <v>0.53177511460286453</v>
      </c>
      <c r="AN43" s="20">
        <f>SUM(AM30:AN30)</f>
        <v>81.248262279888792</v>
      </c>
      <c r="AO43" s="61">
        <f>AO30/AP43</f>
        <v>0.50169969412753868</v>
      </c>
      <c r="AP43" s="20">
        <f>SUM(AO30:AP30)</f>
        <v>79.915430954587592</v>
      </c>
      <c r="AQ43" s="61">
        <f>AQ30/AR43</f>
        <v>0.4632882075601753</v>
      </c>
      <c r="AR43" s="20">
        <f>SUM(AQ30:AR30)</f>
        <v>72.538000000000011</v>
      </c>
      <c r="AS43" s="61">
        <f>AS30/AT43</f>
        <v>0.52663401893568407</v>
      </c>
      <c r="AT43" s="20">
        <f>SUM(AS30:AT30)</f>
        <v>76.574999999999989</v>
      </c>
      <c r="BB43" s="20"/>
      <c r="BF43" s="20"/>
      <c r="BH43" s="20"/>
      <c r="BK43" s="20"/>
      <c r="BN43" s="20"/>
    </row>
    <row r="44" spans="1:71" x14ac:dyDescent="0.25">
      <c r="C44" s="61">
        <f t="shared" ref="C44:E48" si="15">C31/D44</f>
        <v>0.34461562944294527</v>
      </c>
      <c r="D44" s="20">
        <f t="shared" ref="D44:F46" si="16">SUM(C31:D31)</f>
        <v>44.220682634383692</v>
      </c>
      <c r="E44" s="61">
        <f t="shared" si="15"/>
        <v>0.5416957597215234</v>
      </c>
      <c r="F44" s="20">
        <f t="shared" si="16"/>
        <v>44.422737198795176</v>
      </c>
      <c r="G44" s="61">
        <f t="shared" ref="G44:G48" si="17">G31/H44</f>
        <v>0.42180613632644309</v>
      </c>
      <c r="H44" s="20">
        <f t="shared" ref="H44:H46" si="18">SUM(G31:H31)</f>
        <v>51.322694624652456</v>
      </c>
      <c r="I44" s="61">
        <f t="shared" ref="I44" si="19">I31/J44</f>
        <v>0.7238625562266584</v>
      </c>
      <c r="J44" s="20">
        <f t="shared" ref="J44" si="20">SUM(I31:J31)</f>
        <v>38.696420296570892</v>
      </c>
      <c r="K44" s="61">
        <f t="shared" ref="K44:K48" si="21">K31/L44</f>
        <v>0.51108408088794277</v>
      </c>
      <c r="L44" s="20">
        <f t="shared" ref="L44:L46" si="22">SUM(K31:L31)</f>
        <v>47.620771547729383</v>
      </c>
      <c r="M44" s="61">
        <f t="shared" ref="M44" si="23">M31/N44</f>
        <v>0.49827180486323741</v>
      </c>
      <c r="N44" s="20">
        <f t="shared" ref="N44" si="24">SUM(M31:N31)</f>
        <v>57.230363762743266</v>
      </c>
      <c r="O44" s="61">
        <f t="shared" ref="O44:O48" si="25">O31/P44</f>
        <v>0.47969118780259667</v>
      </c>
      <c r="P44" s="20">
        <f t="shared" ref="P44:P46" si="26">SUM(O31:P31)</f>
        <v>59.759905004633922</v>
      </c>
      <c r="Q44" s="61">
        <f t="shared" ref="Q44" si="27">Q31/R44</f>
        <v>0.54279883563133857</v>
      </c>
      <c r="R44" s="20">
        <f t="shared" ref="R44" si="28">SUM(Q31:R31)</f>
        <v>55.915778498609825</v>
      </c>
      <c r="S44" s="61">
        <f t="shared" ref="S44:S48" si="29">S31/T44</f>
        <v>0.47633479659027111</v>
      </c>
      <c r="T44" s="20">
        <f t="shared" ref="T44:T46" si="30">SUM(S31:T31)</f>
        <v>45.391566265060241</v>
      </c>
      <c r="U44" s="61">
        <f t="shared" ref="U44" si="31">U31/V44</f>
        <v>0.48486656137092349</v>
      </c>
      <c r="V44" s="20">
        <f t="shared" ref="V44" si="32">SUM(U31:V31)</f>
        <v>42.72503475440223</v>
      </c>
      <c r="W44" s="61">
        <f t="shared" ref="W44:W48" si="33">W31/X44</f>
        <v>0.48663024183903414</v>
      </c>
      <c r="X44" s="20">
        <f t="shared" ref="X44:X46" si="34">SUM(W31:X31)</f>
        <v>46.010773864689526</v>
      </c>
      <c r="Y44" s="61">
        <f t="shared" ref="Y44" si="35">Y31/Z44</f>
        <v>0.48323826192173891</v>
      </c>
      <c r="Z44" s="20">
        <f t="shared" ref="Z44" si="36">SUM(Y31:Z31)</f>
        <v>53.61561631139945</v>
      </c>
      <c r="AA44" s="61">
        <f t="shared" ref="AA44:AA48" si="37">AA31/AB44</f>
        <v>0.48108925869894098</v>
      </c>
      <c r="AB44" s="20">
        <f t="shared" ref="AB44:AB46" si="38">SUM(AA31:AB31)</f>
        <v>58.005966172381839</v>
      </c>
      <c r="AC44" s="61">
        <f t="shared" ref="AC44" si="39">AC31/AD44</f>
        <v>0.50208357019629557</v>
      </c>
      <c r="AD44" s="20">
        <f t="shared" ref="AD44" si="40">SUM(AC31:AD31)</f>
        <v>58.589260889712698</v>
      </c>
      <c r="AE44" s="61">
        <f t="shared" ref="AE44:AE48" si="41">AE31/AF44</f>
        <v>0.49039866164623303</v>
      </c>
      <c r="AF44" s="20">
        <f t="shared" ref="AF44:AF46" si="42">SUM(AE31:AF31)</f>
        <v>60.072694624652456</v>
      </c>
      <c r="AG44" s="61">
        <f t="shared" ref="AG44" si="43">AG31/AH44</f>
        <v>0.49237647656547695</v>
      </c>
      <c r="AH44" s="20">
        <f t="shared" ref="AH44" si="44">SUM(AG31:AH31)</f>
        <v>57.004460148285453</v>
      </c>
      <c r="AI44" s="61">
        <f t="shared" ref="AI44:AI48" si="45">AI31/AJ44</f>
        <v>0.48899803979000966</v>
      </c>
      <c r="AJ44" s="20">
        <f t="shared" ref="AJ44:AJ46" si="46">SUM(AI31:AJ31)</f>
        <v>64.271026413345695</v>
      </c>
      <c r="AK44" s="61">
        <f t="shared" ref="AK44" si="47">AK31/AL44</f>
        <v>0.58524578955764717</v>
      </c>
      <c r="AL44" s="20">
        <f t="shared" ref="AL44" si="48">SUM(AK31:AL31)</f>
        <v>63.541183966635778</v>
      </c>
      <c r="AM44" s="61">
        <f t="shared" ref="AM44:AM48" si="49">AM31/AN44</f>
        <v>0.556084537624143</v>
      </c>
      <c r="AN44" s="20">
        <f t="shared" ref="AN44:AN46" si="50">SUM(AM31:AN31)</f>
        <v>68.55971964782205</v>
      </c>
      <c r="AO44" s="61">
        <f t="shared" ref="AO44" si="51">AO31/AP44</f>
        <v>0.54522886500614065</v>
      </c>
      <c r="AP44" s="20">
        <f t="shared" ref="AP44" si="52">SUM(AO31:AP31)</f>
        <v>66.265929101019466</v>
      </c>
      <c r="AQ44" s="61">
        <f t="shared" ref="AQ44:AQ48" si="53">AQ31/AR44</f>
        <v>0.46720175243441209</v>
      </c>
      <c r="AR44" s="20">
        <f t="shared" ref="AR44:AR46" si="54">SUM(AQ31:AR31)</f>
        <v>58.433</v>
      </c>
      <c r="AS44" s="61">
        <f t="shared" ref="AS44" si="55">AS31/AT44</f>
        <v>0.58789924694884443</v>
      </c>
      <c r="AT44" s="20">
        <f t="shared" ref="AT44" si="56">SUM(AS31:AT31)</f>
        <v>53.914000000000001</v>
      </c>
      <c r="BB44" s="20"/>
      <c r="BK44" s="20"/>
      <c r="BN44" s="20"/>
    </row>
    <row r="45" spans="1:71" x14ac:dyDescent="0.25">
      <c r="C45" s="61">
        <f t="shared" si="15"/>
        <v>0.44901888298698722</v>
      </c>
      <c r="D45" s="20">
        <f t="shared" si="16"/>
        <v>5.8162696941612602</v>
      </c>
      <c r="E45" s="61">
        <f t="shared" si="15"/>
        <v>0.5435605948132004</v>
      </c>
      <c r="F45" s="20">
        <f t="shared" si="16"/>
        <v>12.484819277108436</v>
      </c>
      <c r="G45" s="61">
        <f t="shared" si="17"/>
        <v>0.45240709318960648</v>
      </c>
      <c r="H45" s="20">
        <f t="shared" si="18"/>
        <v>8.7051088971269692</v>
      </c>
      <c r="I45" s="61">
        <f t="shared" ref="I45" si="57">I32/J45</f>
        <v>0.46044404596182437</v>
      </c>
      <c r="J45" s="20">
        <f t="shared" ref="J45" si="58">SUM(I32:J32)</f>
        <v>12.274965245597777</v>
      </c>
      <c r="K45" s="61">
        <f t="shared" si="21"/>
        <v>0.42294400415746397</v>
      </c>
      <c r="L45" s="20">
        <f t="shared" si="22"/>
        <v>11.146026413345691</v>
      </c>
      <c r="M45" s="61">
        <f t="shared" ref="M45" si="59">M32/N45</f>
        <v>0.6448807898165152</v>
      </c>
      <c r="N45" s="20">
        <f t="shared" ref="N45" si="60">SUM(M32:N32)</f>
        <v>18.451981000926786</v>
      </c>
      <c r="O45" s="61">
        <f t="shared" si="25"/>
        <v>0.50470822977561514</v>
      </c>
      <c r="P45" s="20">
        <f t="shared" si="26"/>
        <v>8.2735750695088051</v>
      </c>
      <c r="Q45" s="61">
        <f t="shared" ref="Q45" si="61">Q32/R45</f>
        <v>0.50047084223339988</v>
      </c>
      <c r="R45" s="20">
        <f t="shared" ref="R45" si="62">SUM(Q32:R32)</f>
        <v>12.609765987025023</v>
      </c>
      <c r="S45" s="61">
        <f t="shared" si="29"/>
        <v>0.51871444255913768</v>
      </c>
      <c r="T45" s="20">
        <f t="shared" si="30"/>
        <v>8.7051088971269692</v>
      </c>
      <c r="U45" s="61">
        <f t="shared" ref="U45" si="63">U32/V45</f>
        <v>0.48655237700028531</v>
      </c>
      <c r="V45" s="20">
        <f t="shared" ref="V45" si="64">SUM(U32:V32)</f>
        <v>11.16687905468026</v>
      </c>
      <c r="W45" s="61">
        <f t="shared" si="33"/>
        <v>0.39840421201183268</v>
      </c>
      <c r="X45" s="20">
        <f t="shared" si="34"/>
        <v>10.671628822984246</v>
      </c>
      <c r="Y45" s="61">
        <f t="shared" ref="Y45" si="65">Y32/Z45</f>
        <v>0.56866083929314715</v>
      </c>
      <c r="Z45" s="20">
        <f t="shared" ref="Z45" si="66">SUM(Y32:Z32)</f>
        <v>15.307576459684894</v>
      </c>
      <c r="AA45" s="61">
        <f t="shared" si="37"/>
        <v>0.41958411778393595</v>
      </c>
      <c r="AB45" s="20">
        <f t="shared" si="38"/>
        <v>13.691207136237256</v>
      </c>
      <c r="AC45" s="61">
        <f t="shared" ref="AC45" si="67">AC32/AD45</f>
        <v>0.52466739954681085</v>
      </c>
      <c r="AD45" s="20">
        <f t="shared" ref="AD45" si="68">SUM(AC32:AD32)</f>
        <v>12.909233086190918</v>
      </c>
      <c r="AE45" s="61">
        <f t="shared" si="41"/>
        <v>0.41151451989972676</v>
      </c>
      <c r="AF45" s="20">
        <f t="shared" si="42"/>
        <v>10.28237951807229</v>
      </c>
      <c r="AG45" s="61">
        <f t="shared" ref="AG45" si="69">AG32/AH45</f>
        <v>0.52028172258881999</v>
      </c>
      <c r="AH45" s="20">
        <f t="shared" ref="AH45" si="70">SUM(AG32:AH32)</f>
        <v>17.599918906394812</v>
      </c>
      <c r="AI45" s="61">
        <f t="shared" si="45"/>
        <v>0.42039470320568545</v>
      </c>
      <c r="AJ45" s="20">
        <f t="shared" si="46"/>
        <v>11.329355885078776</v>
      </c>
      <c r="AK45" s="61">
        <f t="shared" ref="AK45" si="71">AK32/AL45</f>
        <v>0.39966511688396139</v>
      </c>
      <c r="AL45" s="20">
        <f t="shared" ref="AL45" si="72">SUM(AK32:AL32)</f>
        <v>17.815685820203893</v>
      </c>
      <c r="AM45" s="61">
        <f t="shared" si="49"/>
        <v>0.40042455091187146</v>
      </c>
      <c r="AN45" s="20">
        <f t="shared" si="50"/>
        <v>12.688542632066728</v>
      </c>
      <c r="AO45" s="61">
        <f t="shared" ref="AO45" si="73">AO32/AP45</f>
        <v>0.29037323091939143</v>
      </c>
      <c r="AP45" s="20">
        <f t="shared" ref="AP45" si="74">SUM(AO32:AP32)</f>
        <v>13.64950185356812</v>
      </c>
      <c r="AQ45" s="61">
        <f t="shared" si="53"/>
        <v>0.44707550514002126</v>
      </c>
      <c r="AR45" s="20">
        <f t="shared" si="54"/>
        <v>14.105</v>
      </c>
      <c r="AS45" s="61">
        <f t="shared" ref="AS45" si="75">AS32/AT45</f>
        <v>0.38087463042231146</v>
      </c>
      <c r="AT45" s="20">
        <f t="shared" ref="AT45" si="76">SUM(AS32:AT32)</f>
        <v>22.661000000000001</v>
      </c>
      <c r="BG45" s="20"/>
      <c r="BH45" s="20"/>
      <c r="BI45" s="20"/>
      <c r="BJ45" s="20"/>
      <c r="BK45" s="20"/>
    </row>
    <row r="46" spans="1:71" x14ac:dyDescent="0.25">
      <c r="C46" s="61">
        <f t="shared" si="15"/>
        <v>0.47561369081936528</v>
      </c>
      <c r="D46" s="20">
        <f t="shared" si="16"/>
        <v>-2.1354781626506023</v>
      </c>
      <c r="E46" s="61">
        <f t="shared" si="15"/>
        <v>0.53244206877520595</v>
      </c>
      <c r="F46" s="20">
        <f t="shared" si="16"/>
        <v>5.8133627780352173</v>
      </c>
      <c r="G46" s="61">
        <f t="shared" si="17"/>
        <v>0.40307150050352464</v>
      </c>
      <c r="H46" s="20">
        <f t="shared" si="18"/>
        <v>1.1503707136237258</v>
      </c>
      <c r="I46" s="61">
        <f t="shared" ref="I46" si="77">I33/J46</f>
        <v>0.53444750017629228</v>
      </c>
      <c r="J46" s="20">
        <f t="shared" ref="J46" si="78">SUM(I33:J33)</f>
        <v>4.1071014828544943</v>
      </c>
      <c r="K46" s="61">
        <f t="shared" si="21"/>
        <v>0.21876853719302408</v>
      </c>
      <c r="L46" s="20">
        <f t="shared" si="22"/>
        <v>2.4412071362372569</v>
      </c>
      <c r="M46" s="61">
        <f t="shared" ref="M46" si="79">M33/N46</f>
        <v>0.68751300295427098</v>
      </c>
      <c r="N46" s="20">
        <f t="shared" ref="N46" si="80">SUM(M33:N33)</f>
        <v>6.9604379054680283</v>
      </c>
      <c r="O46" s="61">
        <f t="shared" si="25"/>
        <v>0.50584171492431174</v>
      </c>
      <c r="P46" s="20">
        <f t="shared" si="26"/>
        <v>-2.85072984244671</v>
      </c>
      <c r="Q46" s="61">
        <f t="shared" ref="Q46" si="81">Q33/R46</f>
        <v>0.40420371867421184</v>
      </c>
      <c r="R46" s="20">
        <f t="shared" ref="R46" si="82">SUM(Q33:R33)</f>
        <v>2.1495597775718256</v>
      </c>
      <c r="S46" s="61">
        <f t="shared" si="29"/>
        <v>4.3175572519083971</v>
      </c>
      <c r="T46" s="20">
        <f t="shared" si="30"/>
        <v>-0.18970111214087115</v>
      </c>
      <c r="U46" s="61">
        <f t="shared" ref="U46" si="83">U33/V46</f>
        <v>0.45799286454137411</v>
      </c>
      <c r="V46" s="20">
        <f t="shared" ref="V46" si="84">SUM(U33:V33)</f>
        <v>5.0330166821130682</v>
      </c>
      <c r="W46" s="61">
        <f t="shared" si="33"/>
        <v>-1.6556291390728478E-2</v>
      </c>
      <c r="X46" s="20">
        <f t="shared" si="34"/>
        <v>0.69972196478220583</v>
      </c>
      <c r="Y46" s="61">
        <f t="shared" ref="Y46" si="85">Y33/Z46</f>
        <v>0.38223281143635129</v>
      </c>
      <c r="Z46" s="20">
        <f t="shared" ref="Z46" si="86">SUM(Y33:Z33)</f>
        <v>5.956325301204819</v>
      </c>
      <c r="AA46" s="61">
        <f t="shared" si="37"/>
        <v>0.42614056720098642</v>
      </c>
      <c r="AB46" s="20">
        <f t="shared" si="38"/>
        <v>1.1744091751621872</v>
      </c>
      <c r="AC46" s="61">
        <f t="shared" ref="AC46" si="87">AC33/AD46</f>
        <v>0.35883478005002206</v>
      </c>
      <c r="AD46" s="20">
        <f t="shared" ref="AD46" si="88">SUM(AC33:AD33)</f>
        <v>1.9685472659870251</v>
      </c>
      <c r="AE46" s="61">
        <f t="shared" si="41"/>
        <v>-1.959745762711864E-2</v>
      </c>
      <c r="AF46" s="20">
        <f t="shared" si="42"/>
        <v>1.0936051899907324</v>
      </c>
      <c r="AG46" s="61">
        <f t="shared" ref="AG46" si="89">AG33/AH46</f>
        <v>0.5663366336633664</v>
      </c>
      <c r="AH46" s="20">
        <f t="shared" ref="AH46" si="90">SUM(AG33:AH33)</f>
        <v>6.8741311399443932</v>
      </c>
      <c r="AI46" s="61">
        <f t="shared" si="45"/>
        <v>0.19881179715680036</v>
      </c>
      <c r="AJ46" s="20">
        <f t="shared" si="46"/>
        <v>2.7299582947173309</v>
      </c>
      <c r="AK46" s="61">
        <f t="shared" ref="AK46" si="91">AK33/AL46</f>
        <v>0.42506733910252742</v>
      </c>
      <c r="AL46" s="20">
        <f t="shared" ref="AL46" si="92">SUM(AK33:AL33)</f>
        <v>5.0535797034291008</v>
      </c>
      <c r="AM46" s="61">
        <f t="shared" si="49"/>
        <v>0.29530678585940673</v>
      </c>
      <c r="AN46" s="20">
        <f t="shared" si="50"/>
        <v>2.8510194624652461</v>
      </c>
      <c r="AO46" s="61">
        <f t="shared" ref="AO46" si="93">AO33/AP46</f>
        <v>-4.1340579710144905</v>
      </c>
      <c r="AP46" s="20">
        <f t="shared" ref="AP46" si="94">SUM(AO33:AP33)</f>
        <v>0.3197405004633922</v>
      </c>
      <c r="AQ46" s="61">
        <f t="shared" si="53"/>
        <v>0.68299832495812396</v>
      </c>
      <c r="AR46" s="20">
        <f t="shared" si="54"/>
        <v>2.3879999999999999</v>
      </c>
      <c r="AS46" s="61">
        <f t="shared" ref="AS46" si="95">AS33/AT46</f>
        <v>0.29805506441020463</v>
      </c>
      <c r="AT46" s="20">
        <f t="shared" ref="AT46" si="96">SUM(AS33:AT33)</f>
        <v>3.9589999999999996</v>
      </c>
    </row>
    <row r="47" spans="1:71" x14ac:dyDescent="0.25">
      <c r="C47" s="61">
        <f t="shared" si="15"/>
        <v>0.58699404372047859</v>
      </c>
      <c r="D47" s="20">
        <f>SUM(C34:D34)</f>
        <v>0.3758659638554217</v>
      </c>
      <c r="E47" s="61">
        <f t="shared" si="15"/>
        <v>0.23389751662284883</v>
      </c>
      <c r="F47" s="20">
        <f>SUM(E34:F34)</f>
        <v>3.1627114226135311</v>
      </c>
      <c r="G47" s="61">
        <f t="shared" si="17"/>
        <v>0.3983593950269162</v>
      </c>
      <c r="H47" s="20">
        <f>SUM(G34:H34)</f>
        <v>1.1298076923076923</v>
      </c>
      <c r="I47" s="61">
        <f t="shared" ref="I47" si="97">I34/J47</f>
        <v>0.60571661902817475</v>
      </c>
      <c r="J47" s="20">
        <f>SUM(I34:J34)</f>
        <v>3.5463971269694166</v>
      </c>
      <c r="K47" s="61">
        <f t="shared" si="21"/>
        <v>0.16458954212950422</v>
      </c>
      <c r="L47" s="20">
        <f>SUM(K34:L34)</f>
        <v>2.1379749768303986</v>
      </c>
      <c r="M47" s="61">
        <f t="shared" ref="M47" si="98">M34/N47</f>
        <v>0.69018762130687961</v>
      </c>
      <c r="N47" s="20">
        <f>SUM(M34:N34)</f>
        <v>6.7148401297497671</v>
      </c>
      <c r="O47" s="61">
        <f t="shared" si="25"/>
        <v>0.51838625615288103</v>
      </c>
      <c r="P47" s="20">
        <f>SUM(O34:P34)</f>
        <v>-3.0007530120481931</v>
      </c>
      <c r="Q47" s="61">
        <f t="shared" ref="Q47" si="99">Q34/R47</f>
        <v>0.32942617214835551</v>
      </c>
      <c r="R47" s="20">
        <f>SUM(Q34:R34)</f>
        <v>1.6554680259499537</v>
      </c>
      <c r="S47" s="61">
        <f t="shared" si="29"/>
        <v>1.9937888198757767</v>
      </c>
      <c r="T47" s="20">
        <f>SUM(S34:T34)</f>
        <v>-0.51291705282669131</v>
      </c>
      <c r="U47" s="61">
        <f t="shared" ref="U47" si="100">U34/V47</f>
        <v>0.45312681285531969</v>
      </c>
      <c r="V47" s="20">
        <f>SUM(U34:V34)</f>
        <v>4.9924698795180724</v>
      </c>
      <c r="W47" s="61">
        <f t="shared" si="33"/>
        <v>4.8595292331055438E-2</v>
      </c>
      <c r="X47" s="20">
        <f>SUM(W34:X34)</f>
        <v>0.76285912882298423</v>
      </c>
      <c r="Y47" s="61">
        <f t="shared" ref="Y47" si="101">Y34/Z47</f>
        <v>0.38598453533044791</v>
      </c>
      <c r="Z47" s="20">
        <f>SUM(Y34:Z34)</f>
        <v>5.955456441149213</v>
      </c>
      <c r="AA47" s="61">
        <f t="shared" si="37"/>
        <v>0.43228655544651623</v>
      </c>
      <c r="AB47" s="20">
        <f>SUM(AA34:AB34)</f>
        <v>1.1804911955514366</v>
      </c>
      <c r="AC47" s="61">
        <f t="shared" ref="AC47" si="102">AC34/AD47</f>
        <v>0.36168901217444904</v>
      </c>
      <c r="AD47" s="20">
        <f>SUM(AC34:AD34)</f>
        <v>1.8793443002780355</v>
      </c>
      <c r="AE47" s="61">
        <f t="shared" si="41"/>
        <v>-6.5452475811041549E-2</v>
      </c>
      <c r="AF47" s="20">
        <f>SUM(AE34:AF34)</f>
        <v>1.0177247451343838</v>
      </c>
      <c r="AG47" s="61">
        <f t="shared" ref="AG47" si="103">AG34/AH47</f>
        <v>0.56640344580043067</v>
      </c>
      <c r="AH47" s="20">
        <f>SUM(AG34:AH34)</f>
        <v>6.8584916589434668</v>
      </c>
      <c r="AI47" s="61">
        <f t="shared" si="45"/>
        <v>0.19924138657675691</v>
      </c>
      <c r="AJ47" s="20">
        <f>SUM(AI34:AJ34)</f>
        <v>2.7487835959221503</v>
      </c>
      <c r="AK47" s="61">
        <f t="shared" ref="AK47" si="104">AK34/AL47</f>
        <v>0.42799637147068825</v>
      </c>
      <c r="AL47" s="20">
        <f>SUM(AK34:AL34)</f>
        <v>5.1083178869323458</v>
      </c>
      <c r="AM47" s="61">
        <f t="shared" si="49"/>
        <v>0.28362209246673686</v>
      </c>
      <c r="AN47" s="20">
        <f>SUM(AM34:AN34)</f>
        <v>3.0256603336422616</v>
      </c>
      <c r="AO47" s="61">
        <f t="shared" ref="AO47" si="105">AO34/AP47</f>
        <v>-3.5807478122513943</v>
      </c>
      <c r="AP47" s="20">
        <f>SUM(AO34:AP34)</f>
        <v>0.36405236329935109</v>
      </c>
      <c r="AQ47" s="61">
        <f t="shared" si="53"/>
        <v>0.69142388182191217</v>
      </c>
      <c r="AR47" s="20">
        <f>SUM(AQ34:AR34)</f>
        <v>2.4370000000000003</v>
      </c>
      <c r="AS47" s="61">
        <f t="shared" ref="AS47" si="106">AS34/AT47</f>
        <v>0.29463629684055842</v>
      </c>
      <c r="AT47" s="20">
        <f>SUM(AS34:AT34)</f>
        <v>4.0830000000000002</v>
      </c>
    </row>
    <row r="48" spans="1:71" x14ac:dyDescent="0.25">
      <c r="C48" s="61">
        <f t="shared" si="15"/>
        <v>0.58699404372047859</v>
      </c>
      <c r="D48" s="20">
        <f>SUM(C35:D35)</f>
        <v>0.3758659638554217</v>
      </c>
      <c r="E48" s="61">
        <f t="shared" si="15"/>
        <v>0.21575917739872494</v>
      </c>
      <c r="F48" s="20">
        <f>SUM(E35:F35)</f>
        <v>2.6017174467099169</v>
      </c>
      <c r="G48" s="61">
        <f t="shared" si="17"/>
        <v>0.39571282749234432</v>
      </c>
      <c r="H48" s="20">
        <f>SUM(G35:H35)</f>
        <v>0.85119323447636708</v>
      </c>
      <c r="I48" s="61">
        <f t="shared" ref="I48" si="107">I35/J48</f>
        <v>0.58618612589097485</v>
      </c>
      <c r="J48" s="20">
        <f>SUM(I35:J35)</f>
        <v>2.8849050046339206</v>
      </c>
      <c r="K48" s="61">
        <f t="shared" si="21"/>
        <v>0.19551901998710511</v>
      </c>
      <c r="L48" s="20">
        <f>SUM(K35:L35)</f>
        <v>1.7968025949953661</v>
      </c>
      <c r="M48" s="61">
        <f t="shared" ref="M48" si="108">M35/N48</f>
        <v>0.68054189883098426</v>
      </c>
      <c r="N48" s="20">
        <f>SUM(M35:N35)</f>
        <v>5.3017840593141798</v>
      </c>
      <c r="O48" s="61">
        <f t="shared" si="25"/>
        <v>0.51852566576611347</v>
      </c>
      <c r="P48" s="20">
        <f>SUM(O35:P35)</f>
        <v>-3.0016218721037999</v>
      </c>
      <c r="Q48" s="61">
        <f t="shared" ref="Q48" si="109">Q35/R48</f>
        <v>0.33268551236749117</v>
      </c>
      <c r="R48" s="20">
        <f>SUM(Q35:R35)</f>
        <v>1.6392493049119556</v>
      </c>
      <c r="S48" s="61">
        <f t="shared" si="29"/>
        <v>1.9278131634819533</v>
      </c>
      <c r="T48" s="20">
        <f>SUM(S35:T35)</f>
        <v>-0.54564411492122344</v>
      </c>
      <c r="U48" s="61">
        <f t="shared" ref="U48" si="110">U35/V48</f>
        <v>0.52741902765569004</v>
      </c>
      <c r="V48" s="20">
        <f>SUM(U35:V35)</f>
        <v>4.2831904541241892</v>
      </c>
      <c r="W48" s="61">
        <f t="shared" si="33"/>
        <v>4.8595292331055438E-2</v>
      </c>
      <c r="X48" s="20">
        <f>SUM(W35:X35)</f>
        <v>0.76285912882298423</v>
      </c>
      <c r="Y48" s="61">
        <f t="shared" ref="Y48" si="111">Y35/Z48</f>
        <v>0.41203925323121104</v>
      </c>
      <c r="Z48" s="20">
        <f>SUM(Y35:Z35)</f>
        <v>4.8401297497683045</v>
      </c>
      <c r="AA48" s="61">
        <f t="shared" si="37"/>
        <v>0.45509222133119487</v>
      </c>
      <c r="AB48" s="20">
        <f>SUM(AA35:AB35)</f>
        <v>0.72231232622798891</v>
      </c>
      <c r="AC48" s="61">
        <f t="shared" ref="AC48" si="112">AC35/AD48</f>
        <v>0.2305012061109622</v>
      </c>
      <c r="AD48" s="20">
        <f>SUM(AC35:AD35)</f>
        <v>2.161144578313253</v>
      </c>
      <c r="AE48" s="61">
        <f t="shared" si="41"/>
        <v>-0.61005586592178784</v>
      </c>
      <c r="AF48" s="20">
        <f>SUM(AE35:AF35)</f>
        <v>0.5184198331788693</v>
      </c>
      <c r="AG48" s="61">
        <f t="shared" ref="AG48" si="113">AG35/AH48</f>
        <v>0.56726961843052548</v>
      </c>
      <c r="AH48" s="20">
        <f>SUM(AG35:AH35)</f>
        <v>6.4365152919369795</v>
      </c>
      <c r="AI48" s="61">
        <f t="shared" si="45"/>
        <v>0.21437093994431922</v>
      </c>
      <c r="AJ48" s="20">
        <f>SUM(AI35:AJ35)</f>
        <v>2.1846037998146435</v>
      </c>
      <c r="AK48" s="61">
        <f t="shared" ref="AK48" si="114">AK35/AL48</f>
        <v>0.46373023967363597</v>
      </c>
      <c r="AL48" s="20">
        <f>SUM(AK35:AL35)</f>
        <v>4.5435588507877664</v>
      </c>
      <c r="AM48" s="61">
        <f t="shared" si="49"/>
        <v>0.27585781288570721</v>
      </c>
      <c r="AN48" s="20">
        <f>SUM(AM35:AN35)</f>
        <v>2.3465013901760892</v>
      </c>
      <c r="AO48" s="61">
        <f t="shared" ref="AO48" si="115">AO35/AP48</f>
        <v>-5.7118644067796609</v>
      </c>
      <c r="AP48" s="20">
        <f>SUM(AO35:AP35)</f>
        <v>0.29048887859128825</v>
      </c>
      <c r="AQ48" s="61">
        <f t="shared" si="53"/>
        <v>0.92394366197183098</v>
      </c>
      <c r="AR48" s="20">
        <f>SUM(AQ35:AR35)</f>
        <v>1.4200000000000002</v>
      </c>
      <c r="AS48" s="61">
        <f t="shared" ref="AS48" si="116">AS35/AT48</f>
        <v>0.17945945945945946</v>
      </c>
      <c r="AT48" s="20">
        <f>SUM(AS35:AT35)</f>
        <v>4.625</v>
      </c>
    </row>
    <row r="49" spans="4:4" x14ac:dyDescent="0.25">
      <c r="D49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045A-CF94-4F87-A31B-866ABBE2C7CA}">
  <dimension ref="A1:BS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40.5703125" style="21" customWidth="1"/>
    <col min="2" max="2" width="39.28515625" style="21" hidden="1" customWidth="1"/>
    <col min="3" max="3" width="4" style="21" bestFit="1" customWidth="1"/>
    <col min="4" max="4" width="9.140625" bestFit="1" customWidth="1"/>
    <col min="5" max="18" width="8" bestFit="1" customWidth="1"/>
    <col min="19" max="19" width="8.42578125" bestFit="1" customWidth="1"/>
    <col min="20" max="58" width="8" bestFit="1" customWidth="1"/>
    <col min="59" max="59" width="8" customWidth="1"/>
    <col min="60" max="61" width="8" bestFit="1" customWidth="1"/>
    <col min="62" max="64" width="9.42578125" customWidth="1"/>
    <col min="65" max="70" width="8" bestFit="1" customWidth="1"/>
    <col min="71" max="71" width="9.7109375" customWidth="1"/>
  </cols>
  <sheetData>
    <row r="1" spans="1:71" x14ac:dyDescent="0.25">
      <c r="B1" s="21" t="s">
        <v>188</v>
      </c>
      <c r="D1" s="2" t="s">
        <v>5</v>
      </c>
      <c r="E1" s="2" t="s">
        <v>6</v>
      </c>
      <c r="F1" s="2" t="s">
        <v>7</v>
      </c>
      <c r="G1" s="2" t="s">
        <v>184</v>
      </c>
      <c r="H1" s="2" t="s">
        <v>8</v>
      </c>
      <c r="I1" s="2" t="s">
        <v>9</v>
      </c>
      <c r="J1" s="2" t="s">
        <v>10</v>
      </c>
      <c r="K1" s="2" t="s">
        <v>186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150</v>
      </c>
      <c r="AG1" s="2" t="s">
        <v>149</v>
      </c>
      <c r="AH1" s="2" t="s">
        <v>148</v>
      </c>
      <c r="AI1" s="2" t="s">
        <v>147</v>
      </c>
      <c r="AJ1" s="2" t="s">
        <v>146</v>
      </c>
      <c r="AK1" s="2" t="s">
        <v>145</v>
      </c>
      <c r="AL1" s="2" t="s">
        <v>144</v>
      </c>
      <c r="AM1" s="2" t="s">
        <v>143</v>
      </c>
      <c r="AN1" s="2" t="s">
        <v>142</v>
      </c>
      <c r="AO1" s="2" t="s">
        <v>141</v>
      </c>
      <c r="AP1" s="2" t="s">
        <v>140</v>
      </c>
      <c r="AQ1" s="2" t="s">
        <v>139</v>
      </c>
      <c r="AR1" s="2" t="s">
        <v>138</v>
      </c>
      <c r="AS1" s="2" t="s">
        <v>137</v>
      </c>
      <c r="AT1" s="2" t="s">
        <v>136</v>
      </c>
      <c r="AU1" s="2" t="s">
        <v>135</v>
      </c>
      <c r="AV1" s="2" t="s">
        <v>134</v>
      </c>
      <c r="AW1" s="2" t="s">
        <v>133</v>
      </c>
      <c r="AX1" s="2" t="s">
        <v>132</v>
      </c>
      <c r="AY1" s="2" t="s">
        <v>131</v>
      </c>
      <c r="AZ1" s="2" t="s">
        <v>130</v>
      </c>
      <c r="BA1" s="2" t="s">
        <v>129</v>
      </c>
      <c r="BB1" s="2" t="s">
        <v>128</v>
      </c>
      <c r="BC1" s="2" t="s">
        <v>127</v>
      </c>
      <c r="BD1" s="2" t="s">
        <v>126</v>
      </c>
      <c r="BE1" s="2" t="s">
        <v>125</v>
      </c>
      <c r="BF1" s="2" t="s">
        <v>124</v>
      </c>
      <c r="BG1" s="2" t="s">
        <v>123</v>
      </c>
      <c r="BH1" s="2" t="s">
        <v>122</v>
      </c>
      <c r="BI1" s="2" t="s">
        <v>121</v>
      </c>
      <c r="BJ1" s="2" t="s">
        <v>120</v>
      </c>
      <c r="BK1" s="2" t="s">
        <v>119</v>
      </c>
      <c r="BL1" s="2" t="s">
        <v>118</v>
      </c>
      <c r="BM1" s="2" t="s">
        <v>117</v>
      </c>
      <c r="BN1" s="2" t="s">
        <v>116</v>
      </c>
      <c r="BO1" s="2" t="s">
        <v>115</v>
      </c>
      <c r="BP1" s="2" t="s">
        <v>114</v>
      </c>
      <c r="BQ1" s="2" t="s">
        <v>113</v>
      </c>
      <c r="BR1" s="2" t="s">
        <v>112</v>
      </c>
      <c r="BS1" s="2" t="s">
        <v>111</v>
      </c>
    </row>
    <row r="2" spans="1:71" s="25" customFormat="1" x14ac:dyDescent="0.25">
      <c r="A2" s="22" t="s">
        <v>251</v>
      </c>
      <c r="B2" s="23" t="s">
        <v>189</v>
      </c>
      <c r="C2" s="27" t="s">
        <v>214</v>
      </c>
      <c r="D2" s="24">
        <f>BS!C9/BS!C14</f>
        <v>2.9616984747017026</v>
      </c>
      <c r="E2" s="24">
        <f>BS!D9/BS!D14</f>
        <v>2.680142753693302</v>
      </c>
      <c r="F2" s="24">
        <f>BS!E9/BS!E14</f>
        <v>3.1261968400040603</v>
      </c>
      <c r="G2" s="24">
        <f>BS!F9/BS!F14</f>
        <v>1.8143225760842669</v>
      </c>
      <c r="H2" s="24">
        <f>BS!G9/BS!G14</f>
        <v>1.8911989288169944</v>
      </c>
      <c r="I2" s="24">
        <f>BS!H9/BS!H14</f>
        <v>1.9574523284472694</v>
      </c>
      <c r="J2" s="24">
        <f>BS!I9/BS!I14</f>
        <v>3.07268982562131</v>
      </c>
      <c r="K2" s="24">
        <f>BS!J9/BS!J14</f>
        <v>1.806496841109497</v>
      </c>
      <c r="L2" s="24">
        <f>BS!K9/BS!K14</f>
        <v>1.9334927541443419</v>
      </c>
      <c r="M2" s="24">
        <f>BS!L9/BS!L14</f>
        <v>3.3421436326973786</v>
      </c>
      <c r="N2" s="24">
        <f>BS!M9/BS!M14</f>
        <v>3.0268810823641115</v>
      </c>
      <c r="O2" s="24">
        <f>BS!N9/BS!N14</f>
        <v>2.8695707198542064</v>
      </c>
      <c r="P2" s="24">
        <f>BS!O9/BS!O14</f>
        <v>2.6806029110917766</v>
      </c>
      <c r="Q2" s="24">
        <f>BS!P9/BS!P14</f>
        <v>2.0883152694266784</v>
      </c>
      <c r="R2" s="24">
        <f>BS!Q9/BS!Q14</f>
        <v>2.4707079195877659</v>
      </c>
      <c r="S2" s="24">
        <f>BS!R9/BS!R14</f>
        <v>1.77163580592079</v>
      </c>
      <c r="T2" s="24">
        <f>BS!S9/BS!S14</f>
        <v>2.0792658457769235</v>
      </c>
      <c r="U2" s="24">
        <f>BS!T9/BS!T14</f>
        <v>2.135983433490336</v>
      </c>
      <c r="V2" s="24">
        <f>BS!U9/BS!U14</f>
        <v>2.7283273570976587</v>
      </c>
      <c r="W2" s="24">
        <f>BS!V9/BS!V14</f>
        <v>3.0269312122024608</v>
      </c>
      <c r="X2" s="24">
        <f>BS!W9/BS!W14</f>
        <v>2.8988774029205291</v>
      </c>
      <c r="Y2" s="24">
        <f>BS!X9/BS!X14</f>
        <v>2.2926513434768534</v>
      </c>
      <c r="Z2" s="24">
        <f>BS!Y9/BS!Y14</f>
        <v>2.3018181818181818</v>
      </c>
      <c r="AA2" s="24">
        <f>BS!Z9/BS!Z14</f>
        <v>2.5160800842992623</v>
      </c>
      <c r="AB2" s="24">
        <f>BS!AA9/BS!AA14</f>
        <v>2.6739985003067557</v>
      </c>
      <c r="AC2" s="24">
        <f>BS!AB9/BS!AB14</f>
        <v>2.3215534770231798</v>
      </c>
      <c r="AD2" s="24">
        <f>BS!AC9/BS!AC14</f>
        <v>2.6738181165633161</v>
      </c>
      <c r="AE2" s="24">
        <f>BS!AD9/BS!AD14</f>
        <v>1.7437141811974151</v>
      </c>
      <c r="AF2" s="24">
        <f>BS!AE9/BS!AE14</f>
        <v>1.8206890159940683</v>
      </c>
      <c r="AG2" s="24">
        <f>BS!AF9/BS!AF14</f>
        <v>1.8801955333521347</v>
      </c>
      <c r="AH2" s="24">
        <f>BS!AG9/BS!AG14</f>
        <v>2.3186851485148514</v>
      </c>
      <c r="AI2" s="24">
        <f>BS!AH9/BS!AH14</f>
        <v>2.4833999173439865</v>
      </c>
      <c r="AJ2" s="24">
        <f>BS!AI9/BS!AI14</f>
        <v>2.7583450683274169</v>
      </c>
      <c r="AK2" s="24">
        <f>BS!AJ9/BS!AJ14</f>
        <v>2.4942753232758621</v>
      </c>
      <c r="AL2" s="24">
        <f>BS!AK9/BS!AK14</f>
        <v>2.6342896243261738</v>
      </c>
      <c r="AM2" s="24">
        <f>BS!AL9/BS!AL14</f>
        <v>3.1094034540033224</v>
      </c>
      <c r="AN2" s="24">
        <f>BS!AM9/BS!AM14</f>
        <v>2.885455476488973</v>
      </c>
      <c r="AO2" s="24">
        <f>BS!AN9/BS!AN14</f>
        <v>2.9942806538504114</v>
      </c>
      <c r="AP2" s="24">
        <f>BS!AO9/BS!AO14</f>
        <v>2.5844196457963</v>
      </c>
      <c r="AQ2" s="24">
        <f>BS!AP9/BS!AP14</f>
        <v>2.9146760283904452</v>
      </c>
      <c r="AR2" s="24">
        <f>BS!AQ9/BS!AQ14</f>
        <v>2.4998449131513647</v>
      </c>
      <c r="AS2" s="24">
        <f>BS!AR9/BS!AR14</f>
        <v>2.1235489578388647</v>
      </c>
      <c r="AT2" s="24">
        <f>BS!AS9/BS!AS14</f>
        <v>2.3303239998166903</v>
      </c>
      <c r="AU2" s="24">
        <f>BS!AT9/BS!AT14</f>
        <v>2.4178975637828506</v>
      </c>
      <c r="AV2" s="24">
        <f>BS!AU9/BS!AU14</f>
        <v>2.4265283166134846</v>
      </c>
      <c r="AW2" s="24">
        <f>BS!AV9/BS!AV14</f>
        <v>2.4344533004535647</v>
      </c>
      <c r="AX2" s="24">
        <f>BS!AW9/BS!AW14</f>
        <v>2.5762119051862413</v>
      </c>
      <c r="AY2" s="24">
        <f>BS!AX9/BS!AX14</f>
        <v>2.7213580413905047</v>
      </c>
      <c r="AZ2" s="24">
        <f>BS!AY9/BS!AY14</f>
        <v>2.6743206463040572</v>
      </c>
      <c r="BA2" s="24">
        <f>BS!AZ9/BS!AZ14</f>
        <v>2.631059506531205</v>
      </c>
      <c r="BB2" s="24">
        <f>BS!BA9/BS!BA14</f>
        <v>2.9694306548538036</v>
      </c>
      <c r="BC2" s="24">
        <f>BS!BB9/BS!BB14</f>
        <v>3.4231068608918043</v>
      </c>
      <c r="BD2" s="24">
        <f>BS!BC9/BS!BC14</f>
        <v>3.0945523179150398</v>
      </c>
      <c r="BE2" s="24">
        <f>BS!BD9/BS!BD14</f>
        <v>2.8089507515344838</v>
      </c>
      <c r="BF2" s="24">
        <f>BS!BE9/BS!BE14</f>
        <v>2.3900347529252093</v>
      </c>
      <c r="BG2" s="24">
        <f>BS!BF9/BS!BF14</f>
        <v>2.0797838070012169</v>
      </c>
      <c r="BH2" s="24">
        <f>BS!BG9/BS!BG14</f>
        <v>2.4344992771292318</v>
      </c>
      <c r="BI2" s="24">
        <f>BS!BH9/BS!BH14</f>
        <v>2.9729421352893235</v>
      </c>
      <c r="BJ2" s="24">
        <f>BS!BI9/BS!BI14</f>
        <v>3.0494425719471088</v>
      </c>
      <c r="BK2" s="24">
        <f>BS!BJ9/BS!BJ14</f>
        <v>3.1192660550458715</v>
      </c>
      <c r="BL2" s="24">
        <f>BS!BK9/BS!BK14</f>
        <v>3.5340828272881453</v>
      </c>
      <c r="BM2" s="24">
        <f>BS!BL9/BS!BL14</f>
        <v>4.0443481974013302</v>
      </c>
      <c r="BN2" s="24">
        <f>BS!BM9/BS!BM14</f>
        <v>3.5981793161850333</v>
      </c>
      <c r="BO2" s="24">
        <f>BS!BN9/BS!BN14</f>
        <v>3.2563215704603881</v>
      </c>
      <c r="BP2" s="24">
        <f>BS!BO9/BS!BO14</f>
        <v>3.3279616724738674</v>
      </c>
      <c r="BQ2" s="24">
        <f>BS!BP9/BS!BP14</f>
        <v>3.4048562684994734</v>
      </c>
      <c r="BR2" s="24">
        <f>BS!BQ9/BS!BQ14</f>
        <v>3.0401021995112187</v>
      </c>
      <c r="BS2" s="24">
        <f>BS!BR9/BS!BR14</f>
        <v>2.7501694780077357</v>
      </c>
    </row>
    <row r="3" spans="1:71" s="29" customFormat="1" x14ac:dyDescent="0.25">
      <c r="A3" s="26" t="s">
        <v>252</v>
      </c>
      <c r="B3" s="27" t="s">
        <v>190</v>
      </c>
      <c r="C3" s="27" t="s">
        <v>215</v>
      </c>
      <c r="D3" s="28">
        <f>(BS!C9-BS!C8)/BS!C14</f>
        <v>1.0896575321402655</v>
      </c>
      <c r="E3" s="28">
        <f>(BS!D9-BS!D8)/BS!D14</f>
        <v>1.3759760472366951</v>
      </c>
      <c r="F3" s="28">
        <f>(BS!E9-BS!E8)/BS!E14</f>
        <v>1.4971411171634472</v>
      </c>
      <c r="G3" s="28">
        <f>(BS!F9-BS!F8)/BS!F14</f>
        <v>0.95525078646919526</v>
      </c>
      <c r="H3" s="28">
        <f>(BS!G9-BS!G8)/BS!G14</f>
        <v>1.0685050483118015</v>
      </c>
      <c r="I3" s="28">
        <f>(BS!H9-BS!H8)/BS!H14</f>
        <v>1.3728480625613844</v>
      </c>
      <c r="J3" s="28">
        <f>(BS!I9-BS!I8)/BS!I14</f>
        <v>2.0822463270630238</v>
      </c>
      <c r="K3" s="28">
        <f>(BS!J9-BS!J8)/BS!J14</f>
        <v>1.1463900807459713</v>
      </c>
      <c r="L3" s="28">
        <f>(BS!K9-BS!K8)/BS!K14</f>
        <v>1.3056025027868676</v>
      </c>
      <c r="M3" s="28">
        <f>(BS!L9-BS!L8)/BS!L14</f>
        <v>2.2037847060648361</v>
      </c>
      <c r="N3" s="28">
        <f>(BS!M9-BS!M8)/BS!M14</f>
        <v>1.8658319487301214</v>
      </c>
      <c r="O3" s="28">
        <f>(BS!N9-BS!N8)/BS!N14</f>
        <v>1.6979345955249565</v>
      </c>
      <c r="P3" s="28">
        <f>(BS!O9-BS!O8)/BS!O14</f>
        <v>1.7069626355021512</v>
      </c>
      <c r="Q3" s="28">
        <f>(BS!P9-BS!P8)/BS!P14</f>
        <v>1.130749492551032</v>
      </c>
      <c r="R3" s="28">
        <f>(BS!Q9-BS!Q8)/BS!Q14</f>
        <v>1.131720370657054</v>
      </c>
      <c r="S3" s="28">
        <f>(BS!R9-BS!R8)/BS!R14</f>
        <v>0.75503650567954894</v>
      </c>
      <c r="T3" s="28">
        <f>(BS!S9-BS!S8)/BS!S14</f>
        <v>0.98177286839715283</v>
      </c>
      <c r="U3" s="28">
        <f>(BS!T9-BS!T8)/BS!T14</f>
        <v>1.3615194088029883</v>
      </c>
      <c r="V3" s="28">
        <f>(BS!U9-BS!U8)/BS!U14</f>
        <v>1.6910725585319555</v>
      </c>
      <c r="W3" s="28">
        <f>(BS!V9-BS!V8)/BS!V14</f>
        <v>1.8987100426013646</v>
      </c>
      <c r="X3" s="28">
        <f>(BS!W9-BS!W8)/BS!W14</f>
        <v>2.1066911525132546</v>
      </c>
      <c r="Y3" s="28">
        <f>(BS!X9-BS!X8)/BS!X14</f>
        <v>1.4123315984759819</v>
      </c>
      <c r="Z3" s="28">
        <f>(BS!Y9-BS!Y8)/BS!Y14</f>
        <v>1.2166459627329191</v>
      </c>
      <c r="AA3" s="28">
        <f>(BS!Z9-BS!Z8)/BS!Z14</f>
        <v>1.2077344573234985</v>
      </c>
      <c r="AB3" s="28">
        <f>(BS!AA9-BS!AA8)/BS!AA14</f>
        <v>1.3160489899793226</v>
      </c>
      <c r="AC3" s="28">
        <f>(BS!AB9-BS!AB8)/BS!AB14</f>
        <v>1.0131354209028058</v>
      </c>
      <c r="AD3" s="28">
        <f>(BS!AC9-BS!AC8)/BS!AC14</f>
        <v>1.0856578868661895</v>
      </c>
      <c r="AE3" s="28">
        <f>(BS!AD9-BS!AD8)/BS!AD14</f>
        <v>0.6403609315937081</v>
      </c>
      <c r="AF3" s="28">
        <f>(BS!AE9-BS!AE8)/BS!AE14</f>
        <v>0.68391854676411379</v>
      </c>
      <c r="AG3" s="28">
        <f>(BS!AF9-BS!AF8)/BS!AF14</f>
        <v>0.67406631481406876</v>
      </c>
      <c r="AH3" s="28">
        <f>(BS!AG9-BS!AG8)/BS!AG14</f>
        <v>0.8153346534653465</v>
      </c>
      <c r="AI3" s="28">
        <f>(BS!AH9-BS!AH8)/BS!AH14</f>
        <v>0.80145336823253877</v>
      </c>
      <c r="AJ3" s="28">
        <f>(BS!AI9-BS!AI8)/BS!AI14</f>
        <v>0.92508776453321206</v>
      </c>
      <c r="AK3" s="28">
        <f>(BS!AJ9-BS!AJ8)/BS!AJ14</f>
        <v>0.94251751077586188</v>
      </c>
      <c r="AL3" s="28">
        <f>(BS!AK9-BS!AK8)/BS!AK14</f>
        <v>0.97042674276940522</v>
      </c>
      <c r="AM3" s="28">
        <f>(BS!AL9-BS!AL8)/BS!AL14</f>
        <v>0.85371515478977833</v>
      </c>
      <c r="AN3" s="28">
        <f>(BS!AM9-BS!AM8)/BS!AM14</f>
        <v>1.2689068211113665</v>
      </c>
      <c r="AO3" s="28">
        <f>(BS!AN9-BS!AN8)/BS!AN14</f>
        <v>1.1619128445444815</v>
      </c>
      <c r="AP3" s="28">
        <f>(BS!AO9-BS!AO8)/BS!AO14</f>
        <v>1.0971262097570613</v>
      </c>
      <c r="AQ3" s="28">
        <f>(BS!AP9-BS!AP8)/BS!AP14</f>
        <v>1.2714073113027551</v>
      </c>
      <c r="AR3" s="28">
        <f>(BS!AQ9-BS!AQ8)/BS!AQ14</f>
        <v>1.1986662531017367</v>
      </c>
      <c r="AS3" s="28">
        <f>(BS!AR9-BS!AR8)/BS!AR14</f>
        <v>1.1210028912959049</v>
      </c>
      <c r="AT3" s="28">
        <f>(BS!AS9-BS!AS8)/BS!AS14</f>
        <v>1.2416021263920076</v>
      </c>
      <c r="AU3" s="28">
        <f>(BS!AT9-BS!AT8)/BS!AT14</f>
        <v>1.1666506809898329</v>
      </c>
      <c r="AV3" s="28">
        <f>(BS!AU9-BS!AU8)/BS!AU14</f>
        <v>1.2423498083147768</v>
      </c>
      <c r="AW3" s="28">
        <f>(BS!AV9-BS!AV8)/BS!AV14</f>
        <v>1.3118587344224757</v>
      </c>
      <c r="AX3" s="28">
        <f>(BS!AW9-BS!AW8)/BS!AW14</f>
        <v>1.4461548743539474</v>
      </c>
      <c r="AY3" s="28">
        <f>(BS!AX9-BS!AX8)/BS!AX14</f>
        <v>1.5836602191262004</v>
      </c>
      <c r="AZ3" s="28">
        <f>(BS!AY9-BS!AY8)/BS!AY14</f>
        <v>1.5280813928370851</v>
      </c>
      <c r="BA3" s="28">
        <f>(BS!AZ9-BS!AZ8)/BS!AZ14</f>
        <v>1.4769645448890734</v>
      </c>
      <c r="BB3" s="28">
        <f>(BS!BA9-BS!BA8)/BS!BA14</f>
        <v>1.6076577753497541</v>
      </c>
      <c r="BC3" s="28">
        <f>(BS!BB9-BS!BB8)/BS!BB14</f>
        <v>1.7828866896475031</v>
      </c>
      <c r="BD3" s="28">
        <f>(BS!BC9-BS!BC8)/BS!BC14</f>
        <v>1.5955477415518262</v>
      </c>
      <c r="BE3" s="28">
        <f>(BS!BD9-BS!BD8)/BS!BD14</f>
        <v>1.432700207819825</v>
      </c>
      <c r="BF3" s="28">
        <f>(BS!BE9-BS!BE8)/BS!BE14</f>
        <v>1.1657858479508112</v>
      </c>
      <c r="BG3" s="28">
        <f>(BS!BF9-BS!BF8)/BS!BF14</f>
        <v>0.96810795332522004</v>
      </c>
      <c r="BH3" s="28">
        <f>(BS!BG9-BS!BG8)/BS!BG14</f>
        <v>1.051356191873638</v>
      </c>
      <c r="BI3" s="28">
        <f>(BS!BH9-BS!BH8)/BS!BH14</f>
        <v>1.1777234447161098</v>
      </c>
      <c r="BJ3" s="28">
        <f>(BS!BI9-BS!BI8)/BS!BI14</f>
        <v>1.354653876069484</v>
      </c>
      <c r="BK3" s="28">
        <f>(BS!BJ9-BS!BJ8)/BS!BJ14</f>
        <v>1.5161418299032978</v>
      </c>
      <c r="BL3" s="28">
        <f>(BS!BK9-BS!BK8)/BS!BK14</f>
        <v>1.819574374965808</v>
      </c>
      <c r="BM3" s="28">
        <f>(BS!BL9-BS!BL8)/BS!BL14</f>
        <v>2.1928262063075703</v>
      </c>
      <c r="BN3" s="28">
        <f>(BS!BM9-BS!BM8)/BS!BM14</f>
        <v>1.8940668995448298</v>
      </c>
      <c r="BO3" s="28">
        <f>(BS!BN9-BS!BN8)/BS!BN14</f>
        <v>1.6651554101425565</v>
      </c>
      <c r="BP3" s="28">
        <f>(BS!BO9-BS!BO8)/BS!BO14</f>
        <v>1.6439459930313589</v>
      </c>
      <c r="BQ3" s="28">
        <f>(BS!BP9-BS!BP8)/BS!BP14</f>
        <v>1.6211809562032808</v>
      </c>
      <c r="BR3" s="28">
        <f>(BS!BQ9-BS!BQ8)/BS!BQ14</f>
        <v>1.2977116196400791</v>
      </c>
      <c r="BS3" s="28">
        <f>(BS!BR9-BS!BR8)/BS!BR14</f>
        <v>1.0405949675000994</v>
      </c>
    </row>
    <row r="4" spans="1:71" s="29" customFormat="1" x14ac:dyDescent="0.25">
      <c r="A4" s="26" t="s">
        <v>253</v>
      </c>
      <c r="B4" s="27" t="s">
        <v>191</v>
      </c>
      <c r="C4" s="27" t="s">
        <v>216</v>
      </c>
      <c r="D4" s="28">
        <f>BS!C7/BS!C14</f>
        <v>0.53016535353277527</v>
      </c>
      <c r="E4" s="28">
        <f>BS!D7/BS!D14</f>
        <v>0.51027108991463443</v>
      </c>
      <c r="F4" s="28">
        <f>BS!E7/BS!E14</f>
        <v>0.56923909733734823</v>
      </c>
      <c r="G4" s="28">
        <f>BS!F7/BS!F14</f>
        <v>0.23146937188505176</v>
      </c>
      <c r="H4" s="28">
        <f>BS!G7/BS!G14</f>
        <v>0.4235877392972171</v>
      </c>
      <c r="I4" s="28">
        <f>BS!H7/BS!H14</f>
        <v>0.42525434093730885</v>
      </c>
      <c r="J4" s="28">
        <f>BS!I7/BS!I14</f>
        <v>0.61606480845805311</v>
      </c>
      <c r="K4" s="28">
        <f>BS!J7/BS!J14</f>
        <v>0.24551505118416164</v>
      </c>
      <c r="L4" s="28">
        <f>BS!K7/BS!K14</f>
        <v>0.37358409148117511</v>
      </c>
      <c r="M4" s="28">
        <f>BS!L7/BS!L14</f>
        <v>0.64814642469365602</v>
      </c>
      <c r="N4" s="28">
        <f>BS!M7/BS!M14</f>
        <v>0.44481367196771898</v>
      </c>
      <c r="O4" s="28">
        <f>BS!N7/BS!N14</f>
        <v>0.33038878201883165</v>
      </c>
      <c r="P4" s="28">
        <f>BS!O7/BS!O14</f>
        <v>0.24335128271451079</v>
      </c>
      <c r="Q4" s="28">
        <f>BS!P7/BS!P14</f>
        <v>0.22996055302362992</v>
      </c>
      <c r="R4" s="28">
        <f>BS!Q7/BS!Q14</f>
        <v>0.15750713227326008</v>
      </c>
      <c r="S4" s="28">
        <f>BS!R7/BS!R14</f>
        <v>0.14456888150432157</v>
      </c>
      <c r="T4" s="28">
        <f>BS!S7/BS!S14</f>
        <v>0.17882864806640336</v>
      </c>
      <c r="U4" s="28">
        <f>BS!T7/BS!T14</f>
        <v>0.54848140328081851</v>
      </c>
      <c r="V4" s="28">
        <f>BS!U7/BS!U14</f>
        <v>0.7707498418055263</v>
      </c>
      <c r="W4" s="28">
        <f>BS!V7/BS!V14</f>
        <v>0.73372657669735164</v>
      </c>
      <c r="X4" s="28">
        <f>BS!W7/BS!W14</f>
        <v>1.0416456858505374</v>
      </c>
      <c r="Y4" s="28">
        <f>BS!X7/BS!X14</f>
        <v>0.53661877132255908</v>
      </c>
      <c r="Z4" s="28">
        <f>BS!Y7/BS!Y14</f>
        <v>0.33075098814229248</v>
      </c>
      <c r="AA4" s="28">
        <f>BS!Z7/BS!Z14</f>
        <v>0.18474183350895676</v>
      </c>
      <c r="AB4" s="28">
        <f>BS!AA7/BS!AA14</f>
        <v>0.35706332795564538</v>
      </c>
      <c r="AC4" s="28">
        <f>BS!AB7/BS!AB14</f>
        <v>0.13753558357055712</v>
      </c>
      <c r="AD4" s="28">
        <f>BS!AC7/BS!AC14</f>
        <v>0.17153510258608656</v>
      </c>
      <c r="AE4" s="28">
        <f>BS!AD7/BS!AD14</f>
        <v>0.1165223753200829</v>
      </c>
      <c r="AF4" s="28">
        <f>BS!AE7/BS!AE14</f>
        <v>9.7725346891219145E-2</v>
      </c>
      <c r="AG4" s="28">
        <f>BS!AF7/BS!AF14</f>
        <v>5.5665229711400289E-2</v>
      </c>
      <c r="AH4" s="28">
        <f>BS!AG7/BS!AG14</f>
        <v>0.1008</v>
      </c>
      <c r="AI4" s="28">
        <f>BS!AH7/BS!AH14</f>
        <v>9.9686595949855336E-2</v>
      </c>
      <c r="AJ4" s="28">
        <f>BS!AI7/BS!AI14</f>
        <v>6.1940934964993366E-2</v>
      </c>
      <c r="AK4" s="28">
        <f>BS!AJ7/BS!AJ14</f>
        <v>0.18911637931034481</v>
      </c>
      <c r="AL4" s="28">
        <f>BS!AK7/BS!AK14</f>
        <v>0.23201321784408954</v>
      </c>
      <c r="AM4" s="28">
        <f>BS!AL7/BS!AL14</f>
        <v>0.13924075964059154</v>
      </c>
      <c r="AN4" s="28">
        <f>BS!AM7/BS!AM14</f>
        <v>0.31298006462663119</v>
      </c>
      <c r="AO4" s="28">
        <f>BS!AN7/BS!AN14</f>
        <v>0.24768458728460208</v>
      </c>
      <c r="AP4" s="28">
        <f>BS!AO7/BS!AO14</f>
        <v>0.45603726380933568</v>
      </c>
      <c r="AQ4" s="28">
        <f>BS!AP7/BS!AP14</f>
        <v>0.46235594901930854</v>
      </c>
      <c r="AR4" s="28">
        <f>BS!AQ7/BS!AQ14</f>
        <v>0.59315550041356491</v>
      </c>
      <c r="AS4" s="28">
        <f>BS!AR7/BS!AR14</f>
        <v>0.51400336598627716</v>
      </c>
      <c r="AT4" s="28">
        <f>BS!AS7/BS!AS14</f>
        <v>0.61092525548783272</v>
      </c>
      <c r="AU4" s="28">
        <f>BS!AT7/BS!AT14</f>
        <v>0.49026472280836375</v>
      </c>
      <c r="AV4" s="28">
        <f>BS!AU7/BS!AU14</f>
        <v>0.58173595647482845</v>
      </c>
      <c r="AW4" s="28">
        <f>BS!AV7/BS!AV14</f>
        <v>0.66572724470474265</v>
      </c>
      <c r="AX4" s="28">
        <f>BS!AW7/BS!AW14</f>
        <v>0.71551416859739803</v>
      </c>
      <c r="AY4" s="28">
        <f>BS!AX7/BS!AX14</f>
        <v>0.76649082465395202</v>
      </c>
      <c r="AZ4" s="28">
        <f>BS!AY7/BS!AY14</f>
        <v>0.71920767270056607</v>
      </c>
      <c r="BA4" s="28">
        <f>BS!AZ7/BS!AZ14</f>
        <v>0.67572050590918531</v>
      </c>
      <c r="BB4" s="28">
        <f>BS!BA7/BS!BA14</f>
        <v>0.67865371368851102</v>
      </c>
      <c r="BC4" s="28">
        <f>BS!BB7/BS!BB14</f>
        <v>0.68258645613254743</v>
      </c>
      <c r="BD4" s="28">
        <f>BS!BC7/BS!BC14</f>
        <v>0.56079840732218111</v>
      </c>
      <c r="BE4" s="28">
        <f>BS!BD7/BS!BD14</f>
        <v>0.45493209608042146</v>
      </c>
      <c r="BF4" s="28">
        <f>BS!BE7/BS!BE14</f>
        <v>0.32721215735466491</v>
      </c>
      <c r="BG4" s="28">
        <f>BS!BF7/BS!BF14</f>
        <v>0.23262223494881523</v>
      </c>
      <c r="BH4" s="28">
        <f>BS!BG7/BS!BG14</f>
        <v>0.17333793668946765</v>
      </c>
      <c r="BI4" s="28">
        <f>BS!BH7/BS!BH14</f>
        <v>8.3346916598750334E-2</v>
      </c>
      <c r="BJ4" s="28">
        <f>BS!BI7/BS!BI14</f>
        <v>0.29647394347938816</v>
      </c>
      <c r="BK4" s="28">
        <f>BS!BJ7/BS!BJ14</f>
        <v>0.49099925613687084</v>
      </c>
      <c r="BL4" s="28">
        <f>BS!BK7/BS!BK14</f>
        <v>0.76286996006346075</v>
      </c>
      <c r="BM4" s="28">
        <f>BS!BL7/BS!BL14</f>
        <v>1.0972976270359298</v>
      </c>
      <c r="BN4" s="28">
        <f>BS!BM7/BS!BM14</f>
        <v>0.90190007409759732</v>
      </c>
      <c r="BO4" s="28">
        <f>BS!BN7/BS!BN14</f>
        <v>0.75218508997429312</v>
      </c>
      <c r="BP4" s="28">
        <f>BS!BO7/BS!BO14</f>
        <v>0.67215931087882297</v>
      </c>
      <c r="BQ4" s="28">
        <f>BS!BP7/BS!BP14</f>
        <v>0.58626398434756433</v>
      </c>
      <c r="BR4" s="28">
        <f>BS!BQ7/BS!BQ14</f>
        <v>0.34307931570762051</v>
      </c>
      <c r="BS4" s="28">
        <f>BS!BR7/BS!BR14</f>
        <v>0.14977868166048569</v>
      </c>
    </row>
    <row r="5" spans="1:71" s="29" customFormat="1" x14ac:dyDescent="0.25">
      <c r="A5" s="26" t="s">
        <v>254</v>
      </c>
      <c r="B5" s="27" t="s">
        <v>192</v>
      </c>
      <c r="C5" s="27" t="s">
        <v>217</v>
      </c>
      <c r="D5" s="30">
        <f>BS!C9-BS!C14</f>
        <v>16.516700069508804</v>
      </c>
      <c r="E5" s="30">
        <f>BS!D9-BS!D14</f>
        <v>16.203817771084339</v>
      </c>
      <c r="F5" s="30">
        <f>BS!E9-BS!E14</f>
        <v>18.200880444856352</v>
      </c>
      <c r="G5" s="30">
        <f>BS!F9-BS!F14</f>
        <v>13.344531974050046</v>
      </c>
      <c r="H5" s="30">
        <f>BS!G9-BS!G14</f>
        <v>14.264654772937909</v>
      </c>
      <c r="I5" s="30">
        <f>BS!H9-BS!H14</f>
        <v>14.963797497683039</v>
      </c>
      <c r="J5" s="30">
        <f>BS!I9-BS!I14</f>
        <v>21.85965013901761</v>
      </c>
      <c r="K5" s="30">
        <f>BS!J9-BS!J14</f>
        <v>13.82732854494903</v>
      </c>
      <c r="L5" s="30">
        <f>BS!K9-BS!K14</f>
        <v>15.036781742354034</v>
      </c>
      <c r="M5" s="30">
        <f>BS!L9-BS!L14</f>
        <v>21.866021779425395</v>
      </c>
      <c r="N5" s="30">
        <f>BS!M9-BS!M14</f>
        <v>19.785101946246527</v>
      </c>
      <c r="O5" s="30">
        <f>BS!N9-BS!N14</f>
        <v>21.392203429101016</v>
      </c>
      <c r="P5" s="30">
        <f>BS!O9-BS!O14</f>
        <v>20.699432344763668</v>
      </c>
      <c r="Q5" s="30">
        <f>BS!P9-BS!P14</f>
        <v>16.460264133456903</v>
      </c>
      <c r="R5" s="30">
        <f>BS!Q9-BS!Q14</f>
        <v>19.26002085264134</v>
      </c>
      <c r="S5" s="30">
        <f>BS!R9-BS!R14</f>
        <v>13.988357275254867</v>
      </c>
      <c r="T5" s="30">
        <f>BS!S9-BS!S14</f>
        <v>14.799582947173308</v>
      </c>
      <c r="U5" s="30">
        <f>BS!T9-BS!T14</f>
        <v>16.205398517145504</v>
      </c>
      <c r="V5" s="30">
        <f>BS!U9-BS!U14</f>
        <v>18.985171455050974</v>
      </c>
      <c r="W5" s="30">
        <f>BS!V9-BS!V14</f>
        <v>19.705166821130678</v>
      </c>
      <c r="X5" s="30">
        <f>BS!W9-BS!W14</f>
        <v>18.56696014828545</v>
      </c>
      <c r="Y5" s="30">
        <f>BS!X9-BS!X14</f>
        <v>15.033885542168676</v>
      </c>
      <c r="Z5" s="30">
        <f>BS!Y9-BS!Y14</f>
        <v>16.693118628359592</v>
      </c>
      <c r="AA5" s="30">
        <f>BS!Z9-BS!Z14</f>
        <v>20.834684893419833</v>
      </c>
      <c r="AB5" s="30">
        <f>BS!AA9-BS!AA14</f>
        <v>21.336596385542173</v>
      </c>
      <c r="AC5" s="30">
        <f>BS!AB9-BS!AB14</f>
        <v>18.82356348470806</v>
      </c>
      <c r="AD5" s="30">
        <f>BS!AC9-BS!AC14</f>
        <v>24.312731696014829</v>
      </c>
      <c r="AE5" s="30">
        <f>BS!AD9-BS!AD14</f>
        <v>17.664504170528268</v>
      </c>
      <c r="AF5" s="30">
        <f>BS!AE9-BS!AE14</f>
        <v>17.952096848934197</v>
      </c>
      <c r="AG5" s="30">
        <f>BS!AF9-BS!AF14</f>
        <v>18.982275254865616</v>
      </c>
      <c r="AH5" s="30">
        <f>BS!AG9-BS!AG14</f>
        <v>24.108549582947173</v>
      </c>
      <c r="AI5" s="30">
        <f>BS!AH9-BS!AH14</f>
        <v>24.949026876737719</v>
      </c>
      <c r="AJ5" s="30">
        <f>BS!AI9-BS!AI14</f>
        <v>25.675973123262288</v>
      </c>
      <c r="AK5" s="30">
        <f>BS!AJ9-BS!AJ14</f>
        <v>25.703197405004634</v>
      </c>
      <c r="AL5" s="30">
        <f>BS!AK9-BS!AK14</f>
        <v>28.361040315106582</v>
      </c>
      <c r="AM5" s="30">
        <f>BS!AL9-BS!AL14</f>
        <v>30.528556533827622</v>
      </c>
      <c r="AN5" s="30">
        <f>BS!AM9-BS!AM14</f>
        <v>30.925335959221506</v>
      </c>
      <c r="AO5" s="30">
        <f>BS!AN9-BS!AN14</f>
        <v>31.30618628359592</v>
      </c>
      <c r="AP5" s="30">
        <f>BS!AO9-BS!AO14</f>
        <v>27.879691844300282</v>
      </c>
      <c r="AQ5" s="30">
        <f>BS!AP9-BS!AP14</f>
        <v>29.063948100092681</v>
      </c>
      <c r="AR5" s="30">
        <f>BS!AQ9-BS!AQ14</f>
        <v>29.012999999999998</v>
      </c>
      <c r="AS5" s="30">
        <f>BS!AR9-BS!AR14</f>
        <v>26.036000000000005</v>
      </c>
      <c r="AT5" s="30">
        <f>BS!AS9-BS!AS14</f>
        <v>29.029</v>
      </c>
      <c r="AU5" s="30">
        <f>BS!AT9-BS!AT14</f>
        <v>29.565999999999999</v>
      </c>
      <c r="AV5" s="30">
        <f>BS!AU9-BS!AU14</f>
        <v>31.070499999999999</v>
      </c>
      <c r="AW5" s="30">
        <f>BS!AV9-BS!AV14</f>
        <v>32.575000000000003</v>
      </c>
      <c r="AX5" s="30">
        <f>BS!AW9-BS!AW14</f>
        <v>35.376499999999993</v>
      </c>
      <c r="AY5" s="30">
        <f>BS!AX9-BS!AX14</f>
        <v>38.177999999999997</v>
      </c>
      <c r="AZ5" s="30">
        <f>BS!AY9-BS!AY14</f>
        <v>38.755500000000005</v>
      </c>
      <c r="BA5" s="30">
        <f>BS!AZ9-BS!AZ14</f>
        <v>39.332999999999998</v>
      </c>
      <c r="BB5" s="30">
        <f>BS!BA9-BS!BA14</f>
        <v>41.457499999999996</v>
      </c>
      <c r="BC5" s="30">
        <f>BS!BB9-BS!BB14</f>
        <v>43.581999999999994</v>
      </c>
      <c r="BD5" s="30">
        <f>BS!BC9-BS!BC14</f>
        <v>40.505499999999998</v>
      </c>
      <c r="BE5" s="30">
        <f>BS!BD9-BS!BD14</f>
        <v>37.429000000000002</v>
      </c>
      <c r="BF5" s="30">
        <f>BS!BE9-BS!BE14</f>
        <v>33.798000000000002</v>
      </c>
      <c r="BG5" s="30">
        <f>BS!BF9-BS!BF14</f>
        <v>30.166999999999998</v>
      </c>
      <c r="BH5" s="30">
        <f>BS!BG9-BS!BG14</f>
        <v>33.2395</v>
      </c>
      <c r="BI5" s="30">
        <f>BS!BH9-BS!BH14</f>
        <v>36.311999999999998</v>
      </c>
      <c r="BJ5" s="30">
        <f>BS!BI9-BS!BI14</f>
        <v>39.523499999999999</v>
      </c>
      <c r="BK5" s="30">
        <f>BS!BJ9-BS!BJ14</f>
        <v>42.734999999999999</v>
      </c>
      <c r="BL5" s="30">
        <f>BS!BK9-BS!BK14</f>
        <v>46.32050000000001</v>
      </c>
      <c r="BM5" s="30">
        <f>BS!BL9-BS!BL14</f>
        <v>49.906000000000006</v>
      </c>
      <c r="BN5" s="30">
        <f>BS!BM9-BS!BM14</f>
        <v>49.090000000000011</v>
      </c>
      <c r="BO5" s="30">
        <f>BS!BN9-BS!BN14</f>
        <v>48.274000000000001</v>
      </c>
      <c r="BP5" s="30">
        <f>BS!BO9-BS!BO14</f>
        <v>48.105000000000004</v>
      </c>
      <c r="BQ5" s="30">
        <f>BS!BP9-BS!BP14</f>
        <v>47.936</v>
      </c>
      <c r="BR5" s="30">
        <f>BS!BQ9-BS!BQ14</f>
        <v>45.912499999999987</v>
      </c>
      <c r="BS5" s="30">
        <f>BS!BR9-BS!BR14</f>
        <v>43.888999999999996</v>
      </c>
    </row>
    <row r="6" spans="1:71" s="34" customFormat="1" x14ac:dyDescent="0.25">
      <c r="A6" s="31" t="s">
        <v>255</v>
      </c>
      <c r="B6" s="32" t="s">
        <v>193</v>
      </c>
      <c r="C6" s="27" t="s">
        <v>218</v>
      </c>
      <c r="D6" s="33">
        <f>D5/BS!C11</f>
        <v>0.40874872172987109</v>
      </c>
      <c r="E6" s="33">
        <f>E5/BS!D11</f>
        <v>0.39178615002598988</v>
      </c>
      <c r="F6" s="33">
        <f>F5/BS!E11</f>
        <v>0.4274956634128092</v>
      </c>
      <c r="G6" s="33">
        <f>G5/BS!F11</f>
        <v>0.29861115611694028</v>
      </c>
      <c r="H6" s="33">
        <f>H5/BS!G11</f>
        <v>0.31004614212782572</v>
      </c>
      <c r="I6" s="33">
        <f>I5/BS!H11</f>
        <v>0.32550447618267608</v>
      </c>
      <c r="J6" s="33">
        <f>J5/BS!I11</f>
        <v>0.46518378818134754</v>
      </c>
      <c r="K6" s="33">
        <f>K5/BS!J11</f>
        <v>0.29504316604559477</v>
      </c>
      <c r="L6" s="33">
        <f>L5/BS!K11</f>
        <v>0.32205219182075889</v>
      </c>
      <c r="M6" s="33">
        <f>M5/BS!L11</f>
        <v>0.46480659480025366</v>
      </c>
      <c r="N6" s="33">
        <f>N5/BS!M11</f>
        <v>0.43840486702946918</v>
      </c>
      <c r="O6" s="33">
        <f>O5/BS!N11</f>
        <v>0.44527166738002077</v>
      </c>
      <c r="P6" s="33">
        <f>P5/BS!O11</f>
        <v>0.41182978478204502</v>
      </c>
      <c r="Q6" s="33">
        <f>Q5/BS!P11</f>
        <v>0.28815226429252266</v>
      </c>
      <c r="R6" s="33">
        <f>R5/BS!Q11</f>
        <v>0.33221099327095527</v>
      </c>
      <c r="S6" s="33">
        <f>S5/BS!R11</f>
        <v>0.24177424925789287</v>
      </c>
      <c r="T6" s="33">
        <f>T5/BS!S11</f>
        <v>0.27548506396536754</v>
      </c>
      <c r="U6" s="33">
        <f>U5/BS!T11</f>
        <v>0.29619395479328775</v>
      </c>
      <c r="V6" s="33">
        <f>V5/BS!U11</f>
        <v>0.35443476004066005</v>
      </c>
      <c r="W6" s="33">
        <f>W5/BS!V11</f>
        <v>0.37124663745641651</v>
      </c>
      <c r="X6" s="33">
        <f>X5/BS!W11</f>
        <v>0.36614312639214114</v>
      </c>
      <c r="Y6" s="33">
        <f>Y5/BS!X11</f>
        <v>0.30713203796180155</v>
      </c>
      <c r="Z6" s="33">
        <f>Z5/BS!Y11</f>
        <v>0.32088139669531912</v>
      </c>
      <c r="AA6" s="33">
        <f>AA5/BS!Z11</f>
        <v>0.37834824363485275</v>
      </c>
      <c r="AB6" s="33">
        <f>AB5/BS!AA11</f>
        <v>0.39289733183294495</v>
      </c>
      <c r="AC6" s="33">
        <f>AC5/BS!AB11</f>
        <v>0.34814235515941028</v>
      </c>
      <c r="AD6" s="33">
        <f>AD5/BS!AC11</f>
        <v>0.39679245996483337</v>
      </c>
      <c r="AE6" s="33">
        <f>AE5/BS!AD11</f>
        <v>0.27425940248574565</v>
      </c>
      <c r="AF6" s="33">
        <f>AF5/BS!AE11</f>
        <v>0.28685470995210216</v>
      </c>
      <c r="AG6" s="33">
        <f>AG5/BS!AF11</f>
        <v>0.30105738932321569</v>
      </c>
      <c r="AH6" s="33">
        <f>AH5/BS!AG11</f>
        <v>0.37418861817854893</v>
      </c>
      <c r="AI6" s="33">
        <f>AI5/BS!AH11</f>
        <v>0.39808867158978523</v>
      </c>
      <c r="AJ6" s="33">
        <f>AJ5/BS!AI11</f>
        <v>0.42187462822934868</v>
      </c>
      <c r="AK6" s="33">
        <f>AK5/BS!AJ11</f>
        <v>0.40171462455244583</v>
      </c>
      <c r="AL6" s="33">
        <f>AL5/BS!AK11</f>
        <v>0.42926968262318077</v>
      </c>
      <c r="AM6" s="33">
        <f>AM5/BS!AL11</f>
        <v>0.46090914656009235</v>
      </c>
      <c r="AN6" s="33">
        <f>AN5/BS!AM11</f>
        <v>0.44817295827142467</v>
      </c>
      <c r="AO6" s="33">
        <f>AO5/BS!AN11</f>
        <v>0.44616241873903623</v>
      </c>
      <c r="AP6" s="33">
        <f>AP5/BS!AO11</f>
        <v>0.39568809602104577</v>
      </c>
      <c r="AQ6" s="33">
        <f>AQ5/BS!AP11</f>
        <v>0.42075957434319211</v>
      </c>
      <c r="AR6" s="33">
        <f>AR5/BS!AQ11</f>
        <v>0.38981297361208145</v>
      </c>
      <c r="AS6" s="33">
        <f>AS5/BS!AR11</f>
        <v>0.33274969646622793</v>
      </c>
      <c r="AT6" s="33">
        <f>AT5/BS!AS11</f>
        <v>0.37417184398442943</v>
      </c>
      <c r="AU6" s="33">
        <f>AU5/BS!AT11</f>
        <v>0.36846040726801421</v>
      </c>
      <c r="AV6" s="33">
        <f>AV5/BS!AU11</f>
        <v>0.37524305262013741</v>
      </c>
      <c r="AW6" s="33">
        <f>AW5/BS!AV11</f>
        <v>0.38161902530459235</v>
      </c>
      <c r="AX6" s="33">
        <f>AX5/BS!AW11</f>
        <v>0.39700031983121881</v>
      </c>
      <c r="AY6" s="33">
        <f>AY5/BS!AX11</f>
        <v>0.41113946951830194</v>
      </c>
      <c r="AZ6" s="33">
        <f>AZ5/BS!AY11</f>
        <v>0.41229474624865031</v>
      </c>
      <c r="BA6" s="33">
        <f>BA5/BS!AZ11</f>
        <v>0.41342232499474457</v>
      </c>
      <c r="BB6" s="33">
        <f>BB5/BS!BA11</f>
        <v>0.42470419505198986</v>
      </c>
      <c r="BC6" s="33">
        <f>BC5/BS!BB11</f>
        <v>0.43542811469677284</v>
      </c>
      <c r="BD6" s="33">
        <f>BD5/BS!BC11</f>
        <v>0.3993128807744632</v>
      </c>
      <c r="BE6" s="33">
        <f>BE5/BS!BD11</f>
        <v>0.36414492246025726</v>
      </c>
      <c r="BF6" s="33">
        <f>BF5/BS!BE11</f>
        <v>0.31156117054374333</v>
      </c>
      <c r="BG6" s="33">
        <f>BG5/BS!BF11</f>
        <v>0.26422183878850514</v>
      </c>
      <c r="BH6" s="33">
        <f>BH5/BS!BG11</f>
        <v>0.29220896244038591</v>
      </c>
      <c r="BI6" s="33">
        <f>BI5/BS!BH11</f>
        <v>0.32040376945611126</v>
      </c>
      <c r="BJ6" s="33">
        <f>BJ5/BS!BI11</f>
        <v>0.33141311867178164</v>
      </c>
      <c r="BK6" s="33">
        <f>BK5/BS!BJ11</f>
        <v>0.34138021935885859</v>
      </c>
      <c r="BL6" s="33">
        <f>BL5/BS!BK11</f>
        <v>0.36628143743352726</v>
      </c>
      <c r="BM6" s="33">
        <f>BM5/BS!BL11</f>
        <v>0.39068420228589329</v>
      </c>
      <c r="BN6" s="33">
        <f>BN5/BS!BM11</f>
        <v>0.38177972033410595</v>
      </c>
      <c r="BO6" s="33">
        <f>BO5/BS!BN11</f>
        <v>0.37299109902336502</v>
      </c>
      <c r="BP6" s="33">
        <f>BP5/BS!BO11</f>
        <v>0.36755885296881807</v>
      </c>
      <c r="BQ6" s="33">
        <f>BQ5/BS!BP11</f>
        <v>0.36224590040051385</v>
      </c>
      <c r="BR6" s="33">
        <f>BR5/BS!BQ11</f>
        <v>0.34530932118937563</v>
      </c>
      <c r="BS6" s="33">
        <f>BS5/BS!BR11</f>
        <v>0.3285326107297647</v>
      </c>
    </row>
    <row r="7" spans="1:71" s="29" customFormat="1" x14ac:dyDescent="0.25">
      <c r="A7" s="35" t="s">
        <v>256</v>
      </c>
      <c r="B7" s="23" t="s">
        <v>194</v>
      </c>
      <c r="C7" s="27" t="s">
        <v>219</v>
      </c>
      <c r="D7" s="36">
        <f>BS!C35/BS!C30</f>
        <v>1.2359763103093837E-2</v>
      </c>
      <c r="E7" s="36">
        <f>BS!D35/BS!D30</f>
        <v>4.8230262201947255E-3</v>
      </c>
      <c r="F7" s="36">
        <f>BS!E35/BS!E30</f>
        <v>1.8196009326500378E-2</v>
      </c>
      <c r="G7" s="36">
        <f>BS!F35/BS!F30</f>
        <v>7.8302138443071212E-2</v>
      </c>
      <c r="H7" s="36">
        <f>BS!G35/BS!G30</f>
        <v>1.3164299054841814E-2</v>
      </c>
      <c r="I7" s="36">
        <f>BS!H35/BS!H30</f>
        <v>1.4934535271907766E-2</v>
      </c>
      <c r="J7" s="36">
        <f>BS!I35/BS!I30</f>
        <v>5.0236167631698969E-2</v>
      </c>
      <c r="K7" s="36">
        <f>BS!J35/BS!J30</f>
        <v>6.8972441142512941E-2</v>
      </c>
      <c r="L7" s="36">
        <f>BS!K35/BS!K30</f>
        <v>1.2092272111013637E-2</v>
      </c>
      <c r="M7" s="36">
        <f>BS!L35/BS!L30</f>
        <v>4.8645698301153034E-2</v>
      </c>
      <c r="N7" s="36">
        <f>BS!M35/BS!M30</f>
        <v>8.9275221074054417E-2</v>
      </c>
      <c r="O7" s="36">
        <f>BS!N35/BS!N30</f>
        <v>4.8025359492153176E-2</v>
      </c>
      <c r="P7" s="36">
        <f>BS!O35/BS!O30</f>
        <v>-4.7391024453909712E-2</v>
      </c>
      <c r="Q7" s="36">
        <f>BS!P35/BS!P30</f>
        <v>-4.1066916853895595E-2</v>
      </c>
      <c r="R7" s="36">
        <f>BS!Q35/BS!Q30</f>
        <v>1.4875262667277582E-2</v>
      </c>
      <c r="S7" s="36">
        <f>BS!R35/BS!R30</f>
        <v>3.4330433834155925E-2</v>
      </c>
      <c r="T7" s="36">
        <f>BS!S35/BS!S30</f>
        <v>-4.0245551049353998E-2</v>
      </c>
      <c r="U7" s="36">
        <f>BS!T35/BS!T30</f>
        <v>1.8106671914977366E-2</v>
      </c>
      <c r="V7" s="36">
        <f>BS!U35/BS!U30</f>
        <v>8.6390217969165337E-2</v>
      </c>
      <c r="W7" s="36">
        <f>BS!V35/BS!V30</f>
        <v>7.2961687023697666E-2</v>
      </c>
      <c r="X7" s="36">
        <f>BS!W35/BS!W30</f>
        <v>1.3914707193251367E-3</v>
      </c>
      <c r="Y7" s="36">
        <f>BS!X35/BS!X30</f>
        <v>2.4160271489722721E-2</v>
      </c>
      <c r="Z7" s="36">
        <f>BS!Y35/BS!Y30</f>
        <v>5.7616198803497463E-2</v>
      </c>
      <c r="AA7" s="36">
        <f>BS!Z35/BS!Z30</f>
        <v>8.2945729890345529E-2</v>
      </c>
      <c r="AB7" s="36">
        <f>BS!AA35/BS!AA30</f>
        <v>9.768566731790447E-3</v>
      </c>
      <c r="AC7" s="36">
        <f>BS!AB35/BS!AB30</f>
        <v>1.0345063828815457E-2</v>
      </c>
      <c r="AD7" s="36">
        <f>BS!AC35/BS!AC30</f>
        <v>1.3764845225519382E-2</v>
      </c>
      <c r="AE7" s="36">
        <f>BS!AD35/BS!AD30</f>
        <v>4.7098774545991443E-2</v>
      </c>
      <c r="AF7" s="36">
        <f>BS!AE35/BS!AE30</f>
        <v>-9.3872498452651134E-3</v>
      </c>
      <c r="AG7" s="36">
        <f>BS!AF35/BS!AF30</f>
        <v>2.2765691896930347E-2</v>
      </c>
      <c r="AH7" s="36">
        <f>BS!AG35/BS!AG30</f>
        <v>9.8086813092765068E-2</v>
      </c>
      <c r="AI7" s="36">
        <f>BS!AH35/BS!AH30</f>
        <v>7.4512842366249568E-2</v>
      </c>
      <c r="AJ7" s="36">
        <f>BS!AI35/BS!AI30</f>
        <v>1.2940037291634988E-2</v>
      </c>
      <c r="AK7" s="36">
        <f>BS!AJ35/BS!AJ30</f>
        <v>4.3550473278852378E-2</v>
      </c>
      <c r="AL7" s="36">
        <f>BS!AK35/BS!AK30</f>
        <v>4.7553681733503286E-2</v>
      </c>
      <c r="AM7" s="36">
        <f>BS!AL35/BS!AL30</f>
        <v>6.5765610831431162E-2</v>
      </c>
      <c r="AN7" s="36">
        <f>BS!AM35/BS!AM30</f>
        <v>1.4981800631447705E-2</v>
      </c>
      <c r="AO7" s="36">
        <f>BS!AN35/BS!AN30</f>
        <v>4.4665900283967629E-2</v>
      </c>
      <c r="AP7" s="36">
        <f>BS!AO35/BS!AO30</f>
        <v>-4.1384043052696211E-2</v>
      </c>
      <c r="AQ7" s="36">
        <f>BS!AP35/BS!AP30</f>
        <v>4.8961068241488902E-2</v>
      </c>
      <c r="AR7" s="36">
        <f>BS!AQ35/BS!AQ30</f>
        <v>3.904064750342201E-2</v>
      </c>
      <c r="AS7" s="36">
        <f>BS!AR35/BS!AR30</f>
        <v>2.7740676050549674E-3</v>
      </c>
      <c r="AT7" s="36">
        <f>BS!AS35/BS!AS30</f>
        <v>2.0581744240831205E-2</v>
      </c>
      <c r="AU7" s="36">
        <f>BS!AT35/BS!AT30</f>
        <v>0.10469543147208123</v>
      </c>
      <c r="AV7" s="36">
        <f>BS!AU35/BS!AU30</f>
        <v>8.4181921342610558E-2</v>
      </c>
      <c r="AW7" s="36">
        <f>BS!AV35/BS!AV30</f>
        <v>2.2113898466294139E-2</v>
      </c>
      <c r="AX7" s="36">
        <f>BS!AW35/BS!AW30</f>
        <v>0.10553913687398683</v>
      </c>
      <c r="AY7" s="36">
        <f>BS!AX35/BS!AX30</f>
        <v>0.18881249998522248</v>
      </c>
      <c r="AZ7" s="36">
        <f>BS!AY35/BS!AY30</f>
        <v>8.1081768040057942E-2</v>
      </c>
      <c r="BA7" s="36">
        <f>BS!AZ35/BS!AZ30</f>
        <v>8.1081768040057942E-2</v>
      </c>
      <c r="BB7" s="36">
        <f>BS!BA35/BS!BA30</f>
        <v>-1.0492125563604508E-2</v>
      </c>
      <c r="BC7" s="36">
        <f>BS!BB35/BS!BB30</f>
        <v>-1.049212556360451E-2</v>
      </c>
      <c r="BD7" s="36">
        <f>BS!BC35/BS!BC30</f>
        <v>4.7560743664114884E-2</v>
      </c>
      <c r="BE7" s="36">
        <f>BS!BD35/BS!BD30</f>
        <v>4.7560743664114884E-2</v>
      </c>
      <c r="BF7" s="36">
        <f>BS!BE35/BS!BE30</f>
        <v>7.1506282398617657E-2</v>
      </c>
      <c r="BG7" s="36">
        <f>BS!BF35/BS!BF30</f>
        <v>7.1506282398617685E-2</v>
      </c>
      <c r="BH7" s="36">
        <f>BS!BG35/BS!BG30</f>
        <v>4.874072216078168E-2</v>
      </c>
      <c r="BI7" s="36">
        <f>BS!BH35/BS!BH30</f>
        <v>4.874072216078168E-2</v>
      </c>
      <c r="BJ7" s="36">
        <f>BS!BI35/BS!BI30</f>
        <v>7.8920098248782572E-2</v>
      </c>
      <c r="BK7" s="36">
        <f>BS!BJ35/BS!BJ30</f>
        <v>7.892009824878253E-2</v>
      </c>
      <c r="BL7" s="36">
        <f>BS!BK35/BS!BK30</f>
        <v>6.7656672359387895E-2</v>
      </c>
      <c r="BM7" s="36">
        <f>BS!BL35/BS!BL30</f>
        <v>6.7656672359387895E-2</v>
      </c>
      <c r="BN7" s="36">
        <f>BS!BM35/BS!BM30</f>
        <v>4.0676523774066581E-2</v>
      </c>
      <c r="BO7" s="36">
        <f>BS!BN35/BS!BN30</f>
        <v>4.0676523774066581E-2</v>
      </c>
      <c r="BP7" s="36">
        <f>BS!BO35/BS!BO30</f>
        <v>4.4555729512943142E-2</v>
      </c>
      <c r="BQ7" s="36">
        <f>BS!BP35/BS!BP30</f>
        <v>4.4555729512943155E-2</v>
      </c>
      <c r="BR7" s="36">
        <f>BS!BQ35/BS!BQ30</f>
        <v>3.583598785095192E-2</v>
      </c>
      <c r="BS7" s="36">
        <f>BS!BR35/BS!BR30</f>
        <v>3.5835987850951913E-2</v>
      </c>
    </row>
    <row r="8" spans="1:71" s="29" customFormat="1" x14ac:dyDescent="0.25">
      <c r="A8" s="37" t="s">
        <v>257</v>
      </c>
      <c r="B8" s="27" t="s">
        <v>195</v>
      </c>
      <c r="C8" s="27" t="s">
        <v>220</v>
      </c>
      <c r="D8" s="38">
        <f>BS!C32/BS!C30</f>
        <v>0.14630278493509238</v>
      </c>
      <c r="E8" s="38">
        <f>BS!D32/BS!D30</f>
        <v>9.9566114354226576E-2</v>
      </c>
      <c r="F8" s="38">
        <f>BS!E32/BS!E30</f>
        <v>0.21997684512961807</v>
      </c>
      <c r="G8" s="38">
        <f>BS!F32/BS!F30</f>
        <v>0.21869025919174864</v>
      </c>
      <c r="H8" s="38">
        <f>BS!G32/BS!G30</f>
        <v>0.15391929367819346</v>
      </c>
      <c r="I8" s="38">
        <f>BS!H32/BS!H30</f>
        <v>0.13840513290559114</v>
      </c>
      <c r="J8" s="38">
        <f>BS!I32/BS!I30</f>
        <v>0.16789840920236435</v>
      </c>
      <c r="K8" s="38">
        <f>BS!J32/BS!J30</f>
        <v>0.38264478021518339</v>
      </c>
      <c r="L8" s="38">
        <f>BS!K32/BS!K30</f>
        <v>0.16226373714012282</v>
      </c>
      <c r="M8" s="38">
        <f>BS!L32/BS!L30</f>
        <v>0.21645435140693381</v>
      </c>
      <c r="N8" s="38">
        <f>BS!M32/BS!M30</f>
        <v>0.29442621071187997</v>
      </c>
      <c r="O8" s="38">
        <f>BS!N32/BS!N30</f>
        <v>0.18580262628419381</v>
      </c>
      <c r="P8" s="38">
        <f>BS!O32/BS!O30</f>
        <v>0.12714622079949203</v>
      </c>
      <c r="Q8" s="38">
        <f>BS!P32/BS!P30</f>
        <v>0.1164440494119777</v>
      </c>
      <c r="R8" s="38">
        <f>BS!Q32/BS!Q30</f>
        <v>0.17213593920338741</v>
      </c>
      <c r="S8" s="38">
        <f>BS!R32/BS!R30</f>
        <v>0.19768403639371379</v>
      </c>
      <c r="T8" s="38">
        <f>BS!S32/BS!S30</f>
        <v>0.17276111960640916</v>
      </c>
      <c r="U8" s="38">
        <f>BS!T32/BS!T30</f>
        <v>0.14984617615678636</v>
      </c>
      <c r="V8" s="38">
        <f>BS!U32/BS!U30</f>
        <v>0.20777954988481306</v>
      </c>
      <c r="W8" s="38">
        <f>BS!V32/BS!V30</f>
        <v>0.20667084246789849</v>
      </c>
      <c r="X8" s="38">
        <f>BS!W32/BS!W30</f>
        <v>0.15958429812260161</v>
      </c>
      <c r="Y8" s="38">
        <f>BS!X32/BS!X30</f>
        <v>0.21371138791407968</v>
      </c>
      <c r="Z8" s="38">
        <f>BS!Y32/BS!Y30</f>
        <v>0.25148307743797849</v>
      </c>
      <c r="AA8" s="38">
        <f>BS!Z32/BS!Z30</f>
        <v>0.19244827498881506</v>
      </c>
      <c r="AB8" s="38">
        <f>BS!AA32/BS!AA30</f>
        <v>0.17071323447142162</v>
      </c>
      <c r="AC8" s="38">
        <f>BS!AB32/BS!AB30</f>
        <v>0.20886524012879948</v>
      </c>
      <c r="AD8" s="38">
        <f>BS!AC32/BS!AC30</f>
        <v>0.18715387816511411</v>
      </c>
      <c r="AE8" s="38">
        <f>BS!AD32/BS!AD30</f>
        <v>0.17378643962137247</v>
      </c>
      <c r="AF8" s="38">
        <f>BS!AE32/BS!AE30</f>
        <v>0.1255931504023107</v>
      </c>
      <c r="AG8" s="38">
        <f>BS!AF32/BS!AF30</f>
        <v>0.16503941734995342</v>
      </c>
      <c r="AH8" s="38">
        <f>BS!AG32/BS!AG30</f>
        <v>0.24599117708843923</v>
      </c>
      <c r="AI8" s="38">
        <f>BS!AH32/BS!AH30</f>
        <v>0.22587068531360169</v>
      </c>
      <c r="AJ8" s="38">
        <f>BS!AI32/BS!AI30</f>
        <v>0.13160105953057355</v>
      </c>
      <c r="AK8" s="38">
        <f>BS!AJ32/BS!AJ30</f>
        <v>0.16662502204715152</v>
      </c>
      <c r="AL8" s="38">
        <f>BS!AK32/BS!AK30</f>
        <v>0.16070202961074614</v>
      </c>
      <c r="AM8" s="38">
        <f>BS!AL32/BS!AL30</f>
        <v>0.28867921578437195</v>
      </c>
      <c r="AN8" s="38">
        <f>BS!AM32/BS!AM30</f>
        <v>0.11759540424048638</v>
      </c>
      <c r="AO8" s="38">
        <f>BS!AN32/BS!AN30</f>
        <v>0.19998020600975994</v>
      </c>
      <c r="AP8" s="38">
        <f>BS!AO32/BS!AO30</f>
        <v>9.8855058330624482E-2</v>
      </c>
      <c r="AQ8" s="38">
        <f>BS!AP32/BS!AP30</f>
        <v>0.24323439784140743</v>
      </c>
      <c r="AR8" s="38">
        <f>BS!AQ32/BS!AQ30</f>
        <v>0.187645063381539</v>
      </c>
      <c r="AS8" s="38">
        <f>BS!AR32/BS!AR30</f>
        <v>0.20032364122058974</v>
      </c>
      <c r="AT8" s="38">
        <f>BS!AS32/BS!AS30</f>
        <v>0.21402534282242669</v>
      </c>
      <c r="AU8" s="38">
        <f>BS!AT32/BS!AT30</f>
        <v>0.3870558375634518</v>
      </c>
      <c r="AV8" s="38">
        <f>BS!AU32/BS!AU30</f>
        <v>0.24328844029026195</v>
      </c>
      <c r="AW8" s="38">
        <f>BS!AV32/BS!AV30</f>
        <v>0.24286648436571157</v>
      </c>
      <c r="AX8" s="38">
        <f>BS!AW32/BS!AW30</f>
        <v>0.24634248850877608</v>
      </c>
      <c r="AY8" s="38">
        <f>BS!AX32/BS!AX30</f>
        <v>0.25152569607703823</v>
      </c>
      <c r="AZ8" s="38">
        <f>BS!AY32/BS!AY30</f>
        <v>0.20712706199323891</v>
      </c>
      <c r="BA8" s="38">
        <f>BS!AZ32/BS!AZ30</f>
        <v>0.20712706199323888</v>
      </c>
      <c r="BB8" s="38">
        <f>BS!BA32/BS!BA30</f>
        <v>0.21086821804816552</v>
      </c>
      <c r="BC8" s="38">
        <f>BS!BB32/BS!BB30</f>
        <v>0.21086821804816544</v>
      </c>
      <c r="BD8" s="38">
        <f>BS!BC32/BS!BC30</f>
        <v>0.18681945699205929</v>
      </c>
      <c r="BE8" s="38">
        <f>BS!BD32/BS!BD30</f>
        <v>0.18681945699205918</v>
      </c>
      <c r="BF8" s="38">
        <f>BS!BE32/BS!BE30</f>
        <v>0.2196812935981397</v>
      </c>
      <c r="BG8" s="38">
        <f>BS!BF32/BS!BF30</f>
        <v>0.21968129359813973</v>
      </c>
      <c r="BH8" s="38">
        <f>BS!BG32/BS!BG30</f>
        <v>0.1977676179183436</v>
      </c>
      <c r="BI8" s="38">
        <f>BS!BH32/BS!BH30</f>
        <v>0.1977676179183436</v>
      </c>
      <c r="BJ8" s="38">
        <f>BS!BI32/BS!BI30</f>
        <v>0.27351731963518133</v>
      </c>
      <c r="BK8" s="38">
        <f>BS!BJ32/BS!BJ30</f>
        <v>0.27351731963518117</v>
      </c>
      <c r="BL8" s="38">
        <f>BS!BK32/BS!BK30</f>
        <v>0.22565796170419716</v>
      </c>
      <c r="BM8" s="38">
        <f>BS!BL32/BS!BL30</f>
        <v>0.22565796170419716</v>
      </c>
      <c r="BN8" s="38">
        <f>BS!BM32/BS!BM30</f>
        <v>0.22981597702372095</v>
      </c>
      <c r="BO8" s="38">
        <f>BS!BN32/BS!BN30</f>
        <v>0.22981597702372095</v>
      </c>
      <c r="BP8" s="38">
        <f>BS!BO32/BS!BO30</f>
        <v>0.21135822592060391</v>
      </c>
      <c r="BQ8" s="38">
        <f>BS!BP32/BS!BP30</f>
        <v>0.21135822592060396</v>
      </c>
      <c r="BR8" s="38">
        <f>BS!BQ32/BS!BQ30</f>
        <v>0.21974775909326619</v>
      </c>
      <c r="BS8" s="38">
        <f>BS!BR32/BS!BR30</f>
        <v>0.21974775909326616</v>
      </c>
    </row>
    <row r="9" spans="1:71" s="29" customFormat="1" ht="30" x14ac:dyDescent="0.25">
      <c r="A9" s="37" t="s">
        <v>258</v>
      </c>
      <c r="B9" s="27" t="s">
        <v>196</v>
      </c>
      <c r="C9" s="27" t="s">
        <v>221</v>
      </c>
      <c r="D9" s="38">
        <f>BS!C33/BS!C30</f>
        <v>-5.6897467207027763E-2</v>
      </c>
      <c r="E9" s="38">
        <f>BS!D33/BS!D30</f>
        <v>-3.4791791075209057E-2</v>
      </c>
      <c r="F9" s="38">
        <f>BS!E33/BS!E30</f>
        <v>0.10033363152591526</v>
      </c>
      <c r="G9" s="38">
        <f>BS!F33/BS!F30</f>
        <v>0.10431022984928648</v>
      </c>
      <c r="H9" s="38">
        <f>BS!G33/BS!G30</f>
        <v>1.812213481238327E-2</v>
      </c>
      <c r="I9" s="38">
        <f>BS!H33/BS!H30</f>
        <v>1.9937940951403898E-2</v>
      </c>
      <c r="J9" s="38">
        <f>BS!I33/BS!I30</f>
        <v>6.520635630769761E-2</v>
      </c>
      <c r="K9" s="38">
        <f>BS!J33/BS!J30</f>
        <v>0.11046968860331643</v>
      </c>
      <c r="L9" s="38">
        <f>BS!K33/BS!K30</f>
        <v>1.8382646144030623E-2</v>
      </c>
      <c r="M9" s="38">
        <f>BS!L33/BS!L30</f>
        <v>6.4181912104406491E-2</v>
      </c>
      <c r="N9" s="38">
        <f>BS!M33/BS!M30</f>
        <v>0.11840540036977054</v>
      </c>
      <c r="O9" s="38">
        <f>BS!N33/BS!N30</f>
        <v>6.1674153520189914E-2</v>
      </c>
      <c r="P9" s="38">
        <f>BS!O33/BS!O30</f>
        <v>-4.3907687152217434E-2</v>
      </c>
      <c r="Q9" s="38">
        <f>BS!P33/BS!P30</f>
        <v>-4.002995662872709E-2</v>
      </c>
      <c r="R9" s="38">
        <f>BS!Q33/BS!Q30</f>
        <v>2.3699303240484727E-2</v>
      </c>
      <c r="S9" s="38">
        <f>BS!R33/BS!R30</f>
        <v>4.0193057562784608E-2</v>
      </c>
      <c r="T9" s="38">
        <f>BS!S33/BS!S30</f>
        <v>-3.1336568933803162E-2</v>
      </c>
      <c r="U9" s="38">
        <f>BS!T33/BS!T30</f>
        <v>2.2509037798195547E-2</v>
      </c>
      <c r="V9" s="38">
        <f>BS!U33/BS!U30</f>
        <v>8.8151249335459855E-2</v>
      </c>
      <c r="W9" s="38">
        <f>BS!V33/BS!V30</f>
        <v>9.8329679507255435E-2</v>
      </c>
      <c r="X9" s="38">
        <f>BS!W33/BS!W30</f>
        <v>-4.348345997891052E-4</v>
      </c>
      <c r="Y9" s="38">
        <f>BS!X33/BS!X30</f>
        <v>2.3678222976360339E-2</v>
      </c>
      <c r="Z9" s="38">
        <f>BS!Y33/BS!Y30</f>
        <v>6.5774170606200055E-2</v>
      </c>
      <c r="AA9" s="38">
        <f>BS!Z33/BS!Z30</f>
        <v>0.10724867680203946</v>
      </c>
      <c r="AB9" s="38">
        <f>BS!AA33/BS!AA30</f>
        <v>1.4872320099148802E-2</v>
      </c>
      <c r="AC9" s="38">
        <f>BS!AB33/BS!AB30</f>
        <v>1.7713733281569954E-2</v>
      </c>
      <c r="AD9" s="38">
        <f>BS!AC33/BS!AC30</f>
        <v>1.951887064246615E-2</v>
      </c>
      <c r="AE9" s="38">
        <f>BS!AD33/BS!AD30</f>
        <v>3.5746509834801585E-2</v>
      </c>
      <c r="AF9" s="38">
        <f>BS!AE33/BS!AE30</f>
        <v>-6.3613231552162844E-4</v>
      </c>
      <c r="AG9" s="38">
        <f>BS!AF33/BS!AF30</f>
        <v>3.0412183831777184E-2</v>
      </c>
      <c r="AH9" s="38">
        <f>BS!AG33/BS!AG30</f>
        <v>0.10458340141135465</v>
      </c>
      <c r="AI9" s="38">
        <f>BS!AH33/BS!AH30</f>
        <v>7.9750513307248277E-2</v>
      </c>
      <c r="AJ9" s="38">
        <f>BS!AI33/BS!AI30</f>
        <v>1.4996678963836716E-2</v>
      </c>
      <c r="AK9" s="38">
        <f>BS!AJ33/BS!AJ30</f>
        <v>5.5500029396202015E-2</v>
      </c>
      <c r="AL9" s="38">
        <f>BS!AK33/BS!AK30</f>
        <v>4.8481877308232835E-2</v>
      </c>
      <c r="AM9" s="38">
        <f>BS!AL33/BS!AL30</f>
        <v>7.8421562802914221E-2</v>
      </c>
      <c r="AN9" s="38">
        <f>BS!AM33/BS!AM30</f>
        <v>1.9486395720634667E-2</v>
      </c>
      <c r="AO9" s="38">
        <f>BS!AN33/BS!AN30</f>
        <v>5.2811888575061097E-2</v>
      </c>
      <c r="AP9" s="38">
        <f>BS!AO33/BS!AO30</f>
        <v>-3.2968541192617475E-2</v>
      </c>
      <c r="AQ9" s="38">
        <f>BS!AP33/BS!AP30</f>
        <v>4.1222717586565524E-2</v>
      </c>
      <c r="AR9" s="38">
        <f>BS!AQ33/BS!AQ30</f>
        <v>4.8533000059513179E-2</v>
      </c>
      <c r="AS9" s="38">
        <f>BS!AR33/BS!AR30</f>
        <v>1.9444159046542689E-2</v>
      </c>
      <c r="AT9" s="38">
        <f>BS!AS33/BS!AS30</f>
        <v>2.9260793017085326E-2</v>
      </c>
      <c r="AU9" s="38">
        <f>BS!AT33/BS!AT30</f>
        <v>7.6666298830280297E-2</v>
      </c>
      <c r="AV9" s="38">
        <f>BS!AU33/BS!AU30</f>
        <v>9.600740585899005E-2</v>
      </c>
      <c r="AW9" s="38">
        <f>BS!AV33/BS!AV30</f>
        <v>3.2308881226964688E-2</v>
      </c>
      <c r="AX9" s="38">
        <f>BS!AW33/BS!AW30</f>
        <v>0.11481884227169323</v>
      </c>
      <c r="AY9" s="38">
        <f>BS!AX33/BS!AX30</f>
        <v>0.19534844460690584</v>
      </c>
      <c r="AZ9" s="38">
        <f>BS!AY33/BS!AY30</f>
        <v>9.5531606639046335E-2</v>
      </c>
      <c r="BA9" s="38">
        <f>BS!AZ33/BS!AZ30</f>
        <v>9.5531606639046321E-2</v>
      </c>
      <c r="BB9" s="38">
        <f>BS!BA33/BS!BA30</f>
        <v>-6.8700985105882894E-3</v>
      </c>
      <c r="BC9" s="38">
        <f>BS!BB33/BS!BB30</f>
        <v>-6.8700985105882868E-3</v>
      </c>
      <c r="BD9" s="38">
        <f>BS!BC33/BS!BC30</f>
        <v>5.2933764442965152E-2</v>
      </c>
      <c r="BE9" s="38">
        <f>BS!BD33/BS!BD30</f>
        <v>5.2933764442965152E-2</v>
      </c>
      <c r="BF9" s="38">
        <f>BS!BE33/BS!BE30</f>
        <v>5.7544211446978265E-2</v>
      </c>
      <c r="BG9" s="38">
        <f>BS!BF33/BS!BF30</f>
        <v>5.7544211446978258E-2</v>
      </c>
      <c r="BH9" s="38">
        <f>BS!BG33/BS!BG30</f>
        <v>5.3324060244672712E-2</v>
      </c>
      <c r="BI9" s="38">
        <f>BS!BH33/BS!BH30</f>
        <v>5.3324060244672719E-2</v>
      </c>
      <c r="BJ9" s="38">
        <f>BS!BI33/BS!BI30</f>
        <v>9.2418348353226695E-2</v>
      </c>
      <c r="BK9" s="38">
        <f>BS!BJ33/BS!BJ30</f>
        <v>9.2418348353226654E-2</v>
      </c>
      <c r="BL9" s="38">
        <f>BS!BK33/BS!BK30</f>
        <v>6.7679292443760822E-2</v>
      </c>
      <c r="BM9" s="38">
        <f>BS!BL33/BS!BL30</f>
        <v>6.7679292443760808E-2</v>
      </c>
      <c r="BN9" s="38">
        <f>BS!BM33/BS!BM30</f>
        <v>6.1493458142750798E-2</v>
      </c>
      <c r="BO9" s="38">
        <f>BS!BN33/BS!BN30</f>
        <v>6.1493458142750791E-2</v>
      </c>
      <c r="BP9" s="38">
        <f>BS!BO33/BS!BO30</f>
        <v>4.4201857292984745E-2</v>
      </c>
      <c r="BQ9" s="38">
        <f>BS!BP33/BS!BP30</f>
        <v>4.4201857292984752E-2</v>
      </c>
      <c r="BR9" s="38">
        <f>BS!BQ33/BS!BQ30</f>
        <v>4.1077116823468401E-2</v>
      </c>
      <c r="BS9" s="38">
        <f>BS!BR33/BS!BR30</f>
        <v>4.1077116823468394E-2</v>
      </c>
    </row>
    <row r="10" spans="1:71" s="29" customFormat="1" ht="30" x14ac:dyDescent="0.25">
      <c r="A10" s="37" t="s">
        <v>259</v>
      </c>
      <c r="B10" s="27" t="s">
        <v>197</v>
      </c>
      <c r="C10" s="27" t="s">
        <v>222</v>
      </c>
      <c r="D10" s="38">
        <f>BS!C34/BS!C30</f>
        <v>1.2359763103093837E-2</v>
      </c>
      <c r="E10" s="38">
        <f>BS!D34/BS!D30</f>
        <v>4.8230262201947255E-3</v>
      </c>
      <c r="F10" s="38">
        <f>BS!E34/BS!E30</f>
        <v>2.397904715270302E-2</v>
      </c>
      <c r="G10" s="38">
        <f>BS!F34/BS!F30</f>
        <v>9.2984484061708117E-2</v>
      </c>
      <c r="H10" s="38">
        <f>BS!G34/BS!G30</f>
        <v>1.7590129605523801E-2</v>
      </c>
      <c r="I10" s="38">
        <f>BS!H34/BS!H30</f>
        <v>1.973612290718892E-2</v>
      </c>
      <c r="J10" s="38">
        <f>BS!I34/BS!I30</f>
        <v>6.3812580120621881E-2</v>
      </c>
      <c r="K10" s="38">
        <f>BS!J34/BS!J30</f>
        <v>8.0785770459983627E-2</v>
      </c>
      <c r="L10" s="38">
        <f>BS!K34/BS!K30</f>
        <v>1.2112209905096101E-2</v>
      </c>
      <c r="M10" s="38">
        <f>BS!L34/BS!L30</f>
        <v>6.0107798321621074E-2</v>
      </c>
      <c r="N10" s="38">
        <f>BS!M34/BS!M30</f>
        <v>0.11467186447479684</v>
      </c>
      <c r="O10" s="38">
        <f>BS!N34/BS!N30</f>
        <v>5.8988740976767436E-2</v>
      </c>
      <c r="P10" s="38">
        <f>BS!O34/BS!O30</f>
        <v>-4.7364568727567752E-2</v>
      </c>
      <c r="Q10" s="38">
        <f>BS!P34/BS!P30</f>
        <v>-4.1066916853895595E-2</v>
      </c>
      <c r="R10" s="38">
        <f>BS!Q34/BS!Q30</f>
        <v>1.4875262667277582E-2</v>
      </c>
      <c r="S10" s="38">
        <f>BS!R34/BS!R30</f>
        <v>3.4839436824548486E-2</v>
      </c>
      <c r="T10" s="38">
        <f>BS!S34/BS!S30</f>
        <v>-3.9126387873146734E-2</v>
      </c>
      <c r="U10" s="38">
        <f>BS!T34/BS!T30</f>
        <v>1.8230974010503529E-2</v>
      </c>
      <c r="V10" s="38">
        <f>BS!U34/BS!U30</f>
        <v>8.6512050327839804E-2</v>
      </c>
      <c r="W10" s="38">
        <f>BS!V34/BS!V30</f>
        <v>9.8413195531892664E-2</v>
      </c>
      <c r="X10" s="38">
        <f>BS!W34/BS!W30</f>
        <v>1.3914707193251367E-3</v>
      </c>
      <c r="Y10" s="38">
        <f>BS!X34/BS!X30</f>
        <v>2.4160271489722721E-2</v>
      </c>
      <c r="Z10" s="38">
        <f>BS!Y34/BS!Y30</f>
        <v>6.6410074049282522E-2</v>
      </c>
      <c r="AA10" s="38">
        <f>BS!Z34/BS!Z30</f>
        <v>0.10658180191283355</v>
      </c>
      <c r="AB10" s="38">
        <f>BS!AA34/BS!AA30</f>
        <v>1.5164946767766314E-2</v>
      </c>
      <c r="AC10" s="38">
        <f>BS!AB34/BS!AB30</f>
        <v>1.7614773877762301E-2</v>
      </c>
      <c r="AD10" s="38">
        <f>BS!AC34/BS!AC30</f>
        <v>1.8782611479240693E-2</v>
      </c>
      <c r="AE10" s="38">
        <f>BS!AD34/BS!AD30</f>
        <v>3.3974769099529178E-2</v>
      </c>
      <c r="AF10" s="38">
        <f>BS!AE34/BS!AE30</f>
        <v>-1.9771680077023588E-3</v>
      </c>
      <c r="AG10" s="38">
        <f>BS!AF34/BS!AF30</f>
        <v>2.9574861367837345E-2</v>
      </c>
      <c r="AH10" s="38">
        <f>BS!AG34/BS!AG30</f>
        <v>0.10435777139789465</v>
      </c>
      <c r="AI10" s="38">
        <f>BS!AH34/BS!AH30</f>
        <v>7.9556812458838583E-2</v>
      </c>
      <c r="AJ10" s="38">
        <f>BS!AI34/BS!AI30</f>
        <v>1.5132721409079631E-2</v>
      </c>
      <c r="AK10" s="38">
        <f>BS!AJ34/BS!AJ30</f>
        <v>5.5852783820330418E-2</v>
      </c>
      <c r="AL10" s="38">
        <f>BS!AK34/BS!AK30</f>
        <v>4.9344706997418053E-2</v>
      </c>
      <c r="AM10" s="38">
        <f>BS!AL34/BS!AL30</f>
        <v>7.886713986429443E-2</v>
      </c>
      <c r="AN10" s="38">
        <f>BS!AM34/BS!AM30</f>
        <v>1.9861778644733579E-2</v>
      </c>
      <c r="AO10" s="38">
        <f>BS!AN34/BS!AN30</f>
        <v>5.6976239598638782E-2</v>
      </c>
      <c r="AP10" s="38">
        <f>BS!AO34/BS!AO30</f>
        <v>-3.2513453967566011E-2</v>
      </c>
      <c r="AQ10" s="38">
        <f>BS!AP34/BS!AP30</f>
        <v>4.1877277322414301E-2</v>
      </c>
      <c r="AR10" s="38">
        <f>BS!AQ34/BS!AQ30</f>
        <v>5.0139855978099147E-2</v>
      </c>
      <c r="AS10" s="38">
        <f>BS!AR34/BS!AR30</f>
        <v>1.9315729990753108E-2</v>
      </c>
      <c r="AT10" s="38">
        <f>BS!AS34/BS!AS30</f>
        <v>2.9831130508096316E-2</v>
      </c>
      <c r="AU10" s="38">
        <f>BS!AT34/BS!AT30</f>
        <v>7.9452659457073499E-2</v>
      </c>
      <c r="AV10" s="38">
        <f>BS!AU34/BS!AU30</f>
        <v>9.5649057843342197E-2</v>
      </c>
      <c r="AW10" s="38">
        <f>BS!AV34/BS!AV30</f>
        <v>3.4359766971822615E-2</v>
      </c>
      <c r="AX10" s="38">
        <f>BS!AW34/BS!AW30</f>
        <v>0.1170537102143472</v>
      </c>
      <c r="AY10" s="38">
        <f>BS!AX34/BS!AX30</f>
        <v>0.19978289967255256</v>
      </c>
      <c r="AZ10" s="38">
        <f>BS!AY34/BS!AY30</f>
        <v>9.5163053147955159E-2</v>
      </c>
      <c r="BA10" s="38">
        <f>BS!AZ34/BS!AZ30</f>
        <v>9.5163053147955159E-2</v>
      </c>
      <c r="BB10" s="38">
        <f>BS!BA34/BS!BA30</f>
        <v>-7.4363741265465804E-3</v>
      </c>
      <c r="BC10" s="38">
        <f>BS!BB34/BS!BB30</f>
        <v>-7.4363741265465692E-3</v>
      </c>
      <c r="BD10" s="38">
        <f>BS!BC34/BS!BC30</f>
        <v>5.4336455708240215E-2</v>
      </c>
      <c r="BE10" s="38">
        <f>BS!BD34/BS!BD30</f>
        <v>5.4336455708240215E-2</v>
      </c>
      <c r="BF10" s="38">
        <f>BS!BE34/BS!BE30</f>
        <v>5.773620325532778E-2</v>
      </c>
      <c r="BG10" s="38">
        <f>BS!BF34/BS!BF30</f>
        <v>5.773620325532778E-2</v>
      </c>
      <c r="BH10" s="38">
        <f>BS!BG34/BS!BG30</f>
        <v>5.3449474968361284E-2</v>
      </c>
      <c r="BI10" s="38">
        <f>BS!BH34/BS!BH30</f>
        <v>5.3449474968361284E-2</v>
      </c>
      <c r="BJ10" s="38">
        <f>BS!BI34/BS!BI30</f>
        <v>9.5704555155017315E-2</v>
      </c>
      <c r="BK10" s="38">
        <f>BS!BJ34/BS!BJ30</f>
        <v>9.5704555155017287E-2</v>
      </c>
      <c r="BL10" s="38">
        <f>BS!BK34/BS!BK30</f>
        <v>6.737392130472647E-2</v>
      </c>
      <c r="BM10" s="38">
        <f>BS!BL34/BS!BL30</f>
        <v>6.7373921304726456E-2</v>
      </c>
      <c r="BN10" s="38">
        <f>BS!BM34/BS!BM30</f>
        <v>5.9302201893415597E-2</v>
      </c>
      <c r="BO10" s="38">
        <f>BS!BN34/BS!BN30</f>
        <v>5.9302201893415625E-2</v>
      </c>
      <c r="BP10" s="38">
        <f>BS!BO34/BS!BO30</f>
        <v>4.5778197181890315E-2</v>
      </c>
      <c r="BQ10" s="38">
        <f>BS!BP34/BS!BP30</f>
        <v>4.5778197181890329E-2</v>
      </c>
      <c r="BR10" s="38">
        <f>BS!BQ34/BS!BQ30</f>
        <v>4.1882732054226234E-2</v>
      </c>
      <c r="BS10" s="38">
        <f>BS!BR34/BS!BR30</f>
        <v>4.188273205422622E-2</v>
      </c>
    </row>
    <row r="11" spans="1:71" s="29" customFormat="1" x14ac:dyDescent="0.25">
      <c r="A11" s="37" t="s">
        <v>260</v>
      </c>
      <c r="B11" s="27" t="s">
        <v>198</v>
      </c>
      <c r="C11" s="27" t="s">
        <v>223</v>
      </c>
      <c r="D11" s="40">
        <v>5.4600902341380613E-3</v>
      </c>
      <c r="E11" s="40">
        <v>3.7970155356587799E-3</v>
      </c>
      <c r="F11" s="40">
        <v>1.3375785371745318E-2</v>
      </c>
      <c r="G11" s="40">
        <v>4.6763091342356289E-2</v>
      </c>
      <c r="H11" s="40">
        <v>7.4275605285510837E-3</v>
      </c>
      <c r="I11" s="40">
        <v>1.1184372107082806E-2</v>
      </c>
      <c r="J11" s="40">
        <v>3.6382215769780769E-2</v>
      </c>
      <c r="K11" s="40">
        <v>2.5439026873906482E-2</v>
      </c>
      <c r="L11" s="40">
        <v>7.510138377240504E-3</v>
      </c>
      <c r="M11" s="40">
        <v>3.0842530681860318E-2</v>
      </c>
      <c r="N11" s="40">
        <v>7.8289422004367545E-2</v>
      </c>
      <c r="O11" s="40">
        <v>3.6356063125763519E-2</v>
      </c>
      <c r="P11" s="40">
        <v>-3.1665036473125373E-2</v>
      </c>
      <c r="Q11" s="40">
        <v>-2.6916158055563799E-2</v>
      </c>
      <c r="R11" s="40">
        <v>9.4762878919411302E-3</v>
      </c>
      <c r="S11" s="40">
        <v>1.8887549819225601E-2</v>
      </c>
      <c r="T11" s="40">
        <v>-1.8854799356278876E-2</v>
      </c>
      <c r="U11" s="40">
        <v>9.3375818974842477E-3</v>
      </c>
      <c r="V11" s="40">
        <v>4.172707284583986E-2</v>
      </c>
      <c r="W11" s="40">
        <v>3.7961310857456333E-2</v>
      </c>
      <c r="X11" s="40">
        <v>7.1436743600690933E-4</v>
      </c>
      <c r="Y11" s="40">
        <v>1.4565448616979847E-2</v>
      </c>
      <c r="Z11" s="40">
        <v>3.9502518385938344E-2</v>
      </c>
      <c r="AA11" s="40">
        <v>5.3147844147976672E-2</v>
      </c>
      <c r="AB11" s="40">
        <v>6.0109521136308269E-3</v>
      </c>
      <c r="AC11" s="40">
        <v>7.2635925119256001E-3</v>
      </c>
      <c r="AD11" s="40">
        <v>8.6377469541898087E-3</v>
      </c>
      <c r="AE11" s="40">
        <v>2.6463756360150432E-2</v>
      </c>
      <c r="AF11" s="40">
        <v>-4.9809224285189743E-3</v>
      </c>
      <c r="AG11" s="40">
        <v>1.3287504812225242E-2</v>
      </c>
      <c r="AH11" s="40">
        <v>5.7282934165746556E-2</v>
      </c>
      <c r="AI11" s="40">
        <v>4.3827787829209715E-2</v>
      </c>
      <c r="AJ11" s="40">
        <v>7.581991714669536E-3</v>
      </c>
      <c r="AK11" s="40">
        <v>2.7494629592684186E-2</v>
      </c>
      <c r="AL11" s="40">
        <v>3.2402242101535937E-2</v>
      </c>
      <c r="AM11" s="40">
        <v>3.6833049485790845E-2</v>
      </c>
      <c r="AN11" s="40">
        <v>9.5727183950384629E-3</v>
      </c>
      <c r="AO11" s="40">
        <v>2.4418921646768458E-2</v>
      </c>
      <c r="AP11" s="40">
        <v>-2.3597738670181549E-2</v>
      </c>
      <c r="AQ11" s="40">
        <v>2.794624954855101E-2</v>
      </c>
      <c r="AR11" s="40">
        <v>1.8285337918566059E-2</v>
      </c>
      <c r="AS11" s="40">
        <v>1.4147884694739737E-3</v>
      </c>
      <c r="AT11" s="40">
        <v>1.0652839366733622E-2</v>
      </c>
      <c r="AU11" s="40">
        <v>4.8091545012165449E-2</v>
      </c>
      <c r="AV11" s="40">
        <v>3.4579834767515319E-2</v>
      </c>
      <c r="AW11" s="40">
        <v>8.8486628885413379E-3</v>
      </c>
      <c r="AX11" s="40">
        <v>4.8964432178690273E-2</v>
      </c>
      <c r="AY11" s="40">
        <v>8.7769036948702667E-2</v>
      </c>
      <c r="AZ11" s="40">
        <v>3.189001303125092E-2</v>
      </c>
      <c r="BA11" s="40">
        <v>3.5958009828724304E-2</v>
      </c>
      <c r="BB11" s="40">
        <v>-5.4002230811133322E-3</v>
      </c>
      <c r="BC11" s="40">
        <v>-4.668976505399461E-3</v>
      </c>
      <c r="BD11" s="40">
        <v>1.8463588186256999E-2</v>
      </c>
      <c r="BE11" s="40">
        <v>2.0962619476653087E-2</v>
      </c>
      <c r="BF11" s="40">
        <v>3.3636537910827845E-2</v>
      </c>
      <c r="BG11" s="40">
        <v>2.8303118087602885E-2</v>
      </c>
      <c r="BH11" s="40">
        <v>1.7255638355515291E-2</v>
      </c>
      <c r="BI11" s="40">
        <v>3.7651182709520031E-2</v>
      </c>
      <c r="BJ11" s="40">
        <v>2.1069308803707821E-2</v>
      </c>
      <c r="BK11" s="40">
        <v>1.7077775573196747E-2</v>
      </c>
      <c r="BL11" s="40">
        <v>2.1394467194792655E-2</v>
      </c>
      <c r="BM11" s="40">
        <v>2.5885763852691666E-2</v>
      </c>
      <c r="BN11" s="40">
        <v>1.5515484429740711E-2</v>
      </c>
      <c r="BO11" s="40">
        <v>1.4228506313806651E-2</v>
      </c>
      <c r="BP11" s="40">
        <v>1.4046815033365218E-2</v>
      </c>
      <c r="BQ11" s="40">
        <v>1.7680380840935084E-2</v>
      </c>
      <c r="BR11" s="40">
        <v>1.5171293355774138E-2</v>
      </c>
      <c r="BS11" s="40">
        <v>1.3938019482163859E-2</v>
      </c>
    </row>
    <row r="12" spans="1:71" s="29" customFormat="1" ht="30" x14ac:dyDescent="0.25">
      <c r="A12" s="37" t="s">
        <v>261</v>
      </c>
      <c r="B12" s="27" t="s">
        <v>199</v>
      </c>
      <c r="C12" s="27" t="s">
        <v>224</v>
      </c>
      <c r="D12" s="40">
        <v>1.4150080813688853E-2</v>
      </c>
      <c r="E12" s="40">
        <v>9.9990126815620081E-3</v>
      </c>
      <c r="F12" s="40">
        <v>3.5246337110326272E-2</v>
      </c>
      <c r="G12" s="40">
        <v>0.11716183966539447</v>
      </c>
      <c r="H12" s="40">
        <v>1.8105535187477134E-2</v>
      </c>
      <c r="I12" s="40">
        <v>2.7640947823041905E-2</v>
      </c>
      <c r="J12" s="40">
        <v>8.7660826615022003E-2</v>
      </c>
      <c r="K12" s="40">
        <v>5.7983246470997833E-2</v>
      </c>
      <c r="L12" s="40">
        <v>1.6446008148434377E-2</v>
      </c>
      <c r="M12" s="40">
        <v>6.4923577235772356E-2</v>
      </c>
      <c r="N12" s="40">
        <v>0.14636582056147232</v>
      </c>
      <c r="O12" s="40">
        <v>6.2035897653498567E-2</v>
      </c>
      <c r="P12" s="40">
        <v>-5.6864716152584517E-2</v>
      </c>
      <c r="Q12" s="40">
        <v>-5.534359611374829E-2</v>
      </c>
      <c r="R12" s="40">
        <v>2.1042162548750097E-2</v>
      </c>
      <c r="S12" s="40">
        <v>4.0947306226657494E-2</v>
      </c>
      <c r="T12" s="40">
        <v>-3.9175924927192324E-2</v>
      </c>
      <c r="U12" s="40">
        <v>1.8943067845009296E-2</v>
      </c>
      <c r="V12" s="40">
        <v>8.0384195230537747E-2</v>
      </c>
      <c r="W12" s="40">
        <v>6.6890304303509132E-2</v>
      </c>
      <c r="X12" s="40">
        <v>1.2005308597395411E-3</v>
      </c>
      <c r="Y12" s="40">
        <v>2.3835793638715564E-2</v>
      </c>
      <c r="Z12" s="40">
        <v>6.3449940797869642E-2</v>
      </c>
      <c r="AA12" s="40">
        <v>8.4018093047515632E-2</v>
      </c>
      <c r="AB12" s="40">
        <v>9.2667055841086209E-3</v>
      </c>
      <c r="AC12" s="40">
        <v>1.123521193131557E-2</v>
      </c>
      <c r="AD12" s="40">
        <v>1.4363496676353674E-2</v>
      </c>
      <c r="AE12" s="40">
        <v>4.5944269968594346E-2</v>
      </c>
      <c r="AF12" s="40">
        <v>-8.4781950450695271E-3</v>
      </c>
      <c r="AG12" s="40">
        <v>2.222119417715273E-2</v>
      </c>
      <c r="AH12" s="40">
        <v>9.1726965486883416E-2</v>
      </c>
      <c r="AI12" s="40">
        <v>6.544670078397212E-2</v>
      </c>
      <c r="AJ12" s="40">
        <v>1.0712014415178333E-2</v>
      </c>
      <c r="AK12" s="40">
        <v>3.8787291696665838E-2</v>
      </c>
      <c r="AL12" s="40">
        <v>4.6207639027829386E-2</v>
      </c>
      <c r="AM12" s="40">
        <v>5.0899806698107217E-2</v>
      </c>
      <c r="AN12" s="40">
        <v>1.3100091143810867E-2</v>
      </c>
      <c r="AO12" s="40">
        <v>3.3590880594066778E-2</v>
      </c>
      <c r="AP12" s="40">
        <v>-3.2787823464269061E-2</v>
      </c>
      <c r="AQ12" s="40">
        <v>3.8417859853564718E-2</v>
      </c>
      <c r="AR12" s="40">
        <v>2.5042883444486179E-2</v>
      </c>
      <c r="AS12" s="40">
        <v>2.0335536349771225E-3</v>
      </c>
      <c r="AT12" s="40">
        <v>1.5491288483253544E-2</v>
      </c>
      <c r="AU12" s="40">
        <v>6.7896982654512592E-2</v>
      </c>
      <c r="AV12" s="40">
        <v>4.8049634812548474E-2</v>
      </c>
      <c r="AW12" s="40">
        <v>1.231390527892485E-2</v>
      </c>
      <c r="AX12" s="40">
        <v>6.7415038727267715E-2</v>
      </c>
      <c r="AY12" s="40">
        <v>0.11832402938245722</v>
      </c>
      <c r="AZ12" s="40">
        <v>4.2752129025777887E-2</v>
      </c>
      <c r="BA12" s="40">
        <v>4.8602402578376794E-2</v>
      </c>
      <c r="BB12" s="40">
        <v>-7.2317247703872524E-3</v>
      </c>
      <c r="BC12" s="40">
        <v>-6.0970422330546021E-3</v>
      </c>
      <c r="BD12" s="40">
        <v>2.4225987597050646E-2</v>
      </c>
      <c r="BE12" s="40">
        <v>2.8441584756994844E-2</v>
      </c>
      <c r="BF12" s="40">
        <v>4.6658262422523369E-2</v>
      </c>
      <c r="BG12" s="40">
        <v>3.964867245501448E-2</v>
      </c>
      <c r="BH12" s="40">
        <v>2.4334182008297012E-2</v>
      </c>
      <c r="BI12" s="40">
        <v>5.3318366774238818E-2</v>
      </c>
      <c r="BJ12" s="40">
        <v>3.0036407766990295E-2</v>
      </c>
      <c r="BK12" s="40">
        <v>2.4554726836384169E-2</v>
      </c>
      <c r="BL12" s="40">
        <v>3.0515737387134617E-2</v>
      </c>
      <c r="BM12" s="40">
        <v>3.6073877933654595E-2</v>
      </c>
      <c r="BN12" s="40">
        <v>2.1243593338942077E-2</v>
      </c>
      <c r="BO12" s="40">
        <v>1.9237982942263091E-2</v>
      </c>
      <c r="BP12" s="40">
        <v>1.877888941389157E-2</v>
      </c>
      <c r="BQ12" s="40">
        <v>2.340091720975139E-2</v>
      </c>
      <c r="BR12" s="40">
        <v>2.0104197365594888E-2</v>
      </c>
      <c r="BS12" s="40">
        <v>1.8696875298806787E-2</v>
      </c>
    </row>
    <row r="13" spans="1:71" s="29" customFormat="1" x14ac:dyDescent="0.25">
      <c r="A13" s="41" t="s">
        <v>262</v>
      </c>
      <c r="B13" s="23" t="s">
        <v>200</v>
      </c>
      <c r="C13" s="27" t="s">
        <v>225</v>
      </c>
      <c r="D13" s="42">
        <f>BS!C17/BS!C11</f>
        <v>0.6141301024333411</v>
      </c>
      <c r="E13" s="42">
        <f>BS!D17/BS!D11</f>
        <v>0.62625085189448459</v>
      </c>
      <c r="F13" s="42">
        <f>BS!E17/BS!E11</f>
        <v>0.61492466242644817</v>
      </c>
      <c r="G13" s="42">
        <f>BS!F17/BS!F11</f>
        <v>0.587475129778809</v>
      </c>
      <c r="H13" s="42">
        <f>BS!G17/BS!G11</f>
        <v>0.59198524459104729</v>
      </c>
      <c r="I13" s="42">
        <f>BS!H17/BS!H11</f>
        <v>0.59875637092150769</v>
      </c>
      <c r="J13" s="42">
        <f>BS!I17/BS!I11</f>
        <v>0.57147523605256023</v>
      </c>
      <c r="K13" s="42">
        <f>BS!J17/BS!J11</f>
        <v>0.55103604689247732</v>
      </c>
      <c r="L13" s="42">
        <f>BS!K17/BS!K11</f>
        <v>0.53562677947808179</v>
      </c>
      <c r="M13" s="42">
        <f>BS!L17/BS!L11</f>
        <v>0.51433531776569741</v>
      </c>
      <c r="N13" s="42">
        <f>BS!M17/BS!M11</f>
        <v>0.4138001848239039</v>
      </c>
      <c r="O13" s="42">
        <f>BS!N17/BS!N11</f>
        <v>0.41409306559442505</v>
      </c>
      <c r="P13" s="42">
        <f>BS!O17/BS!O11</f>
        <v>0.47092684894407799</v>
      </c>
      <c r="Q13" s="42">
        <f>BS!P17/BS!P11</f>
        <v>0.55124825082642115</v>
      </c>
      <c r="R13" s="42">
        <f>BS!Q17/BS!Q11</f>
        <v>0.54807994924491821</v>
      </c>
      <c r="S13" s="42">
        <f>BS!R17/BS!R11</f>
        <v>0.52937142399471393</v>
      </c>
      <c r="T13" s="42">
        <f>BS!S17/BS!S11</f>
        <v>0.50723754791337572</v>
      </c>
      <c r="U13" s="42">
        <f>BS!T17/BS!T11</f>
        <v>0.50690805145307283</v>
      </c>
      <c r="V13" s="42">
        <f>BS!U17/BS!U11</f>
        <v>0.45434392369747173</v>
      </c>
      <c r="W13" s="42">
        <f>BS!V17/BS!V11</f>
        <v>0.4104240215202789</v>
      </c>
      <c r="X13" s="42">
        <f>BS!W17/BS!W11</f>
        <v>0.39923467930778456</v>
      </c>
      <c r="Y13" s="42">
        <f>BS!X17/BS!X11</f>
        <v>0.37825716517170382</v>
      </c>
      <c r="Z13" s="42">
        <f>BS!Y17/BS!Y11</f>
        <v>0.37664788669665522</v>
      </c>
      <c r="AA13" s="42">
        <f>BS!Z17/BS!Z11</f>
        <v>0.35870977242724983</v>
      </c>
      <c r="AB13" s="42">
        <f>BS!AA17/BS!AA11</f>
        <v>0.34386982885972261</v>
      </c>
      <c r="AC13" s="42">
        <f>BS!AB17/BS!AB11</f>
        <v>0.36317813678436756</v>
      </c>
      <c r="AD13" s="42">
        <f>BS!AC17/BS!AC11</f>
        <v>0.42992191488154879</v>
      </c>
      <c r="AE13" s="42">
        <f>BS!AD17/BS!AD11</f>
        <v>0.41837239419393135</v>
      </c>
      <c r="AF13" s="42">
        <f>BS!AE17/BS!AE11</f>
        <v>0.40646042066779281</v>
      </c>
      <c r="AG13" s="42">
        <f>BS!AF17/BS!AF11</f>
        <v>0.39764177376829302</v>
      </c>
      <c r="AH13" s="42">
        <f>BS!AG17/BS!AG11</f>
        <v>0.35384338757529438</v>
      </c>
      <c r="AI13" s="42">
        <f>BS!AH17/BS!AH11</f>
        <v>0.30615451445049308</v>
      </c>
      <c r="AJ13" s="42">
        <f>BS!AI17/BS!AI11</f>
        <v>0.27782510005091765</v>
      </c>
      <c r="AK13" s="42">
        <f>BS!AJ17/BS!AJ11</f>
        <v>0.30381173531049277</v>
      </c>
      <c r="AL13" s="42">
        <f>BS!AK17/BS!AK11</f>
        <v>0.29388479747501312</v>
      </c>
      <c r="AM13" s="42">
        <f>BS!AL17/BS!AL11</f>
        <v>0.25888289359767025</v>
      </c>
      <c r="AN13" s="42">
        <f>BS!AM17/BS!AM11</f>
        <v>0.2792272112955082</v>
      </c>
      <c r="AO13" s="42">
        <f>BS!AN17/BS!AN11</f>
        <v>0.26697348054896297</v>
      </c>
      <c r="AP13" s="42">
        <f>BS!AO17/BS!AO11</f>
        <v>0.29355064123643543</v>
      </c>
      <c r="AQ13" s="42">
        <f>BS!AP17/BS!AP11</f>
        <v>0.25117189792957711</v>
      </c>
      <c r="AR13" s="42">
        <f>BS!AQ17/BS!AQ11</f>
        <v>0.28716343311656906</v>
      </c>
      <c r="AS13" s="42">
        <f>BS!AR17/BS!AR11</f>
        <v>0.32055722410377657</v>
      </c>
      <c r="AT13" s="42">
        <f>BS!AS17/BS!AS11</f>
        <v>0.30403959681369391</v>
      </c>
      <c r="AU13" s="42">
        <f>BS!AT17/BS!AT11</f>
        <v>0.27976620722314999</v>
      </c>
      <c r="AV13" s="42">
        <f>BS!AU17/BS!AU11</f>
        <v>0.28087825026267799</v>
      </c>
      <c r="AW13" s="42">
        <f>BS!AV17/BS!AV11</f>
        <v>0.28192361761949392</v>
      </c>
      <c r="AX13" s="42">
        <f>BS!AW17/BS!AW11</f>
        <v>0.26579657612263569</v>
      </c>
      <c r="AY13" s="42">
        <f>BS!AX17/BS!AX11</f>
        <v>0.2509719036388503</v>
      </c>
      <c r="AZ13" s="42">
        <f>BS!AY17/BS!AY11</f>
        <v>0.25713434645928968</v>
      </c>
      <c r="BA13" s="42">
        <f>BS!AZ17/BS!AZ11</f>
        <v>0.26314904351482021</v>
      </c>
      <c r="BB13" s="42">
        <f>BS!BA17/BS!BA11</f>
        <v>0.24362034523382672</v>
      </c>
      <c r="BC13" s="42">
        <f>BS!BB17/BS!BB11</f>
        <v>0.2250574482965331</v>
      </c>
      <c r="BD13" s="42">
        <f>BS!BC17/BS!BC11</f>
        <v>0.25049291192649698</v>
      </c>
      <c r="BE13" s="42">
        <f>BS!BD17/BS!BD11</f>
        <v>0.27526122234545558</v>
      </c>
      <c r="BF13" s="42">
        <f>BS!BE17/BS!BE11</f>
        <v>0.28271240188238328</v>
      </c>
      <c r="BG13" s="42">
        <f>BS!BF17/BS!BF11</f>
        <v>0.28942044090984731</v>
      </c>
      <c r="BH13" s="42">
        <f>BS!BG17/BS!BG11</f>
        <v>0.29236720072086331</v>
      </c>
      <c r="BI13" s="42">
        <f>BS!BH17/BS!BH11</f>
        <v>0.29533582748032333</v>
      </c>
      <c r="BJ13" s="42">
        <f>BS!BI17/BS!BI11</f>
        <v>0.30159948011655457</v>
      </c>
      <c r="BK13" s="42">
        <f>BS!BJ17/BS!BJ11</f>
        <v>0.30727015649089734</v>
      </c>
      <c r="BL13" s="42">
        <f>BS!BK17/BS!BK11</f>
        <v>0.29062204702617001</v>
      </c>
      <c r="BM13" s="42">
        <f>BS!BL17/BS!BL11</f>
        <v>0.27430718647252234</v>
      </c>
      <c r="BN13" s="42">
        <f>BS!BM17/BS!BM11</f>
        <v>0.26500209982734757</v>
      </c>
      <c r="BO13" s="42">
        <f>BS!BN17/BS!BN11</f>
        <v>0.25581808629002351</v>
      </c>
      <c r="BP13" s="42">
        <f>BS!BO17/BS!BO11</f>
        <v>0.24820251075437241</v>
      </c>
      <c r="BQ13" s="42">
        <f>BS!BP17/BS!BP11</f>
        <v>0.24075417516814024</v>
      </c>
      <c r="BR13" s="42">
        <f>BS!BQ17/BS!BQ11</f>
        <v>0.24995769420241343</v>
      </c>
      <c r="BS13" s="42">
        <f>BS!BR17/BS!BR11</f>
        <v>0.25907433884019132</v>
      </c>
    </row>
    <row r="14" spans="1:71" s="29" customFormat="1" x14ac:dyDescent="0.25">
      <c r="A14" s="43" t="s">
        <v>263</v>
      </c>
      <c r="B14" s="27" t="s">
        <v>201</v>
      </c>
      <c r="C14" s="27" t="s">
        <v>226</v>
      </c>
      <c r="D14" s="44">
        <f>(BS!C13+BS!C15)/BS!C11</f>
        <v>0.38470457134254621</v>
      </c>
      <c r="E14" s="44">
        <f>(BS!D13+BS!D15)/BS!D11</f>
        <v>0.37024995494341861</v>
      </c>
      <c r="F14" s="44">
        <f>(BS!E13+BS!E15)/BS!E11</f>
        <v>0.39797285806605226</v>
      </c>
      <c r="G14" s="44">
        <f>(BS!F13+BS!F15)/BS!F11</f>
        <v>0.35739236945969249</v>
      </c>
      <c r="H14" s="44">
        <f>(BS!G13+BS!G15)/BS!G11</f>
        <v>0.35570355728737169</v>
      </c>
      <c r="I14" s="44">
        <f>(BS!H13+BS!H15)/BS!H11</f>
        <v>0.36531446679560758</v>
      </c>
      <c r="J14" s="44">
        <f>(BS!I13+BS!I15)/BS!I11</f>
        <v>0.35281537361634985</v>
      </c>
      <c r="K14" s="44">
        <f>(BS!J13+BS!J15)/BS!J11</f>
        <v>0.3238967475605159</v>
      </c>
      <c r="L14" s="44">
        <f>(BS!K13+BS!K15)/BS!K11</f>
        <v>0.33897390408962058</v>
      </c>
      <c r="M14" s="44">
        <f>(BS!L13+BS!L15)/BS!L11</f>
        <v>0.30191896866977364</v>
      </c>
      <c r="N14" s="44">
        <f>(BS!M13+BS!M15)/BS!M11</f>
        <v>0.18264837252284627</v>
      </c>
      <c r="O14" s="44">
        <f>(BS!N13+BS!N15)/BS!N11</f>
        <v>0.18928401343115331</v>
      </c>
      <c r="P14" s="44">
        <f>(BS!O13+BS!O15)/BS!O11</f>
        <v>0.23778846984931865</v>
      </c>
      <c r="Q14" s="44">
        <f>(BS!P13+BS!P15)/BS!P11</f>
        <v>0.27840759293435274</v>
      </c>
      <c r="R14" s="44">
        <f>(BS!Q13+BS!Q15)/BS!Q11</f>
        <v>0.30998066710960803</v>
      </c>
      <c r="S14" s="44">
        <f>(BS!R13+BS!R15)/BS!R11</f>
        <v>0.31140467239661812</v>
      </c>
      <c r="T14" s="44">
        <f>(BS!S13+BS!S15)/BS!S11</f>
        <v>0.34123488471138763</v>
      </c>
      <c r="U14" s="44">
        <f>(BS!T13+BS!T15)/BS!T11</f>
        <v>0.32206341644169179</v>
      </c>
      <c r="V14" s="44">
        <f>(BS!U13+BS!U15)/BS!U11</f>
        <v>0.27796461708155806</v>
      </c>
      <c r="W14" s="44">
        <f>(BS!V13+BS!V15)/BS!V11</f>
        <v>0.2291058498709547</v>
      </c>
      <c r="X14" s="44">
        <f>(BS!W13+BS!W15)/BS!W11</f>
        <v>0.20051973270889253</v>
      </c>
      <c r="Y14" s="44">
        <f>(BS!X13+BS!X15)/BS!X11</f>
        <v>0.12625139043381536</v>
      </c>
      <c r="Z14" s="44">
        <f>(BS!Y13+BS!Y15)/BS!Y11</f>
        <v>0.10963456999064713</v>
      </c>
      <c r="AA14" s="44">
        <f>(BS!Z13+BS!Z15)/BS!Z11</f>
        <v>0.11442275832689061</v>
      </c>
      <c r="AB14" s="44">
        <f>(BS!AA13+BS!AA15)/BS!AA11</f>
        <v>0.10757998368060925</v>
      </c>
      <c r="AC14" s="44">
        <f>(BS!AB13+BS!AB15)/BS!AB11</f>
        <v>9.1130656496400425E-2</v>
      </c>
      <c r="AD14" s="44">
        <f>(BS!AC13+BS!AC15)/BS!AC11</f>
        <v>0.17927435669584618</v>
      </c>
      <c r="AE14" s="44">
        <f>(BS!AD13+BS!AD15)/BS!AD11</f>
        <v>0.1919078367537817</v>
      </c>
      <c r="AF14" s="44">
        <f>(BS!AE13+BS!AE15)/BS!AE11</f>
        <v>0.18873591410787421</v>
      </c>
      <c r="AG14" s="44">
        <f>(BS!AF13+BS!AF15)/BS!AF11</f>
        <v>0.17728036893792545</v>
      </c>
      <c r="AH14" s="44">
        <f>(BS!AG13+BS!AG15)/BS!AG11</f>
        <v>0.12367616650184304</v>
      </c>
      <c r="AI14" s="44">
        <f>(BS!AH13+BS!AH15)/BS!AH11</f>
        <v>7.9424568148839622E-2</v>
      </c>
      <c r="AJ14" s="44">
        <f>(BS!AI13+BS!AI15)/BS!AI11</f>
        <v>2.687217751721447E-2</v>
      </c>
      <c r="AK14" s="44">
        <f>(BS!AJ13+BS!AJ15)/BS!AJ11</f>
        <v>1.4335311398088926E-2</v>
      </c>
      <c r="AL14" s="44">
        <f>(BS!AK13+BS!AK15)/BS!AK11</f>
        <v>1.1590391022268982E-2</v>
      </c>
      <c r="AM14" s="44">
        <f>(BS!AL13+BS!AL15)/BS!AL11</f>
        <v>1.0332403431599751E-2</v>
      </c>
      <c r="AN14" s="44">
        <f>(BS!AM13+BS!AM15)/BS!AM11</f>
        <v>2.4721515693335687E-3</v>
      </c>
      <c r="AO14" s="44">
        <f>(BS!AN13+BS!AN15)/BS!AN11</f>
        <v>2.1298111649984521E-3</v>
      </c>
      <c r="AP14" s="44">
        <f>(BS!AO13+BS!AO15)/BS!AO11</f>
        <v>1.8332785268003946E-3</v>
      </c>
      <c r="AQ14" s="44">
        <f>(BS!AP13+BS!AP15)/BS!AP11</f>
        <v>1.5471568372592264E-3</v>
      </c>
      <c r="AR14" s="44">
        <f>(BS!AQ13+BS!AQ15)/BS!AQ11</f>
        <v>1.1554791207610039E-3</v>
      </c>
      <c r="AS14" s="44">
        <f>(BS!AR13+BS!AR15)/BS!AR11</f>
        <v>8.3072400792382893E-4</v>
      </c>
      <c r="AT14" s="44">
        <f>(BS!AS13+BS!AS15)/BS!AS11</f>
        <v>5.5425227501224516E-4</v>
      </c>
      <c r="AU14" s="44">
        <f>(BS!AT13+BS!AT15)/BS!AT11</f>
        <v>3.9879364921113628E-4</v>
      </c>
      <c r="AV14" s="44">
        <f>(BS!AU13+BS!AU15)/BS!AU11</f>
        <v>2.4758155094745235E-4</v>
      </c>
      <c r="AW14" s="44">
        <f>(BS!AV13+BS!AV15)/BS!AV11</f>
        <v>1.0543580131208996E-4</v>
      </c>
      <c r="AX14" s="44">
        <f>(BS!AW13+BS!AW15)/BS!AW11</f>
        <v>5.0499666141096066E-5</v>
      </c>
      <c r="AY14" s="44">
        <f>(BS!AX13+BS!AX15)/BS!AX11</f>
        <v>0</v>
      </c>
      <c r="AZ14" s="44">
        <f>(BS!AY13+BS!AY15)/BS!AY11</f>
        <v>0</v>
      </c>
      <c r="BA14" s="44">
        <f>(BS!AZ13+BS!AZ15)/BS!AZ11</f>
        <v>0</v>
      </c>
      <c r="BB14" s="44">
        <f>(BS!BA13+BS!BA15)/BS!BA11</f>
        <v>0</v>
      </c>
      <c r="BC14" s="44">
        <f>(BS!BB13+BS!BB15)/BS!BB11</f>
        <v>0</v>
      </c>
      <c r="BD14" s="44">
        <f>(BS!BC13+BS!BC15)/BS!BC11</f>
        <v>1.5354206510380726E-2</v>
      </c>
      <c r="BE14" s="44">
        <f>(BS!BD13+BS!BD15)/BS!BD11</f>
        <v>3.0305683653415835E-2</v>
      </c>
      <c r="BF14" s="44">
        <f>(BS!BE13+BS!BE15)/BS!BE11</f>
        <v>5.6360879244465548E-2</v>
      </c>
      <c r="BG14" s="44">
        <f>(BS!BF13+BS!BF15)/BS!BF11</f>
        <v>7.9817469979767561E-2</v>
      </c>
      <c r="BH14" s="44">
        <f>(BS!BG13+BS!BG15)/BS!BG11</f>
        <v>8.1413595305597691E-2</v>
      </c>
      <c r="BI14" s="44">
        <f>(BS!BH13+BS!BH15)/BS!BH11</f>
        <v>8.3021564959587776E-2</v>
      </c>
      <c r="BJ14" s="44">
        <f>(BS!BI13+BS!BI15)/BS!BI11</f>
        <v>0.10230803094145023</v>
      </c>
      <c r="BK14" s="44">
        <f>(BS!BJ13+BS!BJ15)/BS!BJ11</f>
        <v>0.11976865868368709</v>
      </c>
      <c r="BL14" s="44">
        <f>(BS!BK13+BS!BK15)/BS!BK11</f>
        <v>0.11234249158834902</v>
      </c>
      <c r="BM14" s="44">
        <f>(BS!BL13+BS!BL15)/BS!BL11</f>
        <v>0.10506497573195554</v>
      </c>
      <c r="BN14" s="44">
        <f>(BS!BM13+BS!BM15)/BS!BM11</f>
        <v>8.1317758317649452E-2</v>
      </c>
      <c r="BO14" s="44">
        <f>(BS!BN13+BS!BN15)/BS!BN11</f>
        <v>5.787952775373964E-2</v>
      </c>
      <c r="BP14" s="44">
        <f>(BS!BO13+BS!BO15)/BS!BO11</f>
        <v>5.3714556415565759E-2</v>
      </c>
      <c r="BQ14" s="44">
        <f>(BS!BP13+BS!BP15)/BS!BP11</f>
        <v>4.9641048892919211E-2</v>
      </c>
      <c r="BR14" s="44">
        <f>(BS!BQ13+BS!BQ15)/BS!BQ11</f>
        <v>4.6235536117869583E-2</v>
      </c>
      <c r="BS14" s="44">
        <f>(BS!BR13+BS!BR15)/BS!BR11</f>
        <v>4.2862168858680598E-2</v>
      </c>
    </row>
    <row r="15" spans="1:71" s="29" customFormat="1" x14ac:dyDescent="0.25">
      <c r="A15" s="43" t="s">
        <v>264</v>
      </c>
      <c r="B15" s="27" t="s">
        <v>202</v>
      </c>
      <c r="C15" s="27" t="s">
        <v>227</v>
      </c>
      <c r="D15" s="28">
        <f>BS!C17/BS!C20</f>
        <v>1.5915470636764315</v>
      </c>
      <c r="E15" s="28">
        <f>BS!D17/BS!D20</f>
        <v>1.6755913828001123</v>
      </c>
      <c r="F15" s="28">
        <f>BS!E17/BS!E20</f>
        <v>1.5968944318824196</v>
      </c>
      <c r="G15" s="28">
        <f>BS!F17/BS!F20</f>
        <v>1.4240962719746122</v>
      </c>
      <c r="H15" s="28">
        <f>BS!G17/BS!G20</f>
        <v>1.4508917551221918</v>
      </c>
      <c r="I15" s="28">
        <f>BS!H17/BS!H20</f>
        <v>1.4922514091915398</v>
      </c>
      <c r="J15" s="28">
        <f>BS!I17/BS!I20</f>
        <v>1.3335874239525953</v>
      </c>
      <c r="K15" s="28">
        <f>BS!J17/BS!J20</f>
        <v>1.2273503097040606</v>
      </c>
      <c r="L15" s="28">
        <f>BS!K17/BS!K20</f>
        <v>1.1534402842525679</v>
      </c>
      <c r="M15" s="28">
        <f>BS!L17/BS!L20</f>
        <v>1.0590338078517372</v>
      </c>
      <c r="N15" s="28">
        <f>BS!M17/BS!M20</f>
        <v>0.70590296023822041</v>
      </c>
      <c r="O15" s="28">
        <f>BS!N17/BS!N20</f>
        <v>0.70675570005761801</v>
      </c>
      <c r="P15" s="28">
        <f>BS!O17/BS!O20</f>
        <v>0.8900978021738658</v>
      </c>
      <c r="Q15" s="28">
        <f>BS!P17/BS!P20</f>
        <v>1.2284035702180545</v>
      </c>
      <c r="R15" s="28">
        <f>BS!Q17/BS!Q20</f>
        <v>1.2127807746727979</v>
      </c>
      <c r="S15" s="28">
        <f>BS!R17/BS!R20</f>
        <v>1.1248178520905796</v>
      </c>
      <c r="T15" s="28">
        <f>BS!S17/BS!S20</f>
        <v>1.0293754034331477</v>
      </c>
      <c r="U15" s="28">
        <f>BS!T17/BS!T20</f>
        <v>1.0280193236714974</v>
      </c>
      <c r="V15" s="28">
        <f>BS!U17/BS!U20</f>
        <v>0.83265621593769201</v>
      </c>
      <c r="W15" s="28">
        <f>BS!V17/BS!V20</f>
        <v>0.69613423290853393</v>
      </c>
      <c r="X15" s="28">
        <f>BS!W17/BS!W20</f>
        <v>0.66454348404760988</v>
      </c>
      <c r="Y15" s="28">
        <f>BS!X17/BS!X20</f>
        <v>0.60837044649994287</v>
      </c>
      <c r="Z15" s="28">
        <f>BS!Y17/BS!Y20</f>
        <v>0.60422974216077663</v>
      </c>
      <c r="AA15" s="28">
        <f>BS!Z17/BS!Z20</f>
        <v>0.55935636784135556</v>
      </c>
      <c r="AB15" s="28">
        <f>BS!AA17/BS!AA20</f>
        <v>0.52408355685605146</v>
      </c>
      <c r="AC15" s="28">
        <f>BS!AB17/BS!AB20</f>
        <v>0.570293048919992</v>
      </c>
      <c r="AD15" s="28">
        <f>BS!AC17/BS!AC20</f>
        <v>0.75414566197930477</v>
      </c>
      <c r="AE15" s="28">
        <f>BS!AD17/BS!AD20</f>
        <v>0.71931316536139223</v>
      </c>
      <c r="AF15" s="28">
        <f>BS!AE17/BS!AE20</f>
        <v>0.68480760983977251</v>
      </c>
      <c r="AG15" s="28">
        <f>BS!AF17/BS!AF20</f>
        <v>0.66014168388784245</v>
      </c>
      <c r="AH15" s="28">
        <f>BS!AG17/BS!AG20</f>
        <v>0.54761242208370431</v>
      </c>
      <c r="AI15" s="28">
        <f>BS!AH17/BS!AH20</f>
        <v>0.44124307331628299</v>
      </c>
      <c r="AJ15" s="28">
        <f>BS!AI17/BS!AI20</f>
        <v>0.38470611491829199</v>
      </c>
      <c r="AK15" s="28">
        <f>BS!AJ17/BS!AJ20</f>
        <v>0.43639307170164621</v>
      </c>
      <c r="AL15" s="28">
        <f>BS!AK17/BS!AK20</f>
        <v>0.41619950459091504</v>
      </c>
      <c r="AM15" s="28">
        <f>BS!AL17/BS!AL20</f>
        <v>0.34931442191961859</v>
      </c>
      <c r="AN15" s="28">
        <f>BS!AM17/BS!AM20</f>
        <v>0.38739976823679445</v>
      </c>
      <c r="AO15" s="28">
        <f>BS!AN17/BS!AN20</f>
        <v>0.36420712411455342</v>
      </c>
      <c r="AP15" s="28">
        <f>BS!AO17/BS!AO20</f>
        <v>0.41552963081488375</v>
      </c>
      <c r="AQ15" s="28">
        <f>BS!AP17/BS!AP20</f>
        <v>0.33541996786060235</v>
      </c>
      <c r="AR15" s="28">
        <f>BS!AQ17/BS!AQ20</f>
        <v>0.40284610310055607</v>
      </c>
      <c r="AS15" s="28">
        <f>BS!AR17/BS!AR20</f>
        <v>0.47179429302334336</v>
      </c>
      <c r="AT15" s="28">
        <f>BS!AS17/BS!AS20</f>
        <v>0.43686335518761343</v>
      </c>
      <c r="AU15" s="28">
        <f>BS!AT17/BS!AT20</f>
        <v>0.3884380461301542</v>
      </c>
      <c r="AV15" s="28">
        <f>BS!AU17/BS!AU20</f>
        <v>0.39058511352949082</v>
      </c>
      <c r="AW15" s="28">
        <f>BS!AV17/BS!AV20</f>
        <v>0.39260951137939476</v>
      </c>
      <c r="AX15" s="28">
        <f>BS!AW17/BS!AW20</f>
        <v>0.36202034406071126</v>
      </c>
      <c r="AY15" s="28">
        <f>BS!AX17/BS!AX20</f>
        <v>0.33506340397389078</v>
      </c>
      <c r="AZ15" s="28">
        <f>BS!AY17/BS!AY20</f>
        <v>0.34613842386401056</v>
      </c>
      <c r="BA15" s="28">
        <f>BS!AZ17/BS!AZ20</f>
        <v>0.3571265548328198</v>
      </c>
      <c r="BB15" s="28">
        <f>BS!BA17/BS!BA20</f>
        <v>0.32208738521548336</v>
      </c>
      <c r="BC15" s="28">
        <f>BS!BB17/BS!BB20</f>
        <v>0.29041823526378219</v>
      </c>
      <c r="BD15" s="28">
        <f>BS!BC17/BS!BC20</f>
        <v>0.33421019749173014</v>
      </c>
      <c r="BE15" s="28">
        <f>BS!BD17/BS!BD20</f>
        <v>0.37980749869115221</v>
      </c>
      <c r="BF15" s="28">
        <f>BS!BE17/BS!BE20</f>
        <v>0.39414093123080279</v>
      </c>
      <c r="BG15" s="28">
        <f>BS!BF17/BS!BF20</f>
        <v>0.40730195121349944</v>
      </c>
      <c r="BH15" s="28">
        <f>BS!BG17/BS!BG20</f>
        <v>0.41315974184892329</v>
      </c>
      <c r="BI15" s="28">
        <f>BS!BH17/BS!BH20</f>
        <v>0.41911046555307913</v>
      </c>
      <c r="BJ15" s="28">
        <f>BS!BI17/BS!BI20</f>
        <v>0.43184055708968672</v>
      </c>
      <c r="BK15" s="28">
        <f>BS!BJ17/BS!BJ20</f>
        <v>0.44356419659124979</v>
      </c>
      <c r="BL15" s="28">
        <f>BS!BK17/BS!BK20</f>
        <v>0.40968576174073945</v>
      </c>
      <c r="BM15" s="28">
        <f>BS!BL17/BS!BL20</f>
        <v>0.37799352750809062</v>
      </c>
      <c r="BN15" s="28">
        <f>BS!BM17/BS!BM20</f>
        <v>0.36054810464777931</v>
      </c>
      <c r="BO15" s="28">
        <f>BS!BN17/BS!BN20</f>
        <v>0.34375746249286199</v>
      </c>
      <c r="BP15" s="28">
        <f>BS!BO17/BS!BO20</f>
        <v>0.33014543717540884</v>
      </c>
      <c r="BQ15" s="28">
        <f>BS!BP17/BS!BP20</f>
        <v>0.31709647559992438</v>
      </c>
      <c r="BR15" s="28">
        <f>BS!BQ17/BS!BQ20</f>
        <v>0.33325812726871623</v>
      </c>
      <c r="BS15" s="28">
        <f>BS!BR17/BS!BR20</f>
        <v>0.34966306664915492</v>
      </c>
    </row>
    <row r="16" spans="1:71" s="29" customFormat="1" x14ac:dyDescent="0.25">
      <c r="A16" s="43" t="s">
        <v>265</v>
      </c>
      <c r="B16" s="27" t="s">
        <v>203</v>
      </c>
      <c r="C16" s="27" t="s">
        <v>228</v>
      </c>
      <c r="D16" s="28">
        <f>(BS!C13+BS!C15)/BS!C20</f>
        <v>0.99698000224567607</v>
      </c>
      <c r="E16" s="28">
        <f>(BS!D13+BS!D15)/BS!D20</f>
        <v>0.99063758892874054</v>
      </c>
      <c r="F16" s="28">
        <f>(BS!E13+BS!E15)/BS!E20</f>
        <v>1.0334934991520635</v>
      </c>
      <c r="G16" s="28">
        <f>(BS!F13+BS!F15)/BS!F20</f>
        <v>0.86635351043941378</v>
      </c>
      <c r="H16" s="28">
        <f>(BS!G13+BS!G15)/BS!G20</f>
        <v>0.87179091582325352</v>
      </c>
      <c r="I16" s="28">
        <f>(BS!H13+BS!H15)/BS!H20</f>
        <v>0.910455494669409</v>
      </c>
      <c r="J16" s="28">
        <f>(BS!I13+BS!I15)/BS!I20</f>
        <v>0.82332551884825045</v>
      </c>
      <c r="K16" s="28">
        <f>(BS!J13+BS!J15)/BS!J20</f>
        <v>0.72143152099105301</v>
      </c>
      <c r="L16" s="28">
        <f>(BS!K13+BS!K15)/BS!K20</f>
        <v>0.72996006037695527</v>
      </c>
      <c r="M16" s="28">
        <f>(BS!L13+BS!L15)/BS!L20</f>
        <v>0.62166136372279335</v>
      </c>
      <c r="N16" s="28">
        <f>(BS!M13+BS!M15)/BS!M20</f>
        <v>0.31158039936941673</v>
      </c>
      <c r="O16" s="28">
        <f>(BS!N13+BS!N15)/BS!N20</f>
        <v>0.32306156885340359</v>
      </c>
      <c r="P16" s="28">
        <f>(BS!O13+BS!O15)/BS!O20</f>
        <v>0.44944346424448367</v>
      </c>
      <c r="Q16" s="28">
        <f>(BS!P13+BS!P15)/BS!P20</f>
        <v>0.62040447407072652</v>
      </c>
      <c r="R16" s="28">
        <f>(BS!Q13+BS!Q15)/BS!Q20</f>
        <v>0.68591926070038911</v>
      </c>
      <c r="S16" s="28">
        <f>(BS!R13+BS!R15)/BS!R20</f>
        <v>0.66167820713275272</v>
      </c>
      <c r="T16" s="28">
        <f>(BS!S13+BS!S15)/BS!S20</f>
        <v>0.69249368182663595</v>
      </c>
      <c r="U16" s="28">
        <f>(BS!T13+BS!T15)/BS!T20</f>
        <v>0.65315083199141166</v>
      </c>
      <c r="V16" s="28">
        <f>(BS!U13+BS!U15)/BS!U20</f>
        <v>0.50941358330525777</v>
      </c>
      <c r="W16" s="28">
        <f>(BS!V13+BS!V15)/BS!V20</f>
        <v>0.38859427492572951</v>
      </c>
      <c r="X16" s="28">
        <f>(BS!W13+BS!W15)/BS!W20</f>
        <v>0.33377381450355548</v>
      </c>
      <c r="Y16" s="28">
        <f>(BS!X13+BS!X15)/BS!X20</f>
        <v>0.20305660233717787</v>
      </c>
      <c r="Z16" s="28">
        <f>(BS!Y13+BS!Y15)/BS!Y20</f>
        <v>0.17587903794800347</v>
      </c>
      <c r="AA16" s="28">
        <f>(BS!Z13+BS!Z15)/BS!Z20</f>
        <v>0.17842585682300938</v>
      </c>
      <c r="AB16" s="28">
        <f>(BS!AA13+BS!AA15)/BS!AA20</f>
        <v>0.16396000975371861</v>
      </c>
      <c r="AC16" s="28">
        <f>(BS!AB13+BS!AB15)/BS!AB20</f>
        <v>0.14310106991454144</v>
      </c>
      <c r="AD16" s="28">
        <f>(BS!AC13+BS!AC15)/BS!AC20</f>
        <v>0.31447333510214914</v>
      </c>
      <c r="AE16" s="28">
        <f>(BS!AD13+BS!AD15)/BS!AD20</f>
        <v>0.32994967026680166</v>
      </c>
      <c r="AF16" s="28">
        <f>(BS!AE13+BS!AE15)/BS!AE20</f>
        <v>0.31798370433901219</v>
      </c>
      <c r="AG16" s="28">
        <f>(BS!AF13+BS!AF15)/BS!AF20</f>
        <v>0.29431053020886555</v>
      </c>
      <c r="AH16" s="28">
        <f>(BS!AG13+BS!AG15)/BS!AG20</f>
        <v>0.19140277159394484</v>
      </c>
      <c r="AI16" s="28">
        <f>(BS!AH13+BS!AH15)/BS!AH20</f>
        <v>0.11447010869565216</v>
      </c>
      <c r="AJ16" s="28">
        <f>(BS!AI13+BS!AI15)/BS!AI20</f>
        <v>3.7210068529256721E-2</v>
      </c>
      <c r="AK16" s="28">
        <f>(BS!AJ13+BS!AJ15)/BS!AJ20</f>
        <v>2.0591141972900573E-2</v>
      </c>
      <c r="AL16" s="28">
        <f>(BS!AK13+BS!AK15)/BS!AK20</f>
        <v>1.6414306023752323E-2</v>
      </c>
      <c r="AM16" s="28">
        <f>(BS!AL13+BS!AL15)/BS!AL20</f>
        <v>1.3941660963349305E-2</v>
      </c>
      <c r="AN16" s="28">
        <f>(BS!AM13+BS!AM15)/BS!AM20</f>
        <v>3.4298625143396205E-3</v>
      </c>
      <c r="AO16" s="28">
        <f>(BS!AN13+BS!AN15)/BS!AN20</f>
        <v>2.9055035643096054E-3</v>
      </c>
      <c r="AP16" s="28">
        <f>(BS!AO13+BS!AO15)/BS!AO20</f>
        <v>2.5950600762226161E-3</v>
      </c>
      <c r="AQ16" s="28">
        <f>(BS!AP13+BS!AP15)/BS!AP20</f>
        <v>2.066104133888027E-3</v>
      </c>
      <c r="AR16" s="28">
        <f>(BS!AQ13+BS!AQ15)/BS!AQ20</f>
        <v>1.6209593817736311E-3</v>
      </c>
      <c r="AS16" s="28">
        <f>(BS!AR13+BS!AR15)/BS!AR20</f>
        <v>1.2226548539397703E-3</v>
      </c>
      <c r="AT16" s="28">
        <f>(BS!AS13+BS!AS15)/BS!AS20</f>
        <v>7.9638478349446226E-4</v>
      </c>
      <c r="AU16" s="28">
        <f>(BS!AT13+BS!AT15)/BS!AT20</f>
        <v>5.5370027511982424E-4</v>
      </c>
      <c r="AV16" s="28">
        <f>(BS!AU13+BS!AU15)/BS!AU20</f>
        <v>3.4428321913207042E-4</v>
      </c>
      <c r="AW16" s="28">
        <f>(BS!AV13+BS!AV15)/BS!AV20</f>
        <v>1.4683089974712454E-4</v>
      </c>
      <c r="AX16" s="28">
        <f>(BS!AW13+BS!AW15)/BS!AW20</f>
        <v>6.878157265244672E-5</v>
      </c>
      <c r="AY16" s="28">
        <f>(BS!AX13+BS!AX15)/BS!AX20</f>
        <v>0</v>
      </c>
      <c r="AZ16" s="28">
        <f>(BS!AY13+BS!AY15)/BS!AY20</f>
        <v>0</v>
      </c>
      <c r="BA16" s="28">
        <f>(BS!AZ13+BS!AZ15)/BS!AZ20</f>
        <v>0</v>
      </c>
      <c r="BB16" s="28">
        <f>(BS!BA13+BS!BA15)/BS!BA20</f>
        <v>0</v>
      </c>
      <c r="BC16" s="28">
        <f>(BS!BB13+BS!BB15)/BS!BB20</f>
        <v>0</v>
      </c>
      <c r="BD16" s="28">
        <f>(BS!BC13+BS!BC15)/BS!BC20</f>
        <v>2.0485738900543879E-2</v>
      </c>
      <c r="BE16" s="28">
        <f>(BS!BD13+BS!BD15)/BS!BD20</f>
        <v>4.1816009557945046E-2</v>
      </c>
      <c r="BF16" s="28">
        <f>(BS!BE13+BS!BE15)/BS!BE20</f>
        <v>7.8575008674866026E-2</v>
      </c>
      <c r="BG16" s="28">
        <f>(BS!BF13+BS!BF15)/BS!BF20</f>
        <v>0.1123272812434518</v>
      </c>
      <c r="BH16" s="28">
        <f>(BS!BG13+BS!BG15)/BS!BG20</f>
        <v>0.11504990962227704</v>
      </c>
      <c r="BI16" s="28">
        <f>(BS!BH13+BS!BH15)/BS!BH20</f>
        <v>0.11781573213793796</v>
      </c>
      <c r="BJ16" s="28">
        <f>(BS!BI13+BS!BI15)/BS!BI20</f>
        <v>0.14648817385040222</v>
      </c>
      <c r="BK16" s="28">
        <f>(BS!BJ13+BS!BJ15)/BS!BJ20</f>
        <v>0.17289374754952838</v>
      </c>
      <c r="BL16" s="28">
        <f>(BS!BK13+BS!BK15)/BS!BK20</f>
        <v>0.15836761083057441</v>
      </c>
      <c r="BM16" s="28">
        <f>(BS!BL13+BS!BL15)/BS!BL20</f>
        <v>0.14477885652642936</v>
      </c>
      <c r="BN16" s="28">
        <f>(BS!BM13+BS!BM15)/BS!BM20</f>
        <v>0.11063672195328415</v>
      </c>
      <c r="BO16" s="28">
        <f>(BS!BN13+BS!BN15)/BS!BN20</f>
        <v>7.7776047344650365E-2</v>
      </c>
      <c r="BP16" s="28">
        <f>(BS!BO13+BS!BO15)/BS!BO20</f>
        <v>7.1448172126065884E-2</v>
      </c>
      <c r="BQ16" s="28">
        <f>(BS!BP13+BS!BP15)/BS!BP20</f>
        <v>6.5382050541947428E-2</v>
      </c>
      <c r="BR16" s="28">
        <f>(BS!BQ13+BS!BQ15)/BS!BQ20</f>
        <v>6.1643904297775907E-2</v>
      </c>
      <c r="BS16" s="28">
        <f>(BS!BR13+BS!BR15)/BS!BR20</f>
        <v>5.7849486265040766E-2</v>
      </c>
    </row>
    <row r="17" spans="1:71" s="29" customFormat="1" x14ac:dyDescent="0.25">
      <c r="A17" s="43" t="s">
        <v>266</v>
      </c>
      <c r="B17" s="29" t="s">
        <v>204</v>
      </c>
      <c r="C17" s="27" t="s">
        <v>229</v>
      </c>
      <c r="D17" s="45">
        <f>BS!C15/BS!C20</f>
        <v>0.95557430563985102</v>
      </c>
      <c r="E17" s="45">
        <f>BS!D15/BS!D20</f>
        <v>0.96390012588811635</v>
      </c>
      <c r="F17" s="45">
        <f>BS!E15/BS!E20</f>
        <v>1.0099985867721879</v>
      </c>
      <c r="G17" s="45">
        <f>BS!F15/BS!F20</f>
        <v>0.47183950481516979</v>
      </c>
      <c r="H17" s="45">
        <f>BS!G15/BS!G20</f>
        <v>0.54321463836089856</v>
      </c>
      <c r="I17" s="45">
        <f>BS!H15/BS!H20</f>
        <v>0.59774843379547482</v>
      </c>
      <c r="J17" s="45">
        <f>BS!I15/BS!I20</f>
        <v>0.7733751384314459</v>
      </c>
      <c r="K17" s="45">
        <f>BS!J15/BS!J20</f>
        <v>0.38227116311080517</v>
      </c>
      <c r="L17" s="45">
        <f>BS!K15/BS!K20</f>
        <v>0.38741434353418913</v>
      </c>
      <c r="M17" s="45">
        <f>BS!L15/BS!L20</f>
        <v>0.59315223040551668</v>
      </c>
      <c r="N17" s="45">
        <f>BS!M15/BS!M20</f>
        <v>0.2945349448239622</v>
      </c>
      <c r="O17" s="45">
        <f>BS!N15/BS!N20</f>
        <v>0.26940488929129969</v>
      </c>
      <c r="P17" s="45">
        <f>BS!O15/BS!O20</f>
        <v>0.39947504846544257</v>
      </c>
      <c r="Q17" s="45">
        <f>BS!P15/BS!P20</f>
        <v>0.58580951304937301</v>
      </c>
      <c r="R17" s="45">
        <f>BS!Q15/BS!Q20</f>
        <v>0.66424212946586492</v>
      </c>
      <c r="S17" s="45">
        <f>BS!R15/BS!R20</f>
        <v>0.41483986938532397</v>
      </c>
      <c r="T17" s="45">
        <f>BS!S15/BS!S20</f>
        <v>0.46152752097852368</v>
      </c>
      <c r="U17" s="45">
        <f>BS!T15/BS!T20</f>
        <v>0.45287171229200218</v>
      </c>
      <c r="V17" s="45">
        <f>BS!U15/BS!U20</f>
        <v>0.41638756217919498</v>
      </c>
      <c r="W17" s="45">
        <f>BS!V15/BS!V20</f>
        <v>0.33061239599818604</v>
      </c>
      <c r="X17" s="45">
        <f>BS!W15/BS!W20</f>
        <v>0.28709548617713043</v>
      </c>
      <c r="Y17" s="45">
        <f>BS!X15/BS!X20</f>
        <v>0.17237638460660043</v>
      </c>
      <c r="Z17" s="45">
        <f>BS!Y15/BS!Y20</f>
        <v>0.16174119622395483</v>
      </c>
      <c r="AA17" s="45">
        <f>BS!Z15/BS!Z20</f>
        <v>0.12640548497945595</v>
      </c>
      <c r="AB17" s="45">
        <f>BS!AA15/BS!AA20</f>
        <v>0.12527838738519062</v>
      </c>
      <c r="AC17" s="45">
        <f>BS!AB15/BS!AB20</f>
        <v>0.11649619810241572</v>
      </c>
      <c r="AD17" s="45">
        <f>BS!AC15/BS!AC20</f>
        <v>0.3009833510214911</v>
      </c>
      <c r="AE17" s="45">
        <f>BS!AD15/BS!AD20</f>
        <v>4.7538791004043374E-2</v>
      </c>
      <c r="AF17" s="45">
        <f>BS!AE15/BS!AE20</f>
        <v>4.7943549959065919E-2</v>
      </c>
      <c r="AG17" s="45">
        <f>BS!AF15/BS!AF20</f>
        <v>4.6844140097760362E-2</v>
      </c>
      <c r="AH17" s="45">
        <f>BS!AG15/BS!AG20</f>
        <v>2.5538457257346398E-2</v>
      </c>
      <c r="AI17" s="45">
        <f>BS!AH15/BS!AH20</f>
        <v>5.3015771526001704E-3</v>
      </c>
      <c r="AJ17" s="45">
        <f>BS!AI15/BS!AI20</f>
        <v>5.2451238798102272E-3</v>
      </c>
      <c r="AK17" s="45">
        <f>BS!AJ15/BS!AJ20</f>
        <v>5.175418064549687E-3</v>
      </c>
      <c r="AL17" s="45">
        <f>BS!AK15/BS!AK20</f>
        <v>4.9416745820373854E-3</v>
      </c>
      <c r="AM17" s="45">
        <f>BS!AL15/BS!AL20</f>
        <v>2.1770939041370683E-3</v>
      </c>
      <c r="AN17" s="45">
        <f>BS!AM15/BS!AM20</f>
        <v>2.1487593680667568E-3</v>
      </c>
      <c r="AO17" s="45">
        <f>BS!AN15/BS!AN20</f>
        <v>2.0777728977330314E-3</v>
      </c>
      <c r="AP17" s="45">
        <f>BS!AO15/BS!AO20</f>
        <v>2.1470340092514472E-3</v>
      </c>
      <c r="AQ17" s="45">
        <f>BS!AP15/BS!AP20</f>
        <v>6.1031260323521667E-4</v>
      </c>
      <c r="AR17" s="45">
        <f>BS!AQ15/BS!AQ20</f>
        <v>6.0314767693902551E-4</v>
      </c>
      <c r="AS17" s="45">
        <f>BS!AR15/BS!AR20</f>
        <v>6.0192238963188694E-4</v>
      </c>
      <c r="AT17" s="45">
        <f>BS!AS15/BS!AS20</f>
        <v>5.9265844353076271E-4</v>
      </c>
      <c r="AU17" s="45">
        <f>BS!AT15/BS!AT20</f>
        <v>0</v>
      </c>
      <c r="AV17" s="45">
        <f>BS!AU15/BS!AU20</f>
        <v>0</v>
      </c>
      <c r="AW17" s="45">
        <f>BS!AV15/BS!AV20</f>
        <v>0</v>
      </c>
      <c r="AX17" s="45">
        <f>BS!AW15/BS!AW20</f>
        <v>0</v>
      </c>
      <c r="AY17" s="45">
        <f>BS!AX15/BS!AX20</f>
        <v>0</v>
      </c>
      <c r="AZ17" s="45">
        <f>BS!AY15/BS!AY20</f>
        <v>0</v>
      </c>
      <c r="BA17" s="45">
        <f>BS!AZ15/BS!AZ20</f>
        <v>0</v>
      </c>
      <c r="BB17" s="45">
        <f>BS!BA15/BS!BA20</f>
        <v>0</v>
      </c>
      <c r="BC17" s="45">
        <f>BS!BB15/BS!BB20</f>
        <v>0</v>
      </c>
      <c r="BD17" s="45">
        <f>BS!BC15/BS!BC20</f>
        <v>2.0485738900543879E-2</v>
      </c>
      <c r="BE17" s="45">
        <f>BS!BD15/BS!BD20</f>
        <v>4.1816009557945046E-2</v>
      </c>
      <c r="BF17" s="45">
        <f>BS!BE15/BS!BE20</f>
        <v>2.0646181131202528E-2</v>
      </c>
      <c r="BG17" s="45">
        <f>BS!BF15/BS!BF20</f>
        <v>1.207952766581617E-3</v>
      </c>
      <c r="BH17" s="45">
        <f>BS!BG15/BS!BG20</f>
        <v>5.0201564062587356E-2</v>
      </c>
      <c r="BI17" s="45">
        <f>BS!BH15/BS!BH20</f>
        <v>9.9972452480528926E-2</v>
      </c>
      <c r="BJ17" s="45">
        <f>BS!BI15/BS!BI20</f>
        <v>0.11699483731540403</v>
      </c>
      <c r="BK17" s="45">
        <f>BS!BJ15/BS!BJ20</f>
        <v>0.13267141769874766</v>
      </c>
      <c r="BL17" s="45">
        <f>BS!BK15/BS!BK20</f>
        <v>0.13094561303771082</v>
      </c>
      <c r="BM17" s="45">
        <f>BS!BL15/BS!BL20</f>
        <v>0.12933117583603021</v>
      </c>
      <c r="BN17" s="45">
        <f>BS!BM15/BS!BM20</f>
        <v>9.0659471470518241E-2</v>
      </c>
      <c r="BO17" s="45">
        <f>BS!BN15/BS!BN20</f>
        <v>5.3439235840730938E-2</v>
      </c>
      <c r="BP17" s="45">
        <f>BS!BO15/BS!BO20</f>
        <v>5.2310631853892051E-2</v>
      </c>
      <c r="BQ17" s="45">
        <f>BS!BP15/BS!BP20</f>
        <v>5.1228712762886805E-2</v>
      </c>
      <c r="BR17" s="45">
        <f>BS!BQ15/BS!BQ20</f>
        <v>4.0305436897098049E-2</v>
      </c>
      <c r="BS17" s="45">
        <f>BS!BR15/BS!BR20</f>
        <v>2.9217728654994394E-2</v>
      </c>
    </row>
    <row r="18" spans="1:71" s="29" customFormat="1" x14ac:dyDescent="0.25">
      <c r="A18" s="43" t="s">
        <v>267</v>
      </c>
      <c r="B18" s="27" t="s">
        <v>205</v>
      </c>
      <c r="C18" s="27" t="s">
        <v>230</v>
      </c>
      <c r="D18" s="28">
        <f>BS!C20/BS!C17</f>
        <v>0.62831946526923721</v>
      </c>
      <c r="E18" s="28">
        <f>BS!D20/BS!D17</f>
        <v>0.59680421507592218</v>
      </c>
      <c r="F18" s="28">
        <f>BS!E20/BS!E17</f>
        <v>0.62621547175238101</v>
      </c>
      <c r="G18" s="28">
        <f>BS!F20/BS!F17</f>
        <v>0.70219971758891542</v>
      </c>
      <c r="H18" s="28">
        <f>BS!G20/BS!G17</f>
        <v>0.6892312927340204</v>
      </c>
      <c r="I18" s="28">
        <f>BS!H20/BS!H17</f>
        <v>0.67012836700336709</v>
      </c>
      <c r="J18" s="28">
        <f>BS!I20/BS!I17</f>
        <v>0.7498571012585874</v>
      </c>
      <c r="K18" s="28">
        <f>BS!J20/BS!J17</f>
        <v>0.81476330929604002</v>
      </c>
      <c r="L18" s="28">
        <f>BS!K20/BS!K17</f>
        <v>0.86697162709901576</v>
      </c>
      <c r="M18" s="28">
        <f>BS!L20/BS!L17</f>
        <v>0.9442569185100067</v>
      </c>
      <c r="N18" s="28">
        <f>BS!M20/BS!M17</f>
        <v>1.416625310173697</v>
      </c>
      <c r="O18" s="28">
        <f>BS!N20/BS!N17</f>
        <v>1.414916073430289</v>
      </c>
      <c r="P18" s="28">
        <f>BS!O20/BS!O17</f>
        <v>1.1234720471814699</v>
      </c>
      <c r="Q18" s="28">
        <f>BS!P20/BS!P17</f>
        <v>0.8140647131320935</v>
      </c>
      <c r="R18" s="28">
        <f>BS!Q20/BS!Q17</f>
        <v>0.82455132937755793</v>
      </c>
      <c r="S18" s="28">
        <f>BS!R20/BS!R17</f>
        <v>0.88903283153037282</v>
      </c>
      <c r="T18" s="28">
        <f>BS!S20/BS!S17</f>
        <v>0.97146288580902995</v>
      </c>
      <c r="U18" s="28">
        <f>BS!T20/BS!T17</f>
        <v>0.9727443609022558</v>
      </c>
      <c r="V18" s="28">
        <f>BS!U20/BS!U17</f>
        <v>1.2009758419612042</v>
      </c>
      <c r="W18" s="28">
        <f>BS!V20/BS!V17</f>
        <v>1.4365045600787045</v>
      </c>
      <c r="X18" s="28">
        <f>BS!W20/BS!W17</f>
        <v>1.5047924236788648</v>
      </c>
      <c r="Y18" s="28">
        <f>BS!X20/BS!X17</f>
        <v>1.6437353355232287</v>
      </c>
      <c r="Z18" s="28">
        <f>BS!Y20/BS!Y17</f>
        <v>1.6549996304781613</v>
      </c>
      <c r="AA18" s="28">
        <f>BS!Z20/BS!Z17</f>
        <v>1.7877690458037652</v>
      </c>
      <c r="AB18" s="28">
        <f>BS!AA20/BS!AA17</f>
        <v>1.90809268277552</v>
      </c>
      <c r="AC18" s="28">
        <f>BS!AB20/BS!AB17</f>
        <v>1.753484461881093</v>
      </c>
      <c r="AD18" s="28">
        <f>BS!AC20/BS!AC17</f>
        <v>1.3260037820484631</v>
      </c>
      <c r="AE18" s="28">
        <f>BS!AD20/BS!AD17</f>
        <v>1.3902150664760697</v>
      </c>
      <c r="AF18" s="28">
        <f>BS!AE20/BS!AE17</f>
        <v>1.4602641466469313</v>
      </c>
      <c r="AG18" s="28">
        <f>BS!AF20/BS!AF17</f>
        <v>1.5148263235107255</v>
      </c>
      <c r="AH18" s="28">
        <f>BS!AG20/BS!AG17</f>
        <v>1.8261090502566188</v>
      </c>
      <c r="AI18" s="28">
        <f>BS!AH20/BS!AH17</f>
        <v>2.2663245283018871</v>
      </c>
      <c r="AJ18" s="28">
        <f>BS!AI20/BS!AI17</f>
        <v>2.5993868078036417</v>
      </c>
      <c r="AK18" s="28">
        <f>BS!AJ20/BS!AJ17</f>
        <v>2.291512090466187</v>
      </c>
      <c r="AL18" s="28">
        <f>BS!AK20/BS!AK17</f>
        <v>2.4026938738980625</v>
      </c>
      <c r="AM18" s="28">
        <f>BS!AL20/BS!AL17</f>
        <v>2.8627503969192314</v>
      </c>
      <c r="AN18" s="28">
        <f>BS!AM20/BS!AM17</f>
        <v>2.5813128504216332</v>
      </c>
      <c r="AO18" s="28">
        <f>BS!AN20/BS!AN17</f>
        <v>2.7456903882129216</v>
      </c>
      <c r="AP18" s="28">
        <f>BS!AO20/BS!AO17</f>
        <v>2.4065672477770779</v>
      </c>
      <c r="AQ18" s="28">
        <f>BS!AP20/BS!AP17</f>
        <v>2.9813371171020786</v>
      </c>
      <c r="AR18" s="28">
        <f>BS!AQ20/BS!AQ17</f>
        <v>2.4823375286576521</v>
      </c>
      <c r="AS18" s="28">
        <f>BS!AR20/BS!AR17</f>
        <v>2.1195678175584081</v>
      </c>
      <c r="AT18" s="28">
        <f>BS!AS20/BS!AS17</f>
        <v>2.2890452772596235</v>
      </c>
      <c r="AU18" s="28">
        <f>BS!AT20/BS!AT17</f>
        <v>2.574413114169896</v>
      </c>
      <c r="AV18" s="28">
        <f>BS!AU20/BS!AU17</f>
        <v>2.5602614266672399</v>
      </c>
      <c r="AW18" s="28">
        <f>BS!AV20/BS!AV17</f>
        <v>2.5470600457095367</v>
      </c>
      <c r="AX18" s="28">
        <f>BS!AW20/BS!AW17</f>
        <v>2.7622757019210464</v>
      </c>
      <c r="AY18" s="28">
        <f>BS!AX20/BS!AX17</f>
        <v>2.9845097618536798</v>
      </c>
      <c r="AZ18" s="28">
        <f>BS!AY20/BS!AY17</f>
        <v>2.8890176041041773</v>
      </c>
      <c r="BA18" s="28">
        <f>BS!AZ20/BS!AZ17</f>
        <v>2.8001278159450393</v>
      </c>
      <c r="BB18" s="28">
        <f>BS!BA20/BS!BA17</f>
        <v>3.1047474874900134</v>
      </c>
      <c r="BC18" s="28">
        <f>BS!BB20/BS!BB17</f>
        <v>3.4433099529432654</v>
      </c>
      <c r="BD18" s="28">
        <f>BS!BC20/BS!BC17</f>
        <v>2.9921289281567915</v>
      </c>
      <c r="BE18" s="28">
        <f>BS!BD20/BS!BD17</f>
        <v>2.6329127345986638</v>
      </c>
      <c r="BF18" s="28">
        <f>BS!BE20/BS!BE17</f>
        <v>2.5371635391362477</v>
      </c>
      <c r="BG18" s="28">
        <f>BS!BF20/BS!BF17</f>
        <v>2.4551809708267767</v>
      </c>
      <c r="BH18" s="28">
        <f>BS!BG20/BS!BG17</f>
        <v>2.4203713448094413</v>
      </c>
      <c r="BI18" s="28">
        <f>BS!BH20/BS!BH17</f>
        <v>2.3860057960622623</v>
      </c>
      <c r="BJ18" s="28">
        <f>BS!BI20/BS!BI17</f>
        <v>2.3156694839857646</v>
      </c>
      <c r="BK18" s="28">
        <f>BS!BJ20/BS!BJ17</f>
        <v>2.2544650981411674</v>
      </c>
      <c r="BL18" s="28">
        <f>BS!BK20/BS!BK17</f>
        <v>2.4408951771988301</v>
      </c>
      <c r="BM18" s="28">
        <f>BS!BL20/BS!BL17</f>
        <v>2.6455479452054798</v>
      </c>
      <c r="BN18" s="28">
        <f>BS!BM20/BS!BM17</f>
        <v>2.7735550044754871</v>
      </c>
      <c r="BO18" s="28">
        <f>BS!BN20/BS!BN17</f>
        <v>2.9090277568032858</v>
      </c>
      <c r="BP18" s="28">
        <f>BS!BO20/BS!BO17</f>
        <v>3.0289681073759387</v>
      </c>
      <c r="BQ18" s="28">
        <f>BS!BP20/BS!BP17</f>
        <v>3.1536143632882387</v>
      </c>
      <c r="BR18" s="28">
        <f>BS!BQ20/BS!BQ17</f>
        <v>3.0006770073267242</v>
      </c>
      <c r="BS18" s="28">
        <f>BS!BR20/BS!BR17</f>
        <v>2.8598959838197051</v>
      </c>
    </row>
    <row r="19" spans="1:71" s="29" customFormat="1" x14ac:dyDescent="0.25">
      <c r="A19" s="43" t="s">
        <v>268</v>
      </c>
      <c r="B19" s="27" t="s">
        <v>206</v>
      </c>
      <c r="C19" s="27" t="s">
        <v>231</v>
      </c>
      <c r="D19" s="28">
        <f>(BS!C13+BS!C15)/(BS!C13+BS!C15+BS!C20)</f>
        <v>0.49924385878903943</v>
      </c>
      <c r="E19" s="28">
        <f>(BS!D13+BS!D15)/(BS!D13+BS!D15+BS!D20)</f>
        <v>0.49764838885708529</v>
      </c>
      <c r="F19" s="28">
        <f>(BS!E13+BS!E15)/(BS!E13+BS!E15+BS!E20)</f>
        <v>0.50823545764125377</v>
      </c>
      <c r="G19" s="28">
        <f>(BS!F13+BS!F15)/(BS!F13+BS!F15+BS!F20)</f>
        <v>0.46419582656419667</v>
      </c>
      <c r="H19" s="28">
        <f>(BS!G13+BS!G15)/(BS!G13+BS!G15+BS!G20)</f>
        <v>0.46575229554408931</v>
      </c>
      <c r="I19" s="28">
        <f>(BS!H13+BS!H15)/(BS!H13+BS!H15+BS!H20)</f>
        <v>0.47656461886172174</v>
      </c>
      <c r="J19" s="28">
        <f>(BS!I13+BS!I15)/(BS!I13+BS!I15+BS!I20)</f>
        <v>0.45155157997696688</v>
      </c>
      <c r="K19" s="28">
        <f>(BS!J13+BS!J15)/(BS!J13+BS!J15+BS!J20)</f>
        <v>0.41908813228638597</v>
      </c>
      <c r="L19" s="28">
        <f>(BS!K13+BS!K15)/(BS!K13+BS!K15+BS!K20)</f>
        <v>0.42195197282063163</v>
      </c>
      <c r="M19" s="28">
        <f>(BS!L13+BS!L15)/(BS!L13+BS!L15+BS!L20)</f>
        <v>0.38334844600087548</v>
      </c>
      <c r="N19" s="28">
        <f>(BS!M13+BS!M15)/(BS!M13+BS!M15+BS!M20)</f>
        <v>0.23756103668461254</v>
      </c>
      <c r="O19" s="28">
        <f>(BS!N13+BS!N15)/(BS!N13+BS!N15+BS!N20)</f>
        <v>0.2441772752369917</v>
      </c>
      <c r="P19" s="28">
        <f>(BS!O13+BS!O15)/(BS!O13+BS!O15+BS!O20)</f>
        <v>0.31008002404478341</v>
      </c>
      <c r="Q19" s="28">
        <f>(BS!P13+BS!P15)/(BS!P13+BS!P15+BS!P20)</f>
        <v>0.38287013150004878</v>
      </c>
      <c r="R19" s="28">
        <f>(BS!Q13+BS!Q15)/(BS!Q13+BS!Q15+BS!Q20)</f>
        <v>0.40685178507032094</v>
      </c>
      <c r="S19" s="28">
        <f>(BS!R13+BS!R15)/(BS!R13+BS!R15+BS!R20)</f>
        <v>0.3981987633300475</v>
      </c>
      <c r="T19" s="28">
        <f>(BS!S13+BS!S15)/(BS!S13+BS!S15+BS!S20)</f>
        <v>0.40915584457559523</v>
      </c>
      <c r="U19" s="28">
        <f>(BS!T13+BS!T15)/(BS!T13+BS!T15+BS!T20)</f>
        <v>0.39509451851082206</v>
      </c>
      <c r="V19" s="28">
        <f>(BS!U13+BS!U15)/(BS!U13+BS!U15+BS!U20)</f>
        <v>0.33749105542681201</v>
      </c>
      <c r="W19" s="28">
        <f>(BS!V13+BS!V15)/(BS!V13+BS!V15+BS!V20)</f>
        <v>0.27984723971767339</v>
      </c>
      <c r="X19" s="28">
        <f>(BS!W13+BS!W15)/(BS!W13+BS!W15+BS!W20)</f>
        <v>0.25024768883155019</v>
      </c>
      <c r="Y19" s="28">
        <f>(BS!X13+BS!X15)/(BS!X13+BS!X15+BS!X20)</f>
        <v>0.16878391419215011</v>
      </c>
      <c r="Z19" s="28">
        <f>(BS!Y13+BS!Y15)/(BS!Y13+BS!Y15+BS!Y20)</f>
        <v>0.14957238990749039</v>
      </c>
      <c r="AA19" s="28">
        <f>(BS!Z13+BS!Z15)/(BS!Z13+BS!Z15+BS!Z20)</f>
        <v>0.15141033760413114</v>
      </c>
      <c r="AB19" s="28">
        <f>(BS!AA13+BS!AA15)/(BS!AA13+BS!AA15+BS!AA20)</f>
        <v>0.14086395441404451</v>
      </c>
      <c r="AC19" s="28">
        <f>(BS!AB13+BS!AB15)/(BS!AB13+BS!AB15+BS!AB20)</f>
        <v>0.12518671680120089</v>
      </c>
      <c r="AD19" s="28">
        <f>(BS!AC13+BS!AC15)/(BS!AC13+BS!AC15+BS!AC20)</f>
        <v>0.23923903719029119</v>
      </c>
      <c r="AE19" s="28">
        <f>(BS!AD13+BS!AD15)/(BS!AD13+BS!AD15+BS!AD20)</f>
        <v>0.24809184711524487</v>
      </c>
      <c r="AF19" s="28">
        <f>(BS!AE13+BS!AE15)/(BS!AE13+BS!AE15+BS!AE20)</f>
        <v>0.24126527762988209</v>
      </c>
      <c r="AG19" s="28">
        <f>(BS!AF13+BS!AF15)/(BS!AF13+BS!AF15+BS!AF20)</f>
        <v>0.22738788207291497</v>
      </c>
      <c r="AH19" s="28">
        <f>(BS!AG13+BS!AG15)/(BS!AG13+BS!AG15+BS!AG20)</f>
        <v>0.16065328716490423</v>
      </c>
      <c r="AI19" s="28">
        <f>(BS!AH13+BS!AH15)/(BS!AH13+BS!AH15+BS!AH20)</f>
        <v>0.10271258762572386</v>
      </c>
      <c r="AJ19" s="28">
        <f>(BS!AI13+BS!AI15)/(BS!AI13+BS!AI15+BS!AI20)</f>
        <v>3.5875151676863164E-2</v>
      </c>
      <c r="AK19" s="28">
        <f>(BS!AJ13+BS!AJ15)/(BS!AJ13+BS!AJ15+BS!AJ20)</f>
        <v>2.0175701244178858E-2</v>
      </c>
      <c r="AL19" s="28">
        <f>(BS!AK13+BS!AK15)/(BS!AK13+BS!AK15+BS!AK20)</f>
        <v>1.6149227658911702E-2</v>
      </c>
      <c r="AM19" s="28">
        <f>(BS!AL13+BS!AL15)/(BS!AL13+BS!AL15+BS!AL20)</f>
        <v>1.374996363213174E-2</v>
      </c>
      <c r="AN19" s="28">
        <f>(BS!AM13+BS!AM15)/(BS!AM13+BS!AM15+BS!AM20)</f>
        <v>3.4181387683093847E-3</v>
      </c>
      <c r="AO19" s="28">
        <f>(BS!AN13+BS!AN15)/(BS!AN13+BS!AN15+BS!AN20)</f>
        <v>2.897086070405929E-3</v>
      </c>
      <c r="AP19" s="28">
        <f>(BS!AO13+BS!AO15)/(BS!AO13+BS!AO15+BS!AO20)</f>
        <v>2.5883431701980717E-3</v>
      </c>
      <c r="AQ19" s="28">
        <f>(BS!AP13+BS!AP15)/(BS!AP13+BS!AP15+BS!AP20)</f>
        <v>2.061844149167998E-3</v>
      </c>
      <c r="AR19" s="28">
        <f>(BS!AQ13+BS!AQ15)/(BS!AQ13+BS!AQ15+BS!AQ20)</f>
        <v>1.6183361246495172E-3</v>
      </c>
      <c r="AS19" s="28">
        <f>(BS!AR13+BS!AR15)/(BS!AR13+BS!AR15+BS!AR20)</f>
        <v>1.221161794544225E-3</v>
      </c>
      <c r="AT19" s="28">
        <f>(BS!AS13+BS!AS15)/(BS!AS13+BS!AS15+BS!AS20)</f>
        <v>7.9575105945925938E-4</v>
      </c>
      <c r="AU19" s="28">
        <f>(BS!AT13+BS!AT15)/(BS!AT13+BS!AT15+BS!AT20)</f>
        <v>5.5339386078685695E-4</v>
      </c>
      <c r="AV19" s="28">
        <f>(BS!AU13+BS!AU15)/(BS!AU13+BS!AU15+BS!AU20)</f>
        <v>3.4416472899126161E-4</v>
      </c>
      <c r="AW19" s="28">
        <f>(BS!AV13+BS!AV15)/(BS!AV13+BS!AV15+BS!AV20)</f>
        <v>1.4680934359911259E-4</v>
      </c>
      <c r="AX19" s="28">
        <f>(BS!AW13+BS!AW15)/(BS!AW13+BS!AW15+BS!AW20)</f>
        <v>6.8776842073086872E-5</v>
      </c>
      <c r="AY19" s="28">
        <f>(BS!AX13+BS!AX15)/(BS!AX13+BS!AX15+BS!AX20)</f>
        <v>0</v>
      </c>
      <c r="AZ19" s="28">
        <f>(BS!AY13+BS!AY15)/(BS!AY13+BS!AY15+BS!AY20)</f>
        <v>0</v>
      </c>
      <c r="BA19" s="28">
        <f>(BS!AZ13+BS!AZ15)/(BS!AZ13+BS!AZ15+BS!AZ20)</f>
        <v>0</v>
      </c>
      <c r="BB19" s="28">
        <f>(BS!BA13+BS!BA15)/(BS!BA13+BS!BA15+BS!BA20)</f>
        <v>0</v>
      </c>
      <c r="BC19" s="28">
        <f>(BS!BB13+BS!BB15)/(BS!BB13+BS!BB15+BS!BB20)</f>
        <v>0</v>
      </c>
      <c r="BD19" s="28">
        <f>(BS!BC13+BS!BC15)/(BS!BC13+BS!BC15+BS!BC20)</f>
        <v>2.0074497976439051E-2</v>
      </c>
      <c r="BE19" s="28">
        <f>(BS!BD13+BS!BD15)/(BS!BD13+BS!BD15+BS!BD20)</f>
        <v>4.0137614678899092E-2</v>
      </c>
      <c r="BF19" s="28">
        <f>(BS!BE13+BS!BE15)/(BS!BE13+BS!BE15+BS!BE20)</f>
        <v>7.2850759606791785E-2</v>
      </c>
      <c r="BG19" s="28">
        <f>(BS!BF13+BS!BF15)/(BS!BF13+BS!BF15+BS!BF20)</f>
        <v>0.10098402074422111</v>
      </c>
      <c r="BH19" s="28">
        <f>(BS!BG13+BS!BG15)/(BS!BG13+BS!BG15+BS!BG20)</f>
        <v>0.10317915694128005</v>
      </c>
      <c r="BI19" s="28">
        <f>(BS!BH13+BS!BH15)/(BS!BH13+BS!BH15+BS!BH20)</f>
        <v>0.1053981696183531</v>
      </c>
      <c r="BJ19" s="28">
        <f>(BS!BI13+BS!BI15)/(BS!BI13+BS!BI15+BS!BI20)</f>
        <v>0.12777120356892274</v>
      </c>
      <c r="BK19" s="28">
        <f>(BS!BJ13+BS!BJ15)/(BS!BJ13+BS!BJ15+BS!BJ20)</f>
        <v>0.14740785165812942</v>
      </c>
      <c r="BL19" s="28">
        <f>(BS!BK13+BS!BK15)/(BS!BK13+BS!BK15+BS!BK20)</f>
        <v>0.13671619384887795</v>
      </c>
      <c r="BM19" s="28">
        <f>(BS!BL13+BS!BL15)/(BS!BL13+BS!BL15+BS!BL20)</f>
        <v>0.12646884217072965</v>
      </c>
      <c r="BN19" s="28">
        <f>(BS!BM13+BS!BM15)/(BS!BM13+BS!BM15+BS!BM20)</f>
        <v>9.9615580654227431E-2</v>
      </c>
      <c r="BO19" s="28">
        <f>(BS!BN13+BS!BN15)/(BS!BN13+BS!BN15+BS!BN20)</f>
        <v>7.2163458759609264E-2</v>
      </c>
      <c r="BP19" s="28">
        <f>(BS!BO13+BS!BO15)/(BS!BO13+BS!BO15+BS!BO20)</f>
        <v>6.6683740739686789E-2</v>
      </c>
      <c r="BQ19" s="28">
        <f>(BS!BP13+BS!BP15)/(BS!BP13+BS!BP15+BS!BP20)</f>
        <v>6.1369581464872938E-2</v>
      </c>
      <c r="BR19" s="28">
        <f>(BS!BQ13+BS!BQ15)/(BS!BQ13+BS!BQ15+BS!BQ20)</f>
        <v>5.8064577066026912E-2</v>
      </c>
      <c r="BS19" s="28">
        <f>(BS!BR13+BS!BR15)/(BS!BR13+BS!BR15+BS!BR20)</f>
        <v>5.4685933127680102E-2</v>
      </c>
    </row>
    <row r="20" spans="1:71" s="29" customFormat="1" x14ac:dyDescent="0.25">
      <c r="A20" s="43" t="s">
        <v>269</v>
      </c>
      <c r="B20" s="27" t="s">
        <v>207</v>
      </c>
      <c r="C20" s="27" t="s">
        <v>232</v>
      </c>
      <c r="D20" s="28">
        <f>BS!C15/(BS!C15+BS!C20)</f>
        <v>0.48864126660080731</v>
      </c>
      <c r="E20" s="28">
        <f>BS!D15/(BS!D15+BS!D20)</f>
        <v>0.49080913697290013</v>
      </c>
      <c r="F20" s="28">
        <f>BS!E15/(BS!E15+BS!E20)</f>
        <v>0.50248721238860283</v>
      </c>
      <c r="G20" s="28">
        <f>BS!F15/(BS!F15+BS!F20)</f>
        <v>0.32057809514660518</v>
      </c>
      <c r="H20" s="28">
        <f>BS!G15/(BS!G15+BS!G20)</f>
        <v>0.35200199950012495</v>
      </c>
      <c r="I20" s="28">
        <f>BS!H15/(BS!H15+BS!H20)</f>
        <v>0.3741192425240028</v>
      </c>
      <c r="J20" s="28">
        <f>BS!I15/(BS!I15+BS!I20)</f>
        <v>0.4361035190306648</v>
      </c>
      <c r="K20" s="28">
        <f>BS!J15/(BS!J15+BS!J20)</f>
        <v>0.27655294656549362</v>
      </c>
      <c r="L20" s="28">
        <f>BS!K15/(BS!K15+BS!K20)</f>
        <v>0.27923478327845491</v>
      </c>
      <c r="M20" s="28">
        <f>BS!L15/(BS!L15+BS!L20)</f>
        <v>0.37231359256518592</v>
      </c>
      <c r="N20" s="28">
        <f>BS!M15/(BS!M15+BS!M20)</f>
        <v>0.2275218185508423</v>
      </c>
      <c r="O20" s="28">
        <f>BS!N15/(BS!N15+BS!N20)</f>
        <v>0.21222928284269227</v>
      </c>
      <c r="P20" s="28">
        <f>BS!O15/(BS!O15+BS!O20)</f>
        <v>0.28544635283314013</v>
      </c>
      <c r="Q20" s="28">
        <f>BS!P15/(BS!P15+BS!P20)</f>
        <v>0.36940723852949564</v>
      </c>
      <c r="R20" s="28">
        <f>BS!Q15/(BS!Q15+BS!Q20)</f>
        <v>0.39912589502769769</v>
      </c>
      <c r="S20" s="28">
        <f>BS!R15/(BS!R15+BS!R20)</f>
        <v>0.29320623369593818</v>
      </c>
      <c r="T20" s="28">
        <f>BS!S15/(BS!S15+BS!S20)</f>
        <v>0.31578435188789417</v>
      </c>
      <c r="U20" s="28">
        <f>BS!T15/(BS!T15+BS!T20)</f>
        <v>0.31170798389182397</v>
      </c>
      <c r="V20" s="28">
        <f>BS!U15/(BS!U15+BS!U20)</f>
        <v>0.29397855029068343</v>
      </c>
      <c r="W20" s="28">
        <f>BS!V15/(BS!V15+BS!V20)</f>
        <v>0.24846634301055825</v>
      </c>
      <c r="X20" s="28">
        <f>BS!W15/(BS!W15+BS!W20)</f>
        <v>0.22305686661200852</v>
      </c>
      <c r="Y20" s="28">
        <f>BS!X15/(BS!X15+BS!X20)</f>
        <v>0.14703160765596843</v>
      </c>
      <c r="Z20" s="28">
        <f>BS!Y15/(BS!Y15+BS!Y20)</f>
        <v>0.13922308750836029</v>
      </c>
      <c r="AA20" s="28">
        <f>BS!Z15/(BS!Z15+BS!Z20)</f>
        <v>0.11222023211451371</v>
      </c>
      <c r="AB20" s="28">
        <f>BS!AA15/(BS!AA15+BS!AA20)</f>
        <v>0.11133101709728915</v>
      </c>
      <c r="AC20" s="28">
        <f>BS!AB15/(BS!AB15+BS!AB20)</f>
        <v>0.10434088203830102</v>
      </c>
      <c r="AD20" s="28">
        <f>BS!AC15/(BS!AC15+BS!AC20)</f>
        <v>0.23135065547546665</v>
      </c>
      <c r="AE20" s="28">
        <f>BS!AD15/(BS!AD15+BS!AD20)</f>
        <v>4.5381413473460461E-2</v>
      </c>
      <c r="AF20" s="28">
        <f>BS!AE15/(BS!AE15+BS!AE20)</f>
        <v>4.5750126484330821E-2</v>
      </c>
      <c r="AG20" s="28">
        <f>BS!AF15/(BS!AF15+BS!AF20)</f>
        <v>4.4747960372960374E-2</v>
      </c>
      <c r="AH20" s="28">
        <f>BS!AG15/(BS!AG15+BS!AG20)</f>
        <v>2.4902486178475736E-2</v>
      </c>
      <c r="AI20" s="28">
        <f>BS!AH15/(BS!AH15+BS!AH20)</f>
        <v>5.2736186564197691E-3</v>
      </c>
      <c r="AJ20" s="28">
        <f>BS!AI15/(BS!AI15+BS!AI20)</f>
        <v>5.2177561026770496E-3</v>
      </c>
      <c r="AK20" s="28">
        <f>BS!AJ15/(BS!AJ15+BS!AJ20)</f>
        <v>5.1487710219922378E-3</v>
      </c>
      <c r="AL20" s="28">
        <f>BS!AK15/(BS!AK15+BS!AK20)</f>
        <v>4.9173745173745178E-3</v>
      </c>
      <c r="AM20" s="28">
        <f>BS!AL15/(BS!AL15+BS!AL20)</f>
        <v>2.1723644627077432E-3</v>
      </c>
      <c r="AN20" s="28">
        <f>BS!AM15/(BS!AM15+BS!AM20)</f>
        <v>2.1441521011528446E-3</v>
      </c>
      <c r="AO20" s="28">
        <f>BS!AN15/(BS!AN15+BS!AN20)</f>
        <v>2.073464708956356E-3</v>
      </c>
      <c r="AP20" s="28">
        <f>BS!AO15/(BS!AO15+BS!AO20)</f>
        <v>2.1424341303110882E-3</v>
      </c>
      <c r="AQ20" s="28">
        <f>BS!AP15/(BS!AP15+BS!AP20)</f>
        <v>6.0994034895302891E-4</v>
      </c>
      <c r="AR20" s="28">
        <f>BS!AQ15/(BS!AQ15+BS!AQ20)</f>
        <v>6.0278410910392379E-4</v>
      </c>
      <c r="AS20" s="28">
        <f>BS!AR15/(BS!AR15+BS!AR20)</f>
        <v>6.0156029702039678E-4</v>
      </c>
      <c r="AT20" s="28">
        <f>BS!AS15/(BS!AS15+BS!AS20)</f>
        <v>5.9230740754451564E-4</v>
      </c>
      <c r="AU20" s="28">
        <f>BS!AT15/(BS!AT15+BS!AT20)</f>
        <v>0</v>
      </c>
      <c r="AV20" s="28">
        <f>BS!AU15/(BS!AU15+BS!AU20)</f>
        <v>0</v>
      </c>
      <c r="AW20" s="28">
        <f>BS!AV15/(BS!AV15+BS!AV20)</f>
        <v>0</v>
      </c>
      <c r="AX20" s="28">
        <f>BS!AW15/(BS!AW15+BS!AW20)</f>
        <v>0</v>
      </c>
      <c r="AY20" s="28">
        <f>BS!AX15/(BS!AX15+BS!AX20)</f>
        <v>0</v>
      </c>
      <c r="AZ20" s="28">
        <f>BS!AY15/(BS!AY15+BS!AY20)</f>
        <v>0</v>
      </c>
      <c r="BA20" s="28">
        <f>BS!AZ15/(BS!AZ15+BS!AZ20)</f>
        <v>0</v>
      </c>
      <c r="BB20" s="28">
        <f>BS!BA15/(BS!BA15+BS!BA20)</f>
        <v>0</v>
      </c>
      <c r="BC20" s="28">
        <f>BS!BB15/(BS!BB15+BS!BB20)</f>
        <v>0</v>
      </c>
      <c r="BD20" s="28">
        <f>BS!BC15/(BS!BC15+BS!BC20)</f>
        <v>2.0074497976439051E-2</v>
      </c>
      <c r="BE20" s="28">
        <f>BS!BD15/(BS!BD15+BS!BD20)</f>
        <v>4.0137614678899092E-2</v>
      </c>
      <c r="BF20" s="28">
        <f>BS!BE15/(BS!BE15+BS!BE20)</f>
        <v>2.0228539049957504E-2</v>
      </c>
      <c r="BG20" s="28">
        <f>BS!BF15/(BS!BF15+BS!BF20)</f>
        <v>1.2064953771529171E-3</v>
      </c>
      <c r="BH20" s="28">
        <f>BS!BG15/(BS!BG15+BS!BG20)</f>
        <v>4.78018370762925E-2</v>
      </c>
      <c r="BI20" s="28">
        <f>BS!BH15/(BS!BH15+BS!BH20)</f>
        <v>9.088632379391208E-2</v>
      </c>
      <c r="BJ20" s="28">
        <f>BS!BI15/(BS!BI15+BS!BI20)</f>
        <v>0.10474071446613892</v>
      </c>
      <c r="BK20" s="28">
        <f>BS!BJ15/(BS!BJ15+BS!BJ20)</f>
        <v>0.11713142542988914</v>
      </c>
      <c r="BL20" s="28">
        <f>BS!BK15/(BS!BK15+BS!BK20)</f>
        <v>0.11578418230563002</v>
      </c>
      <c r="BM20" s="28">
        <f>BS!BL15/(BS!BL15+BS!BL20)</f>
        <v>0.1145201501590425</v>
      </c>
      <c r="BN20" s="28">
        <f>BS!BM15/(BS!BM15+BS!BM20)</f>
        <v>8.3123535660753547E-2</v>
      </c>
      <c r="BO20" s="28">
        <f>BS!BN15/(BS!BN15+BS!BN20)</f>
        <v>5.0728351501054585E-2</v>
      </c>
      <c r="BP20" s="28">
        <f>BS!BO15/(BS!BO15+BS!BO20)</f>
        <v>4.9710256905543752E-2</v>
      </c>
      <c r="BQ20" s="28">
        <f>BS!BP15/(BS!BP15+BS!BP20)</f>
        <v>4.8732223673994962E-2</v>
      </c>
      <c r="BR20" s="28">
        <f>BS!BQ15/(BS!BQ15+BS!BQ20)</f>
        <v>3.8743849130805676E-2</v>
      </c>
      <c r="BS20" s="28">
        <f>BS!BR15/(BS!BR15+BS!BR20)</f>
        <v>2.8388287377420909E-2</v>
      </c>
    </row>
    <row r="21" spans="1:71" s="29" customFormat="1" x14ac:dyDescent="0.25">
      <c r="A21" s="43" t="s">
        <v>270</v>
      </c>
      <c r="B21" s="27" t="s">
        <v>208</v>
      </c>
      <c r="C21" s="27" t="s">
        <v>233</v>
      </c>
      <c r="D21" s="28">
        <f>BS!C20/BS!C11</f>
        <v>0.38586989756665874</v>
      </c>
      <c r="E21" s="28">
        <f>BS!D20/BS!D11</f>
        <v>0.37374914810551546</v>
      </c>
      <c r="F21" s="28">
        <f>BS!E20/BS!E11</f>
        <v>0.38507533757355189</v>
      </c>
      <c r="G21" s="28">
        <f>BS!F20/BS!F11</f>
        <v>0.41252487022119111</v>
      </c>
      <c r="H21" s="28">
        <f>BS!G20/BS!G11</f>
        <v>0.40801475540895277</v>
      </c>
      <c r="I21" s="28">
        <f>BS!H20/BS!H11</f>
        <v>0.40124362907849231</v>
      </c>
      <c r="J21" s="28">
        <f>BS!I20/BS!I11</f>
        <v>0.42852476394743977</v>
      </c>
      <c r="K21" s="28">
        <f>BS!J20/BS!J11</f>
        <v>0.44896395310752268</v>
      </c>
      <c r="L21" s="28">
        <f>BS!K20/BS!K11</f>
        <v>0.46437322052191821</v>
      </c>
      <c r="M21" s="28">
        <f>BS!L20/BS!L11</f>
        <v>0.48566468223430259</v>
      </c>
      <c r="N21" s="28">
        <f>BS!M20/BS!M11</f>
        <v>0.58619981517609598</v>
      </c>
      <c r="O21" s="28">
        <f>BS!N20/BS!N11</f>
        <v>0.58590693440557495</v>
      </c>
      <c r="P21" s="28">
        <f>BS!O20/BS!O11</f>
        <v>0.52907315105592212</v>
      </c>
      <c r="Q21" s="28">
        <f>BS!P20/BS!P11</f>
        <v>0.44875174917357891</v>
      </c>
      <c r="R21" s="28">
        <f>BS!Q20/BS!Q11</f>
        <v>0.45192005075508179</v>
      </c>
      <c r="S21" s="28">
        <f>BS!R20/BS!R11</f>
        <v>0.47062857600528613</v>
      </c>
      <c r="T21" s="28">
        <f>BS!S20/BS!S11</f>
        <v>0.49276245208662411</v>
      </c>
      <c r="U21" s="28">
        <f>BS!T20/BS!T11</f>
        <v>0.49309194854692712</v>
      </c>
      <c r="V21" s="28">
        <f>BS!U20/BS!U11</f>
        <v>0.54565607630252821</v>
      </c>
      <c r="W21" s="28">
        <f>BS!V20/BS!V11</f>
        <v>0.58957597847972099</v>
      </c>
      <c r="X21" s="28">
        <f>BS!W20/BS!W11</f>
        <v>0.60076532069221544</v>
      </c>
      <c r="Y21" s="28">
        <f>BS!X20/BS!X11</f>
        <v>0.62175466830757586</v>
      </c>
      <c r="Z21" s="28">
        <f>BS!Y20/BS!Y11</f>
        <v>0.62335211330334483</v>
      </c>
      <c r="AA21" s="28">
        <f>BS!Z20/BS!Z11</f>
        <v>0.64129022757275012</v>
      </c>
      <c r="AB21" s="28">
        <f>BS!AA20/BS!AA11</f>
        <v>0.65613550427450706</v>
      </c>
      <c r="AC21" s="28">
        <f>BS!AB20/BS!AB11</f>
        <v>0.63682721974631473</v>
      </c>
      <c r="AD21" s="28">
        <f>BS!AC20/BS!AC11</f>
        <v>0.57007808511845115</v>
      </c>
      <c r="AE21" s="28">
        <f>BS!AD20/BS!AD11</f>
        <v>0.58162760580606876</v>
      </c>
      <c r="AF21" s="28">
        <f>BS!AE20/BS!AE11</f>
        <v>0.59353957933220713</v>
      </c>
      <c r="AG21" s="28">
        <f>BS!AF20/BS!AF11</f>
        <v>0.60235822623170698</v>
      </c>
      <c r="AH21" s="28">
        <f>BS!AG20/BS!AG11</f>
        <v>0.64615661242470546</v>
      </c>
      <c r="AI21" s="28">
        <f>BS!AH20/BS!AH11</f>
        <v>0.69384548554950698</v>
      </c>
      <c r="AJ21" s="28">
        <f>BS!AI20/BS!AI11</f>
        <v>0.72217489994908224</v>
      </c>
      <c r="AK21" s="28">
        <f>BS!AJ20/BS!AJ11</f>
        <v>0.69618826468950723</v>
      </c>
      <c r="AL21" s="28">
        <f>BS!AK20/BS!AK11</f>
        <v>0.70611520252498683</v>
      </c>
      <c r="AM21" s="28">
        <f>BS!AL20/BS!AL11</f>
        <v>0.74111710640232964</v>
      </c>
      <c r="AN21" s="28">
        <f>BS!AM20/BS!AM11</f>
        <v>0.72077278870449191</v>
      </c>
      <c r="AO21" s="28">
        <f>BS!AN20/BS!AN11</f>
        <v>0.73302651945103703</v>
      </c>
      <c r="AP21" s="28">
        <f>BS!AO20/BS!AO11</f>
        <v>0.70644935876356474</v>
      </c>
      <c r="AQ21" s="28">
        <f>BS!AP20/BS!AP11</f>
        <v>0.74882810207042294</v>
      </c>
      <c r="AR21" s="28">
        <f>BS!AQ20/BS!AQ11</f>
        <v>0.712836566883431</v>
      </c>
      <c r="AS21" s="28">
        <f>BS!AR20/BS!AR11</f>
        <v>0.67944277589622337</v>
      </c>
      <c r="AT21" s="28">
        <f>BS!AS20/BS!AS11</f>
        <v>0.69596040318630614</v>
      </c>
      <c r="AU21" s="28">
        <f>BS!AT20/BS!AT11</f>
        <v>0.72023379277684996</v>
      </c>
      <c r="AV21" s="28">
        <f>BS!AU20/BS!AU11</f>
        <v>0.71912174973732201</v>
      </c>
      <c r="AW21" s="28">
        <f>BS!AV20/BS!AV11</f>
        <v>0.71807638238050608</v>
      </c>
      <c r="AX21" s="28">
        <f>BS!AW20/BS!AW11</f>
        <v>0.73420342387736437</v>
      </c>
      <c r="AY21" s="28">
        <f>BS!AX20/BS!AX11</f>
        <v>0.74902809636114975</v>
      </c>
      <c r="AZ21" s="28">
        <f>BS!AY20/BS!AY11</f>
        <v>0.74286565354071044</v>
      </c>
      <c r="BA21" s="28">
        <f>BS!AZ20/BS!AZ11</f>
        <v>0.73685095648517973</v>
      </c>
      <c r="BB21" s="28">
        <f>BS!BA20/BS!BA11</f>
        <v>0.75637965476617319</v>
      </c>
      <c r="BC21" s="28">
        <f>BS!BB20/BS!BB11</f>
        <v>0.77494255170346682</v>
      </c>
      <c r="BD21" s="28">
        <f>BS!BC20/BS!BC11</f>
        <v>0.74950708807350297</v>
      </c>
      <c r="BE21" s="28">
        <f>BS!BD20/BS!BD11</f>
        <v>0.72473877765454431</v>
      </c>
      <c r="BF21" s="28">
        <f>BS!BE20/BS!BE11</f>
        <v>0.71728759811761678</v>
      </c>
      <c r="BG21" s="28">
        <f>BS!BF20/BS!BF11</f>
        <v>0.71057955909015269</v>
      </c>
      <c r="BH21" s="28">
        <f>BS!BG20/BS!BG11</f>
        <v>0.70763719478692766</v>
      </c>
      <c r="BI21" s="28">
        <f>BS!BH20/BS!BH11</f>
        <v>0.70467299615289591</v>
      </c>
      <c r="BJ21" s="28">
        <f>BS!BI20/BS!BI11</f>
        <v>0.69840471249187674</v>
      </c>
      <c r="BK21" s="28">
        <f>BS!BJ20/BS!BJ11</f>
        <v>0.69272984350910272</v>
      </c>
      <c r="BL21" s="28">
        <f>BS!BK20/BS!BK11</f>
        <v>0.70937795297382999</v>
      </c>
      <c r="BM21" s="28">
        <f>BS!BL20/BS!BL11</f>
        <v>0.72569281352747772</v>
      </c>
      <c r="BN21" s="28">
        <f>BS!BM20/BS!BM11</f>
        <v>0.73499790017265243</v>
      </c>
      <c r="BO21" s="28">
        <f>BS!BN20/BS!BN11</f>
        <v>0.74418191370997644</v>
      </c>
      <c r="BP21" s="28">
        <f>BS!BO20/BS!BO11</f>
        <v>0.7517974892456275</v>
      </c>
      <c r="BQ21" s="28">
        <f>BS!BP20/BS!BP11</f>
        <v>0.75924582483185965</v>
      </c>
      <c r="BR21" s="28">
        <f>BS!BQ20/BS!BQ11</f>
        <v>0.75004230579758635</v>
      </c>
      <c r="BS21" s="28">
        <f>BS!BR20/BS!BR11</f>
        <v>0.74092566115980862</v>
      </c>
    </row>
    <row r="22" spans="1:71" s="29" customFormat="1" x14ac:dyDescent="0.25">
      <c r="A22" s="46" t="s">
        <v>271</v>
      </c>
      <c r="B22" s="32" t="s">
        <v>209</v>
      </c>
      <c r="C22" s="27" t="s">
        <v>234</v>
      </c>
      <c r="D22" s="33">
        <f>BS!C9/BS!C20</f>
        <v>1.5992784860242888</v>
      </c>
      <c r="E22" s="33">
        <f>BS!D9/BS!D20</f>
        <v>1.6721707072086731</v>
      </c>
      <c r="F22" s="33">
        <f>BS!E9/BS!E20</f>
        <v>1.6322957885811196</v>
      </c>
      <c r="G22" s="33">
        <f>BS!F9/BS!F20</f>
        <v>1.6127755172576312</v>
      </c>
      <c r="H22" s="33">
        <f>BS!G9/BS!G20</f>
        <v>1.6125493705257961</v>
      </c>
      <c r="I22" s="33">
        <f>BS!H9/BS!H20</f>
        <v>1.6585281602788551</v>
      </c>
      <c r="J22" s="33">
        <f>BS!I9/BS!I20</f>
        <v>1.6092853341771058</v>
      </c>
      <c r="K22" s="33">
        <f>BS!J9/BS!J20</f>
        <v>1.4720027529249828</v>
      </c>
      <c r="L22" s="33">
        <f>BS!K9/BS!K20</f>
        <v>1.4364505830650656</v>
      </c>
      <c r="M22" s="33">
        <f>BS!L9/BS!L20</f>
        <v>1.3656749527805594</v>
      </c>
      <c r="N22" s="33">
        <f>BS!M9/BS!M20</f>
        <v>1.1168549658434053</v>
      </c>
      <c r="O22" s="33">
        <f>BS!N9/BS!N20</f>
        <v>1.1664643180508683</v>
      </c>
      <c r="P22" s="33">
        <f>BS!O9/BS!O20</f>
        <v>1.2415648347818511</v>
      </c>
      <c r="Q22" s="33">
        <f>BS!P9/BS!P20</f>
        <v>1.2321319624901141</v>
      </c>
      <c r="R22" s="33">
        <f>BS!Q9/BS!Q20</f>
        <v>1.2349442872302794</v>
      </c>
      <c r="S22" s="33">
        <f>BS!R9/BS!R20</f>
        <v>1.1794888158524524</v>
      </c>
      <c r="T22" s="33">
        <f>BS!S9/BS!S20</f>
        <v>1.0770653042022691</v>
      </c>
      <c r="U22" s="33">
        <f>BS!T9/BS!T20</f>
        <v>1.1294685990338162</v>
      </c>
      <c r="V22" s="33">
        <f>BS!U9/BS!U20</f>
        <v>1.0253869478190214</v>
      </c>
      <c r="W22" s="33">
        <f>BS!V9/BS!V20</f>
        <v>0.94034298618245094</v>
      </c>
      <c r="X22" s="33">
        <f>BS!W9/BS!W20</f>
        <v>0.93041981975130239</v>
      </c>
      <c r="Y22" s="33">
        <f>BS!X9/BS!X20</f>
        <v>0.87611815309657026</v>
      </c>
      <c r="Z22" s="33">
        <f>BS!Y9/BS!Y20</f>
        <v>0.91018942743080666</v>
      </c>
      <c r="AA22" s="33">
        <f>BS!Z9/BS!Z20</f>
        <v>0.97912788170552689</v>
      </c>
      <c r="AB22" s="33">
        <f>BS!AA9/BS!AA20</f>
        <v>0.95651467121840217</v>
      </c>
      <c r="AC22" s="33">
        <f>BS!AB9/BS!AB20</f>
        <v>0.96034923625597202</v>
      </c>
      <c r="AD22" s="33">
        <f>BS!AC9/BS!AC20</f>
        <v>1.111866542849562</v>
      </c>
      <c r="AE22" s="33">
        <f>BS!AD9/BS!AD20</f>
        <v>1.1055687414474242</v>
      </c>
      <c r="AF22" s="33">
        <f>BS!AE9/BS!AE20</f>
        <v>1.0721843202994037</v>
      </c>
      <c r="AG22" s="33">
        <f>BS!AF9/BS!AF20</f>
        <v>1.0676239352737977</v>
      </c>
      <c r="AH22" s="33">
        <f>BS!AG9/BS!AG20</f>
        <v>1.0182477181656278</v>
      </c>
      <c r="AI22" s="33">
        <f>BS!AH9/BS!AH20</f>
        <v>0.96051790281329907</v>
      </c>
      <c r="AJ22" s="33">
        <f>BS!AI9/BS!AI20</f>
        <v>0.91640089615181874</v>
      </c>
      <c r="AK22" s="33">
        <f>BS!AJ9/BS!AJ20</f>
        <v>0.96317390965124439</v>
      </c>
      <c r="AL22" s="33">
        <f>BS!AK9/BS!AK20</f>
        <v>0.97991668684310174</v>
      </c>
      <c r="AM22" s="33">
        <f>BS!AL9/BS!AL20</f>
        <v>0.91673943312958728</v>
      </c>
      <c r="AN22" s="33">
        <f>BS!AM9/BS!AM20</f>
        <v>0.95158012426700522</v>
      </c>
      <c r="AO22" s="33">
        <f>BS!AN9/BS!AN20</f>
        <v>0.91385970246742565</v>
      </c>
      <c r="AP22" s="33">
        <f>BS!AO9/BS!AO20</f>
        <v>0.91361824687981841</v>
      </c>
      <c r="AQ22" s="33">
        <f>BS!AP9/BS!AP20</f>
        <v>0.85535591303325353</v>
      </c>
      <c r="AR22" s="33">
        <f>BS!AQ9/BS!AQ20</f>
        <v>0.9114503816793893</v>
      </c>
      <c r="AS22" s="33">
        <f>BS!AR9/BS!AR20</f>
        <v>0.92562496473111011</v>
      </c>
      <c r="AT22" s="33">
        <f>BS!AS9/BS!AS20</f>
        <v>0.9417713079231026</v>
      </c>
      <c r="AU22" s="33">
        <f>BS!AT9/BS!AT20</f>
        <v>0.87238938971847801</v>
      </c>
      <c r="AV22" s="33">
        <f>BS!AU9/BS!AU20</f>
        <v>0.88759572752922211</v>
      </c>
      <c r="AW22" s="33">
        <f>BS!AV9/BS!AV20</f>
        <v>0.90193327351333707</v>
      </c>
      <c r="AX22" s="33">
        <f>BS!AW9/BS!AW20</f>
        <v>0.88377442701128783</v>
      </c>
      <c r="AY22" s="33">
        <f>BS!AX9/BS!AX20</f>
        <v>0.86777180320326652</v>
      </c>
      <c r="AZ22" s="33">
        <f>BS!AY9/BS!AY20</f>
        <v>0.88648698964613548</v>
      </c>
      <c r="BA22" s="33">
        <f>BS!AZ9/BS!AZ20</f>
        <v>0.90505534634257678</v>
      </c>
      <c r="BB22" s="33">
        <f>BS!BA9/BS!BA20</f>
        <v>0.84660183655226584</v>
      </c>
      <c r="BC22" s="33">
        <f>BS!BB9/BS!BB20</f>
        <v>0.79377030581197472</v>
      </c>
      <c r="BD22" s="33">
        <f>BS!BC9/BS!BC20</f>
        <v>0.78712588042641907</v>
      </c>
      <c r="BE22" s="33">
        <f>BS!BD9/BS!BD20</f>
        <v>0.78020753627857653</v>
      </c>
      <c r="BF22" s="33">
        <f>BS!BE9/BS!BE20</f>
        <v>0.74684170618550061</v>
      </c>
      <c r="BG22" s="33">
        <f>BS!BF9/BS!BF20</f>
        <v>0.71620505614515151</v>
      </c>
      <c r="BH22" s="33">
        <f>BS!BG9/BS!BG20</f>
        <v>0.70079693895932083</v>
      </c>
      <c r="BI22" s="33">
        <f>BS!BH9/BS!BH20</f>
        <v>0.6851443740452281</v>
      </c>
      <c r="BJ22" s="33">
        <f>BS!BI9/BS!BI20</f>
        <v>0.70606915596109976</v>
      </c>
      <c r="BK22" s="33">
        <f>BS!BJ9/BS!BJ20</f>
        <v>0.72533960654074126</v>
      </c>
      <c r="BL22" s="33">
        <f>BS!BK9/BS!BK20</f>
        <v>0.72010054732524054</v>
      </c>
      <c r="BM22" s="33">
        <f>BS!BL9/BS!BL20</f>
        <v>0.71519956850053945</v>
      </c>
      <c r="BN22" s="33">
        <f>BS!BM9/BS!BM20</f>
        <v>0.71935031611247802</v>
      </c>
      <c r="BO22" s="33">
        <f>BS!BN9/BS!BN20</f>
        <v>0.72334527332191245</v>
      </c>
      <c r="BP22" s="33">
        <f>BS!BO9/BS!BO20</f>
        <v>0.6989216712571017</v>
      </c>
      <c r="BQ22" s="33">
        <f>BS!BP9/BS!BP20</f>
        <v>0.67550835564491241</v>
      </c>
      <c r="BR22" s="33">
        <f>BS!BQ9/BS!BQ20</f>
        <v>0.68605479012494219</v>
      </c>
      <c r="BS22" s="33">
        <f>BS!BR9/BS!BR20</f>
        <v>0.69675998423939944</v>
      </c>
    </row>
    <row r="23" spans="1:71" s="29" customFormat="1" ht="23.25" customHeight="1" x14ac:dyDescent="0.25">
      <c r="A23" s="47" t="s">
        <v>272</v>
      </c>
      <c r="B23" s="23" t="s">
        <v>210</v>
      </c>
      <c r="C23" s="27" t="s">
        <v>235</v>
      </c>
      <c r="D23" s="42">
        <f>BS!C31/BS!C8</f>
        <v>0.96683873609205817</v>
      </c>
      <c r="E23" s="42">
        <f>BS!D31/((BS!C8+BS!D8)/2)</f>
        <v>2.0453030832592414</v>
      </c>
      <c r="F23" s="42">
        <f>BS!E31/((BS!D8+BS!E8)/2)</f>
        <v>1.8145470403468875</v>
      </c>
      <c r="G23" s="42">
        <f>BS!F31/((BS!E8+BS!F8)/2)</f>
        <v>1.4530271398747392</v>
      </c>
      <c r="H23" s="42">
        <f>BS!G31/((BS!F8+BS!G8)/2)</f>
        <v>1.5890938081318098</v>
      </c>
      <c r="I23" s="42">
        <f>BS!H31/((BS!G8+BS!H8)/2)</f>
        <v>2.6608149167683797</v>
      </c>
      <c r="J23" s="42">
        <f>BS!I31/((BS!H8+BS!I8)/2)</f>
        <v>2.8608276392463106</v>
      </c>
      <c r="K23" s="42">
        <f>BS!J31/((BS!I8+BS!J8)/2)</f>
        <v>0.98198126264239172</v>
      </c>
      <c r="L23" s="42">
        <f>BS!K31/((BS!J8+BS!K8)/2)</f>
        <v>2.2712469087420102</v>
      </c>
      <c r="M23" s="42">
        <f>BS!L31/((BS!K8+BS!L8)/2)</f>
        <v>2.2449976960777471</v>
      </c>
      <c r="N23" s="42">
        <f>BS!M31/((BS!L8+BS!M8)/2)</f>
        <v>2.5969905178894064</v>
      </c>
      <c r="O23" s="42">
        <f>BS!N31/((BS!M8+BS!N8)/2)</f>
        <v>2.3213027241544806</v>
      </c>
      <c r="P23" s="42">
        <f>BS!O31/((BS!N8+BS!O8)/2)</f>
        <v>2.2573464849763387</v>
      </c>
      <c r="Q23" s="42">
        <f>BS!P31/((BS!O8+BS!P8)/2)</f>
        <v>2.3489257427908807</v>
      </c>
      <c r="R23" s="42">
        <f>BS!Q31/((BS!P8+BS!Q8)/2)</f>
        <v>1.8958851570768245</v>
      </c>
      <c r="S23" s="42">
        <f>BS!R31/((BS!Q8+BS!R8)/2)</f>
        <v>1.4216803433808194</v>
      </c>
      <c r="T23" s="42">
        <f>BS!S31/((BS!R8+BS!S8)/2)</f>
        <v>1.2916648643972493</v>
      </c>
      <c r="U23" s="42">
        <f>BS!T31/((BS!S8+BS!T8)/2)</f>
        <v>1.8216180224170455</v>
      </c>
      <c r="V23" s="42">
        <f>BS!U31/((BS!T8+BS!U8)/2)</f>
        <v>1.8461697295065045</v>
      </c>
      <c r="W23" s="42">
        <f>BS!V31/((BS!U8+BS!V8)/2)</f>
        <v>1.9684245972128682</v>
      </c>
      <c r="X23" s="42">
        <f>BS!W31/((BS!V8+BS!W8)/2)</f>
        <v>2.3928748297635258</v>
      </c>
      <c r="Y23" s="42">
        <f>BS!X31/((BS!W8+BS!X8)/2)</f>
        <v>2.6268036588508115</v>
      </c>
      <c r="Z23" s="42">
        <f>BS!Y31/((BS!X8+BS!Y8)/2)</f>
        <v>2.1453769320239338</v>
      </c>
      <c r="AA23" s="42">
        <f>BS!Z31/((BS!Y8+BS!Z8)/2)</f>
        <v>1.737357777838314</v>
      </c>
      <c r="AB23" s="42">
        <f>BS!AA31/((BS!Z8+BS!AA8)/2)</f>
        <v>1.5816091199330287</v>
      </c>
      <c r="AC23" s="42">
        <f>BS!AB31/((BS!AA8+BS!AB8)/2)</f>
        <v>1.6747884940778341</v>
      </c>
      <c r="AD23" s="42">
        <f>BS!AC31/((BS!AB8+BS!AC8)/2)</f>
        <v>1.4107042410016737</v>
      </c>
      <c r="AE23" s="42">
        <f>BS!AD31/((BS!AC8+BS!AD8)/2)</f>
        <v>1.1840693088511023</v>
      </c>
      <c r="AF23" s="42">
        <f>BS!AE31/((BS!AD8+BS!AE8)/2)</f>
        <v>1.1536315383568481</v>
      </c>
      <c r="AG23" s="42">
        <f>BS!AF31/((BS!AE8+BS!AF8)/2)</f>
        <v>1.2034041099789379</v>
      </c>
      <c r="AH23" s="42">
        <f>BS!AG31/((BS!AF8+BS!AG8)/2)</f>
        <v>1.0493365311215899</v>
      </c>
      <c r="AI23" s="42">
        <f>BS!AH31/((BS!AG8+BS!AH8)/2)</f>
        <v>1.0376636392432999</v>
      </c>
      <c r="AJ23" s="42">
        <f>BS!AI31/((BS!AH8+BS!AI8)/2)</f>
        <v>1.1416427763604322</v>
      </c>
      <c r="AK23" s="42">
        <f>BS!AJ31/((BS!AI8+BS!AJ8)/2)</f>
        <v>1.2286381390410253</v>
      </c>
      <c r="AL23" s="42">
        <f>BS!AK31/((BS!AJ8+BS!AK8)/2)</f>
        <v>1.3384829484152423</v>
      </c>
      <c r="AM23" s="42">
        <f>BS!AL31/((BS!AK8+BS!AL8)/2)</f>
        <v>0.85676220247062385</v>
      </c>
      <c r="AN23" s="42">
        <f>BS!AM31/((BS!AL8+BS!AM8)/2)</f>
        <v>1.2888690892891237</v>
      </c>
      <c r="AO23" s="42">
        <f>BS!AN31/((BS!AM8+BS!AN8)/2)</f>
        <v>1.1011274807720519</v>
      </c>
      <c r="AP23" s="42">
        <f>BS!AO31/((BS!AN8+BS!AO8)/2)</f>
        <v>1.3153732602277519</v>
      </c>
      <c r="AQ23" s="42">
        <f>BS!AP31/((BS!AO8+BS!AP8)/2)</f>
        <v>1.1791443092770655</v>
      </c>
      <c r="AR23" s="42">
        <f>BS!AQ31/((BS!AP8+BS!AQ8)/2)</f>
        <v>1.0895136571328627</v>
      </c>
      <c r="AS23" s="42">
        <f>BS!AR31/((BS!AQ8+BS!AR8)/2)</f>
        <v>1.2864344448576503</v>
      </c>
      <c r="AT23" s="42">
        <f>BS!AS31/((BS!AR8+BS!AS8)/2)</f>
        <v>1.3490816999723338</v>
      </c>
      <c r="AU23" s="42">
        <f>BS!AT31/((BS!AS8+BS!AT8)/2)</f>
        <v>0.89142994703899858</v>
      </c>
      <c r="AV23" s="42">
        <f>BS!AU31/((BS!AT8+BS!AU8)/2)</f>
        <v>0.97681321434766699</v>
      </c>
      <c r="AW23" s="42">
        <f>BS!AV31/((BS!AU8+BS!AV8)/2)</f>
        <v>0.99338988008189533</v>
      </c>
      <c r="AX23" s="42">
        <f>BS!AW31/((BS!AV8+BS!AW8)/2)</f>
        <v>1.1995504955167535</v>
      </c>
      <c r="AY23" s="42">
        <f>BS!AX31/((BS!AW8+BS!AX8)/2)</f>
        <v>1.2513174954541859</v>
      </c>
      <c r="AZ23" s="42">
        <f>BS!AY31/((BS!AX8+BS!AY8)/2)</f>
        <v>1.1256716314111852</v>
      </c>
      <c r="BA23" s="42">
        <f>BS!AZ31/((BS!AY8+BS!AZ8)/2)</f>
        <v>1.2233616246344019</v>
      </c>
      <c r="BB23" s="42">
        <f>BS!BA31/((BS!AZ8+BS!BA8)/2)</f>
        <v>1.3857280917570847</v>
      </c>
      <c r="BC23" s="42">
        <f>BS!BB31/((BS!BA8+BS!BB8)/2)</f>
        <v>1.1935723004452696</v>
      </c>
      <c r="BD23" s="42">
        <f>BS!BC31/((BS!BB8+BS!BC8)/2)</f>
        <v>1.0877070243377016</v>
      </c>
      <c r="BE23" s="42">
        <f>BS!BD31/((BS!BC8+BS!BD8)/2)</f>
        <v>1.273770066736855</v>
      </c>
      <c r="BF23" s="42">
        <f>BS!BE31/((BS!BD8+BS!BE8)/2)</f>
        <v>1.331447212540563</v>
      </c>
      <c r="BG23" s="42">
        <f>BS!BF31/((BS!BE8+BS!BF8)/2)</f>
        <v>1.1305963008631319</v>
      </c>
      <c r="BH23" s="42">
        <f>BS!BG31/((BS!BF8+BS!BG8)/2)</f>
        <v>1.0257728479182349</v>
      </c>
      <c r="BI23" s="42">
        <f>BS!BH31/((BS!BG8+BS!BH8)/2)</f>
        <v>2.1620052081332917</v>
      </c>
      <c r="BJ23" s="42">
        <f>BS!BI31/((BS!BH8+BS!BI8)/2)</f>
        <v>0.68635285812095859</v>
      </c>
      <c r="BK23" s="42">
        <f>BS!BJ31/((BS!BI8+BS!BJ8)/2)</f>
        <v>0.59109225208041716</v>
      </c>
      <c r="BL23" s="42">
        <f>BS!BK31/((BS!BJ8+BS!BK8)/2)</f>
        <v>0.96783237652454601</v>
      </c>
      <c r="BM23" s="42">
        <f>BS!BL31/((BS!BK8+BS!BL8)/2)</f>
        <v>1.2207759577899708</v>
      </c>
      <c r="BN23" s="42">
        <f>BS!BM31/((BS!BL8+BS!BM8)/2)</f>
        <v>1.2038657383352387</v>
      </c>
      <c r="BO23" s="42">
        <f>BS!BN31/((BS!BM8+BS!BN8)/2)</f>
        <v>1.0493399053449173</v>
      </c>
      <c r="BP23" s="42">
        <f>BS!BO31/((BS!BN8+BS!BO8)/2)</f>
        <v>0.94011199639752197</v>
      </c>
      <c r="BQ23" s="42">
        <f>BS!BP31/((BS!BO8+BS!BP8)/2)</f>
        <v>1.1708081446999037</v>
      </c>
      <c r="BR23" s="42">
        <f>BS!BQ31/((BS!BP8+BS!BQ8)/2)</f>
        <v>1.1720682391177866</v>
      </c>
      <c r="BS23" s="42">
        <f>BS!BR31/((BS!BQ8+BS!BR8)/2)</f>
        <v>0.98546675032131892</v>
      </c>
    </row>
    <row r="24" spans="1:71" s="29" customFormat="1" x14ac:dyDescent="0.25">
      <c r="A24" s="48" t="s">
        <v>273</v>
      </c>
      <c r="B24" s="27" t="s">
        <v>211</v>
      </c>
      <c r="C24" s="27" t="s">
        <v>236</v>
      </c>
      <c r="D24" s="28">
        <f>BS!C30/BS!C10</f>
        <v>1.1589776602578086</v>
      </c>
      <c r="E24" s="28">
        <f>BS!D30/BS!D10</f>
        <v>2.0750958620183697</v>
      </c>
      <c r="F24" s="28">
        <f>BS!E30/BS!E10</f>
        <v>1.9507437367225844</v>
      </c>
      <c r="G24" s="28">
        <f>BS!F30/BS!F10</f>
        <v>1.7421915845322689</v>
      </c>
      <c r="H24" s="28">
        <f>BS!G30/BS!G10</f>
        <v>1.6258419522249623</v>
      </c>
      <c r="I24" s="28">
        <f>BS!H30/BS!H10</f>
        <v>2.2395713666924055</v>
      </c>
      <c r="J24" s="28">
        <f>BS!I30/BS!I10</f>
        <v>2.3080023828435259</v>
      </c>
      <c r="K24" s="28">
        <f>BS!J30/BS!J10</f>
        <v>1.0890553247321231</v>
      </c>
      <c r="L24" s="28">
        <f>BS!K30/BS!K10</f>
        <v>1.8688426857440943</v>
      </c>
      <c r="M24" s="28">
        <f>BS!L30/BS!L10</f>
        <v>1.8757701519278933</v>
      </c>
      <c r="N24" s="28">
        <f>BS!M30/BS!M10</f>
        <v>2.5935025833550163</v>
      </c>
      <c r="O24" s="28">
        <f>BS!N30/BS!N10</f>
        <v>2.3188794942108477</v>
      </c>
      <c r="P24" s="28">
        <f>BS!O30/BS!O10</f>
        <v>1.9043276739382335</v>
      </c>
      <c r="Q24" s="28">
        <f>BS!P30/BS!P10</f>
        <v>1.3779655250623724</v>
      </c>
      <c r="R24" s="28">
        <f>BS!Q30/BS!Q10</f>
        <v>1.4310132377711711</v>
      </c>
      <c r="S24" s="28">
        <f>BS!R30/BS!R10</f>
        <v>1.2378793163585631</v>
      </c>
      <c r="T24" s="28">
        <f>BS!S30/BS!S10</f>
        <v>1.0367859932907495</v>
      </c>
      <c r="U24" s="28">
        <f>BS!T30/BS!T10</f>
        <v>1.1533930704898447</v>
      </c>
      <c r="V24" s="28">
        <f>BS!U30/BS!U10</f>
        <v>1.108263367211666</v>
      </c>
      <c r="W24" s="28">
        <f>BS!V30/BS!V10</f>
        <v>1.1729770768025081</v>
      </c>
      <c r="X24" s="28">
        <f>BS!W30/BS!W10</f>
        <v>1.1912433146423902</v>
      </c>
      <c r="Y24" s="28">
        <f>BS!X30/BS!X10</f>
        <v>1.3480102929327062</v>
      </c>
      <c r="Z24" s="28">
        <f>BS!Y30/BS!Y10</f>
        <v>1.5379418615125273</v>
      </c>
      <c r="AA24" s="28">
        <f>BS!Z30/BS!Z10</f>
        <v>1.6744123591852889</v>
      </c>
      <c r="AB24" s="28">
        <f>BS!AA30/BS!AA10</f>
        <v>1.6639552035745482</v>
      </c>
      <c r="AC24" s="28">
        <f>BS!AB30/BS!AB10</f>
        <v>1.8116087927848414</v>
      </c>
      <c r="AD24" s="28">
        <f>BS!AC30/BS!AC10</f>
        <v>1.6130847877723844</v>
      </c>
      <c r="AE24" s="28">
        <f>BS!AD30/BS!AD10</f>
        <v>1.5357115864258182</v>
      </c>
      <c r="AF24" s="28">
        <f>BS!AE30/BS!AE10</f>
        <v>1.4805274143460776</v>
      </c>
      <c r="AG24" s="28">
        <f>BS!AF30/BS!AF10</f>
        <v>1.629245440856617</v>
      </c>
      <c r="AH24" s="28">
        <f>BS!AG30/BS!AG10</f>
        <v>1.6891041225868342</v>
      </c>
      <c r="AI24" s="28">
        <f>BS!AH30/BS!AH10</f>
        <v>1.7881487433844108</v>
      </c>
      <c r="AJ24" s="28">
        <f>BS!AI30/BS!AI10</f>
        <v>1.7582805684536373</v>
      </c>
      <c r="AK24" s="28">
        <f>BS!AJ30/BS!AJ10</f>
        <v>1.8695574516027094</v>
      </c>
      <c r="AL24" s="28">
        <f>BS!AK30/BS!AK10</f>
        <v>2.176916728328306</v>
      </c>
      <c r="AM24" s="28">
        <f>BS!AL30/BS!AL10</f>
        <v>1.7447830000818356</v>
      </c>
      <c r="AN24" s="28">
        <f>BS!AM30/BS!AM10</f>
        <v>1.9932791747949012</v>
      </c>
      <c r="AO24" s="28">
        <f>BS!AN30/BS!AN10</f>
        <v>1.6423436151989899</v>
      </c>
      <c r="AP24" s="28">
        <f>BS!AO30/BS!AO10</f>
        <v>1.6048388031671323</v>
      </c>
      <c r="AQ24" s="28">
        <f>BS!AP30/BS!AP10</f>
        <v>1.6036879796589611</v>
      </c>
      <c r="AR24" s="28">
        <f>BS!AQ30/BS!AQ10</f>
        <v>1.2890184496183499</v>
      </c>
      <c r="AS24" s="28">
        <f>BS!AR30/BS!AR10</f>
        <v>1.340818294530927</v>
      </c>
      <c r="AT24" s="28">
        <f>BS!AS30/BS!AS10</f>
        <v>1.5085665120454885</v>
      </c>
      <c r="AU24" s="28">
        <f>BS!AT30/BS!AT10</f>
        <v>1.2153969957081543</v>
      </c>
      <c r="AV24" s="28">
        <f>BS!AU30/BS!AU10</f>
        <v>1.1180968280467445</v>
      </c>
      <c r="AW24" s="28">
        <f>BS!AV30/BS!AV10</f>
        <v>1.1186327969144831</v>
      </c>
      <c r="AX24" s="28">
        <f>BS!AW30/BS!AW10</f>
        <v>1.293495797245038</v>
      </c>
      <c r="AY24" s="28">
        <f>BS!AX30/BS!AX10</f>
        <v>1.301267921974032</v>
      </c>
      <c r="AZ24" s="28">
        <f>BS!AY30/BS!AY10</f>
        <v>1.1448534754026858</v>
      </c>
      <c r="BA24" s="28">
        <f>BS!AZ30/BS!AZ10</f>
        <v>1.3233509403003914</v>
      </c>
      <c r="BB24" s="28">
        <f>BS!BA30/BS!BA10</f>
        <v>1.4129609479590963</v>
      </c>
      <c r="BC24" s="28">
        <f>BS!BB30/BS!BB10</f>
        <v>1.1419235761383106</v>
      </c>
      <c r="BD24" s="28">
        <f>BS!BC30/BS!BC10</f>
        <v>0.94046400923210094</v>
      </c>
      <c r="BE24" s="28">
        <f>BS!BD30/BS!BD10</f>
        <v>1.0076196659651635</v>
      </c>
      <c r="BF24" s="28">
        <f>BS!BE30/BS!BE10</f>
        <v>0.98655111481724145</v>
      </c>
      <c r="BG24" s="28">
        <f>BS!BF30/BS!BF10</f>
        <v>0.78590960975957758</v>
      </c>
      <c r="BH24" s="28">
        <f>BS!BG30/BS!BG10</f>
        <v>0.70361152045202879</v>
      </c>
      <c r="BI24" s="28">
        <f>BS!BH30/BS!BH10</f>
        <v>1.4963575876482129</v>
      </c>
      <c r="BJ24" s="28">
        <f>BS!BI30/BS!BI10</f>
        <v>0.51361022349418528</v>
      </c>
      <c r="BK24" s="28">
        <f>BS!BJ30/BS!BJ10</f>
        <v>0.42463650755422849</v>
      </c>
      <c r="BL24" s="28">
        <f>BS!BK30/BS!BK10</f>
        <v>0.64316785748925021</v>
      </c>
      <c r="BM24" s="28">
        <f>BS!BL30/BS!BL10</f>
        <v>0.79148044465422118</v>
      </c>
      <c r="BN24" s="28">
        <f>BS!BM30/BS!BM10</f>
        <v>0.80671309284134773</v>
      </c>
      <c r="BO24" s="28">
        <f>BS!BN30/BS!BN10</f>
        <v>0.75516358463726863</v>
      </c>
      <c r="BP24" s="28">
        <f>BS!BO30/BS!BO10</f>
        <v>0.6606517678881948</v>
      </c>
      <c r="BQ24" s="28">
        <f>BS!BP30/BS!BP10</f>
        <v>0.81013698205116269</v>
      </c>
      <c r="BR24" s="28">
        <f>BS!BQ30/BS!BQ10</f>
        <v>0.87005314286599633</v>
      </c>
      <c r="BS24" s="28">
        <f>BS!BR30/BS!BR10</f>
        <v>0.80210692456479715</v>
      </c>
    </row>
    <row r="25" spans="1:71" s="29" customFormat="1" x14ac:dyDescent="0.25">
      <c r="A25" s="49" t="s">
        <v>274</v>
      </c>
      <c r="B25" s="32" t="s">
        <v>212</v>
      </c>
      <c r="C25" s="27" t="s">
        <v>237</v>
      </c>
      <c r="D25" s="33">
        <f>BS!C30/BS!C11</f>
        <v>0.44176334033225262</v>
      </c>
      <c r="E25" s="33">
        <f>BS!D30/BS!D11</f>
        <v>0.77821826799441018</v>
      </c>
      <c r="F25" s="33">
        <f>BS!E30/BS!E11</f>
        <v>0.7245903948845277</v>
      </c>
      <c r="G25" s="33">
        <f>BS!F30/BS!F11</f>
        <v>0.58309408234554527</v>
      </c>
      <c r="H25" s="33">
        <f>BS!G30/BS!G11</f>
        <v>0.55612909723839676</v>
      </c>
      <c r="I25" s="33">
        <f>BS!H30/BS!H11</f>
        <v>0.74919516912473472</v>
      </c>
      <c r="J25" s="33">
        <f>BS!I30/BS!I11</f>
        <v>0.71636096935630966</v>
      </c>
      <c r="K25" s="33">
        <f>BS!J30/BS!J11</f>
        <v>0.36932460742690804</v>
      </c>
      <c r="L25" s="33">
        <f>BS!K30/BS!K11</f>
        <v>0.6222326983555917</v>
      </c>
      <c r="M25" s="33">
        <f>BS!L30/BS!L11</f>
        <v>0.63164666843151851</v>
      </c>
      <c r="N25" s="33">
        <f>BS!M30/BS!M11</f>
        <v>0.89553598932128553</v>
      </c>
      <c r="O25" s="33">
        <f>BS!N30/BS!N11</f>
        <v>0.73406557633995062</v>
      </c>
      <c r="P25" s="33">
        <f>BS!O30/BS!O11</f>
        <v>0.65341554063787499</v>
      </c>
      <c r="Q25" s="33">
        <f>BS!P30/BS!P11</f>
        <v>0.61605893447443683</v>
      </c>
      <c r="R25" s="33">
        <f>BS!Q30/BS!Q11</f>
        <v>0.63237035223826921</v>
      </c>
      <c r="S25" s="33">
        <f>BS!R30/BS!R11</f>
        <v>0.55073109441404822</v>
      </c>
      <c r="T25" s="33">
        <f>BS!S30/BS!S11</f>
        <v>0.48652495269312246</v>
      </c>
      <c r="U25" s="33">
        <f>BS!T30/BS!T11</f>
        <v>0.51103170822084587</v>
      </c>
      <c r="V25" s="33">
        <f>BS!U30/BS!U11</f>
        <v>0.48818046153513417</v>
      </c>
      <c r="W25" s="33">
        <f>BS!V30/BS!V11</f>
        <v>0.52267432026147365</v>
      </c>
      <c r="X25" s="33">
        <f>BS!W30/BS!W11</f>
        <v>0.52538123250899538</v>
      </c>
      <c r="Y25" s="33">
        <f>BS!X30/BS!X11</f>
        <v>0.61370790239746298</v>
      </c>
      <c r="Z25" s="33">
        <f>BS!Y30/BS!Y11</f>
        <v>0.66536208969848132</v>
      </c>
      <c r="AA25" s="33">
        <f>BS!Z30/BS!Z11</f>
        <v>0.62304022888759147</v>
      </c>
      <c r="AB25" s="33">
        <f>BS!AA30/BS!AA11</f>
        <v>0.61965153300943421</v>
      </c>
      <c r="AC25" s="33">
        <f>BS!AB30/BS!AB11</f>
        <v>0.70367136612958514</v>
      </c>
      <c r="AD25" s="33">
        <f>BS!AC30/BS!AC11</f>
        <v>0.59062978578586145</v>
      </c>
      <c r="AE25" s="33">
        <f>BS!AD30/BS!AD11</f>
        <v>0.54820403978631937</v>
      </c>
      <c r="AF25" s="33">
        <f>BS!AE30/BS!AE11</f>
        <v>0.53834370733739045</v>
      </c>
      <c r="AG25" s="33">
        <f>BS!AF30/BS!AF11</f>
        <v>0.58149063415799285</v>
      </c>
      <c r="AH25" s="33">
        <f>BS!AG30/BS!AG11</f>
        <v>0.57776229434505066</v>
      </c>
      <c r="AI25" s="33">
        <f>BS!AH30/BS!AH11</f>
        <v>0.59643520615174173</v>
      </c>
      <c r="AJ25" s="33">
        <f>BS!AI30/BS!AI11</f>
        <v>0.59464745435251232</v>
      </c>
      <c r="AK25" s="33">
        <f>BS!AJ30/BS!AJ11</f>
        <v>0.61592500554491836</v>
      </c>
      <c r="AL25" s="33">
        <f>BS!AK30/BS!AK11</f>
        <v>0.67063387690689114</v>
      </c>
      <c r="AM25" s="33">
        <f>BS!AL30/BS!AL11</f>
        <v>0.55935775564281276</v>
      </c>
      <c r="AN25" s="33">
        <f>BS!AM30/BS!AM11</f>
        <v>0.62614268805560458</v>
      </c>
      <c r="AO25" s="33">
        <f>BS!AN30/BS!AN11</f>
        <v>0.54216489526364675</v>
      </c>
      <c r="AP25" s="33">
        <f>BS!AO30/BS!AO11</f>
        <v>0.56903567905294317</v>
      </c>
      <c r="AQ25" s="33">
        <f>BS!AP30/BS!AP11</f>
        <v>0.57650250312366369</v>
      </c>
      <c r="AR25" s="33">
        <f>BS!AQ30/BS!AQ11</f>
        <v>0.45152362014295699</v>
      </c>
      <c r="AS25" s="33">
        <f>BS!AR30/BS!AR11</f>
        <v>0.49756533963831556</v>
      </c>
      <c r="AT25" s="33">
        <f>BS!AS30/BS!AS11</f>
        <v>0.519798406846949</v>
      </c>
      <c r="AU25" s="33">
        <f>BS!AT30/BS!AT11</f>
        <v>0.45173350614391461</v>
      </c>
      <c r="AV25" s="33">
        <f>BS!AU30/BS!AU11</f>
        <v>0.40442748275987006</v>
      </c>
      <c r="AW25" s="33">
        <f>BS!AV30/BS!AV11</f>
        <v>0.39414245548266164</v>
      </c>
      <c r="AX25" s="33">
        <f>BS!AW30/BS!AW11</f>
        <v>0.45418490733311262</v>
      </c>
      <c r="AY25" s="33">
        <f>BS!AX30/BS!AX11</f>
        <v>0.45546269074618501</v>
      </c>
      <c r="AZ25" s="33">
        <f>BS!AY30/BS!AY11</f>
        <v>0.39092082404693645</v>
      </c>
      <c r="BA25" s="33">
        <f>BS!AZ30/BS!AZ11</f>
        <v>0.44082024385116675</v>
      </c>
      <c r="BB25" s="33">
        <f>BS!BA30/BS!BA11</f>
        <v>0.50816800696614239</v>
      </c>
      <c r="BC25" s="33">
        <f>BS!BB30/BS!BB11</f>
        <v>0.43949625337196524</v>
      </c>
      <c r="BD25" s="33">
        <f>BS!BC30/BS!BC11</f>
        <v>0.38563122301307201</v>
      </c>
      <c r="BE25" s="33">
        <f>BS!BD30/BS!BD11</f>
        <v>0.4378644951647111</v>
      </c>
      <c r="BF25" s="33">
        <f>BS!BE30/BS!BE11</f>
        <v>0.45805539295442915</v>
      </c>
      <c r="BG25" s="33">
        <f>BS!BF30/BS!BF11</f>
        <v>0.38594396223275196</v>
      </c>
      <c r="BH25" s="33">
        <f>BS!BG30/BS!BG11</f>
        <v>0.35468354541658431</v>
      </c>
      <c r="BI25" s="33">
        <f>BS!BH30/BS!BH11</f>
        <v>0.77391204602407093</v>
      </c>
      <c r="BJ25" s="33">
        <f>BS!BI30/BS!BI11</f>
        <v>0.260337709578014</v>
      </c>
      <c r="BK25" s="33">
        <f>BS!BJ30/BS!BJ11</f>
        <v>0.2112717829098201</v>
      </c>
      <c r="BL25" s="33">
        <f>BS!BK30/BS!BK11</f>
        <v>0.31462263218449882</v>
      </c>
      <c r="BM25" s="33">
        <f>BS!BL30/BS!BL11</f>
        <v>0.3806900735869736</v>
      </c>
      <c r="BN25" s="33">
        <f>BS!BM30/BS!BM11</f>
        <v>0.3801869624053133</v>
      </c>
      <c r="BO25" s="33">
        <f>BS!BN30/BS!BN11</f>
        <v>0.34865867227098518</v>
      </c>
      <c r="BP25" s="33">
        <f>BS!BO30/BS!BO11</f>
        <v>0.31351391000710593</v>
      </c>
      <c r="BQ25" s="33">
        <f>BS!BP30/BS!BP11</f>
        <v>0.39463643920501773</v>
      </c>
      <c r="BR25" s="33">
        <f>BS!BQ30/BS!BQ11</f>
        <v>0.42234979561599117</v>
      </c>
      <c r="BS25" s="33">
        <f>BS!BR30/BS!BR11</f>
        <v>0.38802134874355315</v>
      </c>
    </row>
    <row r="26" spans="1:71" s="29" customFormat="1" x14ac:dyDescent="0.25">
      <c r="A26" s="27" t="s">
        <v>275</v>
      </c>
      <c r="B26" s="27"/>
      <c r="C26" s="27" t="s">
        <v>238</v>
      </c>
      <c r="D26" s="39">
        <v>3.7</v>
      </c>
      <c r="E26" s="39">
        <v>3.7</v>
      </c>
      <c r="F26" s="39">
        <v>3.7</v>
      </c>
      <c r="G26" s="39">
        <v>3.7</v>
      </c>
      <c r="H26" s="39">
        <v>4.8380000000000001</v>
      </c>
      <c r="I26" s="39">
        <v>4.8380000000000001</v>
      </c>
      <c r="J26" s="39">
        <v>4.8380000000000001</v>
      </c>
      <c r="K26" s="39">
        <v>4.8380000000000001</v>
      </c>
      <c r="L26" s="39">
        <v>4.8380000000000001</v>
      </c>
      <c r="M26" s="39">
        <v>4.8380000000000001</v>
      </c>
      <c r="N26" s="39">
        <v>4.8380000000000001</v>
      </c>
      <c r="O26" s="39">
        <v>4.8380000000000001</v>
      </c>
      <c r="P26" s="39">
        <v>48.375</v>
      </c>
      <c r="Q26" s="39">
        <v>48.375</v>
      </c>
      <c r="R26" s="39">
        <v>48.375</v>
      </c>
      <c r="S26" s="39">
        <v>48.375</v>
      </c>
      <c r="T26" s="39">
        <v>48.375</v>
      </c>
      <c r="U26" s="39">
        <v>48.375</v>
      </c>
      <c r="V26" s="39">
        <v>48.375</v>
      </c>
      <c r="W26" s="39">
        <v>48.375</v>
      </c>
      <c r="X26" s="39">
        <v>48.375</v>
      </c>
      <c r="Y26" s="39">
        <v>48.375</v>
      </c>
      <c r="Z26" s="39">
        <v>48.375</v>
      </c>
      <c r="AA26" s="39">
        <v>48.375</v>
      </c>
      <c r="AB26" s="39">
        <v>48.375</v>
      </c>
      <c r="AC26" s="39">
        <v>48.375</v>
      </c>
      <c r="AD26" s="39">
        <v>48.375</v>
      </c>
      <c r="AE26" s="39">
        <v>48.375</v>
      </c>
      <c r="AF26" s="39">
        <v>48.375</v>
      </c>
      <c r="AG26" s="39">
        <v>48.375</v>
      </c>
      <c r="AH26" s="39">
        <v>48.375</v>
      </c>
      <c r="AI26" s="39">
        <v>48.375</v>
      </c>
      <c r="AJ26" s="39">
        <v>48.375</v>
      </c>
      <c r="AK26" s="39">
        <v>48.375</v>
      </c>
      <c r="AL26" s="39">
        <v>48.375</v>
      </c>
      <c r="AM26" s="39">
        <v>48.375</v>
      </c>
      <c r="AN26" s="39">
        <v>48.375</v>
      </c>
      <c r="AO26" s="39">
        <v>48.375</v>
      </c>
      <c r="AP26" s="39">
        <v>48.375</v>
      </c>
      <c r="AQ26" s="39">
        <v>48.375</v>
      </c>
      <c r="AR26" s="39">
        <v>48.375</v>
      </c>
      <c r="AS26" s="39">
        <v>48.375</v>
      </c>
      <c r="AT26" s="39">
        <v>48.375</v>
      </c>
      <c r="AU26" s="39">
        <v>48.375</v>
      </c>
      <c r="AV26" s="39">
        <v>46.304378999999997</v>
      </c>
      <c r="AW26" s="39">
        <v>46.304378999999997</v>
      </c>
      <c r="AX26" s="39">
        <v>46.304378999999997</v>
      </c>
      <c r="AY26" s="39">
        <v>46.304378999999997</v>
      </c>
      <c r="AZ26" s="39">
        <v>46.304378999999997</v>
      </c>
      <c r="BA26" s="39">
        <v>46.304378999999997</v>
      </c>
      <c r="BB26" s="39">
        <v>46.304378999999997</v>
      </c>
      <c r="BC26" s="39">
        <v>46.304378999999997</v>
      </c>
      <c r="BD26" s="39">
        <v>46.147722000000002</v>
      </c>
      <c r="BE26" s="39">
        <v>46.147722000000002</v>
      </c>
      <c r="BF26" s="39">
        <v>46.147722000000002</v>
      </c>
      <c r="BG26" s="39">
        <v>46.147722000000002</v>
      </c>
      <c r="BH26" s="39">
        <v>44.958236999999997</v>
      </c>
      <c r="BI26" s="39">
        <v>44.958236999999997</v>
      </c>
      <c r="BJ26" s="39">
        <v>44.958236999999997</v>
      </c>
      <c r="BK26" s="39">
        <v>44.958236999999997</v>
      </c>
      <c r="BL26" s="39">
        <v>44.883499</v>
      </c>
      <c r="BM26" s="39">
        <v>44.883499</v>
      </c>
      <c r="BN26" s="39">
        <v>44.883499</v>
      </c>
      <c r="BO26" s="39">
        <v>44.883499</v>
      </c>
      <c r="BP26" s="39">
        <v>41.737499999999997</v>
      </c>
      <c r="BQ26" s="39">
        <v>41.737499999999997</v>
      </c>
      <c r="BR26" s="39">
        <v>41.737499999999997</v>
      </c>
      <c r="BS26" s="39">
        <v>41.737499999999997</v>
      </c>
    </row>
    <row r="27" spans="1:71" s="29" customFormat="1" x14ac:dyDescent="0.25">
      <c r="A27" s="27" t="s">
        <v>213</v>
      </c>
      <c r="B27" s="27"/>
      <c r="C27" s="27" t="s">
        <v>239</v>
      </c>
      <c r="D27" s="28">
        <v>5.9630022167672769E-2</v>
      </c>
      <c r="E27" s="28">
        <v>4.1955373468927686E-2</v>
      </c>
      <c r="F27" s="28">
        <v>0.15171470706109261</v>
      </c>
      <c r="G27" s="28">
        <v>0.55145217042807415</v>
      </c>
      <c r="H27" s="28">
        <v>6.9621347986150731E-2</v>
      </c>
      <c r="I27" s="28">
        <v>0.10631772486965063</v>
      </c>
      <c r="J27" s="28">
        <v>0.34954346594250574</v>
      </c>
      <c r="K27" s="28">
        <v>0.24675769251841212</v>
      </c>
      <c r="L27" s="28">
        <v>7.2614527177300797E-2</v>
      </c>
      <c r="M27" s="28">
        <v>0.29877914686060042</v>
      </c>
      <c r="N27" s="28">
        <v>0.74578052726695243</v>
      </c>
      <c r="O27" s="28">
        <v>0.35008223819691281</v>
      </c>
      <c r="P27" s="28">
        <v>-3.217401508239278E-2</v>
      </c>
      <c r="Q27" s="28">
        <v>-2.987501586548939E-2</v>
      </c>
      <c r="R27" s="28">
        <v>1.1273477930804915E-2</v>
      </c>
      <c r="S27" s="28">
        <v>2.2612812610010708E-2</v>
      </c>
      <c r="T27" s="28">
        <v>-2.1744700926544583E-2</v>
      </c>
      <c r="U27" s="28">
        <v>1.0465236018612316E-2</v>
      </c>
      <c r="V27" s="28">
        <v>4.6698421593350144E-2</v>
      </c>
      <c r="W27" s="28">
        <v>4.1842983143067197E-2</v>
      </c>
      <c r="X27" s="28">
        <v>7.663330723011307E-4</v>
      </c>
      <c r="Y27" s="28">
        <v>1.500336468114557E-2</v>
      </c>
      <c r="Z27" s="28">
        <v>4.1226324498949883E-2</v>
      </c>
      <c r="AA27" s="28">
        <v>5.8828037253366487E-2</v>
      </c>
      <c r="AB27" s="28">
        <v>6.7952190395451813E-3</v>
      </c>
      <c r="AC27" s="28">
        <v>8.1363019160721611E-3</v>
      </c>
      <c r="AD27" s="28">
        <v>1.0297600659046443E-2</v>
      </c>
      <c r="AE27" s="30">
        <v>3.4377222665258535E-2</v>
      </c>
      <c r="AF27" s="30">
        <v>-6.5377790230690212E-3</v>
      </c>
      <c r="AG27" s="28">
        <v>1.7254468081030143E-2</v>
      </c>
      <c r="AH27" s="28">
        <v>7.5477820644534011E-2</v>
      </c>
      <c r="AI27" s="28">
        <v>5.7576759033749793E-2</v>
      </c>
      <c r="AJ27" s="28">
        <v>9.6809420149291253E-3</v>
      </c>
      <c r="AK27" s="28">
        <v>3.5478826456691412E-2</v>
      </c>
      <c r="AL27" s="28">
        <v>4.3555258601490045E-2</v>
      </c>
      <c r="AM27" s="28">
        <v>5.0368438572417282E-2</v>
      </c>
      <c r="AN27" s="28">
        <v>1.3380893879633022E-2</v>
      </c>
      <c r="AO27" s="28">
        <v>3.5125594806177607E-2</v>
      </c>
      <c r="AP27" s="28">
        <v>-3.4299391962602947E-2</v>
      </c>
      <c r="AQ27" s="28">
        <v>4.0304330021337591E-2</v>
      </c>
      <c r="AR27" s="28">
        <v>2.7121447028423774E-2</v>
      </c>
      <c r="AS27" s="28">
        <v>2.2325581395348836E-3</v>
      </c>
      <c r="AT27" s="28">
        <v>1.7157622739018087E-2</v>
      </c>
      <c r="AU27" s="28">
        <v>7.8449612403100777E-2</v>
      </c>
      <c r="AV27" s="28">
        <v>6.0879771219909895E-2</v>
      </c>
      <c r="AW27" s="28">
        <v>1.6067594816464335E-2</v>
      </c>
      <c r="AX27" s="28">
        <v>9.2246135079362607E-2</v>
      </c>
      <c r="AY27" s="28">
        <v>0.17245885103005054</v>
      </c>
      <c r="AZ27" s="28">
        <v>6.434510222024574E-2</v>
      </c>
      <c r="BA27" s="28">
        <v>7.3438842576854346E-2</v>
      </c>
      <c r="BB27" s="28">
        <v>-1.123997365346375E-2</v>
      </c>
      <c r="BC27" s="28">
        <v>-9.9675238059018199E-3</v>
      </c>
      <c r="BD27" s="28">
        <v>4.0315424453670763E-2</v>
      </c>
      <c r="BE27" s="28">
        <v>4.638441308110506E-2</v>
      </c>
      <c r="BF27" s="28">
        <v>7.6994483064624503E-2</v>
      </c>
      <c r="BG27" s="28">
        <v>6.827812649127081E-2</v>
      </c>
      <c r="BH27" s="28">
        <v>4.3740594187445574E-2</v>
      </c>
      <c r="BI27" s="28">
        <v>9.5088248233577324E-2</v>
      </c>
      <c r="BJ27" s="28">
        <v>5.4500580171771423E-2</v>
      </c>
      <c r="BK27" s="28">
        <v>4.6426420146323789E-2</v>
      </c>
      <c r="BL27" s="28">
        <v>5.9975270644563608E-2</v>
      </c>
      <c r="BM27" s="28">
        <v>7.3303108565577743E-2</v>
      </c>
      <c r="BN27" s="28">
        <v>4.4303141339314907E-2</v>
      </c>
      <c r="BO27" s="28">
        <v>4.0895207390136835E-2</v>
      </c>
      <c r="BP27" s="28">
        <v>4.3802336028751124E-2</v>
      </c>
      <c r="BQ27" s="28">
        <v>5.5748427672955986E-2</v>
      </c>
      <c r="BR27" s="28">
        <v>4.8215633423180596E-2</v>
      </c>
      <c r="BS27" s="28">
        <v>4.45067385444744E-2</v>
      </c>
    </row>
    <row r="28" spans="1:71" s="29" customFormat="1" x14ac:dyDescent="0.25">
      <c r="A28" s="29" t="s">
        <v>276</v>
      </c>
      <c r="B28" s="27"/>
      <c r="C28" s="27" t="s">
        <v>240</v>
      </c>
      <c r="D28" s="39">
        <v>2197</v>
      </c>
      <c r="E28" s="39">
        <v>2230</v>
      </c>
      <c r="F28" s="39">
        <v>2154</v>
      </c>
      <c r="G28" s="39">
        <v>2179</v>
      </c>
      <c r="H28" s="39">
        <v>2143</v>
      </c>
      <c r="I28" s="39">
        <v>2089</v>
      </c>
      <c r="J28" s="39">
        <v>1989</v>
      </c>
      <c r="K28" s="39">
        <v>1941</v>
      </c>
      <c r="L28" s="39">
        <v>1952</v>
      </c>
      <c r="M28" s="39">
        <v>2000</v>
      </c>
      <c r="N28" s="39">
        <v>1942</v>
      </c>
      <c r="O28" s="39">
        <v>1875</v>
      </c>
      <c r="P28" s="39">
        <v>1792</v>
      </c>
      <c r="Q28" s="39">
        <v>2163</v>
      </c>
      <c r="R28" s="39">
        <v>2022</v>
      </c>
      <c r="S28" s="39">
        <v>1839</v>
      </c>
      <c r="T28" s="39">
        <v>1707</v>
      </c>
      <c r="U28" s="39">
        <v>1674</v>
      </c>
      <c r="V28" s="39">
        <v>1576</v>
      </c>
      <c r="W28" s="39">
        <v>1522</v>
      </c>
      <c r="X28" s="39">
        <v>1508</v>
      </c>
      <c r="Y28" s="39">
        <v>1568</v>
      </c>
      <c r="Z28" s="39">
        <v>1567</v>
      </c>
      <c r="AA28" s="39">
        <v>1550</v>
      </c>
      <c r="AB28" s="39">
        <v>1505</v>
      </c>
      <c r="AC28" s="39">
        <v>1582</v>
      </c>
      <c r="AD28" s="39">
        <v>1521</v>
      </c>
      <c r="AE28" s="39">
        <v>1491</v>
      </c>
      <c r="AF28" s="39">
        <v>1475</v>
      </c>
      <c r="AG28" s="39">
        <v>1490</v>
      </c>
      <c r="AH28" s="39">
        <v>1456</v>
      </c>
      <c r="AI28" s="39">
        <v>1416</v>
      </c>
      <c r="AJ28" s="39">
        <v>1426</v>
      </c>
      <c r="AK28" s="39">
        <v>1454</v>
      </c>
      <c r="AL28" s="39">
        <v>1412</v>
      </c>
      <c r="AM28" s="39">
        <v>1381</v>
      </c>
      <c r="AN28" s="39">
        <v>1369</v>
      </c>
      <c r="AO28" s="39">
        <v>1412</v>
      </c>
      <c r="AP28" s="39">
        <v>1350</v>
      </c>
      <c r="AQ28" s="39">
        <v>1371</v>
      </c>
      <c r="AR28" s="39">
        <v>1373</v>
      </c>
      <c r="AS28" s="39">
        <v>1435</v>
      </c>
      <c r="AT28" s="39">
        <v>1382</v>
      </c>
      <c r="AU28" s="39">
        <v>1391</v>
      </c>
      <c r="AV28" s="39">
        <v>1392</v>
      </c>
      <c r="AW28" s="39">
        <v>1393</v>
      </c>
      <c r="AX28" s="39">
        <v>1400</v>
      </c>
      <c r="AY28" s="39">
        <v>1406</v>
      </c>
      <c r="AZ28" s="39">
        <v>1417</v>
      </c>
      <c r="BA28" s="39">
        <v>1427</v>
      </c>
      <c r="BB28" s="39">
        <v>1391</v>
      </c>
      <c r="BC28" s="39">
        <v>1355</v>
      </c>
      <c r="BD28" s="39">
        <v>1291</v>
      </c>
      <c r="BE28" s="39">
        <v>1227</v>
      </c>
      <c r="BF28" s="39">
        <v>1300</v>
      </c>
      <c r="BG28" s="39">
        <v>1373</v>
      </c>
      <c r="BH28" s="39">
        <v>1398</v>
      </c>
      <c r="BI28" s="39">
        <v>1422</v>
      </c>
      <c r="BJ28" s="39">
        <v>1420</v>
      </c>
      <c r="BK28" s="39">
        <v>1417</v>
      </c>
      <c r="BL28" s="39">
        <v>1349</v>
      </c>
      <c r="BM28" s="39">
        <v>1281</v>
      </c>
      <c r="BN28" s="39">
        <v>1350</v>
      </c>
      <c r="BO28" s="39">
        <v>1418</v>
      </c>
      <c r="BP28" s="39">
        <v>1394</v>
      </c>
      <c r="BQ28" s="39">
        <v>1369</v>
      </c>
      <c r="BR28" s="39">
        <v>1392</v>
      </c>
      <c r="BS28" s="39">
        <v>1415</v>
      </c>
    </row>
    <row r="29" spans="1:71" s="29" customFormat="1" x14ac:dyDescent="0.25">
      <c r="A29" s="27" t="s">
        <v>241</v>
      </c>
      <c r="B29" s="27"/>
      <c r="C29" s="27" t="s">
        <v>242</v>
      </c>
      <c r="D29" s="39">
        <f>D39/D27</f>
        <v>123.85221808627466</v>
      </c>
      <c r="E29" s="39">
        <f t="shared" ref="E29:BP29" si="0">E39/E27</f>
        <v>196.73689726807154</v>
      </c>
      <c r="F29" s="39">
        <f t="shared" si="0"/>
        <v>40.08853273236646</v>
      </c>
      <c r="G29" s="39">
        <f t="shared" si="0"/>
        <v>10.241305235259047</v>
      </c>
      <c r="H29" s="39">
        <f t="shared" si="0"/>
        <v>84.862597190380242</v>
      </c>
      <c r="I29" s="39">
        <f t="shared" si="0"/>
        <v>53.119932701006817</v>
      </c>
      <c r="J29" s="39">
        <f t="shared" si="0"/>
        <v>15.21248167423799</v>
      </c>
      <c r="K29" s="39">
        <f t="shared" si="0"/>
        <v>29.31907826727701</v>
      </c>
      <c r="L29" s="39">
        <f t="shared" si="0"/>
        <v>97.517807596681237</v>
      </c>
      <c r="M29" s="39">
        <f t="shared" si="0"/>
        <v>21.810258575510094</v>
      </c>
      <c r="N29" s="39">
        <f t="shared" si="0"/>
        <v>9.7086210155340513</v>
      </c>
      <c r="O29" s="39">
        <f t="shared" si="0"/>
        <v>18.77951444740842</v>
      </c>
      <c r="P29" s="39">
        <f>P39/P27</f>
        <v>-19.983717865286192</v>
      </c>
      <c r="Q29" s="39">
        <f t="shared" si="0"/>
        <v>-16.771292515991181</v>
      </c>
      <c r="R29" s="39">
        <f t="shared" si="0"/>
        <v>31.856080457537967</v>
      </c>
      <c r="S29" s="39">
        <f t="shared" si="0"/>
        <v>7.6846703237204119</v>
      </c>
      <c r="T29" s="39">
        <f t="shared" si="0"/>
        <v>-6.6595539984284127</v>
      </c>
      <c r="U29" s="39">
        <f t="shared" si="0"/>
        <v>18.541904803187641</v>
      </c>
      <c r="V29" s="39">
        <f t="shared" si="0"/>
        <v>6.5740384690800004</v>
      </c>
      <c r="W29" s="39">
        <f t="shared" si="0"/>
        <v>7.267670638114752</v>
      </c>
      <c r="X29" s="39">
        <f t="shared" si="0"/>
        <v>642.48046677871866</v>
      </c>
      <c r="Y29" s="39">
        <f t="shared" si="0"/>
        <v>27.990323432432564</v>
      </c>
      <c r="Z29" s="39">
        <f t="shared" si="0"/>
        <v>12.083212269206506</v>
      </c>
      <c r="AA29" s="39">
        <f t="shared" si="0"/>
        <v>11.729101160187255</v>
      </c>
      <c r="AB29" s="39">
        <f t="shared" si="0"/>
        <v>100.51184458149781</v>
      </c>
      <c r="AC29" s="39">
        <f t="shared" si="0"/>
        <v>87.263231788079452</v>
      </c>
      <c r="AD29" s="39">
        <f t="shared" si="0"/>
        <v>57.294899999999991</v>
      </c>
      <c r="AE29" s="39">
        <f t="shared" si="0"/>
        <v>18.907868338557993</v>
      </c>
      <c r="AF29" s="39">
        <f t="shared" si="0"/>
        <v>-99.575099999999992</v>
      </c>
      <c r="AG29" s="39">
        <f t="shared" si="0"/>
        <v>35.353161693268561</v>
      </c>
      <c r="AH29" s="39">
        <f t="shared" si="0"/>
        <v>7.6181319901641942</v>
      </c>
      <c r="AI29" s="39">
        <f t="shared" si="0"/>
        <v>10.420871373609232</v>
      </c>
      <c r="AJ29" s="39">
        <f t="shared" si="0"/>
        <v>77.471799628942492</v>
      </c>
      <c r="AK29" s="39">
        <f t="shared" si="0"/>
        <v>19.589148498143768</v>
      </c>
      <c r="AL29" s="39">
        <f t="shared" si="0"/>
        <v>17.517976577319587</v>
      </c>
      <c r="AM29" s="39">
        <f t="shared" si="0"/>
        <v>15.366765814810412</v>
      </c>
      <c r="AN29" s="39">
        <f t="shared" si="0"/>
        <v>60.235138791946312</v>
      </c>
      <c r="AO29" s="39">
        <f t="shared" si="0"/>
        <v>23.458677484233846</v>
      </c>
      <c r="AP29" s="39">
        <f t="shared" si="0"/>
        <v>-21.924586908710072</v>
      </c>
      <c r="AQ29" s="39">
        <f t="shared" si="0"/>
        <v>17.442294652406414</v>
      </c>
      <c r="AR29" s="39">
        <f t="shared" si="0"/>
        <v>25.80983231707317</v>
      </c>
      <c r="AS29" s="39">
        <f t="shared" si="0"/>
        <v>298.31250000000006</v>
      </c>
      <c r="AT29" s="39">
        <f t="shared" si="0"/>
        <v>35.844126506024097</v>
      </c>
      <c r="AU29" s="39">
        <f t="shared" si="0"/>
        <v>8.068873517786562</v>
      </c>
      <c r="AV29" s="39">
        <f t="shared" si="0"/>
        <v>11.580201204327775</v>
      </c>
      <c r="AW29" s="39">
        <f t="shared" si="0"/>
        <v>48.544913467741935</v>
      </c>
      <c r="AX29" s="39">
        <f t="shared" si="0"/>
        <v>9.2144781921618168</v>
      </c>
      <c r="AY29" s="39">
        <f t="shared" si="0"/>
        <v>6.2043785726808256</v>
      </c>
      <c r="AZ29" s="39">
        <f t="shared" si="0"/>
        <v>19.426498006350144</v>
      </c>
      <c r="BA29" s="39">
        <f t="shared" si="0"/>
        <v>23.420848418192403</v>
      </c>
      <c r="BB29" s="39">
        <f t="shared" si="0"/>
        <v>-163.70145133151439</v>
      </c>
      <c r="BC29" s="39">
        <f t="shared" si="0"/>
        <v>-171.55715233782541</v>
      </c>
      <c r="BD29" s="39">
        <f t="shared" si="0"/>
        <v>44.647923825495234</v>
      </c>
      <c r="BE29" s="39">
        <f t="shared" si="0"/>
        <v>37.51260141973853</v>
      </c>
      <c r="BF29" s="39">
        <f t="shared" si="0"/>
        <v>21.559986299365068</v>
      </c>
      <c r="BG29" s="39">
        <f t="shared" si="0"/>
        <v>21.968968351698567</v>
      </c>
      <c r="BH29" s="39">
        <f t="shared" si="0"/>
        <v>42.294807246376806</v>
      </c>
      <c r="BI29" s="39">
        <f t="shared" si="0"/>
        <v>19.140114933333329</v>
      </c>
      <c r="BJ29" s="39">
        <f t="shared" si="0"/>
        <v>32.293234208754207</v>
      </c>
      <c r="BK29" s="39">
        <f t="shared" si="0"/>
        <v>38.771027236794836</v>
      </c>
      <c r="BL29" s="39">
        <f t="shared" si="0"/>
        <v>27.344603573684012</v>
      </c>
      <c r="BM29" s="39">
        <f t="shared" si="0"/>
        <v>24.419155408650195</v>
      </c>
      <c r="BN29" s="39">
        <f t="shared" si="0"/>
        <v>42.209196537053444</v>
      </c>
      <c r="BO29" s="39">
        <f t="shared" si="0"/>
        <v>45.237574719970382</v>
      </c>
      <c r="BP29" s="39">
        <f t="shared" si="0"/>
        <v>45.65966524450279</v>
      </c>
      <c r="BQ29" s="39">
        <f t="shared" ref="BQ29:BS29" si="1">BQ39/BQ27</f>
        <v>35.875451263537897</v>
      </c>
      <c r="BR29" s="39">
        <f t="shared" si="1"/>
        <v>38.576699463327373</v>
      </c>
      <c r="BS29" s="39">
        <f t="shared" si="1"/>
        <v>40.218628875968989</v>
      </c>
    </row>
    <row r="30" spans="1:71" ht="30" x14ac:dyDescent="0.25">
      <c r="A30" s="27" t="s">
        <v>277</v>
      </c>
      <c r="B30" s="27" t="s">
        <v>243</v>
      </c>
      <c r="C30" s="27" t="s">
        <v>244</v>
      </c>
      <c r="D30" s="30">
        <f>(BS!C11-BS!C17)/Indicators!D26</f>
        <v>4.2141117745409931</v>
      </c>
      <c r="E30" s="30">
        <f>(BS!D11-BS!D17)/Indicators!E26</f>
        <v>4.1777914673245986</v>
      </c>
      <c r="F30" s="30">
        <f>(BS!E11-BS!E17)/Indicators!F26</f>
        <v>4.43102973223455</v>
      </c>
      <c r="G30" s="30">
        <f>(BS!F11-BS!F17)/Indicators!G26</f>
        <v>4.9824819026626246</v>
      </c>
      <c r="H30" s="30">
        <f>(BS!G11-BS!G17)/Indicators!H26</f>
        <v>3.8801180490716645</v>
      </c>
      <c r="I30" s="30">
        <f>(BS!H11-BS!H17)/Indicators!I26</f>
        <v>3.8126517901031427</v>
      </c>
      <c r="J30" s="30">
        <f>(BS!I11-BS!I17)/Indicators!J26</f>
        <v>4.1622551196294708</v>
      </c>
      <c r="K30" s="30">
        <f>(BS!J11-BS!J17)/Indicators!K26</f>
        <v>4.349089364741058</v>
      </c>
      <c r="L30" s="30">
        <f>(BS!K11-BS!K17)/Indicators!L26</f>
        <v>4.4815674757413602</v>
      </c>
      <c r="M30" s="30">
        <f>(BS!L11-BS!L17)/Indicators!M26</f>
        <v>4.7224585370451182</v>
      </c>
      <c r="N30" s="30">
        <f>(BS!M11-BS!M17)/Indicators!N26</f>
        <v>5.4681792007282475</v>
      </c>
      <c r="O30" s="30">
        <f>(BS!N11-BS!N17)/Indicators!O26</f>
        <v>5.8182614389251599</v>
      </c>
      <c r="P30" s="30">
        <f>(BS!O11-BS!O17)/Indicators!P26</f>
        <v>0.54971226587925925</v>
      </c>
      <c r="Q30" s="30">
        <f>(BS!P11-BS!P17)/Indicators!Q26</f>
        <v>0.52990734554197705</v>
      </c>
      <c r="R30" s="30">
        <f>(BS!Q11-BS!Q17)/Indicators!R26</f>
        <v>0.54160589884882404</v>
      </c>
      <c r="S30" s="30">
        <f>(BS!R11-BS!R17)/Indicators!S26</f>
        <v>0.56287762858230772</v>
      </c>
      <c r="T30" s="30">
        <f>(BS!S11-BS!S17)/Indicators!T26</f>
        <v>0.54722767037140829</v>
      </c>
      <c r="U30" s="30">
        <f>(BS!T11-BS!T17)/Indicators!U26</f>
        <v>0.55768691941289317</v>
      </c>
      <c r="V30" s="30">
        <f>(BS!U11-BS!U17)/Indicators!V26</f>
        <v>0.60419375773816797</v>
      </c>
      <c r="W30" s="30">
        <f>(BS!V11-BS!V17)/Indicators!W26</f>
        <v>0.64689886558757403</v>
      </c>
      <c r="X30" s="30">
        <f>(BS!W11-BS!W17)/Indicators!X26</f>
        <v>0.62975815007196356</v>
      </c>
      <c r="Y30" s="30">
        <f>(BS!X11-BS!X17)/Indicators!Y26</f>
        <v>0.62912353049646408</v>
      </c>
      <c r="Z30" s="30">
        <f>(BS!Y11-BS!Y17)/Indicators!Z26</f>
        <v>0.67035584197254128</v>
      </c>
      <c r="AA30" s="30">
        <f>(BS!Z11-BS!Z17)/Indicators!AA26</f>
        <v>0.73001008206948248</v>
      </c>
      <c r="AB30" s="30">
        <f>(BS!AA11-BS!AA17)/Indicators!AB26</f>
        <v>0.7365718090010609</v>
      </c>
      <c r="AC30" s="30">
        <f>(BS!AB11-BS!AB17)/Indicators!AC26</f>
        <v>0.71177374973956642</v>
      </c>
      <c r="AD30" s="30">
        <f>(BS!AC11-BS!AC17)/Indicators!AD26</f>
        <v>0.72207733737574031</v>
      </c>
      <c r="AE30" s="30">
        <f>(BS!AD11-BS!AD17)/Indicators!AE26</f>
        <v>0.77439753049167448</v>
      </c>
      <c r="AF30" s="30">
        <f>(BS!AE11-BS!AE17)/Indicators!AF26</f>
        <v>0.76785975146860541</v>
      </c>
      <c r="AG30" s="30">
        <f>(BS!AF11-BS!AF17)/Indicators!AG26</f>
        <v>0.78511421954963556</v>
      </c>
      <c r="AH30" s="30">
        <f>(BS!AG11-BS!AG17)/Indicators!AH26</f>
        <v>0.86059204019416979</v>
      </c>
      <c r="AI30" s="30">
        <f>(BS!AH11-BS!AH17)/Indicators!AI26</f>
        <v>0.89890869380922611</v>
      </c>
      <c r="AJ30" s="30">
        <f>(BS!AI11-BS!AI17)/Indicators!AJ26</f>
        <v>0.90858364884702814</v>
      </c>
      <c r="AK30" s="30">
        <f>(BS!AJ11-BS!AJ17)/Indicators!AK26</f>
        <v>0.92082103009533678</v>
      </c>
      <c r="AL30" s="30">
        <f>(BS!AK11-BS!AK17)/Indicators!AL26</f>
        <v>0.96437628869682668</v>
      </c>
      <c r="AM30" s="30">
        <f>(BS!AL11-BS!AL17)/Indicators!AM26</f>
        <v>1.014744727269244</v>
      </c>
      <c r="AN30" s="30">
        <f>(BS!AM11-BS!AM17)/Indicators!AN26</f>
        <v>1.028125621148877</v>
      </c>
      <c r="AO30" s="30">
        <f>(BS!AN11-BS!AN17)/Indicators!AO26</f>
        <v>1.0632512159550545</v>
      </c>
      <c r="AP30" s="30">
        <f>(BS!AO11-BS!AO17)/Indicators!AP26</f>
        <v>1.0289518239924516</v>
      </c>
      <c r="AQ30" s="30">
        <f>(BS!AP11-BS!AP17)/Indicators!AQ26</f>
        <v>1.0692561540137893</v>
      </c>
      <c r="AR30" s="30">
        <f>(BS!AQ11-BS!AQ17)/Indicators!AR26</f>
        <v>1.0967441860465115</v>
      </c>
      <c r="AS30" s="30">
        <f>(BS!AR11-BS!AR17)/Indicators!AS26</f>
        <v>1.0989767441860465</v>
      </c>
      <c r="AT30" s="30">
        <f>(BS!AS11-BS!AS17)/Indicators!AT26</f>
        <v>1.1161550387596897</v>
      </c>
      <c r="AU30" s="30">
        <f>(BS!AT11-BS!AT17)/Indicators!AU26</f>
        <v>1.1946873385012922</v>
      </c>
      <c r="AV30" s="30">
        <f>(BS!AU11-BS!AU17)/Indicators!AV26</f>
        <v>1.2859258948273553</v>
      </c>
      <c r="AW30" s="30">
        <f>(BS!AV11-BS!AV17)/Indicators!AW26</f>
        <v>1.3237408928429859</v>
      </c>
      <c r="AX30" s="30">
        <f>(BS!AW11-BS!AW17)/Indicators!AX26</f>
        <v>1.4129225229432405</v>
      </c>
      <c r="AY30" s="30">
        <f>(BS!AX11-BS!AX17)/Indicators!AY26</f>
        <v>1.5021041530434953</v>
      </c>
      <c r="AZ30" s="30">
        <f>(BS!AY11-BS!AY17)/Indicators!AZ26</f>
        <v>1.5080431161813015</v>
      </c>
      <c r="BA30" s="30">
        <f>(BS!AZ11-BS!AZ17)/Indicators!BA26</f>
        <v>1.5139820793191072</v>
      </c>
      <c r="BB30" s="30">
        <f>(BS!BA11-BS!BA17)/Indicators!BB26</f>
        <v>1.5945360156973492</v>
      </c>
      <c r="BC30" s="30">
        <f>(BS!BB11-BS!BB17)/Indicators!BC26</f>
        <v>1.6750899520755913</v>
      </c>
      <c r="BD30" s="30">
        <f>(BS!BC11-BS!BC17)/Indicators!BD26</f>
        <v>1.6475027738097237</v>
      </c>
      <c r="BE30" s="30">
        <f>(BS!BD11-BS!BD17)/Indicators!BE26</f>
        <v>1.6142291920714957</v>
      </c>
      <c r="BF30" s="30">
        <f>(BS!BE11-BS!BE17)/Indicators!BF26</f>
        <v>1.6861287324215051</v>
      </c>
      <c r="BG30" s="30">
        <f>(BS!BF11-BS!BF17)/Indicators!BG26</f>
        <v>1.7580282727715142</v>
      </c>
      <c r="BH30" s="30">
        <f>(BS!BG11-BS!BG17)/Indicators!BH26</f>
        <v>1.7904394249267384</v>
      </c>
      <c r="BI30" s="30">
        <f>(BS!BH11-BS!BH17)/Indicators!BI26</f>
        <v>1.7763374484635595</v>
      </c>
      <c r="BJ30" s="30">
        <f>(BS!BI11-BS!BI17)/Indicators!BJ26</f>
        <v>1.8525971114036344</v>
      </c>
      <c r="BK30" s="30">
        <f>(BS!BJ11-BS!BJ17)/Indicators!BK26</f>
        <v>1.9288567743437095</v>
      </c>
      <c r="BL30" s="30">
        <f>(BS!BK11-BS!BK17)/Indicators!BL26</f>
        <v>1.9987078101910014</v>
      </c>
      <c r="BM30" s="30">
        <f>(BS!BL11-BS!BL17)/Indicators!BM26</f>
        <v>2.0653469997960716</v>
      </c>
      <c r="BN30" s="30">
        <f>(BS!BM11-BS!BM17)/Indicators!BN26</f>
        <v>2.1056179243066588</v>
      </c>
      <c r="BO30" s="30">
        <f>(BS!BN11-BS!BN17)/Indicators!BO26</f>
        <v>2.1458888488172456</v>
      </c>
      <c r="BP30" s="30">
        <f>(BS!BO11-BS!BO17)/Indicators!BP26</f>
        <v>2.3574243785564541</v>
      </c>
      <c r="BQ30" s="30">
        <f>(BS!BP11-BS!BP17)/Indicators!BQ26</f>
        <v>2.4072117400419288</v>
      </c>
      <c r="BR30" s="30">
        <f>(BS!BQ11-BS!BQ17)/Indicators!BR26</f>
        <v>2.3893620844564247</v>
      </c>
      <c r="BS30" s="30">
        <f>(BS!BR11-BS!BR17)/Indicators!BS26</f>
        <v>2.3715124288709197</v>
      </c>
    </row>
    <row r="31" spans="1:71" x14ac:dyDescent="0.25">
      <c r="A31" s="51" t="s">
        <v>278</v>
      </c>
      <c r="B31" s="52"/>
      <c r="C31" s="51"/>
    </row>
    <row r="32" spans="1:71" x14ac:dyDescent="0.25">
      <c r="A32" s="27" t="s">
        <v>279</v>
      </c>
      <c r="B32" s="27"/>
      <c r="C32" s="27" t="s">
        <v>245</v>
      </c>
      <c r="D32">
        <v>5.792400370713624E-2</v>
      </c>
      <c r="E32">
        <v>5.792400370713624E-2</v>
      </c>
      <c r="F32">
        <v>5.792400370713624E-2</v>
      </c>
      <c r="G32">
        <v>5.792400370713624E-2</v>
      </c>
      <c r="H32">
        <v>0.17377201112140872</v>
      </c>
      <c r="I32">
        <v>0.17377201112140872</v>
      </c>
      <c r="J32">
        <v>0.17377201112140872</v>
      </c>
      <c r="K32">
        <v>0.17377201112140872</v>
      </c>
      <c r="L32">
        <v>5.792400370713624E-2</v>
      </c>
      <c r="M32">
        <v>5.792400370713624E-2</v>
      </c>
      <c r="N32">
        <v>5.792400370713624E-2</v>
      </c>
      <c r="O32">
        <v>5.792400370713624E-2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1.448100092678406E-2</v>
      </c>
      <c r="AC32">
        <v>1.448100092678406E-2</v>
      </c>
      <c r="AD32">
        <v>1.448100092678406E-2</v>
      </c>
      <c r="AE32">
        <v>1.448100092678406E-2</v>
      </c>
      <c r="AF32">
        <v>0</v>
      </c>
      <c r="AG32">
        <v>0</v>
      </c>
      <c r="AH32">
        <v>0</v>
      </c>
      <c r="AI32">
        <v>0</v>
      </c>
      <c r="AJ32">
        <f>0.05/3.4528</f>
        <v>1.448100092678406E-2</v>
      </c>
      <c r="AK32">
        <f t="shared" ref="AK32:AM32" si="2">0.05/3.4528</f>
        <v>1.448100092678406E-2</v>
      </c>
      <c r="AL32">
        <f t="shared" si="2"/>
        <v>1.448100092678406E-2</v>
      </c>
      <c r="AM32">
        <f t="shared" si="2"/>
        <v>1.448100092678406E-2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0.12</v>
      </c>
      <c r="AW32">
        <v>0.12</v>
      </c>
      <c r="AX32">
        <v>0.12</v>
      </c>
      <c r="AY32">
        <v>0.12</v>
      </c>
      <c r="AZ32">
        <v>0.1</v>
      </c>
      <c r="BA32">
        <v>0.1</v>
      </c>
      <c r="BB32">
        <v>0.1</v>
      </c>
      <c r="BC32">
        <v>0.1</v>
      </c>
      <c r="BD32">
        <v>0.15</v>
      </c>
      <c r="BE32">
        <v>0.15</v>
      </c>
      <c r="BF32">
        <v>0.15</v>
      </c>
      <c r="BG32">
        <v>0.15</v>
      </c>
      <c r="BH32">
        <v>0.08</v>
      </c>
      <c r="BI32">
        <v>0.08</v>
      </c>
      <c r="BJ32">
        <v>0.08</v>
      </c>
      <c r="BK32">
        <v>0.08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 s="53" t="s">
        <v>280</v>
      </c>
      <c r="B33" s="54"/>
      <c r="C33" s="54"/>
    </row>
    <row r="34" spans="1:71" ht="60" x14ac:dyDescent="0.25">
      <c r="A34" s="27" t="s">
        <v>281</v>
      </c>
      <c r="B34" s="27"/>
      <c r="C34" s="27" t="s">
        <v>246</v>
      </c>
      <c r="D34">
        <v>829.2</v>
      </c>
      <c r="E34">
        <v>922.3</v>
      </c>
      <c r="F34">
        <v>1011.6</v>
      </c>
      <c r="G34">
        <v>1069</v>
      </c>
      <c r="H34">
        <v>958.8</v>
      </c>
      <c r="I34">
        <v>1065.7</v>
      </c>
      <c r="J34">
        <v>1092</v>
      </c>
      <c r="K34">
        <v>1114.3</v>
      </c>
      <c r="L34">
        <v>1008.9</v>
      </c>
      <c r="M34">
        <v>1153.2</v>
      </c>
      <c r="N34">
        <v>1212.5</v>
      </c>
      <c r="O34">
        <v>1240.7</v>
      </c>
      <c r="P34">
        <v>1220.2</v>
      </c>
      <c r="Q34">
        <v>1383.9</v>
      </c>
      <c r="R34">
        <v>1363.5</v>
      </c>
      <c r="S34">
        <v>1165.4000000000001</v>
      </c>
      <c r="T34">
        <v>983.8</v>
      </c>
      <c r="U34">
        <v>1043</v>
      </c>
      <c r="V34">
        <v>1069</v>
      </c>
      <c r="W34">
        <v>969.6</v>
      </c>
      <c r="X34">
        <v>1003</v>
      </c>
      <c r="Y34">
        <v>1183.5</v>
      </c>
      <c r="Z34">
        <v>1262.4000000000001</v>
      </c>
      <c r="AA34">
        <v>1296.4000000000001</v>
      </c>
      <c r="AB34">
        <v>1324.4</v>
      </c>
      <c r="AC34">
        <v>1444</v>
      </c>
      <c r="AD34">
        <v>1520.7</v>
      </c>
      <c r="AE34">
        <v>1465.6</v>
      </c>
      <c r="AF34">
        <v>1445</v>
      </c>
      <c r="AG34">
        <v>1486.2</v>
      </c>
      <c r="AH34">
        <v>1666.7</v>
      </c>
      <c r="AI34">
        <v>1652.3</v>
      </c>
      <c r="AJ34">
        <v>1476.2</v>
      </c>
      <c r="AK34">
        <v>1505.1</v>
      </c>
      <c r="AL34">
        <v>1578.7</v>
      </c>
      <c r="AM34">
        <v>1616.6</v>
      </c>
      <c r="AN34">
        <v>1546.7</v>
      </c>
      <c r="AO34">
        <v>1557.7</v>
      </c>
      <c r="AP34">
        <v>1603.1</v>
      </c>
      <c r="AQ34">
        <v>1647.7</v>
      </c>
      <c r="AR34">
        <v>1576</v>
      </c>
      <c r="AS34">
        <v>1564.6</v>
      </c>
      <c r="AT34">
        <v>1611.2</v>
      </c>
      <c r="AU34">
        <v>1676</v>
      </c>
      <c r="AV34">
        <v>1603.8</v>
      </c>
      <c r="AW34">
        <v>1578.4</v>
      </c>
      <c r="AX34">
        <v>1668.5</v>
      </c>
      <c r="AY34">
        <v>1720.7</v>
      </c>
      <c r="AZ34">
        <v>1689.1</v>
      </c>
      <c r="BA34">
        <v>1690.3</v>
      </c>
      <c r="BB34">
        <v>1869.2</v>
      </c>
      <c r="BC34">
        <v>1926.1</v>
      </c>
      <c r="BD34">
        <v>1793.5</v>
      </c>
      <c r="BE34">
        <v>1781.4</v>
      </c>
      <c r="BF34">
        <v>1934.2</v>
      </c>
      <c r="BG34">
        <v>2037.1</v>
      </c>
      <c r="BH34">
        <v>1916.3</v>
      </c>
      <c r="BI34">
        <v>1882.4</v>
      </c>
      <c r="BJ34">
        <v>1993.1</v>
      </c>
      <c r="BK34">
        <v>2074.3000000000002</v>
      </c>
      <c r="BL34">
        <v>1979.3</v>
      </c>
      <c r="BM34">
        <v>1785.3</v>
      </c>
      <c r="BN34">
        <v>1974.2</v>
      </c>
      <c r="BO34">
        <v>2033.6</v>
      </c>
      <c r="BP34">
        <v>2060.9</v>
      </c>
      <c r="BQ34">
        <v>2147.1</v>
      </c>
      <c r="BR34">
        <v>2380</v>
      </c>
      <c r="BS34">
        <v>2504.4</v>
      </c>
    </row>
    <row r="35" spans="1:71" x14ac:dyDescent="0.25">
      <c r="A35" t="s">
        <v>282</v>
      </c>
      <c r="B35" s="27"/>
      <c r="C35" s="27" t="s">
        <v>247</v>
      </c>
      <c r="D35">
        <v>5.03</v>
      </c>
      <c r="E35">
        <v>4.88</v>
      </c>
      <c r="F35">
        <v>4.97</v>
      </c>
      <c r="G35">
        <v>4.6900000000000004</v>
      </c>
      <c r="H35">
        <v>4.49</v>
      </c>
      <c r="I35">
        <v>5.01</v>
      </c>
      <c r="J35">
        <v>5.43</v>
      </c>
      <c r="K35">
        <v>5.25</v>
      </c>
      <c r="L35">
        <v>5.71</v>
      </c>
      <c r="M35">
        <v>6.61</v>
      </c>
      <c r="N35">
        <v>7.17</v>
      </c>
      <c r="O35">
        <v>8.58</v>
      </c>
      <c r="P35">
        <v>7.78</v>
      </c>
      <c r="Q35">
        <v>7.51</v>
      </c>
      <c r="R35">
        <v>8.14</v>
      </c>
      <c r="S35">
        <v>9.93</v>
      </c>
      <c r="T35">
        <v>7.86</v>
      </c>
      <c r="U35">
        <v>9.76</v>
      </c>
      <c r="V35">
        <v>7.69</v>
      </c>
      <c r="W35">
        <v>7.19</v>
      </c>
      <c r="X35">
        <v>4.78</v>
      </c>
      <c r="Y35">
        <v>5.05</v>
      </c>
      <c r="Z35">
        <v>4.13</v>
      </c>
      <c r="AA35">
        <v>4.8099999999999996</v>
      </c>
      <c r="AB35">
        <v>4.33</v>
      </c>
      <c r="AC35">
        <v>5.6</v>
      </c>
      <c r="AD35">
        <v>5.08</v>
      </c>
      <c r="AE35">
        <v>4.88</v>
      </c>
      <c r="AF35">
        <v>5.53</v>
      </c>
      <c r="AG35">
        <v>4.54</v>
      </c>
      <c r="AH35">
        <v>4.92</v>
      </c>
      <c r="AI35">
        <v>4.3</v>
      </c>
      <c r="AJ35">
        <v>3.53</v>
      </c>
      <c r="AK35">
        <v>4</v>
      </c>
      <c r="AL35">
        <v>4.45</v>
      </c>
      <c r="AM35">
        <v>3.82</v>
      </c>
      <c r="AN35">
        <v>4.41</v>
      </c>
      <c r="AO35">
        <v>4.26</v>
      </c>
      <c r="AP35">
        <v>3.15</v>
      </c>
      <c r="AQ35">
        <v>2.84</v>
      </c>
      <c r="AR35">
        <v>2.69</v>
      </c>
      <c r="AS35">
        <v>2.57</v>
      </c>
      <c r="AT35">
        <v>1.93</v>
      </c>
      <c r="AU35">
        <v>2.19</v>
      </c>
      <c r="AV35">
        <v>3.08</v>
      </c>
      <c r="AW35">
        <v>2.46</v>
      </c>
      <c r="AX35">
        <v>2.5099999999999998</v>
      </c>
      <c r="AY35">
        <v>2.5099999999999998</v>
      </c>
      <c r="AZ35">
        <v>2.68</v>
      </c>
      <c r="BA35">
        <v>2.48</v>
      </c>
      <c r="BB35">
        <v>2.41</v>
      </c>
      <c r="BC35">
        <v>2.29</v>
      </c>
      <c r="BD35">
        <v>3</v>
      </c>
      <c r="BE35">
        <v>2.61</v>
      </c>
      <c r="BF35">
        <v>2.58</v>
      </c>
      <c r="BG35">
        <v>3.22</v>
      </c>
      <c r="BH35">
        <v>2.36</v>
      </c>
      <c r="BI35">
        <v>2.68</v>
      </c>
      <c r="BJ35">
        <v>2.88</v>
      </c>
      <c r="BK35">
        <v>3</v>
      </c>
      <c r="BL35">
        <v>3.11</v>
      </c>
      <c r="BM35">
        <v>2.31</v>
      </c>
      <c r="BN35">
        <v>2.91</v>
      </c>
      <c r="BO35">
        <v>2.56</v>
      </c>
      <c r="BP35">
        <v>2.87</v>
      </c>
      <c r="BQ35">
        <v>2.62</v>
      </c>
      <c r="BR35">
        <v>2.5499999999999998</v>
      </c>
      <c r="BS35">
        <v>2.77</v>
      </c>
    </row>
    <row r="36" spans="1:71" x14ac:dyDescent="0.25">
      <c r="A36" t="s">
        <v>283</v>
      </c>
      <c r="B36" s="27"/>
      <c r="C36" s="27" t="s">
        <v>248</v>
      </c>
      <c r="D36">
        <v>3.3</v>
      </c>
      <c r="E36">
        <v>2</v>
      </c>
      <c r="F36">
        <v>2.5</v>
      </c>
      <c r="G36">
        <v>3</v>
      </c>
      <c r="H36">
        <v>3.1</v>
      </c>
      <c r="I36">
        <v>3.7</v>
      </c>
      <c r="J36">
        <v>3.2</v>
      </c>
      <c r="K36">
        <v>4.5</v>
      </c>
      <c r="L36">
        <v>4.5999999999999996</v>
      </c>
      <c r="M36">
        <v>4.8</v>
      </c>
      <c r="N36">
        <v>7.1</v>
      </c>
      <c r="O36">
        <v>8.1</v>
      </c>
      <c r="P36">
        <v>11.3</v>
      </c>
      <c r="Q36">
        <v>12.5</v>
      </c>
      <c r="R36">
        <v>11</v>
      </c>
      <c r="S36">
        <v>8.5</v>
      </c>
      <c r="T36">
        <v>7.7</v>
      </c>
      <c r="U36">
        <v>4.2</v>
      </c>
      <c r="V36">
        <v>2.7</v>
      </c>
      <c r="W36">
        <v>1.3</v>
      </c>
      <c r="X36">
        <v>-0.2</v>
      </c>
      <c r="Y36">
        <v>1</v>
      </c>
      <c r="Z36">
        <v>1.8</v>
      </c>
      <c r="AA36">
        <v>3.8</v>
      </c>
      <c r="AB36">
        <v>3.8</v>
      </c>
      <c r="AC36">
        <v>4.8</v>
      </c>
      <c r="AD36">
        <v>4.5</v>
      </c>
      <c r="AE36">
        <v>3.4</v>
      </c>
      <c r="AF36">
        <v>3.6</v>
      </c>
      <c r="AG36">
        <v>2.5</v>
      </c>
      <c r="AH36">
        <v>3.4</v>
      </c>
      <c r="AI36">
        <v>2.8</v>
      </c>
      <c r="AJ36">
        <v>1.5</v>
      </c>
      <c r="AK36">
        <v>1.2</v>
      </c>
      <c r="AL36">
        <v>0.4</v>
      </c>
      <c r="AM36">
        <v>0.4</v>
      </c>
      <c r="AN36">
        <v>0.2</v>
      </c>
      <c r="AO36">
        <v>0.2</v>
      </c>
      <c r="AP36">
        <v>-0.1</v>
      </c>
      <c r="AQ36">
        <v>-0.3</v>
      </c>
      <c r="AR36">
        <v>-1.4</v>
      </c>
      <c r="AS36">
        <v>-0.5</v>
      </c>
      <c r="AT36">
        <v>-1</v>
      </c>
      <c r="AU36">
        <v>-0.1</v>
      </c>
      <c r="AV36">
        <v>1.2</v>
      </c>
      <c r="AW36">
        <v>0.7</v>
      </c>
      <c r="AX36">
        <v>0.8</v>
      </c>
      <c r="AY36">
        <v>1.7</v>
      </c>
      <c r="AZ36">
        <v>3.1</v>
      </c>
      <c r="BA36">
        <v>3.6</v>
      </c>
      <c r="BB36">
        <v>4.8</v>
      </c>
      <c r="BC36">
        <v>3.9</v>
      </c>
      <c r="BD36">
        <v>2.7</v>
      </c>
      <c r="BE36">
        <v>2.6</v>
      </c>
      <c r="BF36">
        <v>2.4</v>
      </c>
      <c r="BG36">
        <v>1.9</v>
      </c>
      <c r="BH36">
        <v>2.6</v>
      </c>
      <c r="BI36">
        <v>2.5</v>
      </c>
      <c r="BJ36">
        <v>2.2000000000000002</v>
      </c>
      <c r="BK36">
        <v>2.7</v>
      </c>
      <c r="BL36">
        <v>1.8</v>
      </c>
      <c r="BM36">
        <v>1</v>
      </c>
      <c r="BN36">
        <v>0.7</v>
      </c>
      <c r="BO36">
        <v>0.2</v>
      </c>
      <c r="BP36">
        <v>1.6</v>
      </c>
      <c r="BQ36">
        <v>3.6</v>
      </c>
      <c r="BR36">
        <v>6.3</v>
      </c>
      <c r="BS36">
        <v>10.6</v>
      </c>
    </row>
    <row r="37" spans="1:71" x14ac:dyDescent="0.25">
      <c r="A37" s="27" t="s">
        <v>284</v>
      </c>
      <c r="B37" s="27"/>
      <c r="C37" s="27" t="s">
        <v>250</v>
      </c>
      <c r="D37">
        <v>2142853.4</v>
      </c>
      <c r="E37">
        <v>2272342.9</v>
      </c>
      <c r="F37">
        <v>2451474.5</v>
      </c>
      <c r="G37">
        <v>2623381.1</v>
      </c>
      <c r="H37">
        <v>2717018.1</v>
      </c>
      <c r="I37">
        <v>2821076.7</v>
      </c>
      <c r="J37">
        <v>2855835.1</v>
      </c>
      <c r="K37">
        <v>2868910.1</v>
      </c>
      <c r="L37">
        <v>2919300.7</v>
      </c>
      <c r="M37">
        <v>3031597.4</v>
      </c>
      <c r="N37">
        <v>3202477.7</v>
      </c>
      <c r="O37">
        <v>3356001.8</v>
      </c>
      <c r="P37">
        <v>3927628.4</v>
      </c>
      <c r="Q37">
        <v>4114142.2</v>
      </c>
      <c r="R37">
        <v>4251967.5</v>
      </c>
      <c r="S37">
        <v>3783350.3</v>
      </c>
      <c r="T37">
        <v>2926318.4</v>
      </c>
      <c r="U37">
        <v>2734895.4</v>
      </c>
      <c r="V37">
        <v>2939174.3</v>
      </c>
      <c r="W37">
        <v>3196415.4</v>
      </c>
      <c r="X37">
        <v>3273778.9</v>
      </c>
      <c r="Y37">
        <v>3753270.7</v>
      </c>
      <c r="Z37">
        <v>4013989.6</v>
      </c>
      <c r="AA37">
        <v>4609693.0999999996</v>
      </c>
      <c r="AB37">
        <v>4806768.7</v>
      </c>
      <c r="AC37">
        <v>4966764.9000000004</v>
      </c>
      <c r="AD37">
        <v>5085263</v>
      </c>
      <c r="AE37">
        <v>5292050.5</v>
      </c>
      <c r="AF37">
        <v>5285601</v>
      </c>
      <c r="AG37">
        <v>5258385.7</v>
      </c>
      <c r="AH37">
        <v>5955888.2999999998</v>
      </c>
      <c r="AI37">
        <v>6547486.7999999998</v>
      </c>
      <c r="AJ37">
        <v>6288853.4000000004</v>
      </c>
      <c r="AK37">
        <v>6130952.7000000002</v>
      </c>
      <c r="AL37">
        <v>6082134.4000000004</v>
      </c>
      <c r="AM37">
        <v>6042663.4000000004</v>
      </c>
      <c r="AN37">
        <v>6031505.4000000004</v>
      </c>
      <c r="AO37">
        <v>6152054.0999999996</v>
      </c>
      <c r="AP37">
        <v>6144728.5</v>
      </c>
      <c r="AQ37">
        <v>6033046.2000000002</v>
      </c>
      <c r="AR37">
        <v>5823037.7000000002</v>
      </c>
      <c r="AS37">
        <v>5815016.0999999996</v>
      </c>
      <c r="AT37">
        <v>5645406.5999999996</v>
      </c>
      <c r="AU37">
        <v>5620432.0999999996</v>
      </c>
      <c r="AV37">
        <v>5543994.4000000004</v>
      </c>
      <c r="AW37">
        <v>5509813.5999999996</v>
      </c>
      <c r="AX37">
        <v>5696717</v>
      </c>
      <c r="AY37">
        <v>5856466.5</v>
      </c>
      <c r="AZ37">
        <v>6295355.9000000004</v>
      </c>
      <c r="BA37">
        <v>6552184.4000000004</v>
      </c>
      <c r="BB37">
        <v>6675253.5999999996</v>
      </c>
      <c r="BC37">
        <v>6887719</v>
      </c>
      <c r="BD37">
        <v>6866828.9000000004</v>
      </c>
      <c r="BE37">
        <v>6975774.5999999996</v>
      </c>
      <c r="BF37">
        <v>7167331.5999999996</v>
      </c>
      <c r="BG37">
        <v>7261113.2999999998</v>
      </c>
      <c r="BH37">
        <v>7372670.7000000002</v>
      </c>
      <c r="BI37">
        <v>7587381.5999999996</v>
      </c>
      <c r="BJ37">
        <v>7429502.4000000004</v>
      </c>
      <c r="BK37">
        <v>7233935.0999999996</v>
      </c>
      <c r="BL37">
        <v>7442372.2999999998</v>
      </c>
      <c r="BM37">
        <v>6328695.4000000004</v>
      </c>
      <c r="BN37">
        <v>7254530.0999999996</v>
      </c>
      <c r="BO37">
        <v>7663687</v>
      </c>
      <c r="BP37">
        <v>8039426.5999999996</v>
      </c>
      <c r="BQ37">
        <v>8374947.5999999996</v>
      </c>
      <c r="BR37">
        <v>8657289.9000000004</v>
      </c>
      <c r="BS37">
        <v>9420752.9000000004</v>
      </c>
    </row>
    <row r="38" spans="1:71" x14ac:dyDescent="0.25">
      <c r="A38" s="27"/>
      <c r="B38" s="27"/>
      <c r="C38" s="50"/>
    </row>
    <row r="39" spans="1:71" x14ac:dyDescent="0.25">
      <c r="A39" s="27" t="s">
        <v>285</v>
      </c>
      <c r="B39" s="27"/>
      <c r="C39" s="50"/>
      <c r="D39">
        <v>7.3853105100000001</v>
      </c>
      <c r="E39">
        <v>8.2541700000000002</v>
      </c>
      <c r="F39">
        <v>6.08202</v>
      </c>
      <c r="G39">
        <v>5.6475900000000001</v>
      </c>
      <c r="H39">
        <v>5.9082484099999997</v>
      </c>
      <c r="I39">
        <v>5.6475903900000004</v>
      </c>
      <c r="J39">
        <v>5.3174235699999999</v>
      </c>
      <c r="K39">
        <v>7.2347080999999998</v>
      </c>
      <c r="L39">
        <v>7.08120949</v>
      </c>
      <c r="M39">
        <v>6.5164504499999998</v>
      </c>
      <c r="N39">
        <v>7.2405004999999996</v>
      </c>
      <c r="O39">
        <v>6.5743744499999996</v>
      </c>
      <c r="P39">
        <v>0.64295643999999996</v>
      </c>
      <c r="Q39">
        <v>0.50104263000000004</v>
      </c>
      <c r="R39">
        <v>0.35912882000000002</v>
      </c>
      <c r="S39">
        <v>0.17377201</v>
      </c>
      <c r="T39">
        <v>0.14481000999999999</v>
      </c>
      <c r="U39">
        <v>0.19404541</v>
      </c>
      <c r="V39">
        <v>0.30699722000000002</v>
      </c>
      <c r="W39">
        <v>0.30410102</v>
      </c>
      <c r="X39">
        <v>0.49235403</v>
      </c>
      <c r="Y39">
        <v>0.41994903</v>
      </c>
      <c r="Z39">
        <v>0.49814642999999997</v>
      </c>
      <c r="AA39">
        <v>0.69</v>
      </c>
      <c r="AB39">
        <v>0.68300000000000005</v>
      </c>
      <c r="AC39">
        <v>0.71</v>
      </c>
      <c r="AD39">
        <v>0.59</v>
      </c>
      <c r="AE39">
        <v>0.65</v>
      </c>
      <c r="AF39">
        <v>0.65100000000000002</v>
      </c>
      <c r="AG39">
        <v>0.61</v>
      </c>
      <c r="AH39">
        <v>0.57499999999999996</v>
      </c>
      <c r="AI39">
        <v>0.6</v>
      </c>
      <c r="AJ39">
        <v>0.75</v>
      </c>
      <c r="AK39">
        <v>0.69499999999999995</v>
      </c>
      <c r="AL39">
        <v>0.76300000000000001</v>
      </c>
      <c r="AM39">
        <v>0.77400000000000002</v>
      </c>
      <c r="AN39">
        <v>0.80600000000000005</v>
      </c>
      <c r="AO39">
        <v>0.82399999999999995</v>
      </c>
      <c r="AP39">
        <v>0.752</v>
      </c>
      <c r="AQ39">
        <v>0.70299999999999996</v>
      </c>
      <c r="AR39">
        <v>0.7</v>
      </c>
      <c r="AS39">
        <v>0.66600000000000004</v>
      </c>
      <c r="AT39">
        <v>0.61499999999999999</v>
      </c>
      <c r="AU39">
        <v>0.63300000000000001</v>
      </c>
      <c r="AV39">
        <v>0.70499999999999996</v>
      </c>
      <c r="AW39">
        <v>0.78</v>
      </c>
      <c r="AX39">
        <v>0.85</v>
      </c>
      <c r="AY39">
        <v>1.07</v>
      </c>
      <c r="AZ39">
        <v>1.25</v>
      </c>
      <c r="BA39">
        <v>1.72</v>
      </c>
      <c r="BB39">
        <v>1.84</v>
      </c>
      <c r="BC39">
        <v>1.71</v>
      </c>
      <c r="BD39">
        <v>1.8</v>
      </c>
      <c r="BE39">
        <v>1.74</v>
      </c>
      <c r="BF39">
        <v>1.66</v>
      </c>
      <c r="BG39">
        <v>1.5</v>
      </c>
      <c r="BH39">
        <v>1.85</v>
      </c>
      <c r="BI39">
        <v>1.82</v>
      </c>
      <c r="BJ39">
        <v>1.76</v>
      </c>
      <c r="BK39">
        <v>1.8</v>
      </c>
      <c r="BL39">
        <v>1.64</v>
      </c>
      <c r="BM39">
        <v>1.79</v>
      </c>
      <c r="BN39">
        <v>1.87</v>
      </c>
      <c r="BO39">
        <v>1.85</v>
      </c>
      <c r="BP39">
        <v>2</v>
      </c>
      <c r="BQ39">
        <v>2</v>
      </c>
      <c r="BR39">
        <v>1.86</v>
      </c>
      <c r="BS39">
        <v>1.79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2023-03-10T09:13:09Z</dcterms:modified>
</cp:coreProperties>
</file>