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onikos-PC\Desktop\Master thesis for Github\Data\"/>
    </mc:Choice>
  </mc:AlternateContent>
  <xr:revisionPtr revIDLastSave="0" documentId="13_ncr:1_{5A3C6155-2575-473A-A533-48C521B5C3DD}" xr6:coauthVersionLast="47" xr6:coauthVersionMax="47" xr10:uidLastSave="{00000000-0000-0000-0000-000000000000}"/>
  <bookViews>
    <workbookView xWindow="28680" yWindow="4050" windowWidth="29040" windowHeight="15840" activeTab="1" xr2:uid="{00000000-000D-0000-FFFF-FFFF00000000}"/>
  </bookViews>
  <sheets>
    <sheet name="BS" sheetId="4" r:id="rId1"/>
    <sheet name="Indicators" sheetId="5" r:id="rId2"/>
  </sheets>
  <definedNames>
    <definedName name="_xlnm._FilterDatabase" localSheetId="0" hidden="1">BS!$A$4:$V$25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9" i="5" l="1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U29" i="5"/>
  <c r="V29" i="5"/>
  <c r="W29" i="5"/>
  <c r="X29" i="5"/>
  <c r="Y29" i="5"/>
  <c r="Z29" i="5"/>
  <c r="AA29" i="5"/>
  <c r="AB29" i="5"/>
  <c r="AC29" i="5"/>
  <c r="AD29" i="5"/>
  <c r="AE29" i="5"/>
  <c r="AF29" i="5"/>
  <c r="AG29" i="5"/>
  <c r="AH29" i="5"/>
  <c r="AI29" i="5"/>
  <c r="AJ29" i="5"/>
  <c r="AK29" i="5"/>
  <c r="AL29" i="5"/>
  <c r="AM29" i="5"/>
  <c r="AN29" i="5"/>
  <c r="AO29" i="5"/>
  <c r="AP29" i="5"/>
  <c r="AQ29" i="5"/>
  <c r="AR29" i="5"/>
  <c r="AS29" i="5"/>
  <c r="AT29" i="5"/>
  <c r="AU29" i="5"/>
  <c r="AV29" i="5"/>
  <c r="AW29" i="5"/>
  <c r="AX29" i="5"/>
  <c r="AY29" i="5"/>
  <c r="AZ29" i="5"/>
  <c r="BA29" i="5"/>
  <c r="BB29" i="5"/>
  <c r="BC29" i="5"/>
  <c r="BD29" i="5"/>
  <c r="BE29" i="5"/>
  <c r="BF29" i="5"/>
  <c r="BG29" i="5"/>
  <c r="BH29" i="5"/>
  <c r="BI29" i="5"/>
  <c r="BJ29" i="5"/>
  <c r="BK29" i="5"/>
  <c r="BL29" i="5"/>
  <c r="BM29" i="5"/>
  <c r="BN29" i="5"/>
  <c r="BO29" i="5"/>
  <c r="BP29" i="5"/>
  <c r="BQ29" i="5"/>
  <c r="BR29" i="5"/>
  <c r="BS29" i="5"/>
  <c r="D29" i="5"/>
  <c r="E30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U30" i="5"/>
  <c r="V30" i="5"/>
  <c r="W30" i="5"/>
  <c r="X30" i="5"/>
  <c r="Y30" i="5"/>
  <c r="Z30" i="5"/>
  <c r="AA30" i="5"/>
  <c r="AB30" i="5"/>
  <c r="AC30" i="5"/>
  <c r="AD30" i="5"/>
  <c r="AE30" i="5"/>
  <c r="AF30" i="5"/>
  <c r="AG30" i="5"/>
  <c r="AH30" i="5"/>
  <c r="AI30" i="5"/>
  <c r="AJ30" i="5"/>
  <c r="AK30" i="5"/>
  <c r="AL30" i="5"/>
  <c r="AM30" i="5"/>
  <c r="AN30" i="5"/>
  <c r="AO30" i="5"/>
  <c r="AP30" i="5"/>
  <c r="AQ30" i="5"/>
  <c r="AR30" i="5"/>
  <c r="AS30" i="5"/>
  <c r="AT30" i="5"/>
  <c r="AU30" i="5"/>
  <c r="AV30" i="5"/>
  <c r="AW30" i="5"/>
  <c r="AX30" i="5"/>
  <c r="AY30" i="5"/>
  <c r="AZ30" i="5"/>
  <c r="BA30" i="5"/>
  <c r="BB30" i="5"/>
  <c r="BC30" i="5"/>
  <c r="BD30" i="5"/>
  <c r="BE30" i="5"/>
  <c r="BF30" i="5"/>
  <c r="BG30" i="5"/>
  <c r="BH30" i="5"/>
  <c r="BI30" i="5"/>
  <c r="BJ30" i="5"/>
  <c r="BK30" i="5"/>
  <c r="BL30" i="5"/>
  <c r="BM30" i="5"/>
  <c r="BN30" i="5"/>
  <c r="BO30" i="5"/>
  <c r="BP30" i="5"/>
  <c r="BQ30" i="5"/>
  <c r="BR30" i="5"/>
  <c r="BS30" i="5"/>
  <c r="D30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Z24" i="5"/>
  <c r="AA24" i="5"/>
  <c r="AB24" i="5"/>
  <c r="AC24" i="5"/>
  <c r="AD24" i="5"/>
  <c r="AE24" i="5"/>
  <c r="AF24" i="5"/>
  <c r="AG24" i="5"/>
  <c r="AH24" i="5"/>
  <c r="AI24" i="5"/>
  <c r="AJ24" i="5"/>
  <c r="AK24" i="5"/>
  <c r="AL24" i="5"/>
  <c r="AM24" i="5"/>
  <c r="AN24" i="5"/>
  <c r="AO24" i="5"/>
  <c r="AP24" i="5"/>
  <c r="AQ24" i="5"/>
  <c r="AR24" i="5"/>
  <c r="AS24" i="5"/>
  <c r="AT24" i="5"/>
  <c r="AU24" i="5"/>
  <c r="AV24" i="5"/>
  <c r="AW24" i="5"/>
  <c r="AX24" i="5"/>
  <c r="AY24" i="5"/>
  <c r="AZ24" i="5"/>
  <c r="BA24" i="5"/>
  <c r="BB24" i="5"/>
  <c r="BC24" i="5"/>
  <c r="BD24" i="5"/>
  <c r="BE24" i="5"/>
  <c r="BF24" i="5"/>
  <c r="BG24" i="5"/>
  <c r="BH24" i="5"/>
  <c r="BI24" i="5"/>
  <c r="BJ24" i="5"/>
  <c r="BK24" i="5"/>
  <c r="BL24" i="5"/>
  <c r="BM24" i="5"/>
  <c r="BN24" i="5"/>
  <c r="BO24" i="5"/>
  <c r="BP24" i="5"/>
  <c r="BQ24" i="5"/>
  <c r="BR24" i="5"/>
  <c r="BS24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Y25" i="5"/>
  <c r="Z25" i="5"/>
  <c r="AA25" i="5"/>
  <c r="AB25" i="5"/>
  <c r="AC25" i="5"/>
  <c r="AD25" i="5"/>
  <c r="AE25" i="5"/>
  <c r="AF25" i="5"/>
  <c r="AG25" i="5"/>
  <c r="AH25" i="5"/>
  <c r="AI25" i="5"/>
  <c r="AJ25" i="5"/>
  <c r="AK25" i="5"/>
  <c r="AL25" i="5"/>
  <c r="AM25" i="5"/>
  <c r="AN25" i="5"/>
  <c r="AO25" i="5"/>
  <c r="AP25" i="5"/>
  <c r="AQ25" i="5"/>
  <c r="AR25" i="5"/>
  <c r="AS25" i="5"/>
  <c r="AT25" i="5"/>
  <c r="AU25" i="5"/>
  <c r="AV25" i="5"/>
  <c r="AW25" i="5"/>
  <c r="AX25" i="5"/>
  <c r="AY25" i="5"/>
  <c r="AZ25" i="5"/>
  <c r="BA25" i="5"/>
  <c r="BB25" i="5"/>
  <c r="BC25" i="5"/>
  <c r="BD25" i="5"/>
  <c r="BE25" i="5"/>
  <c r="BF25" i="5"/>
  <c r="BG25" i="5"/>
  <c r="BH25" i="5"/>
  <c r="BI25" i="5"/>
  <c r="BJ25" i="5"/>
  <c r="BK25" i="5"/>
  <c r="BL25" i="5"/>
  <c r="BM25" i="5"/>
  <c r="BN25" i="5"/>
  <c r="BO25" i="5"/>
  <c r="BP25" i="5"/>
  <c r="BQ25" i="5"/>
  <c r="BR25" i="5"/>
  <c r="BS25" i="5"/>
  <c r="D25" i="5"/>
  <c r="D24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Y23" i="5"/>
  <c r="Z23" i="5"/>
  <c r="AA23" i="5"/>
  <c r="AB23" i="5"/>
  <c r="AC23" i="5"/>
  <c r="AD23" i="5"/>
  <c r="AE23" i="5"/>
  <c r="AF23" i="5"/>
  <c r="AG23" i="5"/>
  <c r="AH23" i="5"/>
  <c r="AI23" i="5"/>
  <c r="AJ23" i="5"/>
  <c r="AK23" i="5"/>
  <c r="AL23" i="5"/>
  <c r="AM23" i="5"/>
  <c r="AN23" i="5"/>
  <c r="AO23" i="5"/>
  <c r="AP23" i="5"/>
  <c r="AQ23" i="5"/>
  <c r="AR23" i="5"/>
  <c r="AS23" i="5"/>
  <c r="AT23" i="5"/>
  <c r="AU23" i="5"/>
  <c r="AV23" i="5"/>
  <c r="AW23" i="5"/>
  <c r="AX23" i="5"/>
  <c r="AY23" i="5"/>
  <c r="AZ23" i="5"/>
  <c r="BA23" i="5"/>
  <c r="BB23" i="5"/>
  <c r="BC23" i="5"/>
  <c r="BD23" i="5"/>
  <c r="BE23" i="5"/>
  <c r="BF23" i="5"/>
  <c r="BG23" i="5"/>
  <c r="BH23" i="5"/>
  <c r="BI23" i="5"/>
  <c r="BJ23" i="5"/>
  <c r="BK23" i="5"/>
  <c r="BL23" i="5"/>
  <c r="BM23" i="5"/>
  <c r="BN23" i="5"/>
  <c r="BO23" i="5"/>
  <c r="BP23" i="5"/>
  <c r="BQ23" i="5"/>
  <c r="BR23" i="5"/>
  <c r="BS23" i="5"/>
  <c r="E23" i="5"/>
  <c r="D2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Z13" i="5"/>
  <c r="AA13" i="5"/>
  <c r="AB13" i="5"/>
  <c r="AC13" i="5"/>
  <c r="AD13" i="5"/>
  <c r="AE13" i="5"/>
  <c r="AF13" i="5"/>
  <c r="AG13" i="5"/>
  <c r="AH13" i="5"/>
  <c r="AI13" i="5"/>
  <c r="AJ13" i="5"/>
  <c r="AK13" i="5"/>
  <c r="AL13" i="5"/>
  <c r="AM13" i="5"/>
  <c r="AN13" i="5"/>
  <c r="AO13" i="5"/>
  <c r="AP13" i="5"/>
  <c r="AQ13" i="5"/>
  <c r="AR13" i="5"/>
  <c r="AS13" i="5"/>
  <c r="AT13" i="5"/>
  <c r="AU13" i="5"/>
  <c r="AV13" i="5"/>
  <c r="AW13" i="5"/>
  <c r="AX13" i="5"/>
  <c r="AY13" i="5"/>
  <c r="AZ13" i="5"/>
  <c r="BA13" i="5"/>
  <c r="BB13" i="5"/>
  <c r="BC13" i="5"/>
  <c r="BD13" i="5"/>
  <c r="BE13" i="5"/>
  <c r="BF13" i="5"/>
  <c r="BG13" i="5"/>
  <c r="BH13" i="5"/>
  <c r="BI13" i="5"/>
  <c r="BJ13" i="5"/>
  <c r="BK13" i="5"/>
  <c r="BL13" i="5"/>
  <c r="BM13" i="5"/>
  <c r="BN13" i="5"/>
  <c r="BO13" i="5"/>
  <c r="BP13" i="5"/>
  <c r="BQ13" i="5"/>
  <c r="BR13" i="5"/>
  <c r="BS13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Z14" i="5"/>
  <c r="AA14" i="5"/>
  <c r="AB14" i="5"/>
  <c r="AC14" i="5"/>
  <c r="AD14" i="5"/>
  <c r="AE14" i="5"/>
  <c r="AF14" i="5"/>
  <c r="AG14" i="5"/>
  <c r="AH14" i="5"/>
  <c r="AI14" i="5"/>
  <c r="AJ14" i="5"/>
  <c r="AK14" i="5"/>
  <c r="AL14" i="5"/>
  <c r="AM14" i="5"/>
  <c r="AN14" i="5"/>
  <c r="AO14" i="5"/>
  <c r="AP14" i="5"/>
  <c r="AQ14" i="5"/>
  <c r="AR14" i="5"/>
  <c r="AS14" i="5"/>
  <c r="AT14" i="5"/>
  <c r="AU14" i="5"/>
  <c r="AV14" i="5"/>
  <c r="AW14" i="5"/>
  <c r="AX14" i="5"/>
  <c r="AY14" i="5"/>
  <c r="AZ14" i="5"/>
  <c r="BA14" i="5"/>
  <c r="BB14" i="5"/>
  <c r="BC14" i="5"/>
  <c r="BD14" i="5"/>
  <c r="BE14" i="5"/>
  <c r="BF14" i="5"/>
  <c r="BG14" i="5"/>
  <c r="BH14" i="5"/>
  <c r="BI14" i="5"/>
  <c r="BJ14" i="5"/>
  <c r="BK14" i="5"/>
  <c r="BL14" i="5"/>
  <c r="BM14" i="5"/>
  <c r="BN14" i="5"/>
  <c r="BO14" i="5"/>
  <c r="BP14" i="5"/>
  <c r="BQ14" i="5"/>
  <c r="BR14" i="5"/>
  <c r="BS14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AA15" i="5"/>
  <c r="AB15" i="5"/>
  <c r="AC15" i="5"/>
  <c r="AD15" i="5"/>
  <c r="AE15" i="5"/>
  <c r="AF15" i="5"/>
  <c r="AG15" i="5"/>
  <c r="AH15" i="5"/>
  <c r="AI15" i="5"/>
  <c r="AJ15" i="5"/>
  <c r="AK15" i="5"/>
  <c r="AL15" i="5"/>
  <c r="AM15" i="5"/>
  <c r="AN15" i="5"/>
  <c r="AO15" i="5"/>
  <c r="AP15" i="5"/>
  <c r="AQ15" i="5"/>
  <c r="AR15" i="5"/>
  <c r="AS15" i="5"/>
  <c r="AT15" i="5"/>
  <c r="AU15" i="5"/>
  <c r="AV15" i="5"/>
  <c r="AW15" i="5"/>
  <c r="AX15" i="5"/>
  <c r="AY15" i="5"/>
  <c r="AZ15" i="5"/>
  <c r="BA15" i="5"/>
  <c r="BB15" i="5"/>
  <c r="BC15" i="5"/>
  <c r="BD15" i="5"/>
  <c r="BE15" i="5"/>
  <c r="BF15" i="5"/>
  <c r="BG15" i="5"/>
  <c r="BH15" i="5"/>
  <c r="BI15" i="5"/>
  <c r="BJ15" i="5"/>
  <c r="BK15" i="5"/>
  <c r="BL15" i="5"/>
  <c r="BM15" i="5"/>
  <c r="BN15" i="5"/>
  <c r="BO15" i="5"/>
  <c r="BP15" i="5"/>
  <c r="BQ15" i="5"/>
  <c r="BR15" i="5"/>
  <c r="BS15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Y16" i="5"/>
  <c r="Z16" i="5"/>
  <c r="AA16" i="5"/>
  <c r="AB16" i="5"/>
  <c r="AC16" i="5"/>
  <c r="AD16" i="5"/>
  <c r="AE16" i="5"/>
  <c r="AF16" i="5"/>
  <c r="AG16" i="5"/>
  <c r="AH16" i="5"/>
  <c r="AI16" i="5"/>
  <c r="AJ16" i="5"/>
  <c r="AK16" i="5"/>
  <c r="AL16" i="5"/>
  <c r="AM16" i="5"/>
  <c r="AN16" i="5"/>
  <c r="AO16" i="5"/>
  <c r="AP16" i="5"/>
  <c r="AQ16" i="5"/>
  <c r="AR16" i="5"/>
  <c r="AS16" i="5"/>
  <c r="AT16" i="5"/>
  <c r="AU16" i="5"/>
  <c r="AV16" i="5"/>
  <c r="AW16" i="5"/>
  <c r="AX16" i="5"/>
  <c r="AY16" i="5"/>
  <c r="AZ16" i="5"/>
  <c r="BA16" i="5"/>
  <c r="BB16" i="5"/>
  <c r="BC16" i="5"/>
  <c r="BD16" i="5"/>
  <c r="BE16" i="5"/>
  <c r="BF16" i="5"/>
  <c r="BG16" i="5"/>
  <c r="BH16" i="5"/>
  <c r="BI16" i="5"/>
  <c r="BJ16" i="5"/>
  <c r="BK16" i="5"/>
  <c r="BL16" i="5"/>
  <c r="BM16" i="5"/>
  <c r="BN16" i="5"/>
  <c r="BO16" i="5"/>
  <c r="BP16" i="5"/>
  <c r="BQ16" i="5"/>
  <c r="BR16" i="5"/>
  <c r="BS16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Z17" i="5"/>
  <c r="AA17" i="5"/>
  <c r="AB17" i="5"/>
  <c r="AC17" i="5"/>
  <c r="AD17" i="5"/>
  <c r="AE17" i="5"/>
  <c r="AF17" i="5"/>
  <c r="AG17" i="5"/>
  <c r="AH17" i="5"/>
  <c r="AI17" i="5"/>
  <c r="AJ17" i="5"/>
  <c r="AK17" i="5"/>
  <c r="AL17" i="5"/>
  <c r="AM17" i="5"/>
  <c r="AN17" i="5"/>
  <c r="AO17" i="5"/>
  <c r="AP17" i="5"/>
  <c r="AQ17" i="5"/>
  <c r="AR17" i="5"/>
  <c r="AS17" i="5"/>
  <c r="AT17" i="5"/>
  <c r="AU17" i="5"/>
  <c r="AV17" i="5"/>
  <c r="AW17" i="5"/>
  <c r="AX17" i="5"/>
  <c r="AY17" i="5"/>
  <c r="AZ17" i="5"/>
  <c r="BA17" i="5"/>
  <c r="BB17" i="5"/>
  <c r="BC17" i="5"/>
  <c r="BD17" i="5"/>
  <c r="BE17" i="5"/>
  <c r="BF17" i="5"/>
  <c r="BG17" i="5"/>
  <c r="BH17" i="5"/>
  <c r="BI17" i="5"/>
  <c r="BJ17" i="5"/>
  <c r="BK17" i="5"/>
  <c r="BL17" i="5"/>
  <c r="BM17" i="5"/>
  <c r="BN17" i="5"/>
  <c r="BO17" i="5"/>
  <c r="BP17" i="5"/>
  <c r="BQ17" i="5"/>
  <c r="BR17" i="5"/>
  <c r="BS17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Z18" i="5"/>
  <c r="AA18" i="5"/>
  <c r="AB18" i="5"/>
  <c r="AC18" i="5"/>
  <c r="AD18" i="5"/>
  <c r="AE18" i="5"/>
  <c r="AF18" i="5"/>
  <c r="AG18" i="5"/>
  <c r="AH18" i="5"/>
  <c r="AI18" i="5"/>
  <c r="AJ18" i="5"/>
  <c r="AK18" i="5"/>
  <c r="AL18" i="5"/>
  <c r="AM18" i="5"/>
  <c r="AN18" i="5"/>
  <c r="AO18" i="5"/>
  <c r="AP18" i="5"/>
  <c r="AQ18" i="5"/>
  <c r="AR18" i="5"/>
  <c r="AS18" i="5"/>
  <c r="AT18" i="5"/>
  <c r="AU18" i="5"/>
  <c r="AV18" i="5"/>
  <c r="AW18" i="5"/>
  <c r="AX18" i="5"/>
  <c r="AY18" i="5"/>
  <c r="AZ18" i="5"/>
  <c r="BA18" i="5"/>
  <c r="BB18" i="5"/>
  <c r="BC18" i="5"/>
  <c r="BD18" i="5"/>
  <c r="BE18" i="5"/>
  <c r="BF18" i="5"/>
  <c r="BG18" i="5"/>
  <c r="BH18" i="5"/>
  <c r="BI18" i="5"/>
  <c r="BJ18" i="5"/>
  <c r="BK18" i="5"/>
  <c r="BL18" i="5"/>
  <c r="BM18" i="5"/>
  <c r="BN18" i="5"/>
  <c r="BO18" i="5"/>
  <c r="BP18" i="5"/>
  <c r="BQ18" i="5"/>
  <c r="BR18" i="5"/>
  <c r="BS18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X19" i="5"/>
  <c r="Y19" i="5"/>
  <c r="Z19" i="5"/>
  <c r="AA19" i="5"/>
  <c r="AB19" i="5"/>
  <c r="AC19" i="5"/>
  <c r="AD19" i="5"/>
  <c r="AE19" i="5"/>
  <c r="AF19" i="5"/>
  <c r="AG19" i="5"/>
  <c r="AH19" i="5"/>
  <c r="AI19" i="5"/>
  <c r="AJ19" i="5"/>
  <c r="AK19" i="5"/>
  <c r="AL19" i="5"/>
  <c r="AM19" i="5"/>
  <c r="AN19" i="5"/>
  <c r="AO19" i="5"/>
  <c r="AP19" i="5"/>
  <c r="AQ19" i="5"/>
  <c r="AR19" i="5"/>
  <c r="AS19" i="5"/>
  <c r="AT19" i="5"/>
  <c r="AU19" i="5"/>
  <c r="AV19" i="5"/>
  <c r="AW19" i="5"/>
  <c r="AX19" i="5"/>
  <c r="AY19" i="5"/>
  <c r="AZ19" i="5"/>
  <c r="BA19" i="5"/>
  <c r="BB19" i="5"/>
  <c r="BC19" i="5"/>
  <c r="BD19" i="5"/>
  <c r="BE19" i="5"/>
  <c r="BF19" i="5"/>
  <c r="BG19" i="5"/>
  <c r="BH19" i="5"/>
  <c r="BI19" i="5"/>
  <c r="BJ19" i="5"/>
  <c r="BK19" i="5"/>
  <c r="BL19" i="5"/>
  <c r="BM19" i="5"/>
  <c r="BN19" i="5"/>
  <c r="BO19" i="5"/>
  <c r="BP19" i="5"/>
  <c r="BQ19" i="5"/>
  <c r="BR19" i="5"/>
  <c r="BS19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Z20" i="5"/>
  <c r="AA20" i="5"/>
  <c r="AB20" i="5"/>
  <c r="AC20" i="5"/>
  <c r="AD20" i="5"/>
  <c r="AE20" i="5"/>
  <c r="AF20" i="5"/>
  <c r="AG20" i="5"/>
  <c r="AH20" i="5"/>
  <c r="AI20" i="5"/>
  <c r="AJ20" i="5"/>
  <c r="AK20" i="5"/>
  <c r="AL20" i="5"/>
  <c r="AM20" i="5"/>
  <c r="AN20" i="5"/>
  <c r="AO20" i="5"/>
  <c r="AP20" i="5"/>
  <c r="AQ20" i="5"/>
  <c r="AR20" i="5"/>
  <c r="AS20" i="5"/>
  <c r="AT20" i="5"/>
  <c r="AU20" i="5"/>
  <c r="AV20" i="5"/>
  <c r="AW20" i="5"/>
  <c r="AX20" i="5"/>
  <c r="AY20" i="5"/>
  <c r="AZ20" i="5"/>
  <c r="BA20" i="5"/>
  <c r="BB20" i="5"/>
  <c r="BC20" i="5"/>
  <c r="BD20" i="5"/>
  <c r="BE20" i="5"/>
  <c r="BF20" i="5"/>
  <c r="BG20" i="5"/>
  <c r="BH20" i="5"/>
  <c r="BI20" i="5"/>
  <c r="BJ20" i="5"/>
  <c r="BK20" i="5"/>
  <c r="BL20" i="5"/>
  <c r="BM20" i="5"/>
  <c r="BN20" i="5"/>
  <c r="BO20" i="5"/>
  <c r="BP20" i="5"/>
  <c r="BQ20" i="5"/>
  <c r="BR20" i="5"/>
  <c r="BS20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Z21" i="5"/>
  <c r="AA21" i="5"/>
  <c r="AB21" i="5"/>
  <c r="AC21" i="5"/>
  <c r="AD21" i="5"/>
  <c r="AE21" i="5"/>
  <c r="AF21" i="5"/>
  <c r="AG21" i="5"/>
  <c r="AH21" i="5"/>
  <c r="AI21" i="5"/>
  <c r="AJ21" i="5"/>
  <c r="AK21" i="5"/>
  <c r="AL21" i="5"/>
  <c r="AM21" i="5"/>
  <c r="AN21" i="5"/>
  <c r="AO21" i="5"/>
  <c r="AP21" i="5"/>
  <c r="AQ21" i="5"/>
  <c r="AR21" i="5"/>
  <c r="AS21" i="5"/>
  <c r="AT21" i="5"/>
  <c r="AU21" i="5"/>
  <c r="AV21" i="5"/>
  <c r="AW21" i="5"/>
  <c r="AX21" i="5"/>
  <c r="AY21" i="5"/>
  <c r="AZ21" i="5"/>
  <c r="BA21" i="5"/>
  <c r="BB21" i="5"/>
  <c r="BC21" i="5"/>
  <c r="BD21" i="5"/>
  <c r="BE21" i="5"/>
  <c r="BF21" i="5"/>
  <c r="BG21" i="5"/>
  <c r="BH21" i="5"/>
  <c r="BI21" i="5"/>
  <c r="BJ21" i="5"/>
  <c r="BK21" i="5"/>
  <c r="BL21" i="5"/>
  <c r="BM21" i="5"/>
  <c r="BN21" i="5"/>
  <c r="BO21" i="5"/>
  <c r="BP21" i="5"/>
  <c r="BQ21" i="5"/>
  <c r="BR21" i="5"/>
  <c r="BS21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Z22" i="5"/>
  <c r="AA22" i="5"/>
  <c r="AB22" i="5"/>
  <c r="AC22" i="5"/>
  <c r="AD22" i="5"/>
  <c r="AE22" i="5"/>
  <c r="AF22" i="5"/>
  <c r="AG22" i="5"/>
  <c r="AH22" i="5"/>
  <c r="AI22" i="5"/>
  <c r="AJ22" i="5"/>
  <c r="AK22" i="5"/>
  <c r="AL22" i="5"/>
  <c r="AM22" i="5"/>
  <c r="AN22" i="5"/>
  <c r="AO22" i="5"/>
  <c r="AP22" i="5"/>
  <c r="AQ22" i="5"/>
  <c r="AR22" i="5"/>
  <c r="AS22" i="5"/>
  <c r="AT22" i="5"/>
  <c r="AU22" i="5"/>
  <c r="AV22" i="5"/>
  <c r="AW22" i="5"/>
  <c r="AX22" i="5"/>
  <c r="AY22" i="5"/>
  <c r="AZ22" i="5"/>
  <c r="BA22" i="5"/>
  <c r="BB22" i="5"/>
  <c r="BC22" i="5"/>
  <c r="BD22" i="5"/>
  <c r="BE22" i="5"/>
  <c r="BF22" i="5"/>
  <c r="BG22" i="5"/>
  <c r="BH22" i="5"/>
  <c r="BI22" i="5"/>
  <c r="BJ22" i="5"/>
  <c r="BK22" i="5"/>
  <c r="BL22" i="5"/>
  <c r="BM22" i="5"/>
  <c r="BN22" i="5"/>
  <c r="BO22" i="5"/>
  <c r="BP22" i="5"/>
  <c r="BQ22" i="5"/>
  <c r="BR22" i="5"/>
  <c r="BS22" i="5"/>
  <c r="D22" i="5"/>
  <c r="D21" i="5"/>
  <c r="D20" i="5"/>
  <c r="D19" i="5"/>
  <c r="D18" i="5"/>
  <c r="D17" i="5"/>
  <c r="D16" i="5"/>
  <c r="D15" i="5"/>
  <c r="D14" i="5"/>
  <c r="D13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AE7" i="5"/>
  <c r="AF7" i="5"/>
  <c r="AG7" i="5"/>
  <c r="AH7" i="5"/>
  <c r="AI7" i="5"/>
  <c r="AJ7" i="5"/>
  <c r="AK7" i="5"/>
  <c r="AL7" i="5"/>
  <c r="AM7" i="5"/>
  <c r="AN7" i="5"/>
  <c r="AO7" i="5"/>
  <c r="AP7" i="5"/>
  <c r="AQ7" i="5"/>
  <c r="AR7" i="5"/>
  <c r="AS7" i="5"/>
  <c r="AT7" i="5"/>
  <c r="AU7" i="5"/>
  <c r="AV7" i="5"/>
  <c r="AW7" i="5"/>
  <c r="AX7" i="5"/>
  <c r="AY7" i="5"/>
  <c r="AZ7" i="5"/>
  <c r="BA7" i="5"/>
  <c r="BB7" i="5"/>
  <c r="BC7" i="5"/>
  <c r="BD7" i="5"/>
  <c r="BE7" i="5"/>
  <c r="BF7" i="5"/>
  <c r="BG7" i="5"/>
  <c r="BH7" i="5"/>
  <c r="BI7" i="5"/>
  <c r="BJ7" i="5"/>
  <c r="BK7" i="5"/>
  <c r="BL7" i="5"/>
  <c r="BM7" i="5"/>
  <c r="BN7" i="5"/>
  <c r="BO7" i="5"/>
  <c r="BP7" i="5"/>
  <c r="BQ7" i="5"/>
  <c r="BR7" i="5"/>
  <c r="BS7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AD8" i="5"/>
  <c r="AE8" i="5"/>
  <c r="AF8" i="5"/>
  <c r="AG8" i="5"/>
  <c r="AH8" i="5"/>
  <c r="AI8" i="5"/>
  <c r="AJ8" i="5"/>
  <c r="AK8" i="5"/>
  <c r="AL8" i="5"/>
  <c r="AM8" i="5"/>
  <c r="AN8" i="5"/>
  <c r="AO8" i="5"/>
  <c r="AP8" i="5"/>
  <c r="AQ8" i="5"/>
  <c r="AR8" i="5"/>
  <c r="AS8" i="5"/>
  <c r="AT8" i="5"/>
  <c r="AU8" i="5"/>
  <c r="AV8" i="5"/>
  <c r="AW8" i="5"/>
  <c r="AX8" i="5"/>
  <c r="AY8" i="5"/>
  <c r="AZ8" i="5"/>
  <c r="BA8" i="5"/>
  <c r="BB8" i="5"/>
  <c r="BC8" i="5"/>
  <c r="BD8" i="5"/>
  <c r="BE8" i="5"/>
  <c r="BF8" i="5"/>
  <c r="BG8" i="5"/>
  <c r="BH8" i="5"/>
  <c r="BI8" i="5"/>
  <c r="BJ8" i="5"/>
  <c r="BK8" i="5"/>
  <c r="BL8" i="5"/>
  <c r="BM8" i="5"/>
  <c r="BN8" i="5"/>
  <c r="BO8" i="5"/>
  <c r="BP8" i="5"/>
  <c r="BQ8" i="5"/>
  <c r="BR8" i="5"/>
  <c r="BS8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AE9" i="5"/>
  <c r="AF9" i="5"/>
  <c r="AG9" i="5"/>
  <c r="AH9" i="5"/>
  <c r="AI9" i="5"/>
  <c r="AJ9" i="5"/>
  <c r="AK9" i="5"/>
  <c r="AL9" i="5"/>
  <c r="AM9" i="5"/>
  <c r="AN9" i="5"/>
  <c r="AO9" i="5"/>
  <c r="AP9" i="5"/>
  <c r="AQ9" i="5"/>
  <c r="AR9" i="5"/>
  <c r="AS9" i="5"/>
  <c r="AT9" i="5"/>
  <c r="AU9" i="5"/>
  <c r="AV9" i="5"/>
  <c r="AW9" i="5"/>
  <c r="AX9" i="5"/>
  <c r="AY9" i="5"/>
  <c r="AZ9" i="5"/>
  <c r="BA9" i="5"/>
  <c r="BB9" i="5"/>
  <c r="BC9" i="5"/>
  <c r="BD9" i="5"/>
  <c r="BE9" i="5"/>
  <c r="BF9" i="5"/>
  <c r="BG9" i="5"/>
  <c r="BH9" i="5"/>
  <c r="BI9" i="5"/>
  <c r="BJ9" i="5"/>
  <c r="BK9" i="5"/>
  <c r="BL9" i="5"/>
  <c r="BM9" i="5"/>
  <c r="BN9" i="5"/>
  <c r="BO9" i="5"/>
  <c r="BP9" i="5"/>
  <c r="BQ9" i="5"/>
  <c r="BR9" i="5"/>
  <c r="BS9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AC10" i="5"/>
  <c r="AD10" i="5"/>
  <c r="AE10" i="5"/>
  <c r="AF10" i="5"/>
  <c r="AG10" i="5"/>
  <c r="AH10" i="5"/>
  <c r="AI10" i="5"/>
  <c r="AJ10" i="5"/>
  <c r="AK10" i="5"/>
  <c r="AL10" i="5"/>
  <c r="AM10" i="5"/>
  <c r="AN10" i="5"/>
  <c r="AO10" i="5"/>
  <c r="AP10" i="5"/>
  <c r="AQ10" i="5"/>
  <c r="AR10" i="5"/>
  <c r="AS10" i="5"/>
  <c r="AT10" i="5"/>
  <c r="AU10" i="5"/>
  <c r="AV10" i="5"/>
  <c r="AW10" i="5"/>
  <c r="AX10" i="5"/>
  <c r="AY10" i="5"/>
  <c r="AZ10" i="5"/>
  <c r="BA10" i="5"/>
  <c r="BB10" i="5"/>
  <c r="BC10" i="5"/>
  <c r="BD10" i="5"/>
  <c r="BE10" i="5"/>
  <c r="BF10" i="5"/>
  <c r="BG10" i="5"/>
  <c r="BH10" i="5"/>
  <c r="BI10" i="5"/>
  <c r="BJ10" i="5"/>
  <c r="BK10" i="5"/>
  <c r="BL10" i="5"/>
  <c r="BM10" i="5"/>
  <c r="BN10" i="5"/>
  <c r="BO10" i="5"/>
  <c r="BP10" i="5"/>
  <c r="BQ10" i="5"/>
  <c r="BR10" i="5"/>
  <c r="BS10" i="5"/>
  <c r="D10" i="5"/>
  <c r="D9" i="5"/>
  <c r="D8" i="5"/>
  <c r="D7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Z2" i="5"/>
  <c r="AA2" i="5"/>
  <c r="AB2" i="5"/>
  <c r="AC2" i="5"/>
  <c r="AD2" i="5"/>
  <c r="AE2" i="5"/>
  <c r="AF2" i="5"/>
  <c r="AG2" i="5"/>
  <c r="AH2" i="5"/>
  <c r="AI2" i="5"/>
  <c r="AJ2" i="5"/>
  <c r="AK2" i="5"/>
  <c r="AL2" i="5"/>
  <c r="AM2" i="5"/>
  <c r="AN2" i="5"/>
  <c r="AO2" i="5"/>
  <c r="AP2" i="5"/>
  <c r="AQ2" i="5"/>
  <c r="AR2" i="5"/>
  <c r="AS2" i="5"/>
  <c r="AT2" i="5"/>
  <c r="AU2" i="5"/>
  <c r="AV2" i="5"/>
  <c r="AW2" i="5"/>
  <c r="AX2" i="5"/>
  <c r="AY2" i="5"/>
  <c r="AZ2" i="5"/>
  <c r="BA2" i="5"/>
  <c r="BB2" i="5"/>
  <c r="BC2" i="5"/>
  <c r="BD2" i="5"/>
  <c r="BE2" i="5"/>
  <c r="BF2" i="5"/>
  <c r="BG2" i="5"/>
  <c r="BH2" i="5"/>
  <c r="BI2" i="5"/>
  <c r="BJ2" i="5"/>
  <c r="BK2" i="5"/>
  <c r="BL2" i="5"/>
  <c r="BM2" i="5"/>
  <c r="BN2" i="5"/>
  <c r="BO2" i="5"/>
  <c r="BP2" i="5"/>
  <c r="BQ2" i="5"/>
  <c r="BR2" i="5"/>
  <c r="BS2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AF3" i="5"/>
  <c r="AG3" i="5"/>
  <c r="AH3" i="5"/>
  <c r="AI3" i="5"/>
  <c r="AJ3" i="5"/>
  <c r="AK3" i="5"/>
  <c r="AL3" i="5"/>
  <c r="AM3" i="5"/>
  <c r="AN3" i="5"/>
  <c r="AO3" i="5"/>
  <c r="AP3" i="5"/>
  <c r="AQ3" i="5"/>
  <c r="AR3" i="5"/>
  <c r="AS3" i="5"/>
  <c r="AT3" i="5"/>
  <c r="AU3" i="5"/>
  <c r="AV3" i="5"/>
  <c r="AW3" i="5"/>
  <c r="AX3" i="5"/>
  <c r="AY3" i="5"/>
  <c r="AZ3" i="5"/>
  <c r="BA3" i="5"/>
  <c r="BB3" i="5"/>
  <c r="BC3" i="5"/>
  <c r="BD3" i="5"/>
  <c r="BE3" i="5"/>
  <c r="BF3" i="5"/>
  <c r="BG3" i="5"/>
  <c r="BH3" i="5"/>
  <c r="BI3" i="5"/>
  <c r="BJ3" i="5"/>
  <c r="BK3" i="5"/>
  <c r="BL3" i="5"/>
  <c r="BM3" i="5"/>
  <c r="BN3" i="5"/>
  <c r="BO3" i="5"/>
  <c r="BP3" i="5"/>
  <c r="BQ3" i="5"/>
  <c r="BR3" i="5"/>
  <c r="BS3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Z4" i="5"/>
  <c r="AA4" i="5"/>
  <c r="AB4" i="5"/>
  <c r="AC4" i="5"/>
  <c r="AD4" i="5"/>
  <c r="AE4" i="5"/>
  <c r="AF4" i="5"/>
  <c r="AG4" i="5"/>
  <c r="AH4" i="5"/>
  <c r="AI4" i="5"/>
  <c r="AJ4" i="5"/>
  <c r="AK4" i="5"/>
  <c r="AL4" i="5"/>
  <c r="AM4" i="5"/>
  <c r="AN4" i="5"/>
  <c r="AO4" i="5"/>
  <c r="AP4" i="5"/>
  <c r="AQ4" i="5"/>
  <c r="AR4" i="5"/>
  <c r="AS4" i="5"/>
  <c r="AT4" i="5"/>
  <c r="AU4" i="5"/>
  <c r="AV4" i="5"/>
  <c r="AW4" i="5"/>
  <c r="AX4" i="5"/>
  <c r="AY4" i="5"/>
  <c r="AZ4" i="5"/>
  <c r="BA4" i="5"/>
  <c r="BB4" i="5"/>
  <c r="BC4" i="5"/>
  <c r="BD4" i="5"/>
  <c r="BE4" i="5"/>
  <c r="BF4" i="5"/>
  <c r="BG4" i="5"/>
  <c r="BH4" i="5"/>
  <c r="BI4" i="5"/>
  <c r="BJ4" i="5"/>
  <c r="BK4" i="5"/>
  <c r="BL4" i="5"/>
  <c r="BM4" i="5"/>
  <c r="BN4" i="5"/>
  <c r="BO4" i="5"/>
  <c r="BP4" i="5"/>
  <c r="BQ4" i="5"/>
  <c r="BR4" i="5"/>
  <c r="BS4" i="5"/>
  <c r="E5" i="5"/>
  <c r="E6" i="5" s="1"/>
  <c r="F5" i="5"/>
  <c r="G5" i="5"/>
  <c r="G6" i="5" s="1"/>
  <c r="H5" i="5"/>
  <c r="H6" i="5" s="1"/>
  <c r="I5" i="5"/>
  <c r="I6" i="5" s="1"/>
  <c r="J5" i="5"/>
  <c r="K5" i="5"/>
  <c r="K6" i="5" s="1"/>
  <c r="L5" i="5"/>
  <c r="L6" i="5" s="1"/>
  <c r="M5" i="5"/>
  <c r="M6" i="5" s="1"/>
  <c r="N5" i="5"/>
  <c r="N6" i="5" s="1"/>
  <c r="O5" i="5"/>
  <c r="O6" i="5" s="1"/>
  <c r="P5" i="5"/>
  <c r="Q5" i="5"/>
  <c r="Q6" i="5" s="1"/>
  <c r="R5" i="5"/>
  <c r="R6" i="5" s="1"/>
  <c r="S5" i="5"/>
  <c r="S6" i="5" s="1"/>
  <c r="T5" i="5"/>
  <c r="T6" i="5" s="1"/>
  <c r="U5" i="5"/>
  <c r="U6" i="5" s="1"/>
  <c r="V5" i="5"/>
  <c r="V6" i="5" s="1"/>
  <c r="W5" i="5"/>
  <c r="W6" i="5" s="1"/>
  <c r="X5" i="5"/>
  <c r="Y5" i="5"/>
  <c r="Y6" i="5" s="1"/>
  <c r="Z5" i="5"/>
  <c r="Z6" i="5" s="1"/>
  <c r="AA5" i="5"/>
  <c r="AA6" i="5" s="1"/>
  <c r="AB5" i="5"/>
  <c r="AC5" i="5"/>
  <c r="AD5" i="5"/>
  <c r="AE5" i="5"/>
  <c r="AE6" i="5" s="1"/>
  <c r="AF5" i="5"/>
  <c r="AF6" i="5" s="1"/>
  <c r="AG5" i="5"/>
  <c r="AG6" i="5" s="1"/>
  <c r="AH5" i="5"/>
  <c r="AH6" i="5" s="1"/>
  <c r="AI5" i="5"/>
  <c r="AI6" i="5" s="1"/>
  <c r="AJ5" i="5"/>
  <c r="AJ6" i="5" s="1"/>
  <c r="AK5" i="5"/>
  <c r="AK6" i="5" s="1"/>
  <c r="AL5" i="5"/>
  <c r="AL6" i="5" s="1"/>
  <c r="AM5" i="5"/>
  <c r="AM6" i="5" s="1"/>
  <c r="AN5" i="5"/>
  <c r="AN6" i="5" s="1"/>
  <c r="AO5" i="5"/>
  <c r="AP5" i="5"/>
  <c r="AP6" i="5" s="1"/>
  <c r="AQ5" i="5"/>
  <c r="AQ6" i="5" s="1"/>
  <c r="AR5" i="5"/>
  <c r="AR6" i="5" s="1"/>
  <c r="AS5" i="5"/>
  <c r="AS6" i="5" s="1"/>
  <c r="AT5" i="5"/>
  <c r="AT6" i="5" s="1"/>
  <c r="AU5" i="5"/>
  <c r="AU6" i="5" s="1"/>
  <c r="AV5" i="5"/>
  <c r="AW5" i="5"/>
  <c r="AW6" i="5" s="1"/>
  <c r="AX5" i="5"/>
  <c r="AX6" i="5" s="1"/>
  <c r="AY5" i="5"/>
  <c r="AY6" i="5" s="1"/>
  <c r="AZ5" i="5"/>
  <c r="BA5" i="5"/>
  <c r="BB5" i="5"/>
  <c r="BB6" i="5" s="1"/>
  <c r="BC5" i="5"/>
  <c r="BC6" i="5" s="1"/>
  <c r="BD5" i="5"/>
  <c r="BD6" i="5" s="1"/>
  <c r="BE5" i="5"/>
  <c r="BF5" i="5"/>
  <c r="BF6" i="5" s="1"/>
  <c r="BG5" i="5"/>
  <c r="BG6" i="5" s="1"/>
  <c r="BH5" i="5"/>
  <c r="BH6" i="5" s="1"/>
  <c r="BI5" i="5"/>
  <c r="BI6" i="5" s="1"/>
  <c r="BJ5" i="5"/>
  <c r="BJ6" i="5" s="1"/>
  <c r="BK5" i="5"/>
  <c r="BK6" i="5" s="1"/>
  <c r="BL5" i="5"/>
  <c r="BM5" i="5"/>
  <c r="BM6" i="5" s="1"/>
  <c r="BN5" i="5"/>
  <c r="BN6" i="5" s="1"/>
  <c r="BO5" i="5"/>
  <c r="BO6" i="5" s="1"/>
  <c r="BP5" i="5"/>
  <c r="BP6" i="5" s="1"/>
  <c r="BQ5" i="5"/>
  <c r="BQ6" i="5" s="1"/>
  <c r="BR5" i="5"/>
  <c r="BR6" i="5" s="1"/>
  <c r="BS5" i="5"/>
  <c r="BS6" i="5" s="1"/>
  <c r="F6" i="5"/>
  <c r="J6" i="5"/>
  <c r="P6" i="5"/>
  <c r="X6" i="5"/>
  <c r="AB6" i="5"/>
  <c r="AC6" i="5"/>
  <c r="AD6" i="5"/>
  <c r="AO6" i="5"/>
  <c r="AV6" i="5"/>
  <c r="AZ6" i="5"/>
  <c r="BA6" i="5"/>
  <c r="BE6" i="5"/>
  <c r="BL6" i="5"/>
  <c r="D5" i="5"/>
  <c r="D6" i="5" s="1"/>
  <c r="D4" i="5"/>
  <c r="D3" i="5"/>
  <c r="D2" i="5"/>
  <c r="AV36" i="4"/>
  <c r="AT38" i="4"/>
  <c r="AS39" i="4" s="1"/>
  <c r="AP38" i="4"/>
  <c r="AN39" i="4" s="1"/>
  <c r="AL38" i="4"/>
  <c r="AI39" i="4" s="1"/>
  <c r="AH38" i="4"/>
  <c r="AF39" i="4" s="1"/>
  <c r="AD38" i="4"/>
  <c r="AD39" i="4" s="1"/>
  <c r="Z38" i="4"/>
  <c r="X39" i="4" s="1"/>
  <c r="V38" i="4"/>
  <c r="U39" i="4" s="1"/>
  <c r="R38" i="4"/>
  <c r="R39" i="4" s="1"/>
  <c r="N38" i="4"/>
  <c r="L39" i="4" s="1"/>
  <c r="J38" i="4"/>
  <c r="J39" i="4" s="1"/>
  <c r="F38" i="4"/>
  <c r="D39" i="4" s="1"/>
  <c r="BR17" i="4"/>
  <c r="BR15" i="4"/>
  <c r="BR13" i="4"/>
  <c r="AY33" i="4"/>
  <c r="AZ17" i="4"/>
  <c r="AX13" i="4"/>
  <c r="AV17" i="4"/>
  <c r="AQ17" i="4"/>
  <c r="I39" i="4" l="1"/>
  <c r="H39" i="4"/>
  <c r="AL39" i="4"/>
  <c r="O39" i="4"/>
  <c r="AJ39" i="4"/>
  <c r="AJ40" i="4" s="1"/>
  <c r="AK39" i="4"/>
  <c r="C39" i="4"/>
  <c r="D40" i="4" s="1"/>
  <c r="F39" i="4"/>
  <c r="Q39" i="4"/>
  <c r="E39" i="4"/>
  <c r="P39" i="4"/>
  <c r="AP39" i="4"/>
  <c r="K39" i="4"/>
  <c r="L40" i="4" s="1"/>
  <c r="AR39" i="4"/>
  <c r="G39" i="4"/>
  <c r="H40" i="4" s="1"/>
  <c r="W39" i="4"/>
  <c r="X40" i="4" s="1"/>
  <c r="Y39" i="4"/>
  <c r="S39" i="4"/>
  <c r="AC39" i="4"/>
  <c r="V39" i="4"/>
  <c r="AB39" i="4"/>
  <c r="AM39" i="4"/>
  <c r="AN40" i="4" s="1"/>
  <c r="N39" i="4"/>
  <c r="T39" i="4"/>
  <c r="AE39" i="4"/>
  <c r="AF40" i="4" s="1"/>
  <c r="AO39" i="4"/>
  <c r="M39" i="4"/>
  <c r="AH39" i="4"/>
  <c r="AG39" i="4"/>
  <c r="Z39" i="4"/>
  <c r="AQ39" i="4"/>
  <c r="AA39" i="4"/>
  <c r="AT39" i="4"/>
  <c r="AB40" i="4" l="1"/>
  <c r="AR40" i="4"/>
  <c r="P40" i="4"/>
  <c r="T40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tc={FC619DBD-993B-418C-8A07-93D3AD60FC70}</author>
    <author>tc={68C5B3DF-D515-477F-A487-EC0123D55034}</author>
  </authors>
  <commentList>
    <comment ref="AU30" authorId="0" shapeId="0" xr:uid="{FC619DBD-993B-418C-8A07-93D3AD60FC70}">
      <text>
        <t>[Threaded comment]
Your version of Excel allows you to read this threaded comment; however, any edits to it will get removed if the file is opened in a newer version of Excel. Learn more: https://go.microsoft.com/fwlink/?linkid=870924
Comment:
    23% nuo Q4</t>
      </text>
    </comment>
    <comment ref="AW30" authorId="1" shapeId="0" xr:uid="{68C5B3DF-D515-477F-A487-EC0123D55034}">
      <text>
        <t>[Threaded comment]
Your version of Excel allows you to read this threaded comment; however, any edits to it will get removed if the file is opened in a newer version of Excel. Learn more: https://go.microsoft.com/fwlink/?linkid=870924
Comment:
    20% nuo Q4</t>
      </text>
    </comment>
  </commentList>
</comments>
</file>

<file path=xl/sharedStrings.xml><?xml version="1.0" encoding="utf-8"?>
<sst xmlns="http://schemas.openxmlformats.org/spreadsheetml/2006/main" count="497" uniqueCount="287">
  <si>
    <t>Revenue</t>
  </si>
  <si>
    <t>Gross Profit</t>
  </si>
  <si>
    <t>Reference Items</t>
  </si>
  <si>
    <t>Right click to show data transparency (not supported for all values)</t>
  </si>
  <si>
    <t>In Millions of EUR except Per Share</t>
  </si>
  <si>
    <t>Q1 2005</t>
  </si>
  <si>
    <t>Q2 2005</t>
  </si>
  <si>
    <t>Q3 2005</t>
  </si>
  <si>
    <t>Q4 2005</t>
  </si>
  <si>
    <t>Q1 2006</t>
  </si>
  <si>
    <t>Q2 2006</t>
  </si>
  <si>
    <t>Q3 2006</t>
  </si>
  <si>
    <t>Q4 2006</t>
  </si>
  <si>
    <t>Q1 2007</t>
  </si>
  <si>
    <t>Q2 2007</t>
  </si>
  <si>
    <t>Q3 2007</t>
  </si>
  <si>
    <t>Q4 2007</t>
  </si>
  <si>
    <t>Q1 2008</t>
  </si>
  <si>
    <t>Q2 2008</t>
  </si>
  <si>
    <t>Q3 2008</t>
  </si>
  <si>
    <t>Q4 2008</t>
  </si>
  <si>
    <t>Q1 2009</t>
  </si>
  <si>
    <t>Q2 2009</t>
  </si>
  <si>
    <t>Q3 2009</t>
  </si>
  <si>
    <t>Q4 2009</t>
  </si>
  <si>
    <t>Q1 2010</t>
  </si>
  <si>
    <t>3 Months Ending</t>
  </si>
  <si>
    <t>03/31/2005</t>
  </si>
  <si>
    <t>06/30/2005</t>
  </si>
  <si>
    <t>09/30/2005</t>
  </si>
  <si>
    <t>12/31/2005</t>
  </si>
  <si>
    <t>03/31/2006</t>
  </si>
  <si>
    <t>06/30/2006</t>
  </si>
  <si>
    <t>09/30/2006</t>
  </si>
  <si>
    <t>12/31/2006</t>
  </si>
  <si>
    <t>03/31/2007</t>
  </si>
  <si>
    <t>06/30/2007</t>
  </si>
  <si>
    <t>09/30/2007</t>
  </si>
  <si>
    <t>12/31/2007</t>
  </si>
  <si>
    <t>03/31/2008</t>
  </si>
  <si>
    <t>06/30/2008</t>
  </si>
  <si>
    <t>09/30/2008</t>
  </si>
  <si>
    <t>12/31/2008</t>
  </si>
  <si>
    <t>03/31/2009</t>
  </si>
  <si>
    <t>06/30/2009</t>
  </si>
  <si>
    <t>09/30/2009</t>
  </si>
  <si>
    <t>12/31/2009</t>
  </si>
  <si>
    <t>03/31/2010</t>
  </si>
  <si>
    <t>SALES_REV_TURN</t>
  </si>
  <si>
    <t xml:space="preserve">  - Cost of Revenue</t>
  </si>
  <si>
    <t>IS_COGS_TO_FE_AND_PP_AND_G</t>
  </si>
  <si>
    <t>GROSS_PROFIT</t>
  </si>
  <si>
    <t>Operating Income or Losses</t>
  </si>
  <si>
    <t>IS_OPER_INC</t>
  </si>
  <si>
    <t>Pretax Income</t>
  </si>
  <si>
    <t>PRETAX_INC</t>
  </si>
  <si>
    <t>Net Income/Net Profit (Losses)</t>
  </si>
  <si>
    <t>NET_INCOME</t>
  </si>
  <si>
    <t>Basic Earnings per Share</t>
  </si>
  <si>
    <t>IS_EPS</t>
  </si>
  <si>
    <t>Source: Bloomberg</t>
  </si>
  <si>
    <t>09/30/2021</t>
  </si>
  <si>
    <t>06/30/2021</t>
  </si>
  <si>
    <t>03/31/2021</t>
  </si>
  <si>
    <t>12/31/2020</t>
  </si>
  <si>
    <t>09/30/2020</t>
  </si>
  <si>
    <t>06/30/2020</t>
  </si>
  <si>
    <t>03/31/2020</t>
  </si>
  <si>
    <t>12/31/2019</t>
  </si>
  <si>
    <t>09/30/2019</t>
  </si>
  <si>
    <t>06/30/2019</t>
  </si>
  <si>
    <t>03/31/2019</t>
  </si>
  <si>
    <t>12/31/2018</t>
  </si>
  <si>
    <t>09/30/2018</t>
  </si>
  <si>
    <t>06/30/2018</t>
  </si>
  <si>
    <t>03/31/2018</t>
  </si>
  <si>
    <t>12/31/2017</t>
  </si>
  <si>
    <t>09/30/2017</t>
  </si>
  <si>
    <t>12/31/2015</t>
  </si>
  <si>
    <t>09/30/2015</t>
  </si>
  <si>
    <t>06/30/2015</t>
  </si>
  <si>
    <t>03/31/2015</t>
  </si>
  <si>
    <t>12/31/2014</t>
  </si>
  <si>
    <t>09/30/2014</t>
  </si>
  <si>
    <t>06/30/2014</t>
  </si>
  <si>
    <t>03/31/2014</t>
  </si>
  <si>
    <t>12/31/2013</t>
  </si>
  <si>
    <t>09/30/2013</t>
  </si>
  <si>
    <t>06/30/2013</t>
  </si>
  <si>
    <t>03/31/2013</t>
  </si>
  <si>
    <t>12/31/2012</t>
  </si>
  <si>
    <t>09/30/2012</t>
  </si>
  <si>
    <t>06/30/2012</t>
  </si>
  <si>
    <t>03/31/2012</t>
  </si>
  <si>
    <t>12/31/2011</t>
  </si>
  <si>
    <t>09/30/2011</t>
  </si>
  <si>
    <t>06/30/2011</t>
  </si>
  <si>
    <t>03/31/2011</t>
  </si>
  <si>
    <t>12/31/2010</t>
  </si>
  <si>
    <t>09/30/2010</t>
  </si>
  <si>
    <t>06/30/2010</t>
  </si>
  <si>
    <t>Q3 2021</t>
  </si>
  <si>
    <t>Q2 2021</t>
  </si>
  <si>
    <t>Q1 2021</t>
  </si>
  <si>
    <t>Q4 2020</t>
  </si>
  <si>
    <t>Q3 2020</t>
  </si>
  <si>
    <t>Q2 2020</t>
  </si>
  <si>
    <t>Q1 2020</t>
  </si>
  <si>
    <t>Q4 2019</t>
  </si>
  <si>
    <t>Q3 2019</t>
  </si>
  <si>
    <t>Q2 2019</t>
  </si>
  <si>
    <t>Q1 2019</t>
  </si>
  <si>
    <t>Q4 2018</t>
  </si>
  <si>
    <t>Q3 2018</t>
  </si>
  <si>
    <t>Q2 2018</t>
  </si>
  <si>
    <t>Q1 2018</t>
  </si>
  <si>
    <t>Q4 2017</t>
  </si>
  <si>
    <t>Q3 2017</t>
  </si>
  <si>
    <t>Q4 2015</t>
  </si>
  <si>
    <t>Q3 2015</t>
  </si>
  <si>
    <t>Q2 2015</t>
  </si>
  <si>
    <t>Q1 2015</t>
  </si>
  <si>
    <t>Q4 2014</t>
  </si>
  <si>
    <t>Q3 2014</t>
  </si>
  <si>
    <t>Q2 2014</t>
  </si>
  <si>
    <t>Q1 2014</t>
  </si>
  <si>
    <t>Q4 2013</t>
  </si>
  <si>
    <t>Q3 2013</t>
  </si>
  <si>
    <t>Q2 2013</t>
  </si>
  <si>
    <t>Q1 2013</t>
  </si>
  <si>
    <t>Q4 2012</t>
  </si>
  <si>
    <t>Q3 2012</t>
  </si>
  <si>
    <t>Q2 2012</t>
  </si>
  <si>
    <t>Q1 2012</t>
  </si>
  <si>
    <t>Q4 2011</t>
  </si>
  <si>
    <t>Q3 2011</t>
  </si>
  <si>
    <t>Q2 2011</t>
  </si>
  <si>
    <t>Q1 2011</t>
  </si>
  <si>
    <t>Q4 2010</t>
  </si>
  <si>
    <t>Q3 2010</t>
  </si>
  <si>
    <t>Q2 2010</t>
  </si>
  <si>
    <t>NUM_OF_EMPLOYEES</t>
  </si>
  <si>
    <t>Number of Employees</t>
  </si>
  <si>
    <t>BS_SH_OUT</t>
  </si>
  <si>
    <t>Shares Outstanding</t>
  </si>
  <si>
    <t>TOT_LIAB_AND_EQY</t>
  </si>
  <si>
    <t>Total Liabilities &amp; Equity</t>
  </si>
  <si>
    <t>TOTAL_EQUITY</t>
  </si>
  <si>
    <t>Total Equity</t>
  </si>
  <si>
    <t>BS_RETAIN_EARN</t>
  </si>
  <si>
    <t xml:space="preserve">  + Retained Earnings &amp; Other Equity</t>
  </si>
  <si>
    <t>BS_SH_CAP_AND_APIC</t>
  </si>
  <si>
    <t xml:space="preserve">  + Share Capital &amp; APIC</t>
  </si>
  <si>
    <t>BS_TOT_LIAB2</t>
  </si>
  <si>
    <t>Total Liabilities</t>
  </si>
  <si>
    <t>NON_CUR_LIAB</t>
  </si>
  <si>
    <t>Total Long-Term Liabilities</t>
  </si>
  <si>
    <t>BS_LT_BORROW</t>
  </si>
  <si>
    <t xml:space="preserve">  + Long-Term Borrowings</t>
  </si>
  <si>
    <t>BS_CUR_LIAB</t>
  </si>
  <si>
    <t>Total Current Liabilities</t>
  </si>
  <si>
    <t>BS_ST_BORROW</t>
  </si>
  <si>
    <t xml:space="preserve">  + Short-Term Borrowings</t>
  </si>
  <si>
    <t>Liabilities &amp; Shareholders' Equity</t>
  </si>
  <si>
    <t>BS_TOT_ASSET</t>
  </si>
  <si>
    <t>Total Assets</t>
  </si>
  <si>
    <t>BS_TOT_NON_CUR_ASSET</t>
  </si>
  <si>
    <t>Total Long-Term Assets</t>
  </si>
  <si>
    <t>BS_CUR_ASSET_REPORT</t>
  </si>
  <si>
    <t>Total Current Assets</t>
  </si>
  <si>
    <t>BS_INVENTORIES</t>
  </si>
  <si>
    <t xml:space="preserve">  + Inventories</t>
  </si>
  <si>
    <t>BS_CASH_NEAR_CASH_ITEM</t>
  </si>
  <si>
    <t xml:space="preserve">  + Cash &amp; Near Cash Items</t>
  </si>
  <si>
    <t>Assets</t>
  </si>
  <si>
    <t>Linas AB (LNS1L LH) - Balance Sheet</t>
  </si>
  <si>
    <t>Formulė</t>
  </si>
  <si>
    <t>Q1 2016</t>
  </si>
  <si>
    <t>Q2 2016</t>
  </si>
  <si>
    <t>Q3 2016</t>
  </si>
  <si>
    <t>Q4 2016</t>
  </si>
  <si>
    <t>Q1 2017</t>
  </si>
  <si>
    <t>Q2 2017</t>
  </si>
  <si>
    <t>Q4 2021</t>
  </si>
  <si>
    <t>Trump. Turtas/trump.įsipar.</t>
  </si>
  <si>
    <t>x1</t>
  </si>
  <si>
    <t>Trump. Turtas - Atsargos/trump.įsipar.</t>
  </si>
  <si>
    <t>x2</t>
  </si>
  <si>
    <t>Pinigai ir jų ekviv./trump. Įsipar.</t>
  </si>
  <si>
    <t>x3</t>
  </si>
  <si>
    <t>Trump. Turtas - Trump. Įsipar.</t>
  </si>
  <si>
    <t>x4</t>
  </si>
  <si>
    <t>Apyvartinis kapitalas/Turtas</t>
  </si>
  <si>
    <t>x5</t>
  </si>
  <si>
    <t>Grynasis pelnas/Pardavimo pajamos</t>
  </si>
  <si>
    <t>x6</t>
  </si>
  <si>
    <t>Bendrasis pelnas/Pardavimo pajamos</t>
  </si>
  <si>
    <t>x7</t>
  </si>
  <si>
    <t>Tipinės veiklos pelnas/pardavimo pajamos</t>
  </si>
  <si>
    <t>x8</t>
  </si>
  <si>
    <t>Pelnas prieš mokesčius EBT/pardavimo pajamos</t>
  </si>
  <si>
    <t>x9</t>
  </si>
  <si>
    <t>Grynasis pelnas/vidutinis turtas</t>
  </si>
  <si>
    <t>x10</t>
  </si>
  <si>
    <t>Grynasis pelnas/vidutinis nuosavas kapitalas</t>
  </si>
  <si>
    <t>x11</t>
  </si>
  <si>
    <t>Įsipareigojimai/turtas</t>
  </si>
  <si>
    <t>x12</t>
  </si>
  <si>
    <t>Ilg. Fin. Skola+ trump. Fin.skola/turtas</t>
  </si>
  <si>
    <t>x13</t>
  </si>
  <si>
    <t>Įsipareigojimai/nuosavas kapitalas</t>
  </si>
  <si>
    <t>x14</t>
  </si>
  <si>
    <t>Skola/nuosavas kapitalas</t>
  </si>
  <si>
    <t>x15</t>
  </si>
  <si>
    <t>Ilg. Fin. Skola/nuosavas kapitalas</t>
  </si>
  <si>
    <t>x16</t>
  </si>
  <si>
    <t>Nuosavas kapitalas/įsipareigojimai</t>
  </si>
  <si>
    <t>x17</t>
  </si>
  <si>
    <t>Skola/Skola+nuosavas kapitalas</t>
  </si>
  <si>
    <t>x18</t>
  </si>
  <si>
    <t>LT Debt/LT debt+equity</t>
  </si>
  <si>
    <t>x19</t>
  </si>
  <si>
    <t>Nuosavas kapitalas/Turtas</t>
  </si>
  <si>
    <t>x20</t>
  </si>
  <si>
    <t>Trumpalaikis turtas/nuosavas kapitalas</t>
  </si>
  <si>
    <t>x21</t>
  </si>
  <si>
    <t>Pardavimo savikaina/vid. metinės atsargos</t>
  </si>
  <si>
    <t>x22</t>
  </si>
  <si>
    <t>Pardavimo pajamos/ilg. Turtas</t>
  </si>
  <si>
    <t>x23</t>
  </si>
  <si>
    <t>Pardavimo pajamos/Turtas</t>
  </si>
  <si>
    <t>x24</t>
  </si>
  <si>
    <t>x25</t>
  </si>
  <si>
    <t>EPS</t>
  </si>
  <si>
    <t>x26</t>
  </si>
  <si>
    <t>x27</t>
  </si>
  <si>
    <t>P/E ratio</t>
  </si>
  <si>
    <t>x28</t>
  </si>
  <si>
    <t>(Turtas - Įsipareigojimai)/shares outstanding</t>
  </si>
  <si>
    <t>x29</t>
  </si>
  <si>
    <t>x30</t>
  </si>
  <si>
    <t>x31</t>
  </si>
  <si>
    <t>x32</t>
  </si>
  <si>
    <t>x33</t>
  </si>
  <si>
    <t>03/31/2017</t>
  </si>
  <si>
    <t>06/30/2017</t>
  </si>
  <si>
    <t>03/31/2016</t>
  </si>
  <si>
    <t>06/30/2016</t>
  </si>
  <si>
    <t>09/30/2016</t>
  </si>
  <si>
    <t>12/31/2016</t>
  </si>
  <si>
    <t>12/31/2021</t>
  </si>
  <si>
    <t>x34</t>
  </si>
  <si>
    <t>Current ratio</t>
  </si>
  <si>
    <t>Acid test (Quick) ratio</t>
  </si>
  <si>
    <t>Cash ratio</t>
  </si>
  <si>
    <t>Working capital</t>
  </si>
  <si>
    <t>Working capital to total assets</t>
  </si>
  <si>
    <t>Net profitability</t>
  </si>
  <si>
    <t>Gross profitability</t>
  </si>
  <si>
    <t>Operating profitability</t>
  </si>
  <si>
    <t>Profitability ratio</t>
  </si>
  <si>
    <t>Return on assets (ROA)</t>
  </si>
  <si>
    <t>Return on equity (ROE)</t>
  </si>
  <si>
    <t>Debt ratio</t>
  </si>
  <si>
    <t>Debt-to-asset ratio</t>
  </si>
  <si>
    <t>Total liabilities to equity ratio</t>
  </si>
  <si>
    <t>Debt to equity ratio</t>
  </si>
  <si>
    <t>Long-term debt to equity ratio</t>
  </si>
  <si>
    <t>Equity to total liabilities ratio</t>
  </si>
  <si>
    <t>Debt to capital employed ratio</t>
  </si>
  <si>
    <t>Long-term debt ratio</t>
  </si>
  <si>
    <t>Equity to total assets ratio or Equity ratio</t>
  </si>
  <si>
    <t>Current assets to equity ratio</t>
  </si>
  <si>
    <t>Inventory turnover</t>
  </si>
  <si>
    <t>Long-term asset turnover</t>
  </si>
  <si>
    <t>Total asset turnover</t>
  </si>
  <si>
    <t>Number of shares</t>
  </si>
  <si>
    <t>Number of employees</t>
  </si>
  <si>
    <t>Net Asset Value Per Share (NAVPS)</t>
  </si>
  <si>
    <t>Dividends paid</t>
  </si>
  <si>
    <t>Dividends per share</t>
  </si>
  <si>
    <t>Macroeconomic indicators</t>
  </si>
  <si>
    <t>B1g Gross value added, at the prices of the time, MM Eur, class C, without removing the effect of season and number of working days</t>
  </si>
  <si>
    <t>Interest rate on company loans, last month of the quarter</t>
  </si>
  <si>
    <t>Annual changes in consumer prices, compared to the corresponding month of the previous year</t>
  </si>
  <si>
    <t>Export, K Eur</t>
  </si>
  <si>
    <t>Share price in the market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</si>
</sst>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%"/>
  </numFmts>
  <fonts count="28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1"/>
      <color indexed="9"/>
      <name val="Calibri"/>
      <family val="2"/>
    </font>
    <font>
      <sz val="10"/>
      <color indexed="63"/>
      <name val="Arial"/>
      <family val="2"/>
    </font>
    <font>
      <b/>
      <sz val="16"/>
      <color indexed="9"/>
      <name val="Arial"/>
      <family val="2"/>
    </font>
    <font>
      <sz val="10"/>
      <name val="Calibri"/>
      <family val="2"/>
    </font>
    <font>
      <b/>
      <sz val="10"/>
      <color indexed="9"/>
      <name val="Arial"/>
      <family val="2"/>
    </font>
    <font>
      <b/>
      <sz val="10"/>
      <color indexed="8"/>
      <name val="Arial"/>
      <family val="2"/>
    </font>
    <font>
      <sz val="10"/>
      <color indexed="63"/>
      <name val="Arial"/>
      <family val="2"/>
    </font>
    <font>
      <i/>
      <sz val="10"/>
      <color indexed="8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F81B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62">
    <xf numFmtId="0" fontId="0" fillId="0" borderId="0"/>
    <xf numFmtId="0" fontId="10" fillId="10" borderId="0" applyNumberFormat="0" applyBorder="0" applyAlignment="0" applyProtection="0"/>
    <xf numFmtId="0" fontId="10" fillId="14" borderId="0" applyNumberFormat="0" applyBorder="0" applyAlignment="0" applyProtection="0"/>
    <xf numFmtId="0" fontId="10" fillId="18" borderId="0" applyNumberFormat="0" applyBorder="0" applyAlignment="0" applyProtection="0"/>
    <xf numFmtId="0" fontId="10" fillId="22" borderId="0" applyNumberFormat="0" applyBorder="0" applyAlignment="0" applyProtection="0"/>
    <xf numFmtId="0" fontId="10" fillId="26" borderId="0" applyNumberFormat="0" applyBorder="0" applyAlignment="0" applyProtection="0"/>
    <xf numFmtId="0" fontId="10" fillId="30" borderId="0" applyNumberFormat="0" applyBorder="0" applyAlignment="0" applyProtection="0"/>
    <xf numFmtId="0" fontId="10" fillId="11" borderId="0" applyNumberFormat="0" applyBorder="0" applyAlignment="0" applyProtection="0"/>
    <xf numFmtId="0" fontId="10" fillId="15" borderId="0" applyNumberFormat="0" applyBorder="0" applyAlignment="0" applyProtection="0"/>
    <xf numFmtId="0" fontId="10" fillId="19" borderId="0" applyNumberFormat="0" applyBorder="0" applyAlignment="0" applyProtection="0"/>
    <xf numFmtId="0" fontId="10" fillId="23" borderId="0" applyNumberFormat="0" applyBorder="0" applyAlignment="0" applyProtection="0"/>
    <xf numFmtId="0" fontId="10" fillId="27" borderId="0" applyNumberFormat="0" applyBorder="0" applyAlignment="0" applyProtection="0"/>
    <xf numFmtId="0" fontId="10" fillId="31" borderId="0" applyNumberFormat="0" applyBorder="0" applyAlignment="0" applyProtection="0"/>
    <xf numFmtId="0" fontId="26" fillId="12" borderId="0" applyNumberFormat="0" applyBorder="0" applyAlignment="0" applyProtection="0"/>
    <xf numFmtId="0" fontId="26" fillId="16" borderId="0" applyNumberFormat="0" applyBorder="0" applyAlignment="0" applyProtection="0"/>
    <xf numFmtId="0" fontId="26" fillId="20" borderId="0" applyNumberFormat="0" applyBorder="0" applyAlignment="0" applyProtection="0"/>
    <xf numFmtId="0" fontId="26" fillId="24" borderId="0" applyNumberFormat="0" applyBorder="0" applyAlignment="0" applyProtection="0"/>
    <xf numFmtId="0" fontId="26" fillId="28" borderId="0" applyNumberFormat="0" applyBorder="0" applyAlignment="0" applyProtection="0"/>
    <xf numFmtId="0" fontId="26" fillId="32" borderId="0" applyNumberFormat="0" applyBorder="0" applyAlignment="0" applyProtection="0"/>
    <xf numFmtId="0" fontId="26" fillId="9" borderId="0" applyNumberFormat="0" applyBorder="0" applyAlignment="0" applyProtection="0"/>
    <xf numFmtId="0" fontId="26" fillId="13" borderId="0" applyNumberFormat="0" applyBorder="0" applyAlignment="0" applyProtection="0"/>
    <xf numFmtId="0" fontId="26" fillId="17" borderId="0" applyNumberFormat="0" applyBorder="0" applyAlignment="0" applyProtection="0"/>
    <xf numFmtId="0" fontId="26" fillId="21" borderId="0" applyNumberFormat="0" applyBorder="0" applyAlignment="0" applyProtection="0"/>
    <xf numFmtId="0" fontId="26" fillId="25" borderId="0" applyNumberFormat="0" applyBorder="0" applyAlignment="0" applyProtection="0"/>
    <xf numFmtId="0" fontId="26" fillId="29" borderId="0" applyNumberFormat="0" applyBorder="0" applyAlignment="0" applyProtection="0"/>
    <xf numFmtId="0" fontId="16" fillId="3" borderId="0" applyNumberFormat="0" applyBorder="0" applyAlignment="0" applyProtection="0"/>
    <xf numFmtId="0" fontId="2" fillId="33" borderId="0"/>
    <xf numFmtId="0" fontId="20" fillId="6" borderId="9" applyNumberFormat="0" applyAlignment="0" applyProtection="0"/>
    <xf numFmtId="0" fontId="22" fillId="7" borderId="12" applyNumberFormat="0" applyAlignment="0" applyProtection="0"/>
    <xf numFmtId="0" fontId="24" fillId="0" borderId="0" applyNumberFormat="0" applyFill="0" applyBorder="0" applyAlignment="0" applyProtection="0"/>
    <xf numFmtId="0" fontId="6" fillId="33" borderId="1">
      <alignment horizontal="right"/>
    </xf>
    <xf numFmtId="0" fontId="5" fillId="34" borderId="0" applyNumberFormat="0" applyBorder="0" applyProtection="0">
      <alignment horizontal="center"/>
    </xf>
    <xf numFmtId="0" fontId="6" fillId="33" borderId="3">
      <alignment horizontal="right"/>
    </xf>
    <xf numFmtId="0" fontId="6" fillId="33" borderId="3">
      <alignment horizontal="left"/>
    </xf>
    <xf numFmtId="0" fontId="9" fillId="35" borderId="4" applyNumberFormat="0" applyAlignment="0" applyProtection="0"/>
    <xf numFmtId="0" fontId="7" fillId="34" borderId="5"/>
    <xf numFmtId="0" fontId="8" fillId="34" borderId="5"/>
    <xf numFmtId="0" fontId="15" fillId="2" borderId="0" applyNumberFormat="0" applyBorder="0" applyAlignment="0" applyProtection="0"/>
    <xf numFmtId="0" fontId="12" fillId="0" borderId="6" applyNumberFormat="0" applyFill="0" applyAlignment="0" applyProtection="0"/>
    <xf numFmtId="0" fontId="13" fillId="0" borderId="7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8" fillId="5" borderId="9" applyNumberFormat="0" applyAlignment="0" applyProtection="0"/>
    <xf numFmtId="0" fontId="21" fillId="0" borderId="11" applyNumberFormat="0" applyFill="0" applyAlignment="0" applyProtection="0"/>
    <xf numFmtId="0" fontId="17" fillId="4" borderId="0" applyNumberFormat="0" applyBorder="0" applyAlignment="0" applyProtection="0"/>
    <xf numFmtId="0" fontId="10" fillId="8" borderId="13" applyNumberFormat="0" applyFont="0" applyAlignment="0" applyProtection="0"/>
    <xf numFmtId="0" fontId="19" fillId="6" borderId="10" applyNumberFormat="0" applyAlignment="0" applyProtection="0"/>
    <xf numFmtId="0" fontId="11" fillId="0" borderId="0" applyNumberFormat="0" applyFill="0" applyBorder="0" applyAlignment="0" applyProtection="0"/>
    <xf numFmtId="0" fontId="25" fillId="0" borderId="14" applyNumberFormat="0" applyFill="0" applyAlignment="0" applyProtection="0"/>
    <xf numFmtId="0" fontId="23" fillId="0" borderId="0" applyNumberFormat="0" applyFill="0" applyBorder="0" applyAlignment="0" applyProtection="0"/>
    <xf numFmtId="0" fontId="4" fillId="33" borderId="15" applyNumberFormat="0" applyProtection="0">
      <alignment horizontal="left" vertical="center" readingOrder="1"/>
    </xf>
    <xf numFmtId="0" fontId="6" fillId="33" borderId="1">
      <alignment horizontal="left"/>
    </xf>
    <xf numFmtId="164" fontId="1" fillId="34" borderId="2">
      <alignment horizontal="right"/>
    </xf>
    <xf numFmtId="1" fontId="7" fillId="34" borderId="2">
      <alignment horizontal="right"/>
    </xf>
    <xf numFmtId="164" fontId="7" fillId="34" borderId="2">
      <alignment horizontal="right"/>
    </xf>
    <xf numFmtId="0" fontId="6" fillId="33" borderId="16">
      <alignment horizontal="left"/>
    </xf>
    <xf numFmtId="0" fontId="6" fillId="33" borderId="16">
      <alignment horizontal="right"/>
    </xf>
    <xf numFmtId="0" fontId="6" fillId="33" borderId="17">
      <alignment horizontal="left"/>
    </xf>
    <xf numFmtId="0" fontId="6" fillId="33" borderId="17">
      <alignment horizontal="right"/>
    </xf>
    <xf numFmtId="0" fontId="7" fillId="34" borderId="18"/>
    <xf numFmtId="0" fontId="3" fillId="34" borderId="18"/>
    <xf numFmtId="9" fontId="10" fillId="0" borderId="0" applyFont="0" applyFill="0" applyBorder="0" applyAlignment="0" applyProtection="0"/>
  </cellStyleXfs>
  <cellXfs count="58">
    <xf numFmtId="0" fontId="0" fillId="0" borderId="0" xfId="0"/>
    <xf numFmtId="0" fontId="6" fillId="33" borderId="16" xfId="55">
      <alignment horizontal="left"/>
    </xf>
    <xf numFmtId="0" fontId="6" fillId="33" borderId="16" xfId="56">
      <alignment horizontal="right"/>
    </xf>
    <xf numFmtId="0" fontId="6" fillId="33" borderId="17" xfId="57">
      <alignment horizontal="left"/>
    </xf>
    <xf numFmtId="0" fontId="6" fillId="33" borderId="17" xfId="58">
      <alignment horizontal="right"/>
    </xf>
    <xf numFmtId="0" fontId="7" fillId="34" borderId="18" xfId="59"/>
    <xf numFmtId="0" fontId="3" fillId="34" borderId="18" xfId="60"/>
    <xf numFmtId="0" fontId="2" fillId="33" borderId="0" xfId="26"/>
    <xf numFmtId="0" fontId="5" fillId="34" borderId="0" xfId="31">
      <alignment horizontal="center"/>
    </xf>
    <xf numFmtId="0" fontId="6" fillId="33" borderId="3" xfId="33">
      <alignment horizontal="left"/>
    </xf>
    <xf numFmtId="0" fontId="6" fillId="33" borderId="3" xfId="32">
      <alignment horizontal="right"/>
    </xf>
    <xf numFmtId="0" fontId="6" fillId="33" borderId="1" xfId="30">
      <alignment horizontal="right"/>
    </xf>
    <xf numFmtId="0" fontId="7" fillId="34" borderId="5" xfId="35"/>
    <xf numFmtId="0" fontId="9" fillId="35" borderId="4" xfId="34"/>
    <xf numFmtId="0" fontId="4" fillId="33" borderId="15" xfId="50">
      <alignment horizontal="left" vertical="center" readingOrder="1"/>
    </xf>
    <xf numFmtId="0" fontId="6" fillId="33" borderId="1" xfId="51">
      <alignment horizontal="left"/>
    </xf>
    <xf numFmtId="0" fontId="3" fillId="34" borderId="5" xfId="36" applyFont="1"/>
    <xf numFmtId="164" fontId="1" fillId="34" borderId="2" xfId="52">
      <alignment horizontal="right"/>
    </xf>
    <xf numFmtId="1" fontId="7" fillId="34" borderId="2" xfId="53">
      <alignment horizontal="right"/>
    </xf>
    <xf numFmtId="164" fontId="7" fillId="34" borderId="2" xfId="54">
      <alignment horizontal="right"/>
    </xf>
    <xf numFmtId="0" fontId="0" fillId="0" borderId="0" xfId="0" applyAlignment="1">
      <alignment wrapText="1"/>
    </xf>
    <xf numFmtId="0" fontId="0" fillId="36" borderId="19" xfId="0" applyFill="1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0" xfId="0" applyAlignment="1">
      <alignment vertical="center" wrapText="1"/>
    </xf>
    <xf numFmtId="164" fontId="0" fillId="0" borderId="4" xfId="0" applyNumberFormat="1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0" fillId="36" borderId="18" xfId="0" applyFill="1" applyBorder="1" applyAlignment="1">
      <alignment vertical="center" wrapText="1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164" fontId="0" fillId="0" borderId="0" xfId="0" applyNumberFormat="1" applyAlignment="1">
      <alignment horizontal="center" vertical="center"/>
    </xf>
    <xf numFmtId="0" fontId="0" fillId="36" borderId="20" xfId="0" applyFill="1" applyBorder="1" applyAlignment="1">
      <alignment vertical="center" wrapText="1"/>
    </xf>
    <xf numFmtId="0" fontId="0" fillId="0" borderId="21" xfId="0" applyBorder="1" applyAlignment="1">
      <alignment vertical="center" wrapText="1"/>
    </xf>
    <xf numFmtId="2" fontId="0" fillId="0" borderId="21" xfId="0" applyNumberFormat="1" applyBorder="1" applyAlignment="1">
      <alignment horizontal="center" vertical="center"/>
    </xf>
    <xf numFmtId="0" fontId="0" fillId="0" borderId="21" xfId="0" applyBorder="1" applyAlignment="1">
      <alignment vertical="center"/>
    </xf>
    <xf numFmtId="0" fontId="0" fillId="37" borderId="19" xfId="0" applyFill="1" applyBorder="1" applyAlignment="1">
      <alignment vertical="center" wrapText="1"/>
    </xf>
    <xf numFmtId="165" fontId="0" fillId="0" borderId="4" xfId="61" applyNumberFormat="1" applyFont="1" applyBorder="1" applyAlignment="1">
      <alignment horizontal="center" vertical="center"/>
    </xf>
    <xf numFmtId="0" fontId="0" fillId="37" borderId="18" xfId="0" applyFill="1" applyBorder="1" applyAlignment="1">
      <alignment vertical="center" wrapText="1"/>
    </xf>
    <xf numFmtId="165" fontId="0" fillId="0" borderId="0" xfId="61" applyNumberFormat="1" applyFont="1" applyBorder="1" applyAlignment="1">
      <alignment horizontal="center" vertical="center"/>
    </xf>
    <xf numFmtId="10" fontId="0" fillId="0" borderId="0" xfId="61" applyNumberFormat="1" applyFont="1" applyBorder="1" applyAlignment="1">
      <alignment horizontal="center" vertical="center"/>
    </xf>
    <xf numFmtId="0" fontId="0" fillId="38" borderId="19" xfId="0" applyFill="1" applyBorder="1" applyAlignment="1">
      <alignment vertical="center" wrapText="1"/>
    </xf>
    <xf numFmtId="2" fontId="0" fillId="0" borderId="4" xfId="0" applyNumberFormat="1" applyBorder="1" applyAlignment="1">
      <alignment horizontal="center" vertical="center"/>
    </xf>
    <xf numFmtId="0" fontId="0" fillId="38" borderId="18" xfId="0" applyFill="1" applyBorder="1" applyAlignment="1">
      <alignment vertical="center" wrapText="1"/>
    </xf>
    <xf numFmtId="2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 vertical="center" wrapText="1"/>
    </xf>
    <xf numFmtId="0" fontId="0" fillId="38" borderId="20" xfId="0" applyFill="1" applyBorder="1" applyAlignment="1">
      <alignment vertical="center" wrapText="1"/>
    </xf>
    <xf numFmtId="0" fontId="0" fillId="39" borderId="19" xfId="0" applyFill="1" applyBorder="1" applyAlignment="1">
      <alignment vertical="center" wrapText="1"/>
    </xf>
    <xf numFmtId="0" fontId="0" fillId="39" borderId="18" xfId="0" applyFill="1" applyBorder="1" applyAlignment="1">
      <alignment vertical="center" wrapText="1"/>
    </xf>
    <xf numFmtId="0" fontId="0" fillId="39" borderId="20" xfId="0" applyFill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40" borderId="0" xfId="0" applyFill="1" applyAlignment="1">
      <alignment vertical="center"/>
    </xf>
    <xf numFmtId="0" fontId="0" fillId="40" borderId="0" xfId="0" applyFill="1" applyAlignment="1">
      <alignment vertical="center" wrapText="1"/>
    </xf>
    <xf numFmtId="0" fontId="25" fillId="41" borderId="0" xfId="0" applyFont="1" applyFill="1" applyAlignment="1">
      <alignment vertical="center" wrapText="1"/>
    </xf>
    <xf numFmtId="0" fontId="0" fillId="41" borderId="0" xfId="0" applyFill="1" applyAlignment="1">
      <alignment vertical="center" wrapText="1"/>
    </xf>
    <xf numFmtId="0" fontId="0" fillId="0" borderId="0" xfId="0" applyAlignment="1">
      <alignment horizontal="center" vertical="center" wrapText="1"/>
    </xf>
    <xf numFmtId="164" fontId="0" fillId="0" borderId="0" xfId="0" applyNumberFormat="1"/>
    <xf numFmtId="1" fontId="1" fillId="34" borderId="2" xfId="52" applyNumberFormat="1">
      <alignment horizontal="right"/>
    </xf>
    <xf numFmtId="165" fontId="0" fillId="0" borderId="0" xfId="61" applyNumberFormat="1" applyFont="1"/>
    <xf numFmtId="165" fontId="0" fillId="0" borderId="0" xfId="0" applyNumberFormat="1"/>
  </cellXfs>
  <cellStyles count="6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column_header" xfId="26" xr:uid="{00000000-0005-0000-0000-000019000000}"/>
    <cellStyle name="blp_title_header_row_left" xfId="50" xr:uid="{00000000-0005-0000-0000-00001A000000}"/>
    <cellStyle name="Calculation" xfId="27" builtinId="22" customBuiltin="1"/>
    <cellStyle name="Check Cell" xfId="28" builtinId="23" customBuiltin="1"/>
    <cellStyle name="Explanatory Text" xfId="29" builtinId="53" customBuiltin="1"/>
    <cellStyle name="fa_column_header_bottom" xfId="30" xr:uid="{00000000-0005-0000-0000-00001E000000}"/>
    <cellStyle name="fa_column_header_bottom 2" xfId="58" xr:uid="{232DEC52-C718-42BC-AF65-FF4B52104EFC}"/>
    <cellStyle name="fa_column_header_bottom_left" xfId="51" xr:uid="{00000000-0005-0000-0000-00001F000000}"/>
    <cellStyle name="fa_column_header_bottom_left 2" xfId="57" xr:uid="{92328C21-6D3D-46A6-9901-21F3B82B2D39}"/>
    <cellStyle name="fa_column_header_empty" xfId="31" xr:uid="{00000000-0005-0000-0000-000020000000}"/>
    <cellStyle name="fa_column_header_top" xfId="32" xr:uid="{00000000-0005-0000-0000-000021000000}"/>
    <cellStyle name="fa_column_header_top 2" xfId="56" xr:uid="{A7F6BD04-4622-4A22-BC76-C3649E3C4DD8}"/>
    <cellStyle name="fa_column_header_top_left" xfId="33" xr:uid="{00000000-0005-0000-0000-000022000000}"/>
    <cellStyle name="fa_column_header_top_left 2" xfId="55" xr:uid="{EB96DC69-A547-40A9-A33F-86ED824D3C19}"/>
    <cellStyle name="fa_data_bold_0" xfId="53" xr:uid="{00000000-0005-0000-0000-000023000000}"/>
    <cellStyle name="fa_data_bold_3" xfId="54" xr:uid="{00000000-0005-0000-0000-000024000000}"/>
    <cellStyle name="fa_data_standard_3" xfId="52" xr:uid="{00000000-0005-0000-0000-000027000000}"/>
    <cellStyle name="fa_footer_italic" xfId="34" xr:uid="{00000000-0005-0000-0000-000028000000}"/>
    <cellStyle name="fa_row_header_bold" xfId="35" xr:uid="{00000000-0005-0000-0000-000029000000}"/>
    <cellStyle name="fa_row_header_bold 2" xfId="59" xr:uid="{99C24CCE-2F25-4BDE-8BAA-28DEFBA3D126}"/>
    <cellStyle name="fa_row_header_standard" xfId="36" xr:uid="{00000000-0005-0000-0000-00002B000000}"/>
    <cellStyle name="fa_row_header_standard 2" xfId="60" xr:uid="{C4020A0A-CB37-4D68-B66D-90222953FC8F}"/>
    <cellStyle name="Good" xfId="37" builtinId="26" customBuiltin="1"/>
    <cellStyle name="Heading 1" xfId="38" builtinId="16" customBuiltin="1"/>
    <cellStyle name="Heading 2" xfId="39" builtinId="17" customBuiltin="1"/>
    <cellStyle name="Heading 3" xfId="40" builtinId="18" customBuiltin="1"/>
    <cellStyle name="Heading 4" xfId="41" builtinId="19" customBuiltin="1"/>
    <cellStyle name="Input" xfId="42" builtinId="20" customBuiltin="1"/>
    <cellStyle name="Linked Cell" xfId="43" builtinId="24" customBuiltin="1"/>
    <cellStyle name="Neutral" xfId="44" builtinId="28" customBuiltin="1"/>
    <cellStyle name="Normal" xfId="0" builtinId="0"/>
    <cellStyle name="Note" xfId="45" builtinId="10" customBuiltin="1"/>
    <cellStyle name="Output" xfId="46" builtinId="21" customBuiltin="1"/>
    <cellStyle name="Percent" xfId="61" builtinId="5"/>
    <cellStyle name="Title" xfId="47" builtinId="15" customBuiltin="1"/>
    <cellStyle name="Total" xfId="48" builtinId="25" customBuiltin="1"/>
    <cellStyle name="Warning Text" xfId="49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onika Rasimaitė" id="{88903D94-6D23-4C9B-8784-CC97F65E75BE}" userId="efd93f5febce9123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U30" dT="2022-05-16T04:59:55.79" personId="{88903D94-6D23-4C9B-8784-CC97F65E75BE}" id="{FC619DBD-993B-418C-8A07-93D3AD60FC70}">
    <text>23% nuo Q4</text>
  </threadedComment>
  <threadedComment ref="AW30" dT="2022-05-16T05:01:43.38" personId="{88903D94-6D23-4C9B-8784-CC97F65E75BE}" id="{68C5B3DF-D515-477F-A487-EC0123D55034}">
    <text>20% nuo Q4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80260-240E-49EA-9253-9817DA0257C0}">
  <dimension ref="A1:BR44"/>
  <sheetViews>
    <sheetView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D16" sqref="D16"/>
    </sheetView>
  </sheetViews>
  <sheetFormatPr defaultRowHeight="15" x14ac:dyDescent="0.25"/>
  <cols>
    <col min="1" max="1" width="35.140625" customWidth="1"/>
    <col min="2" max="2" width="0" hidden="1" customWidth="1"/>
    <col min="3" max="67" width="14.140625" customWidth="1"/>
    <col min="68" max="70" width="10.140625" bestFit="1" customWidth="1"/>
  </cols>
  <sheetData>
    <row r="1" spans="1:70" x14ac:dyDescent="0.25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</row>
    <row r="2" spans="1:70" ht="20.25" x14ac:dyDescent="0.25">
      <c r="A2" s="14" t="s">
        <v>175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F2" s="14"/>
      <c r="BG2" s="14"/>
      <c r="BH2" s="14"/>
      <c r="BI2" s="14"/>
      <c r="BJ2" s="14"/>
      <c r="BK2" s="14"/>
      <c r="BL2" s="14"/>
      <c r="BM2" s="14"/>
      <c r="BN2" s="14"/>
      <c r="BO2" s="14"/>
      <c r="BP2" s="14"/>
    </row>
    <row r="3" spans="1:70" x14ac:dyDescent="0.25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</row>
    <row r="4" spans="1:70" x14ac:dyDescent="0.25">
      <c r="A4" s="1" t="s">
        <v>4</v>
      </c>
      <c r="B4" s="1"/>
      <c r="C4" s="2" t="s">
        <v>5</v>
      </c>
      <c r="D4" s="2" t="s">
        <v>6</v>
      </c>
      <c r="E4" s="2" t="s">
        <v>7</v>
      </c>
      <c r="F4" s="2" t="s">
        <v>8</v>
      </c>
      <c r="G4" s="2" t="s">
        <v>9</v>
      </c>
      <c r="H4" s="2" t="s">
        <v>10</v>
      </c>
      <c r="I4" s="2" t="s">
        <v>11</v>
      </c>
      <c r="J4" s="2" t="s">
        <v>12</v>
      </c>
      <c r="K4" s="2" t="s">
        <v>13</v>
      </c>
      <c r="L4" s="2" t="s">
        <v>14</v>
      </c>
      <c r="M4" s="2" t="s">
        <v>15</v>
      </c>
      <c r="N4" s="2" t="s">
        <v>16</v>
      </c>
      <c r="O4" s="2" t="s">
        <v>17</v>
      </c>
      <c r="P4" s="2" t="s">
        <v>18</v>
      </c>
      <c r="Q4" s="2" t="s">
        <v>19</v>
      </c>
      <c r="R4" s="2" t="s">
        <v>20</v>
      </c>
      <c r="S4" s="2" t="s">
        <v>21</v>
      </c>
      <c r="T4" s="2" t="s">
        <v>22</v>
      </c>
      <c r="U4" s="2" t="s">
        <v>23</v>
      </c>
      <c r="V4" s="2" t="s">
        <v>24</v>
      </c>
      <c r="W4" s="2" t="s">
        <v>25</v>
      </c>
      <c r="X4" s="2" t="s">
        <v>140</v>
      </c>
      <c r="Y4" s="2" t="s">
        <v>139</v>
      </c>
      <c r="Z4" s="2" t="s">
        <v>138</v>
      </c>
      <c r="AA4" s="2" t="s">
        <v>137</v>
      </c>
      <c r="AB4" s="2" t="s">
        <v>136</v>
      </c>
      <c r="AC4" s="2" t="s">
        <v>135</v>
      </c>
      <c r="AD4" s="2" t="s">
        <v>134</v>
      </c>
      <c r="AE4" s="2" t="s">
        <v>133</v>
      </c>
      <c r="AF4" s="2" t="s">
        <v>132</v>
      </c>
      <c r="AG4" s="2" t="s">
        <v>131</v>
      </c>
      <c r="AH4" s="2" t="s">
        <v>130</v>
      </c>
      <c r="AI4" s="2" t="s">
        <v>129</v>
      </c>
      <c r="AJ4" s="2" t="s">
        <v>128</v>
      </c>
      <c r="AK4" s="2" t="s">
        <v>127</v>
      </c>
      <c r="AL4" s="2" t="s">
        <v>126</v>
      </c>
      <c r="AM4" s="2" t="s">
        <v>125</v>
      </c>
      <c r="AN4" s="2" t="s">
        <v>124</v>
      </c>
      <c r="AO4" s="2" t="s">
        <v>123</v>
      </c>
      <c r="AP4" s="2" t="s">
        <v>122</v>
      </c>
      <c r="AQ4" s="2" t="s">
        <v>121</v>
      </c>
      <c r="AR4" s="2" t="s">
        <v>120</v>
      </c>
      <c r="AS4" s="2" t="s">
        <v>119</v>
      </c>
      <c r="AT4" s="2" t="s">
        <v>118</v>
      </c>
      <c r="AU4" s="2" t="s">
        <v>177</v>
      </c>
      <c r="AV4" s="2" t="s">
        <v>178</v>
      </c>
      <c r="AW4" s="2" t="s">
        <v>179</v>
      </c>
      <c r="AX4" s="2" t="s">
        <v>180</v>
      </c>
      <c r="AY4" s="2" t="s">
        <v>181</v>
      </c>
      <c r="AZ4" s="2" t="s">
        <v>182</v>
      </c>
      <c r="BA4" s="2" t="s">
        <v>117</v>
      </c>
      <c r="BB4" s="2" t="s">
        <v>116</v>
      </c>
      <c r="BC4" s="2" t="s">
        <v>115</v>
      </c>
      <c r="BD4" s="2" t="s">
        <v>114</v>
      </c>
      <c r="BE4" s="2" t="s">
        <v>113</v>
      </c>
      <c r="BF4" s="2" t="s">
        <v>112</v>
      </c>
      <c r="BG4" s="2" t="s">
        <v>111</v>
      </c>
      <c r="BH4" s="2" t="s">
        <v>110</v>
      </c>
      <c r="BI4" s="2" t="s">
        <v>109</v>
      </c>
      <c r="BJ4" s="2" t="s">
        <v>108</v>
      </c>
      <c r="BK4" s="2" t="s">
        <v>107</v>
      </c>
      <c r="BL4" s="2" t="s">
        <v>106</v>
      </c>
      <c r="BM4" s="2" t="s">
        <v>105</v>
      </c>
      <c r="BN4" s="2" t="s">
        <v>104</v>
      </c>
      <c r="BO4" s="2" t="s">
        <v>103</v>
      </c>
      <c r="BP4" s="2" t="s">
        <v>102</v>
      </c>
      <c r="BQ4" s="2" t="s">
        <v>101</v>
      </c>
      <c r="BR4" s="2" t="s">
        <v>183</v>
      </c>
    </row>
    <row r="5" spans="1:70" x14ac:dyDescent="0.25">
      <c r="A5" s="3" t="s">
        <v>26</v>
      </c>
      <c r="B5" s="3"/>
      <c r="C5" s="4" t="s">
        <v>27</v>
      </c>
      <c r="D5" s="4" t="s">
        <v>28</v>
      </c>
      <c r="E5" s="4" t="s">
        <v>29</v>
      </c>
      <c r="F5" s="4" t="s">
        <v>30</v>
      </c>
      <c r="G5" s="4" t="s">
        <v>31</v>
      </c>
      <c r="H5" s="4" t="s">
        <v>32</v>
      </c>
      <c r="I5" s="4" t="s">
        <v>33</v>
      </c>
      <c r="J5" s="4" t="s">
        <v>34</v>
      </c>
      <c r="K5" s="4" t="s">
        <v>35</v>
      </c>
      <c r="L5" s="4" t="s">
        <v>36</v>
      </c>
      <c r="M5" s="4" t="s">
        <v>37</v>
      </c>
      <c r="N5" s="4" t="s">
        <v>38</v>
      </c>
      <c r="O5" s="4" t="s">
        <v>39</v>
      </c>
      <c r="P5" s="4" t="s">
        <v>40</v>
      </c>
      <c r="Q5" s="4" t="s">
        <v>41</v>
      </c>
      <c r="R5" s="4" t="s">
        <v>42</v>
      </c>
      <c r="S5" s="4" t="s">
        <v>43</v>
      </c>
      <c r="T5" s="4" t="s">
        <v>44</v>
      </c>
      <c r="U5" s="4" t="s">
        <v>45</v>
      </c>
      <c r="V5" s="4" t="s">
        <v>46</v>
      </c>
      <c r="W5" s="4" t="s">
        <v>47</v>
      </c>
      <c r="X5" s="4" t="s">
        <v>100</v>
      </c>
      <c r="Y5" s="4" t="s">
        <v>99</v>
      </c>
      <c r="Z5" s="4" t="s">
        <v>98</v>
      </c>
      <c r="AA5" s="4" t="s">
        <v>97</v>
      </c>
      <c r="AB5" s="4" t="s">
        <v>96</v>
      </c>
      <c r="AC5" s="4" t="s">
        <v>95</v>
      </c>
      <c r="AD5" s="4" t="s">
        <v>94</v>
      </c>
      <c r="AE5" s="4" t="s">
        <v>93</v>
      </c>
      <c r="AF5" s="4" t="s">
        <v>92</v>
      </c>
      <c r="AG5" s="4" t="s">
        <v>91</v>
      </c>
      <c r="AH5" s="4" t="s">
        <v>90</v>
      </c>
      <c r="AI5" s="4" t="s">
        <v>89</v>
      </c>
      <c r="AJ5" s="4" t="s">
        <v>88</v>
      </c>
      <c r="AK5" s="4" t="s">
        <v>87</v>
      </c>
      <c r="AL5" s="4" t="s">
        <v>86</v>
      </c>
      <c r="AM5" s="4" t="s">
        <v>85</v>
      </c>
      <c r="AN5" s="4" t="s">
        <v>84</v>
      </c>
      <c r="AO5" s="4" t="s">
        <v>83</v>
      </c>
      <c r="AP5" s="4" t="s">
        <v>82</v>
      </c>
      <c r="AQ5" s="4" t="s">
        <v>81</v>
      </c>
      <c r="AR5" s="4" t="s">
        <v>80</v>
      </c>
      <c r="AS5" s="4" t="s">
        <v>79</v>
      </c>
      <c r="AT5" s="4" t="s">
        <v>78</v>
      </c>
      <c r="AU5" s="4" t="s">
        <v>246</v>
      </c>
      <c r="AV5" s="4" t="s">
        <v>247</v>
      </c>
      <c r="AW5" s="4" t="s">
        <v>248</v>
      </c>
      <c r="AX5" s="4" t="s">
        <v>249</v>
      </c>
      <c r="AY5" s="4" t="s">
        <v>244</v>
      </c>
      <c r="AZ5" s="4" t="s">
        <v>245</v>
      </c>
      <c r="BA5" s="4" t="s">
        <v>77</v>
      </c>
      <c r="BB5" s="4" t="s">
        <v>76</v>
      </c>
      <c r="BC5" s="4" t="s">
        <v>75</v>
      </c>
      <c r="BD5" s="4" t="s">
        <v>74</v>
      </c>
      <c r="BE5" s="4" t="s">
        <v>73</v>
      </c>
      <c r="BF5" s="4" t="s">
        <v>72</v>
      </c>
      <c r="BG5" s="4" t="s">
        <v>71</v>
      </c>
      <c r="BH5" s="4" t="s">
        <v>70</v>
      </c>
      <c r="BI5" s="4" t="s">
        <v>69</v>
      </c>
      <c r="BJ5" s="4" t="s">
        <v>68</v>
      </c>
      <c r="BK5" s="4" t="s">
        <v>67</v>
      </c>
      <c r="BL5" s="4" t="s">
        <v>66</v>
      </c>
      <c r="BM5" s="4" t="s">
        <v>65</v>
      </c>
      <c r="BN5" s="4" t="s">
        <v>64</v>
      </c>
      <c r="BO5" s="4" t="s">
        <v>63</v>
      </c>
      <c r="BP5" s="4" t="s">
        <v>62</v>
      </c>
      <c r="BQ5" s="4" t="s">
        <v>61</v>
      </c>
      <c r="BR5" s="4" t="s">
        <v>250</v>
      </c>
    </row>
    <row r="6" spans="1:70" x14ac:dyDescent="0.25">
      <c r="A6" s="5" t="s">
        <v>174</v>
      </c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</row>
    <row r="7" spans="1:70" x14ac:dyDescent="0.25">
      <c r="A7" s="6" t="s">
        <v>173</v>
      </c>
      <c r="B7" s="6" t="s">
        <v>172</v>
      </c>
      <c r="C7" s="17">
        <v>0.16739999999999999</v>
      </c>
      <c r="D7" s="17">
        <v>0.26879999999999998</v>
      </c>
      <c r="E7" s="17">
        <v>0.13769999999999999</v>
      </c>
      <c r="F7" s="17">
        <v>0.33529999999999999</v>
      </c>
      <c r="G7" s="17">
        <v>0.14749999999999999</v>
      </c>
      <c r="H7" s="17">
        <v>0.42180000000000001</v>
      </c>
      <c r="I7" s="17">
        <v>0.49630000000000002</v>
      </c>
      <c r="J7" s="17">
        <v>0.1037</v>
      </c>
      <c r="K7" s="17">
        <v>0.13639999999999999</v>
      </c>
      <c r="L7" s="17">
        <v>6.0600000000000001E-2</v>
      </c>
      <c r="M7" s="17">
        <v>1.2E-2</v>
      </c>
      <c r="N7" s="17">
        <v>3.5000000000000003E-2</v>
      </c>
      <c r="O7" s="17">
        <v>5.11E-2</v>
      </c>
      <c r="P7" s="17">
        <v>4.3799999999999999E-2</v>
      </c>
      <c r="Q7" s="17">
        <v>1.9400000000000001E-2</v>
      </c>
      <c r="R7" s="17">
        <v>0.18149999999999999</v>
      </c>
      <c r="S7" s="17">
        <v>0.1273</v>
      </c>
      <c r="T7" s="17">
        <v>0.2429</v>
      </c>
      <c r="U7" s="17">
        <v>1.6899999999999998E-2</v>
      </c>
      <c r="V7" s="17">
        <v>0.17299999999999999</v>
      </c>
      <c r="W7" s="17">
        <v>0.26819999999999999</v>
      </c>
      <c r="X7" s="17">
        <v>0.17979999999999999</v>
      </c>
      <c r="Y7" s="17">
        <v>9.2999999999999999E-2</v>
      </c>
      <c r="Z7" s="17">
        <v>0.255</v>
      </c>
      <c r="AA7" s="17">
        <v>0.23069999999999999</v>
      </c>
      <c r="AB7" s="17">
        <v>0.16309999999999999</v>
      </c>
      <c r="AC7" s="17">
        <v>0.309</v>
      </c>
      <c r="AD7" s="17">
        <v>0.2747</v>
      </c>
      <c r="AE7" s="17">
        <v>0.21490000000000001</v>
      </c>
      <c r="AF7" s="17">
        <v>1.7100000000000001E-2</v>
      </c>
      <c r="AG7" s="17">
        <v>2.0299999999999999E-2</v>
      </c>
      <c r="AH7" s="17">
        <v>3.0200000000000001E-2</v>
      </c>
      <c r="AI7" s="17">
        <v>0.26860000000000001</v>
      </c>
      <c r="AJ7" s="17">
        <v>0.2606</v>
      </c>
      <c r="AK7" s="17">
        <v>3.56E-2</v>
      </c>
      <c r="AL7" s="17">
        <v>0.4264</v>
      </c>
      <c r="AM7" s="17">
        <v>0.70109999999999995</v>
      </c>
      <c r="AN7" s="17">
        <v>0.68369999999999997</v>
      </c>
      <c r="AO7" s="17">
        <v>0.9738</v>
      </c>
      <c r="AP7" s="17">
        <v>0.5544</v>
      </c>
      <c r="AQ7" s="17">
        <v>0.62107199999999996</v>
      </c>
      <c r="AR7" s="17">
        <v>0.30780000000000002</v>
      </c>
      <c r="AS7" s="17">
        <v>0.17960000000000001</v>
      </c>
      <c r="AT7" s="17">
        <v>9.7600000000000006E-2</v>
      </c>
      <c r="AU7" s="17">
        <v>0.628409</v>
      </c>
      <c r="AV7" s="17">
        <v>1.1592180000000001</v>
      </c>
      <c r="AW7" s="17">
        <v>0.69374950000000002</v>
      </c>
      <c r="AX7" s="17">
        <v>0.22828100000000001</v>
      </c>
      <c r="AY7" s="17">
        <v>0.23457549999999999</v>
      </c>
      <c r="AZ7" s="17">
        <v>0.24087</v>
      </c>
      <c r="BA7" s="17">
        <v>0.54959999999999998</v>
      </c>
      <c r="BB7" s="17">
        <v>0.65469999999999995</v>
      </c>
      <c r="BC7" s="17">
        <v>0.5837</v>
      </c>
      <c r="BD7" s="17">
        <v>0.65300000000000002</v>
      </c>
      <c r="BE7" s="17">
        <v>0.68889999999999996</v>
      </c>
      <c r="BF7" s="17">
        <v>0.61519999999999997</v>
      </c>
      <c r="BG7" s="17">
        <v>0.91690000000000005</v>
      </c>
      <c r="BH7" s="17">
        <v>0.6774</v>
      </c>
      <c r="BI7" s="17">
        <v>0.14810000000000001</v>
      </c>
      <c r="BJ7" s="17">
        <v>0.38140000000000002</v>
      </c>
      <c r="BK7" s="17">
        <v>0.39529999999999998</v>
      </c>
      <c r="BL7" s="17">
        <v>2.3712</v>
      </c>
      <c r="BM7" s="17">
        <v>2.5794999999999999</v>
      </c>
      <c r="BN7" s="17">
        <v>2.8727</v>
      </c>
      <c r="BO7" s="17">
        <v>3.4653</v>
      </c>
      <c r="BP7" s="17">
        <v>2.7084000000000001</v>
      </c>
      <c r="BQ7" s="17">
        <v>2.0764999999999998</v>
      </c>
      <c r="BR7" s="17">
        <v>2.1360000000000001</v>
      </c>
    </row>
    <row r="8" spans="1:70" x14ac:dyDescent="0.25">
      <c r="A8" s="6" t="s">
        <v>171</v>
      </c>
      <c r="B8" s="6" t="s">
        <v>170</v>
      </c>
      <c r="C8" s="17">
        <v>4.6993999999999998</v>
      </c>
      <c r="D8" s="17">
        <v>4.3231000000000002</v>
      </c>
      <c r="E8" s="17">
        <v>4.8513999999999999</v>
      </c>
      <c r="F8" s="17">
        <v>4.5343999999999998</v>
      </c>
      <c r="G8" s="17">
        <v>4.5533000000000001</v>
      </c>
      <c r="H8" s="17">
        <v>4.4417999999999997</v>
      </c>
      <c r="I8" s="17">
        <v>4.6081000000000003</v>
      </c>
      <c r="J8" s="17">
        <v>4.2271000000000001</v>
      </c>
      <c r="K8" s="17">
        <v>4.2697000000000003</v>
      </c>
      <c r="L8" s="17">
        <v>4.7937000000000003</v>
      </c>
      <c r="M8" s="17">
        <v>5.1086999999999998</v>
      </c>
      <c r="N8" s="17">
        <v>4.7286000000000001</v>
      </c>
      <c r="O8" s="17">
        <v>4.2938000000000001</v>
      </c>
      <c r="P8" s="17">
        <v>4.2885</v>
      </c>
      <c r="Q8" s="17">
        <v>1.5197000000000001</v>
      </c>
      <c r="R8" s="17">
        <v>0.93240000000000001</v>
      </c>
      <c r="S8" s="17">
        <v>1.0929</v>
      </c>
      <c r="T8" s="17">
        <v>1.1435</v>
      </c>
      <c r="U8" s="17">
        <v>1.3868</v>
      </c>
      <c r="V8" s="17">
        <v>1.2697000000000001</v>
      </c>
      <c r="W8" s="17">
        <v>1.4338</v>
      </c>
      <c r="X8" s="17">
        <v>1.5737000000000001</v>
      </c>
      <c r="Y8" s="17">
        <v>1.8033000000000001</v>
      </c>
      <c r="Z8" s="17">
        <v>1.4355</v>
      </c>
      <c r="AA8" s="17">
        <v>1.8092999999999999</v>
      </c>
      <c r="AB8" s="17">
        <v>2.0442999999999998</v>
      </c>
      <c r="AC8" s="17">
        <v>2.1038000000000001</v>
      </c>
      <c r="AD8" s="17">
        <v>1.9805999999999999</v>
      </c>
      <c r="AE8" s="17">
        <v>2.1366000000000001</v>
      </c>
      <c r="AF8" s="17">
        <v>2.3317000000000001</v>
      </c>
      <c r="AG8" s="17">
        <v>2.9510999999999998</v>
      </c>
      <c r="AH8" s="17">
        <v>2.3431999999999999</v>
      </c>
      <c r="AI8" s="17">
        <v>2.3761999999999999</v>
      </c>
      <c r="AJ8" s="17">
        <v>2.5384000000000002</v>
      </c>
      <c r="AK8" s="17">
        <v>3.1139999999999999</v>
      </c>
      <c r="AL8" s="17">
        <v>3.0476000000000001</v>
      </c>
      <c r="AM8" s="17">
        <v>3.0586000000000002</v>
      </c>
      <c r="AN8" s="17">
        <v>3.2320000000000002</v>
      </c>
      <c r="AO8" s="17">
        <v>3.3542000000000001</v>
      </c>
      <c r="AP8" s="17">
        <v>2.9314</v>
      </c>
      <c r="AQ8" s="17">
        <v>3.5163250000000001</v>
      </c>
      <c r="AR8" s="17">
        <v>3.5183999999999997</v>
      </c>
      <c r="AS8" s="17">
        <v>1.0985</v>
      </c>
      <c r="AT8" s="17">
        <v>0.95540000000000003</v>
      </c>
      <c r="AU8" s="17">
        <v>2.3363309999999999</v>
      </c>
      <c r="AV8" s="17">
        <v>3.7172619999999998</v>
      </c>
      <c r="AW8" s="17">
        <v>3.845666</v>
      </c>
      <c r="AX8" s="17">
        <v>3.9740700000000002</v>
      </c>
      <c r="AY8" s="17">
        <v>4.2420764999999996</v>
      </c>
      <c r="AZ8" s="17">
        <v>4.5100829999999998</v>
      </c>
      <c r="BA8" s="17">
        <v>4.5663</v>
      </c>
      <c r="BB8" s="17">
        <v>4.4843999999999999</v>
      </c>
      <c r="BC8" s="17">
        <v>4.2251000000000003</v>
      </c>
      <c r="BD8" s="17">
        <v>4.3022</v>
      </c>
      <c r="BE8" s="17">
        <v>4.6542000000000003</v>
      </c>
      <c r="BF8" s="17">
        <v>4.6787999999999998</v>
      </c>
      <c r="BG8" s="17">
        <v>5.0255999999999998</v>
      </c>
      <c r="BH8" s="17">
        <v>5.6509999999999998</v>
      </c>
      <c r="BI8" s="17">
        <v>5.7138</v>
      </c>
      <c r="BJ8" s="17">
        <v>5.7149999999999999</v>
      </c>
      <c r="BK8" s="17">
        <v>5.5369999999999999</v>
      </c>
      <c r="BL8" s="17">
        <v>5.1071</v>
      </c>
      <c r="BM8" s="17">
        <v>4.7221000000000002</v>
      </c>
      <c r="BN8" s="17">
        <v>4.5054999999999996</v>
      </c>
      <c r="BO8" s="17">
        <v>4.5160999999999998</v>
      </c>
      <c r="BP8" s="17">
        <v>5.2310999999999996</v>
      </c>
      <c r="BQ8" s="17">
        <v>5.5008999999999997</v>
      </c>
      <c r="BR8" s="17">
        <v>5.1050000000000004</v>
      </c>
    </row>
    <row r="9" spans="1:70" x14ac:dyDescent="0.25">
      <c r="A9" s="5" t="s">
        <v>169</v>
      </c>
      <c r="B9" s="5" t="s">
        <v>168</v>
      </c>
      <c r="C9" s="19">
        <v>10.145099999999999</v>
      </c>
      <c r="D9" s="19">
        <v>9.5917999999999992</v>
      </c>
      <c r="E9" s="19">
        <v>11.503299999999999</v>
      </c>
      <c r="F9" s="19">
        <v>13.552099999999999</v>
      </c>
      <c r="G9" s="19">
        <v>13.1477</v>
      </c>
      <c r="H9" s="19">
        <v>9.7775999999999996</v>
      </c>
      <c r="I9" s="19">
        <v>8.5673999999999992</v>
      </c>
      <c r="J9" s="19">
        <v>8.5776000000000003</v>
      </c>
      <c r="K9" s="19">
        <v>8.7640999999999991</v>
      </c>
      <c r="L9" s="19">
        <v>9.4742999999999995</v>
      </c>
      <c r="M9" s="19">
        <v>10.425599999999999</v>
      </c>
      <c r="N9" s="19">
        <v>9.6138999999999992</v>
      </c>
      <c r="O9" s="19">
        <v>8.4502000000000006</v>
      </c>
      <c r="P9" s="19">
        <v>8.3122000000000007</v>
      </c>
      <c r="Q9" s="19">
        <v>9.8512000000000004</v>
      </c>
      <c r="R9" s="19">
        <v>5.2519</v>
      </c>
      <c r="S9" s="19">
        <v>4.7641</v>
      </c>
      <c r="T9" s="19">
        <v>5.1006</v>
      </c>
      <c r="U9" s="19">
        <v>5.5029000000000003</v>
      </c>
      <c r="V9" s="19">
        <v>2.8399000000000001</v>
      </c>
      <c r="W9" s="19">
        <v>3.0640000000000001</v>
      </c>
      <c r="X9" s="19">
        <v>5.6574999999999998</v>
      </c>
      <c r="Y9" s="19">
        <v>6.0347999999999997</v>
      </c>
      <c r="Z9" s="19">
        <v>2.9634999999999998</v>
      </c>
      <c r="AA9" s="19">
        <v>3.4411</v>
      </c>
      <c r="AB9" s="19">
        <v>3.6395</v>
      </c>
      <c r="AC9" s="19">
        <v>3.7704</v>
      </c>
      <c r="AD9" s="19">
        <v>3.4378000000000002</v>
      </c>
      <c r="AE9" s="19">
        <v>3.7858999999999998</v>
      </c>
      <c r="AF9" s="19">
        <v>3.8984000000000001</v>
      </c>
      <c r="AG9" s="19">
        <v>4.7534000000000001</v>
      </c>
      <c r="AH9" s="19">
        <v>4.7392000000000003</v>
      </c>
      <c r="AI9" s="19">
        <v>4.4356</v>
      </c>
      <c r="AJ9" s="19">
        <v>4.5148000000000001</v>
      </c>
      <c r="AK9" s="19">
        <v>5.3090999999999999</v>
      </c>
      <c r="AL9" s="19">
        <v>5.5983000000000001</v>
      </c>
      <c r="AM9" s="19">
        <v>5.5106999999999999</v>
      </c>
      <c r="AN9" s="19">
        <v>5.8376999999999999</v>
      </c>
      <c r="AO9" s="19">
        <v>6.4691999999999998</v>
      </c>
      <c r="AP9" s="19">
        <v>5.8284000000000002</v>
      </c>
      <c r="AQ9" s="19">
        <v>6.192323</v>
      </c>
      <c r="AR9" s="19">
        <v>6.3803000000000001</v>
      </c>
      <c r="AS9" s="19">
        <v>1.8645</v>
      </c>
      <c r="AT9" s="19">
        <v>1.7805</v>
      </c>
      <c r="AU9" s="19">
        <v>4.5411159999999997</v>
      </c>
      <c r="AV9" s="19">
        <v>7.2846019999999996</v>
      </c>
      <c r="AW9" s="19">
        <v>7.3001804999999989</v>
      </c>
      <c r="AX9" s="19">
        <v>7.2599159999999996</v>
      </c>
      <c r="AY9" s="19">
        <v>7.2941399999999996</v>
      </c>
      <c r="AZ9" s="19">
        <v>7.2630020000000002</v>
      </c>
      <c r="BA9" s="19">
        <v>6.7460000000000004</v>
      </c>
      <c r="BB9" s="19">
        <v>6.8649000000000004</v>
      </c>
      <c r="BC9" s="19">
        <v>6.4386000000000001</v>
      </c>
      <c r="BD9" s="19">
        <v>6.8193000000000001</v>
      </c>
      <c r="BE9" s="19">
        <v>7.024</v>
      </c>
      <c r="BF9" s="19">
        <v>7.0641999999999996</v>
      </c>
      <c r="BG9" s="19">
        <v>7.1405000000000003</v>
      </c>
      <c r="BH9" s="19">
        <v>7.2468000000000004</v>
      </c>
      <c r="BI9" s="19">
        <v>7.4196</v>
      </c>
      <c r="BJ9" s="19">
        <v>7.4420000000000002</v>
      </c>
      <c r="BK9" s="19">
        <v>7.4471999999999996</v>
      </c>
      <c r="BL9" s="19">
        <v>8.3556000000000008</v>
      </c>
      <c r="BM9" s="19">
        <v>8.3896999999999995</v>
      </c>
      <c r="BN9" s="19">
        <v>8.6570999999999998</v>
      </c>
      <c r="BO9" s="19">
        <v>9.3331999999999997</v>
      </c>
      <c r="BP9" s="19">
        <v>9.3965999999999994</v>
      </c>
      <c r="BQ9" s="19">
        <v>10.304600000000001</v>
      </c>
      <c r="BR9" s="19">
        <v>10.771000000000001</v>
      </c>
    </row>
    <row r="10" spans="1:70" x14ac:dyDescent="0.25">
      <c r="A10" s="5" t="s">
        <v>167</v>
      </c>
      <c r="B10" s="5" t="s">
        <v>166</v>
      </c>
      <c r="C10" s="19">
        <v>5.8383000000000003</v>
      </c>
      <c r="D10" s="19">
        <v>6.5103999999999997</v>
      </c>
      <c r="E10" s="19">
        <v>6.0231000000000003</v>
      </c>
      <c r="F10" s="19">
        <v>2.0861000000000001</v>
      </c>
      <c r="G10" s="19">
        <v>2.0354000000000001</v>
      </c>
      <c r="H10" s="19">
        <v>2.0133999999999999</v>
      </c>
      <c r="I10" s="19">
        <v>3.0093999999999999</v>
      </c>
      <c r="J10" s="19">
        <v>3.1091000000000002</v>
      </c>
      <c r="K10" s="19">
        <v>3.0922000000000001</v>
      </c>
      <c r="L10" s="19">
        <v>3.7776999999999998</v>
      </c>
      <c r="M10" s="19">
        <v>3.7749000000000001</v>
      </c>
      <c r="N10" s="19">
        <v>3.8266999999999998</v>
      </c>
      <c r="O10" s="19">
        <v>3.8620000000000001</v>
      </c>
      <c r="P10" s="19">
        <v>3.9832999999999998</v>
      </c>
      <c r="Q10" s="19">
        <v>1.7425999999999999</v>
      </c>
      <c r="R10" s="19">
        <v>1.8269</v>
      </c>
      <c r="S10" s="19">
        <v>1.9518</v>
      </c>
      <c r="T10" s="19">
        <v>1.9603999999999999</v>
      </c>
      <c r="U10" s="19">
        <v>1.9802999999999999</v>
      </c>
      <c r="V10" s="19">
        <v>3.4891999999999999</v>
      </c>
      <c r="W10" s="19">
        <v>3.4853999999999998</v>
      </c>
      <c r="X10" s="19">
        <v>3.4756999999999998</v>
      </c>
      <c r="Y10" s="19">
        <v>3.4718</v>
      </c>
      <c r="Z10" s="19">
        <v>5.569</v>
      </c>
      <c r="AA10" s="19">
        <v>5.6574999999999998</v>
      </c>
      <c r="AB10" s="19">
        <v>5.6558000000000002</v>
      </c>
      <c r="AC10" s="19">
        <v>5.6722000000000001</v>
      </c>
      <c r="AD10" s="19">
        <v>6.1985999999999999</v>
      </c>
      <c r="AE10" s="19">
        <v>6.1688000000000001</v>
      </c>
      <c r="AF10" s="19">
        <v>6.1402999999999999</v>
      </c>
      <c r="AG10" s="19">
        <v>6.1017999999999999</v>
      </c>
      <c r="AH10" s="19">
        <v>6.069</v>
      </c>
      <c r="AI10" s="19">
        <v>6.0336999999999996</v>
      </c>
      <c r="AJ10" s="19">
        <v>5.9841999999999995</v>
      </c>
      <c r="AK10" s="19">
        <v>5.8986000000000001</v>
      </c>
      <c r="AL10" s="19">
        <v>3.9740000000000002</v>
      </c>
      <c r="AM10" s="19">
        <v>3.9853000000000001</v>
      </c>
      <c r="AN10" s="19">
        <v>3.9035000000000002</v>
      </c>
      <c r="AO10" s="19">
        <v>3.6536999999999997</v>
      </c>
      <c r="AP10" s="19">
        <v>2.1330999999999998</v>
      </c>
      <c r="AQ10" s="19">
        <v>2.1310600000000002</v>
      </c>
      <c r="AR10" s="19">
        <v>2.1575000000000002</v>
      </c>
      <c r="AS10" s="19">
        <v>0.64670000000000005</v>
      </c>
      <c r="AT10" s="19">
        <v>0.66100000000000003</v>
      </c>
      <c r="AU10" s="19">
        <v>1.5080555</v>
      </c>
      <c r="AV10" s="19">
        <v>2.355111</v>
      </c>
      <c r="AW10" s="19">
        <v>2.8048355000000003</v>
      </c>
      <c r="AX10" s="19">
        <v>3.2545600000000001</v>
      </c>
      <c r="AY10" s="19">
        <v>3.2781075</v>
      </c>
      <c r="AZ10" s="19">
        <v>3.3016549999999998</v>
      </c>
      <c r="BA10" s="19">
        <v>3.5535000000000001</v>
      </c>
      <c r="BB10" s="19">
        <v>3.5221999999999998</v>
      </c>
      <c r="BC10" s="19">
        <v>3.4889999999999999</v>
      </c>
      <c r="BD10" s="19">
        <v>3.4742999999999999</v>
      </c>
      <c r="BE10" s="19">
        <v>3.5800999999999998</v>
      </c>
      <c r="BF10" s="19">
        <v>3.5367999999999999</v>
      </c>
      <c r="BG10" s="19">
        <v>3.5295999999999998</v>
      </c>
      <c r="BH10" s="19">
        <v>3.4830000000000001</v>
      </c>
      <c r="BI10" s="19">
        <v>3.4575</v>
      </c>
      <c r="BJ10" s="19">
        <v>3.4377</v>
      </c>
      <c r="BK10" s="19">
        <v>3.0705</v>
      </c>
      <c r="BL10" s="19">
        <v>3.1162000000000001</v>
      </c>
      <c r="BM10" s="19">
        <v>3.1082000000000001</v>
      </c>
      <c r="BN10" s="19">
        <v>3.1055000000000001</v>
      </c>
      <c r="BO10" s="19">
        <v>3.0834999999999999</v>
      </c>
      <c r="BP10" s="19">
        <v>3.1225999999999998</v>
      </c>
      <c r="BQ10" s="19">
        <v>1.8536999999999999</v>
      </c>
      <c r="BR10" s="19">
        <v>2</v>
      </c>
    </row>
    <row r="11" spans="1:70" x14ac:dyDescent="0.25">
      <c r="A11" s="5" t="s">
        <v>165</v>
      </c>
      <c r="B11" s="5" t="s">
        <v>164</v>
      </c>
      <c r="C11" s="19">
        <v>15.9834</v>
      </c>
      <c r="D11" s="19">
        <v>16.1022</v>
      </c>
      <c r="E11" s="19">
        <v>17.526299999999999</v>
      </c>
      <c r="F11" s="19">
        <v>15.638199999999999</v>
      </c>
      <c r="G11" s="19">
        <v>15.1831</v>
      </c>
      <c r="H11" s="19">
        <v>11.791</v>
      </c>
      <c r="I11" s="19">
        <v>11.5768</v>
      </c>
      <c r="J11" s="19">
        <v>11.6867</v>
      </c>
      <c r="K11" s="19">
        <v>11.856400000000001</v>
      </c>
      <c r="L11" s="19">
        <v>13.252000000000001</v>
      </c>
      <c r="M11" s="19">
        <v>14.2005</v>
      </c>
      <c r="N11" s="19">
        <v>13.3825</v>
      </c>
      <c r="O11" s="19">
        <v>12.312200000000001</v>
      </c>
      <c r="P11" s="19">
        <v>12.295500000000001</v>
      </c>
      <c r="Q11" s="19">
        <v>11.5938</v>
      </c>
      <c r="R11" s="19">
        <v>7.0787000000000004</v>
      </c>
      <c r="S11" s="19">
        <v>6.7158999999999995</v>
      </c>
      <c r="T11" s="19">
        <v>7.0609999999999999</v>
      </c>
      <c r="U11" s="19">
        <v>7.4832000000000001</v>
      </c>
      <c r="V11" s="19">
        <v>6.3291000000000004</v>
      </c>
      <c r="W11" s="19">
        <v>6.5494000000000003</v>
      </c>
      <c r="X11" s="19">
        <v>9.1332000000000004</v>
      </c>
      <c r="Y11" s="19">
        <v>9.5066000000000006</v>
      </c>
      <c r="Z11" s="19">
        <v>8.5325000000000006</v>
      </c>
      <c r="AA11" s="19">
        <v>9.0985999999999994</v>
      </c>
      <c r="AB11" s="19">
        <v>9.2952999999999992</v>
      </c>
      <c r="AC11" s="19">
        <v>9.4426000000000005</v>
      </c>
      <c r="AD11" s="19">
        <v>9.6364000000000001</v>
      </c>
      <c r="AE11" s="19">
        <v>9.9547000000000008</v>
      </c>
      <c r="AF11" s="19">
        <v>10.0387</v>
      </c>
      <c r="AG11" s="19">
        <v>10.8552</v>
      </c>
      <c r="AH11" s="19">
        <v>10.808199999999999</v>
      </c>
      <c r="AI11" s="19">
        <v>10.4693</v>
      </c>
      <c r="AJ11" s="19">
        <v>10.498900000000001</v>
      </c>
      <c r="AK11" s="19">
        <v>11.207700000000001</v>
      </c>
      <c r="AL11" s="19">
        <v>9.5724</v>
      </c>
      <c r="AM11" s="19">
        <v>9.4960000000000004</v>
      </c>
      <c r="AN11" s="19">
        <v>9.7411999999999992</v>
      </c>
      <c r="AO11" s="19">
        <v>10.122999999999999</v>
      </c>
      <c r="AP11" s="19">
        <v>7.9615</v>
      </c>
      <c r="AQ11" s="19">
        <v>8.3233829999999998</v>
      </c>
      <c r="AR11" s="19">
        <v>8.5376999999999992</v>
      </c>
      <c r="AS11" s="19">
        <v>2.5112000000000001</v>
      </c>
      <c r="AT11" s="19">
        <v>2.4415</v>
      </c>
      <c r="AU11" s="19">
        <v>6.0491714999999999</v>
      </c>
      <c r="AV11" s="19">
        <v>9.6568430000000003</v>
      </c>
      <c r="AW11" s="19">
        <v>10.105015999999999</v>
      </c>
      <c r="AX11" s="19">
        <v>10.553189</v>
      </c>
      <c r="AY11" s="19">
        <v>10.5722475</v>
      </c>
      <c r="AZ11" s="19">
        <v>10.591305999999999</v>
      </c>
      <c r="BA11" s="19">
        <v>10.2995</v>
      </c>
      <c r="BB11" s="19">
        <v>10.3871</v>
      </c>
      <c r="BC11" s="19">
        <v>9.9276999999999997</v>
      </c>
      <c r="BD11" s="19">
        <v>10.2936</v>
      </c>
      <c r="BE11" s="19">
        <v>10.604100000000001</v>
      </c>
      <c r="BF11" s="19">
        <v>10.600999999999999</v>
      </c>
      <c r="BG11" s="19">
        <v>10.6701</v>
      </c>
      <c r="BH11" s="19">
        <v>10.729800000000001</v>
      </c>
      <c r="BI11" s="19">
        <v>10.8771</v>
      </c>
      <c r="BJ11" s="19">
        <v>10.8796</v>
      </c>
      <c r="BK11" s="19">
        <v>10.5177</v>
      </c>
      <c r="BL11" s="19">
        <v>11.4718</v>
      </c>
      <c r="BM11" s="19">
        <v>11.497999999999999</v>
      </c>
      <c r="BN11" s="19">
        <v>11.762599999999999</v>
      </c>
      <c r="BO11" s="19">
        <v>12.416700000000001</v>
      </c>
      <c r="BP11" s="19">
        <v>12.5192</v>
      </c>
      <c r="BQ11" s="19">
        <v>12.158200000000001</v>
      </c>
      <c r="BR11" s="19">
        <v>12.771000000000001</v>
      </c>
    </row>
    <row r="12" spans="1:70" x14ac:dyDescent="0.25">
      <c r="A12" s="5" t="s">
        <v>163</v>
      </c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</row>
    <row r="13" spans="1:70" x14ac:dyDescent="0.25">
      <c r="A13" s="6" t="s">
        <v>162</v>
      </c>
      <c r="B13" s="6" t="s">
        <v>161</v>
      </c>
      <c r="C13" s="17">
        <v>1.9423999999999999</v>
      </c>
      <c r="D13" s="17">
        <v>0.26989999999999997</v>
      </c>
      <c r="E13" s="17">
        <v>0.3453</v>
      </c>
      <c r="F13" s="17">
        <v>2.7488000000000001</v>
      </c>
      <c r="G13" s="17">
        <v>3.0488</v>
      </c>
      <c r="H13" s="17">
        <v>0</v>
      </c>
      <c r="I13" s="17">
        <v>1.4500000000000001E-2</v>
      </c>
      <c r="J13" s="17">
        <v>0</v>
      </c>
      <c r="K13" s="17">
        <v>0</v>
      </c>
      <c r="L13" s="17">
        <v>0.85809999999999997</v>
      </c>
      <c r="M13" s="17">
        <v>1.6113</v>
      </c>
      <c r="N13" s="17">
        <v>0.85980000000000001</v>
      </c>
      <c r="O13" s="17">
        <v>0.81469999999999998</v>
      </c>
      <c r="P13" s="17">
        <v>8.8000000000000005E-3</v>
      </c>
      <c r="Q13" s="17">
        <v>3.5999999999999999E-3</v>
      </c>
      <c r="R13" s="17">
        <v>3.9600000000000003E-2</v>
      </c>
      <c r="S13" s="17">
        <v>1.4999999999999999E-2</v>
      </c>
      <c r="T13" s="17">
        <v>9.7999999999999997E-3</v>
      </c>
      <c r="U13" s="17">
        <v>4.4999999999999997E-3</v>
      </c>
      <c r="V13" s="17">
        <v>2.0199999999999999E-2</v>
      </c>
      <c r="W13" s="17">
        <v>1.4800000000000001E-2</v>
      </c>
      <c r="X13" s="17">
        <v>9.2999999999999992E-3</v>
      </c>
      <c r="Y13" s="17">
        <v>3.7000000000000002E-3</v>
      </c>
      <c r="Z13" s="17">
        <v>2.2599999999999999E-2</v>
      </c>
      <c r="AA13" s="17">
        <v>1.7000000000000001E-2</v>
      </c>
      <c r="AB13" s="17">
        <v>1.14E-2</v>
      </c>
      <c r="AC13" s="17">
        <v>5.7000000000000002E-3</v>
      </c>
      <c r="AD13" s="17">
        <v>0.41070000000000001</v>
      </c>
      <c r="AE13" s="17">
        <v>0.19339999999999999</v>
      </c>
      <c r="AF13" s="17">
        <v>0.15179999999999999</v>
      </c>
      <c r="AG13" s="17">
        <v>0.1646</v>
      </c>
      <c r="AH13" s="17">
        <v>0.29110000000000003</v>
      </c>
      <c r="AI13" s="17">
        <v>0.16450000000000001</v>
      </c>
      <c r="AJ13" s="17">
        <v>0.108</v>
      </c>
      <c r="AK13" s="17">
        <v>0.1105</v>
      </c>
      <c r="AL13" s="17">
        <v>0</v>
      </c>
      <c r="AM13" s="17">
        <v>0</v>
      </c>
      <c r="AN13" s="17">
        <v>0</v>
      </c>
      <c r="AO13" s="17">
        <v>0</v>
      </c>
      <c r="AP13" s="17">
        <v>0</v>
      </c>
      <c r="AQ13" s="17">
        <v>0</v>
      </c>
      <c r="AR13" s="17">
        <v>0</v>
      </c>
      <c r="AS13" s="17">
        <v>0</v>
      </c>
      <c r="AT13" s="17">
        <v>0</v>
      </c>
      <c r="AU13" s="17">
        <v>0</v>
      </c>
      <c r="AV13" s="17">
        <v>0</v>
      </c>
      <c r="AW13" s="17">
        <v>8.8421E-2</v>
      </c>
      <c r="AX13" s="17">
        <f>0.176842</f>
        <v>0.176842</v>
      </c>
      <c r="AY13" s="17">
        <v>0.27744150000000001</v>
      </c>
      <c r="AZ13" s="17">
        <v>0.37804100000000002</v>
      </c>
      <c r="BA13" s="17">
        <v>4.4200000000000003E-2</v>
      </c>
      <c r="BB13" s="17">
        <v>0.17680000000000001</v>
      </c>
      <c r="BC13" s="17">
        <v>0.1326</v>
      </c>
      <c r="BD13" s="17">
        <v>8.8400000000000006E-2</v>
      </c>
      <c r="BE13" s="17">
        <v>4.4200000000000003E-2</v>
      </c>
      <c r="BF13" s="17">
        <v>0.17680000000000001</v>
      </c>
      <c r="BG13" s="17">
        <v>0.1326</v>
      </c>
      <c r="BH13" s="17">
        <v>8.8400000000000006E-2</v>
      </c>
      <c r="BI13" s="17">
        <v>4.4200000000000003E-2</v>
      </c>
      <c r="BJ13" s="17">
        <v>0.17680000000000001</v>
      </c>
      <c r="BK13" s="17">
        <v>0.1326</v>
      </c>
      <c r="BL13" s="17">
        <v>8.8400000000000006E-2</v>
      </c>
      <c r="BM13" s="17">
        <v>4.4200000000000003E-2</v>
      </c>
      <c r="BN13" s="17">
        <v>0.1326</v>
      </c>
      <c r="BO13" s="17">
        <v>8.8400000000000006E-2</v>
      </c>
      <c r="BP13" s="17">
        <v>4.4200000000000003E-2</v>
      </c>
      <c r="BQ13" s="17">
        <v>0</v>
      </c>
      <c r="BR13" s="17">
        <f>0.098</f>
        <v>9.8000000000000004E-2</v>
      </c>
    </row>
    <row r="14" spans="1:70" x14ac:dyDescent="0.25">
      <c r="A14" s="5" t="s">
        <v>160</v>
      </c>
      <c r="B14" s="5" t="s">
        <v>159</v>
      </c>
      <c r="C14" s="19">
        <v>3.8515000000000001</v>
      </c>
      <c r="D14" s="19">
        <v>2.2162000000000002</v>
      </c>
      <c r="E14" s="19">
        <v>3.3433000000000002</v>
      </c>
      <c r="F14" s="19">
        <v>5.2979000000000003</v>
      </c>
      <c r="G14" s="19">
        <v>5.2217000000000002</v>
      </c>
      <c r="H14" s="19">
        <v>2.4079999999999999</v>
      </c>
      <c r="I14" s="19">
        <v>2.3721999999999999</v>
      </c>
      <c r="J14" s="19">
        <v>2.4895999999999998</v>
      </c>
      <c r="K14" s="19">
        <v>2.5428999999999999</v>
      </c>
      <c r="L14" s="19">
        <v>3.8745000000000003</v>
      </c>
      <c r="M14" s="19">
        <v>4.8273999999999999</v>
      </c>
      <c r="N14" s="19">
        <v>4.0347</v>
      </c>
      <c r="O14" s="19">
        <v>3.9316</v>
      </c>
      <c r="P14" s="19">
        <v>3.508</v>
      </c>
      <c r="Q14" s="19">
        <v>2.6055999999999999</v>
      </c>
      <c r="R14" s="19">
        <v>2.069</v>
      </c>
      <c r="S14" s="19">
        <v>2.0716000000000001</v>
      </c>
      <c r="T14" s="19">
        <v>2.0617000000000001</v>
      </c>
      <c r="U14" s="19">
        <v>2.2652999999999999</v>
      </c>
      <c r="V14" s="19">
        <v>1.4411</v>
      </c>
      <c r="W14" s="19">
        <v>1.6245000000000001</v>
      </c>
      <c r="X14" s="19">
        <v>1.9121000000000001</v>
      </c>
      <c r="Y14" s="19">
        <v>2.1288</v>
      </c>
      <c r="Z14" s="19">
        <v>1.2833000000000001</v>
      </c>
      <c r="AA14" s="19">
        <v>1.9157</v>
      </c>
      <c r="AB14" s="19">
        <v>1.7096</v>
      </c>
      <c r="AC14" s="19">
        <v>1.8486</v>
      </c>
      <c r="AD14" s="19">
        <v>1.7622</v>
      </c>
      <c r="AE14" s="19">
        <v>2.0339</v>
      </c>
      <c r="AF14" s="19">
        <v>1.9466999999999999</v>
      </c>
      <c r="AG14" s="19">
        <v>2.5735000000000001</v>
      </c>
      <c r="AH14" s="19">
        <v>2.3515000000000001</v>
      </c>
      <c r="AI14" s="19">
        <v>1.9062999999999999</v>
      </c>
      <c r="AJ14" s="19">
        <v>1.6818</v>
      </c>
      <c r="AK14" s="19">
        <v>2.2199</v>
      </c>
      <c r="AL14" s="19">
        <v>2.2757000000000001</v>
      </c>
      <c r="AM14" s="19">
        <v>2.0297999999999998</v>
      </c>
      <c r="AN14" s="19">
        <v>1.8050999999999999</v>
      </c>
      <c r="AO14" s="19">
        <v>1.9157</v>
      </c>
      <c r="AP14" s="19">
        <v>1.6872</v>
      </c>
      <c r="AQ14" s="19">
        <v>1.9861819999999999</v>
      </c>
      <c r="AR14" s="19">
        <v>1.7811999999999999</v>
      </c>
      <c r="AS14" s="19">
        <v>0.50390000000000001</v>
      </c>
      <c r="AT14" s="19">
        <v>0.46160000000000001</v>
      </c>
      <c r="AU14" s="19">
        <v>1.4155194999999998</v>
      </c>
      <c r="AV14" s="19">
        <v>2.3694389999999999</v>
      </c>
      <c r="AW14" s="19">
        <v>2.4474359999999997</v>
      </c>
      <c r="AX14" s="19">
        <v>2.525433</v>
      </c>
      <c r="AY14" s="19">
        <v>2.4139455000000001</v>
      </c>
      <c r="AZ14" s="19">
        <v>2.3024580000000001</v>
      </c>
      <c r="BA14" s="19">
        <v>1.9356</v>
      </c>
      <c r="BB14" s="19">
        <v>2.1568999999999998</v>
      </c>
      <c r="BC14" s="19">
        <v>1.5914000000000001</v>
      </c>
      <c r="BD14" s="19">
        <v>1.7262999999999999</v>
      </c>
      <c r="BE14" s="19">
        <v>1.9262000000000001</v>
      </c>
      <c r="BF14" s="19">
        <v>2.0400999999999998</v>
      </c>
      <c r="BG14" s="19">
        <v>2.0817000000000001</v>
      </c>
      <c r="BH14" s="19">
        <v>2.0596000000000001</v>
      </c>
      <c r="BI14" s="19">
        <v>2.1836000000000002</v>
      </c>
      <c r="BJ14" s="19">
        <v>2.3864999999999998</v>
      </c>
      <c r="BK14" s="19">
        <v>2.4516</v>
      </c>
      <c r="BL14" s="19">
        <v>1.6297999999999999</v>
      </c>
      <c r="BM14" s="19">
        <v>1.5709</v>
      </c>
      <c r="BN14" s="19">
        <v>1.6316000000000002</v>
      </c>
      <c r="BO14" s="19">
        <v>1.8776000000000002</v>
      </c>
      <c r="BP14" s="19">
        <v>1.954</v>
      </c>
      <c r="BQ14" s="19">
        <v>1.3275999999999999</v>
      </c>
      <c r="BR14" s="19">
        <v>1.5</v>
      </c>
    </row>
    <row r="15" spans="1:70" x14ac:dyDescent="0.25">
      <c r="A15" s="6" t="s">
        <v>158</v>
      </c>
      <c r="B15" s="6" t="s">
        <v>157</v>
      </c>
      <c r="C15" s="17">
        <v>2.1688000000000001</v>
      </c>
      <c r="D15" s="17">
        <v>3.6282000000000001</v>
      </c>
      <c r="E15" s="17">
        <v>3.6282000000000001</v>
      </c>
      <c r="F15" s="17">
        <v>0</v>
      </c>
      <c r="G15" s="17">
        <v>0</v>
      </c>
      <c r="H15" s="17">
        <v>0</v>
      </c>
      <c r="I15" s="17">
        <v>0</v>
      </c>
      <c r="J15" s="17">
        <v>0</v>
      </c>
      <c r="K15" s="17">
        <v>0</v>
      </c>
      <c r="L15" s="17">
        <v>1.4200000000000001E-2</v>
      </c>
      <c r="M15" s="17">
        <v>1.4200000000000001E-2</v>
      </c>
      <c r="N15" s="17">
        <v>1.1299999999999999E-2</v>
      </c>
      <c r="O15" s="17">
        <v>1.1299999999999999E-2</v>
      </c>
      <c r="P15" s="17">
        <v>1.0658000000000001</v>
      </c>
      <c r="Q15" s="17">
        <v>7.3499999999999996E-2</v>
      </c>
      <c r="R15" s="17">
        <v>8.1799999999999998E-2</v>
      </c>
      <c r="S15" s="17">
        <v>8.1799999999999998E-2</v>
      </c>
      <c r="T15" s="17">
        <v>8.1799999999999998E-2</v>
      </c>
      <c r="U15" s="17">
        <v>8.1799999999999998E-2</v>
      </c>
      <c r="V15" s="17">
        <v>6.0600000000000001E-2</v>
      </c>
      <c r="W15" s="17">
        <v>6.0600000000000001E-2</v>
      </c>
      <c r="X15" s="17">
        <v>6.0600000000000001E-2</v>
      </c>
      <c r="Y15" s="17">
        <v>6.0600000000000001E-2</v>
      </c>
      <c r="Z15" s="17">
        <v>3.6200000000000003E-2</v>
      </c>
      <c r="AA15" s="17">
        <v>3.6200000000000003E-2</v>
      </c>
      <c r="AB15" s="17">
        <v>3.6200000000000003E-2</v>
      </c>
      <c r="AC15" s="17">
        <v>3.6200000000000003E-2</v>
      </c>
      <c r="AD15" s="17">
        <v>0.222</v>
      </c>
      <c r="AE15" s="17">
        <v>0.222</v>
      </c>
      <c r="AF15" s="17">
        <v>0.222</v>
      </c>
      <c r="AG15" s="17">
        <v>0.222</v>
      </c>
      <c r="AH15" s="17">
        <v>0</v>
      </c>
      <c r="AI15" s="17">
        <v>0</v>
      </c>
      <c r="AJ15" s="17">
        <v>0</v>
      </c>
      <c r="AK15" s="17">
        <v>0</v>
      </c>
      <c r="AL15" s="17">
        <v>0</v>
      </c>
      <c r="AM15" s="17">
        <v>0</v>
      </c>
      <c r="AN15" s="17">
        <v>0</v>
      </c>
      <c r="AO15" s="17">
        <v>0</v>
      </c>
      <c r="AP15" s="17">
        <v>0</v>
      </c>
      <c r="AQ15" s="17">
        <v>0</v>
      </c>
      <c r="AR15" s="17">
        <v>0</v>
      </c>
      <c r="AS15" s="17">
        <v>0</v>
      </c>
      <c r="AT15" s="17">
        <v>0</v>
      </c>
      <c r="AU15" s="17">
        <v>0</v>
      </c>
      <c r="AV15" s="17">
        <v>0</v>
      </c>
      <c r="AW15" s="17">
        <v>0.33157900000000001</v>
      </c>
      <c r="AX15" s="17">
        <v>0.66315800000000003</v>
      </c>
      <c r="AY15" s="17">
        <v>0.66315800000000003</v>
      </c>
      <c r="AZ15" s="17">
        <v>0.66315800000000003</v>
      </c>
      <c r="BA15" s="17">
        <v>0</v>
      </c>
      <c r="BB15" s="17">
        <v>0.48630000000000001</v>
      </c>
      <c r="BC15" s="17">
        <v>0.48630000000000001</v>
      </c>
      <c r="BD15" s="17">
        <v>0.48630000000000001</v>
      </c>
      <c r="BE15" s="17">
        <v>0</v>
      </c>
      <c r="BF15" s="17">
        <v>0.3095</v>
      </c>
      <c r="BG15" s="17">
        <v>0.3095</v>
      </c>
      <c r="BH15" s="17">
        <v>0.3095</v>
      </c>
      <c r="BI15" s="17">
        <v>0.3095</v>
      </c>
      <c r="BJ15" s="17">
        <v>0.1326</v>
      </c>
      <c r="BK15" s="17">
        <v>0.1326</v>
      </c>
      <c r="BL15" s="17">
        <v>1.4626000000000001</v>
      </c>
      <c r="BM15" s="17">
        <v>1.4626000000000001</v>
      </c>
      <c r="BN15" s="17">
        <v>1.33</v>
      </c>
      <c r="BO15" s="17">
        <v>1.33</v>
      </c>
      <c r="BP15" s="17">
        <v>1.08</v>
      </c>
      <c r="BQ15" s="17">
        <v>1.08</v>
      </c>
      <c r="BR15" s="17">
        <f>1.08+0.269</f>
        <v>1.3490000000000002</v>
      </c>
    </row>
    <row r="16" spans="1:70" x14ac:dyDescent="0.25">
      <c r="A16" s="5" t="s">
        <v>156</v>
      </c>
      <c r="B16" s="5" t="s">
        <v>155</v>
      </c>
      <c r="C16" s="19">
        <v>2.1709999999999998</v>
      </c>
      <c r="D16" s="19">
        <v>3.6297000000000001</v>
      </c>
      <c r="E16" s="19">
        <v>3.6282000000000001</v>
      </c>
      <c r="F16" s="19">
        <v>5.8799999999999998E-2</v>
      </c>
      <c r="G16" s="19">
        <v>5.8799999999999998E-2</v>
      </c>
      <c r="H16" s="19">
        <v>5.8799999999999998E-2</v>
      </c>
      <c r="I16" s="19">
        <v>5.8799999999999998E-2</v>
      </c>
      <c r="J16" s="19">
        <v>3.8100000000000002E-2</v>
      </c>
      <c r="K16" s="19">
        <v>3.4500000000000003E-2</v>
      </c>
      <c r="L16" s="19">
        <v>5.0500000000000003E-2</v>
      </c>
      <c r="M16" s="19">
        <v>5.0500000000000003E-2</v>
      </c>
      <c r="N16" s="19">
        <v>3.6499999999999998E-2</v>
      </c>
      <c r="O16" s="19">
        <v>3.0700000000000002E-2</v>
      </c>
      <c r="P16" s="19">
        <v>1.0851999999999999</v>
      </c>
      <c r="Q16" s="19">
        <v>1.0551999999999999</v>
      </c>
      <c r="R16" s="19">
        <v>8.4599999999999995E-2</v>
      </c>
      <c r="S16" s="19">
        <v>8.4599999999999995E-2</v>
      </c>
      <c r="T16" s="19">
        <v>8.4599999999999995E-2</v>
      </c>
      <c r="U16" s="19">
        <v>8.4599999999999995E-2</v>
      </c>
      <c r="V16" s="19">
        <v>0.4859</v>
      </c>
      <c r="W16" s="19">
        <v>0.4859</v>
      </c>
      <c r="X16" s="19">
        <v>0.4859</v>
      </c>
      <c r="Y16" s="19">
        <v>0.4859</v>
      </c>
      <c r="Z16" s="19">
        <v>0.5857</v>
      </c>
      <c r="AA16" s="19">
        <v>0.5857</v>
      </c>
      <c r="AB16" s="19">
        <v>0.5857</v>
      </c>
      <c r="AC16" s="19">
        <v>0.5857</v>
      </c>
      <c r="AD16" s="19">
        <v>0.78459999999999996</v>
      </c>
      <c r="AE16" s="19">
        <v>0.78459999999999996</v>
      </c>
      <c r="AF16" s="19">
        <v>0.78459999999999996</v>
      </c>
      <c r="AG16" s="19">
        <v>0.78459999999999996</v>
      </c>
      <c r="AH16" s="19">
        <v>0.55810000000000004</v>
      </c>
      <c r="AI16" s="19">
        <v>0.55810000000000004</v>
      </c>
      <c r="AJ16" s="19">
        <v>0.55810000000000004</v>
      </c>
      <c r="AK16" s="19">
        <v>0.55810000000000004</v>
      </c>
      <c r="AL16" s="19">
        <v>0.125</v>
      </c>
      <c r="AM16" s="19">
        <v>0.125</v>
      </c>
      <c r="AN16" s="19">
        <v>0.125</v>
      </c>
      <c r="AO16" s="19">
        <v>0.1235</v>
      </c>
      <c r="AP16" s="19">
        <v>0.1139</v>
      </c>
      <c r="AQ16" s="19">
        <v>0.113453</v>
      </c>
      <c r="AR16" s="19">
        <v>0.1135</v>
      </c>
      <c r="AS16" s="19">
        <v>3.2899999999999999E-2</v>
      </c>
      <c r="AT16" s="19">
        <v>3.2899999999999999E-2</v>
      </c>
      <c r="AU16" s="19">
        <v>6.7504000000000008E-2</v>
      </c>
      <c r="AV16" s="19">
        <v>0.102108</v>
      </c>
      <c r="AW16" s="19">
        <v>0.382633</v>
      </c>
      <c r="AX16" s="19">
        <v>0.66315800000000003</v>
      </c>
      <c r="AY16" s="19">
        <v>0.66315800000000003</v>
      </c>
      <c r="AZ16" s="19">
        <v>0.66315800000000003</v>
      </c>
      <c r="BA16" s="19">
        <v>0.66320000000000001</v>
      </c>
      <c r="BB16" s="19">
        <v>0.48630000000000001</v>
      </c>
      <c r="BC16" s="19">
        <v>0.48630000000000001</v>
      </c>
      <c r="BD16" s="19">
        <v>0.48630000000000001</v>
      </c>
      <c r="BE16" s="19">
        <v>0.48630000000000001</v>
      </c>
      <c r="BF16" s="19">
        <v>0.3095</v>
      </c>
      <c r="BG16" s="19">
        <v>0.3095</v>
      </c>
      <c r="BH16" s="19">
        <v>0.30980000000000002</v>
      </c>
      <c r="BI16" s="19">
        <v>0.30990000000000001</v>
      </c>
      <c r="BJ16" s="19">
        <v>0.13300000000000001</v>
      </c>
      <c r="BK16" s="19">
        <v>0.1331</v>
      </c>
      <c r="BL16" s="19">
        <v>1.4698</v>
      </c>
      <c r="BM16" s="19">
        <v>1.4625999999999999</v>
      </c>
      <c r="BN16" s="19">
        <v>1.33</v>
      </c>
      <c r="BO16" s="19">
        <v>1.4212</v>
      </c>
      <c r="BP16" s="19">
        <v>1.08</v>
      </c>
      <c r="BQ16" s="19">
        <v>1.0828</v>
      </c>
      <c r="BR16" s="19">
        <v>1.381</v>
      </c>
    </row>
    <row r="17" spans="1:70" x14ac:dyDescent="0.25">
      <c r="A17" s="5" t="s">
        <v>154</v>
      </c>
      <c r="B17" s="5" t="s">
        <v>153</v>
      </c>
      <c r="C17" s="19">
        <v>6.0225</v>
      </c>
      <c r="D17" s="19">
        <v>5.8459000000000003</v>
      </c>
      <c r="E17" s="19">
        <v>6.9714999999999998</v>
      </c>
      <c r="F17" s="19">
        <v>5.3567</v>
      </c>
      <c r="G17" s="19">
        <v>5.2805</v>
      </c>
      <c r="H17" s="19">
        <v>2.4668000000000001</v>
      </c>
      <c r="I17" s="19">
        <v>2.431</v>
      </c>
      <c r="J17" s="19">
        <v>2.5278</v>
      </c>
      <c r="K17" s="19">
        <v>2.5773999999999999</v>
      </c>
      <c r="L17" s="19">
        <v>3.9249999999999998</v>
      </c>
      <c r="M17" s="19">
        <v>4.8779000000000003</v>
      </c>
      <c r="N17" s="19">
        <v>4.0711000000000004</v>
      </c>
      <c r="O17" s="19">
        <v>3.9622999999999999</v>
      </c>
      <c r="P17" s="19">
        <v>4.5932000000000004</v>
      </c>
      <c r="Q17" s="19">
        <v>3.6606999999999998</v>
      </c>
      <c r="R17" s="19">
        <v>2.1536</v>
      </c>
      <c r="S17" s="19">
        <v>2.1562999999999999</v>
      </c>
      <c r="T17" s="19">
        <v>2.1463000000000001</v>
      </c>
      <c r="U17" s="19">
        <v>2.3498999999999999</v>
      </c>
      <c r="V17" s="19">
        <v>1.927</v>
      </c>
      <c r="W17" s="19">
        <v>2.1103999999999998</v>
      </c>
      <c r="X17" s="19">
        <v>2.3980999999999999</v>
      </c>
      <c r="Y17" s="19">
        <v>2.6147999999999998</v>
      </c>
      <c r="Z17" s="19">
        <v>1.8689</v>
      </c>
      <c r="AA17" s="19">
        <v>2.5013999999999998</v>
      </c>
      <c r="AB17" s="19">
        <v>2.2953000000000001</v>
      </c>
      <c r="AC17" s="19">
        <v>2.4342000000000001</v>
      </c>
      <c r="AD17" s="19">
        <v>2.5468000000000002</v>
      </c>
      <c r="AE17" s="19">
        <v>2.8185000000000002</v>
      </c>
      <c r="AF17" s="19">
        <v>2.7313000000000001</v>
      </c>
      <c r="AG17" s="19">
        <v>3.3580999999999999</v>
      </c>
      <c r="AH17" s="19">
        <v>2.9096000000000002</v>
      </c>
      <c r="AI17" s="19">
        <v>2.4643000000000002</v>
      </c>
      <c r="AJ17" s="19">
        <v>2.2399</v>
      </c>
      <c r="AK17" s="19">
        <v>2.778</v>
      </c>
      <c r="AL17" s="19">
        <v>2.4007000000000001</v>
      </c>
      <c r="AM17" s="19">
        <v>2.1547000000000001</v>
      </c>
      <c r="AN17" s="19">
        <v>1.9300999999999999</v>
      </c>
      <c r="AO17" s="19">
        <v>2.0392000000000001</v>
      </c>
      <c r="AP17" s="19">
        <v>1.8010000000000002</v>
      </c>
      <c r="AQ17" s="19">
        <f>2.099635+0.001193</f>
        <v>2.1008280000000004</v>
      </c>
      <c r="AR17" s="19">
        <v>1.8946000000000001</v>
      </c>
      <c r="AS17" s="19">
        <v>0.53669999999999995</v>
      </c>
      <c r="AT17" s="19">
        <v>0.4945</v>
      </c>
      <c r="AU17" s="19">
        <v>1.4888079999999999</v>
      </c>
      <c r="AV17" s="19">
        <f>2.471547+0.000224+0.011345</f>
        <v>2.4831159999999999</v>
      </c>
      <c r="AW17" s="19">
        <v>2.8403270000000003</v>
      </c>
      <c r="AX17" s="19">
        <v>3.1975380000000002</v>
      </c>
      <c r="AY17" s="19">
        <v>3.0815770000000002</v>
      </c>
      <c r="AZ17" s="19">
        <f>2.965616</f>
        <v>2.9656159999999998</v>
      </c>
      <c r="BA17" s="19">
        <v>2.5987</v>
      </c>
      <c r="BB17" s="19">
        <v>2.6432000000000002</v>
      </c>
      <c r="BC17" s="19">
        <v>2.0777999999999999</v>
      </c>
      <c r="BD17" s="19">
        <v>2.2126000000000001</v>
      </c>
      <c r="BE17" s="19">
        <v>2.4125000000000001</v>
      </c>
      <c r="BF17" s="19">
        <v>2.3496000000000001</v>
      </c>
      <c r="BG17" s="19">
        <v>2.3912</v>
      </c>
      <c r="BH17" s="19">
        <v>2.3694000000000002</v>
      </c>
      <c r="BI17" s="19">
        <v>2.4935</v>
      </c>
      <c r="BJ17" s="19">
        <v>2.5194999999999999</v>
      </c>
      <c r="BK17" s="19">
        <v>2.5847000000000002</v>
      </c>
      <c r="BL17" s="19">
        <v>3.0996000000000001</v>
      </c>
      <c r="BM17" s="19">
        <v>3.0335999999999999</v>
      </c>
      <c r="BN17" s="19">
        <v>2.9615999999999998</v>
      </c>
      <c r="BO17" s="19">
        <v>3.2988</v>
      </c>
      <c r="BP17" s="19">
        <v>3.0339999999999998</v>
      </c>
      <c r="BQ17" s="19">
        <v>2.4104000000000001</v>
      </c>
      <c r="BR17" s="19">
        <f>BR16+BR14</f>
        <v>2.8810000000000002</v>
      </c>
    </row>
    <row r="18" spans="1:70" x14ac:dyDescent="0.25">
      <c r="A18" s="6" t="s">
        <v>152</v>
      </c>
      <c r="B18" s="6" t="s">
        <v>151</v>
      </c>
      <c r="C18" s="17">
        <v>6.9622000000000002</v>
      </c>
      <c r="D18" s="17">
        <v>6.9622000000000002</v>
      </c>
      <c r="E18" s="17">
        <v>6.9622000000000002</v>
      </c>
      <c r="F18" s="17">
        <v>6.9622000000000002</v>
      </c>
      <c r="G18" s="17">
        <v>6.9622000000000002</v>
      </c>
      <c r="H18" s="17">
        <v>6.9622000000000002</v>
      </c>
      <c r="I18" s="17">
        <v>6.9622000000000002</v>
      </c>
      <c r="J18" s="17">
        <v>6.9622000000000002</v>
      </c>
      <c r="K18" s="17">
        <v>6.9622000000000002</v>
      </c>
      <c r="L18" s="17">
        <v>6.9622000000000002</v>
      </c>
      <c r="M18" s="17">
        <v>6.9622000000000002</v>
      </c>
      <c r="N18" s="17">
        <v>6.9622000000000002</v>
      </c>
      <c r="O18" s="17">
        <v>6.9622000000000002</v>
      </c>
      <c r="P18" s="17">
        <v>6.9622000000000002</v>
      </c>
      <c r="Q18" s="17">
        <v>6.9622000000000002</v>
      </c>
      <c r="R18" s="17">
        <v>6.9622000000000002</v>
      </c>
      <c r="S18" s="17">
        <v>6.9622000000000002</v>
      </c>
      <c r="T18" s="17">
        <v>6.9622000000000002</v>
      </c>
      <c r="U18" s="17">
        <v>6.9622000000000002</v>
      </c>
      <c r="V18" s="17">
        <v>6.9622000000000002</v>
      </c>
      <c r="W18" s="17">
        <v>6.9622000000000002</v>
      </c>
      <c r="X18" s="17">
        <v>6.9622000000000002</v>
      </c>
      <c r="Y18" s="17">
        <v>6.9622000000000002</v>
      </c>
      <c r="Z18" s="17">
        <v>6.9622000000000002</v>
      </c>
      <c r="AA18" s="17">
        <v>6.9622000000000002</v>
      </c>
      <c r="AB18" s="17">
        <v>6.9622000000000002</v>
      </c>
      <c r="AC18" s="17">
        <v>6.9622000000000002</v>
      </c>
      <c r="AD18" s="17">
        <v>6.9622000000000002</v>
      </c>
      <c r="AE18" s="17">
        <v>6.9622000000000002</v>
      </c>
      <c r="AF18" s="17">
        <v>6.9622000000000002</v>
      </c>
      <c r="AG18" s="17">
        <v>6.9622000000000002</v>
      </c>
      <c r="AH18" s="17">
        <v>6.9622000000000002</v>
      </c>
      <c r="AI18" s="17">
        <v>6.9622000000000002</v>
      </c>
      <c r="AJ18" s="17">
        <v>6.9622000000000002</v>
      </c>
      <c r="AK18" s="17">
        <v>6.9622000000000002</v>
      </c>
      <c r="AL18" s="17">
        <v>6.9622000000000002</v>
      </c>
      <c r="AM18" s="17">
        <v>6.9622000000000002</v>
      </c>
      <c r="AN18" s="17">
        <v>6.9622000000000002</v>
      </c>
      <c r="AO18" s="17">
        <v>6.9622000000000002</v>
      </c>
      <c r="AP18" s="17">
        <v>6.9622000000000002</v>
      </c>
      <c r="AQ18" s="17">
        <v>6.9713070000000004</v>
      </c>
      <c r="AR18" s="17">
        <v>6.9713000000000003</v>
      </c>
      <c r="AS18" s="17">
        <v>2.0190000000000001</v>
      </c>
      <c r="AT18" s="17">
        <v>2.0190000000000001</v>
      </c>
      <c r="AU18" s="17">
        <v>4.4951535000000007</v>
      </c>
      <c r="AV18" s="17">
        <v>6.9713070000000004</v>
      </c>
      <c r="AW18" s="17">
        <v>6.9713070000000004</v>
      </c>
      <c r="AX18" s="17">
        <v>6.9713070000000004</v>
      </c>
      <c r="AY18" s="17">
        <v>6.9713070000000004</v>
      </c>
      <c r="AZ18" s="17">
        <v>6.9713070000000004</v>
      </c>
      <c r="BA18" s="17">
        <v>6.9713000000000003</v>
      </c>
      <c r="BB18" s="17">
        <v>6.9713000000000003</v>
      </c>
      <c r="BC18" s="17">
        <v>6.9713000000000003</v>
      </c>
      <c r="BD18" s="17">
        <v>6.9713000000000003</v>
      </c>
      <c r="BE18" s="17">
        <v>6.9713000000000003</v>
      </c>
      <c r="BF18" s="17">
        <v>6.9713000000000003</v>
      </c>
      <c r="BG18" s="17">
        <v>6.9713000000000003</v>
      </c>
      <c r="BH18" s="17">
        <v>6.9713000000000003</v>
      </c>
      <c r="BI18" s="17">
        <v>6.9713000000000003</v>
      </c>
      <c r="BJ18" s="17">
        <v>6.9713000000000003</v>
      </c>
      <c r="BK18" s="17">
        <v>6.9713000000000003</v>
      </c>
      <c r="BL18" s="17">
        <v>6.9713000000000003</v>
      </c>
      <c r="BM18" s="17">
        <v>6.9713000000000003</v>
      </c>
      <c r="BN18" s="17">
        <v>6.7877000000000001</v>
      </c>
      <c r="BO18" s="17">
        <v>6.9713000000000003</v>
      </c>
      <c r="BP18" s="17">
        <v>6.9713000000000003</v>
      </c>
      <c r="BQ18" s="17">
        <v>6.9713000000000003</v>
      </c>
      <c r="BR18" s="17">
        <v>6.9710000000000001</v>
      </c>
    </row>
    <row r="19" spans="1:70" x14ac:dyDescent="0.25">
      <c r="A19" s="6" t="s">
        <v>150</v>
      </c>
      <c r="B19" s="6" t="s">
        <v>149</v>
      </c>
      <c r="C19" s="17">
        <v>2.9986999999999999</v>
      </c>
      <c r="D19" s="17">
        <v>3.2942</v>
      </c>
      <c r="E19" s="17">
        <v>3.5926999999999998</v>
      </c>
      <c r="F19" s="17">
        <v>3.3193000000000001</v>
      </c>
      <c r="G19" s="17">
        <v>2.9403999999999999</v>
      </c>
      <c r="H19" s="17">
        <v>2.3620000000000001</v>
      </c>
      <c r="I19" s="17">
        <v>2.1836000000000002</v>
      </c>
      <c r="J19" s="17">
        <v>2.1968000000000001</v>
      </c>
      <c r="K19" s="17">
        <v>2.3168000000000002</v>
      </c>
      <c r="L19" s="17">
        <v>2.3647999999999998</v>
      </c>
      <c r="M19" s="17">
        <v>2.3603999999999998</v>
      </c>
      <c r="N19" s="17">
        <v>2.3492000000000002</v>
      </c>
      <c r="O19" s="17">
        <v>1.3876999999999999</v>
      </c>
      <c r="P19" s="17">
        <v>0.74009999999999998</v>
      </c>
      <c r="Q19" s="17">
        <v>0.97089999999999999</v>
      </c>
      <c r="R19" s="17">
        <v>-2.0427</v>
      </c>
      <c r="S19" s="17">
        <v>-2.4026000000000001</v>
      </c>
      <c r="T19" s="17">
        <v>-2.0474999999999999</v>
      </c>
      <c r="U19" s="17">
        <v>-1.8289</v>
      </c>
      <c r="V19" s="17">
        <v>-2.5600999999999998</v>
      </c>
      <c r="W19" s="17">
        <v>-2.5232000000000001</v>
      </c>
      <c r="X19" s="17">
        <v>-0.22700000000000001</v>
      </c>
      <c r="Y19" s="17">
        <v>-7.0400000000000004E-2</v>
      </c>
      <c r="Z19" s="17">
        <v>-0.29859999999999998</v>
      </c>
      <c r="AA19" s="17">
        <v>-0.3649</v>
      </c>
      <c r="AB19" s="17">
        <v>3.78E-2</v>
      </c>
      <c r="AC19" s="17">
        <v>4.6199999999999998E-2</v>
      </c>
      <c r="AD19" s="17">
        <v>0.12740000000000001</v>
      </c>
      <c r="AE19" s="17">
        <v>0.1741</v>
      </c>
      <c r="AF19" s="17">
        <v>0.34520000000000001</v>
      </c>
      <c r="AG19" s="17">
        <v>0.53490000000000004</v>
      </c>
      <c r="AH19" s="17">
        <v>0.93640000000000001</v>
      </c>
      <c r="AI19" s="17">
        <v>1.0427999999999999</v>
      </c>
      <c r="AJ19" s="17">
        <v>1.2968</v>
      </c>
      <c r="AK19" s="17">
        <v>1.4676</v>
      </c>
      <c r="AL19" s="17">
        <v>0.20949999999999999</v>
      </c>
      <c r="AM19" s="17">
        <v>0.37909999999999999</v>
      </c>
      <c r="AN19" s="17">
        <v>0.84889999999999999</v>
      </c>
      <c r="AO19" s="17">
        <v>1.1215999999999999</v>
      </c>
      <c r="AP19" s="17">
        <v>-0.80179999999999996</v>
      </c>
      <c r="AQ19" s="17">
        <v>-0.92281400000000002</v>
      </c>
      <c r="AR19" s="17">
        <v>-0.32819999999999999</v>
      </c>
      <c r="AS19" s="17">
        <v>-4.4600000000000001E-2</v>
      </c>
      <c r="AT19" s="17">
        <v>-7.1999999999999995E-2</v>
      </c>
      <c r="AU19" s="17">
        <v>-1.9934999999999998E-2</v>
      </c>
      <c r="AV19" s="17">
        <v>3.2129999999999999E-2</v>
      </c>
      <c r="AW19" s="17">
        <v>0.12309199999999999</v>
      </c>
      <c r="AX19" s="17">
        <v>0.21405399999999999</v>
      </c>
      <c r="AY19" s="17">
        <v>0.34907349999999998</v>
      </c>
      <c r="AZ19" s="17">
        <v>0.484093</v>
      </c>
      <c r="BA19" s="17">
        <v>0.72950000000000004</v>
      </c>
      <c r="BB19" s="17">
        <v>0.77259999999999995</v>
      </c>
      <c r="BC19" s="17">
        <v>0.87860000000000005</v>
      </c>
      <c r="BD19" s="17">
        <v>1.1095999999999999</v>
      </c>
      <c r="BE19" s="17">
        <v>1.2202999999999999</v>
      </c>
      <c r="BF19" s="17">
        <v>1.2801</v>
      </c>
      <c r="BG19" s="17">
        <v>1.3076000000000001</v>
      </c>
      <c r="BH19" s="17">
        <v>1.3891</v>
      </c>
      <c r="BI19" s="17">
        <v>1.4121999999999999</v>
      </c>
      <c r="BJ19" s="17">
        <v>1.3888</v>
      </c>
      <c r="BK19" s="17">
        <v>0.96160000000000001</v>
      </c>
      <c r="BL19" s="17">
        <v>1.4009</v>
      </c>
      <c r="BM19" s="17">
        <v>1.4931000000000001</v>
      </c>
      <c r="BN19" s="17">
        <v>2.0133000000000001</v>
      </c>
      <c r="BO19" s="17">
        <v>2.1465999999999998</v>
      </c>
      <c r="BP19" s="17">
        <v>2.5139</v>
      </c>
      <c r="BQ19" s="17">
        <v>2.7765</v>
      </c>
      <c r="BR19" s="17">
        <v>2.6070000000000002</v>
      </c>
    </row>
    <row r="20" spans="1:70" x14ac:dyDescent="0.25">
      <c r="A20" s="5" t="s">
        <v>148</v>
      </c>
      <c r="B20" s="5" t="s">
        <v>147</v>
      </c>
      <c r="C20" s="19">
        <v>9.9608000000000008</v>
      </c>
      <c r="D20" s="19">
        <v>10.2563</v>
      </c>
      <c r="E20" s="19">
        <v>10.5549</v>
      </c>
      <c r="F20" s="19">
        <v>10.281499999999999</v>
      </c>
      <c r="G20" s="19">
        <v>9.9025999999999996</v>
      </c>
      <c r="H20" s="19">
        <v>9.3240999999999996</v>
      </c>
      <c r="I20" s="19">
        <v>9.1457999999999995</v>
      </c>
      <c r="J20" s="19">
        <v>9.1590000000000007</v>
      </c>
      <c r="K20" s="19">
        <v>9.2789999999999999</v>
      </c>
      <c r="L20" s="19">
        <v>9.327</v>
      </c>
      <c r="M20" s="19">
        <v>9.3224999999999998</v>
      </c>
      <c r="N20" s="19">
        <v>9.3114000000000008</v>
      </c>
      <c r="O20" s="19">
        <v>8.3498999999999999</v>
      </c>
      <c r="P20" s="19">
        <v>7.7023000000000001</v>
      </c>
      <c r="Q20" s="19">
        <v>7.9329999999999998</v>
      </c>
      <c r="R20" s="19">
        <v>4.9251000000000005</v>
      </c>
      <c r="S20" s="19">
        <v>4.5595999999999997</v>
      </c>
      <c r="T20" s="19">
        <v>4.9146999999999998</v>
      </c>
      <c r="U20" s="19">
        <v>5.1333000000000002</v>
      </c>
      <c r="V20" s="19">
        <v>4.4020999999999999</v>
      </c>
      <c r="W20" s="19">
        <v>4.4390000000000001</v>
      </c>
      <c r="X20" s="19">
        <v>6.7351999999999999</v>
      </c>
      <c r="Y20" s="19">
        <v>6.8917999999999999</v>
      </c>
      <c r="Z20" s="19">
        <v>6.6635999999999997</v>
      </c>
      <c r="AA20" s="19">
        <v>6.5972</v>
      </c>
      <c r="AB20" s="19">
        <v>7</v>
      </c>
      <c r="AC20" s="19">
        <v>7.0083000000000002</v>
      </c>
      <c r="AD20" s="19">
        <v>7.0895999999999999</v>
      </c>
      <c r="AE20" s="19">
        <v>7.1361999999999997</v>
      </c>
      <c r="AF20" s="19">
        <v>7.3074000000000003</v>
      </c>
      <c r="AG20" s="19">
        <v>7.4970999999999997</v>
      </c>
      <c r="AH20" s="19">
        <v>7.8986000000000001</v>
      </c>
      <c r="AI20" s="19">
        <v>8.0050000000000008</v>
      </c>
      <c r="AJ20" s="19">
        <v>8.2590000000000003</v>
      </c>
      <c r="AK20" s="19">
        <v>8.4297000000000004</v>
      </c>
      <c r="AL20" s="19">
        <v>7.1715999999999998</v>
      </c>
      <c r="AM20" s="19">
        <v>7.3413000000000004</v>
      </c>
      <c r="AN20" s="19">
        <v>7.8110999999999997</v>
      </c>
      <c r="AO20" s="19">
        <v>8.0838000000000001</v>
      </c>
      <c r="AP20" s="19">
        <v>6.1604000000000001</v>
      </c>
      <c r="AQ20" s="19">
        <v>6.2225549999999998</v>
      </c>
      <c r="AR20" s="19">
        <v>6.6431000000000004</v>
      </c>
      <c r="AS20" s="19">
        <v>1.9744999999999999</v>
      </c>
      <c r="AT20" s="19">
        <v>1.9470000000000001</v>
      </c>
      <c r="AU20" s="19">
        <v>4.5603635000000002</v>
      </c>
      <c r="AV20" s="19">
        <v>7.1737270000000004</v>
      </c>
      <c r="AW20" s="19">
        <v>7.2646890000000006</v>
      </c>
      <c r="AX20" s="19">
        <v>7.3556509999999999</v>
      </c>
      <c r="AY20" s="19">
        <v>7.4906705000000002</v>
      </c>
      <c r="AZ20" s="19">
        <v>7.6256899999999996</v>
      </c>
      <c r="BA20" s="19">
        <v>7.7008000000000001</v>
      </c>
      <c r="BB20" s="19">
        <v>7.7439</v>
      </c>
      <c r="BC20" s="19">
        <v>7.8498999999999999</v>
      </c>
      <c r="BD20" s="19">
        <v>8.0808999999999997</v>
      </c>
      <c r="BE20" s="19">
        <v>8.1915999999999993</v>
      </c>
      <c r="BF20" s="19">
        <v>8.2514000000000003</v>
      </c>
      <c r="BG20" s="19">
        <v>8.2789000000000001</v>
      </c>
      <c r="BH20" s="19">
        <v>8.3604000000000003</v>
      </c>
      <c r="BI20" s="19">
        <v>8.3834999999999997</v>
      </c>
      <c r="BJ20" s="19">
        <v>8.3600999999999992</v>
      </c>
      <c r="BK20" s="19">
        <v>7.9329999999999998</v>
      </c>
      <c r="BL20" s="19">
        <v>8.3721999999999994</v>
      </c>
      <c r="BM20" s="19">
        <v>8.4643999999999995</v>
      </c>
      <c r="BN20" s="19">
        <v>8.8010000000000002</v>
      </c>
      <c r="BO20" s="19">
        <v>9.1179000000000006</v>
      </c>
      <c r="BP20" s="19">
        <v>9.4853000000000005</v>
      </c>
      <c r="BQ20" s="19">
        <v>9.7477999999999998</v>
      </c>
      <c r="BR20" s="19">
        <v>9.89</v>
      </c>
    </row>
    <row r="21" spans="1:70" x14ac:dyDescent="0.25">
      <c r="A21" s="5" t="s">
        <v>146</v>
      </c>
      <c r="B21" s="5" t="s">
        <v>145</v>
      </c>
      <c r="C21" s="19">
        <v>15.9834</v>
      </c>
      <c r="D21" s="19">
        <v>16.1022</v>
      </c>
      <c r="E21" s="19">
        <v>17.526299999999999</v>
      </c>
      <c r="F21" s="19">
        <v>15.638199999999999</v>
      </c>
      <c r="G21" s="19">
        <v>15.1831</v>
      </c>
      <c r="H21" s="19">
        <v>11.791</v>
      </c>
      <c r="I21" s="19">
        <v>11.5768</v>
      </c>
      <c r="J21" s="19">
        <v>11.6867</v>
      </c>
      <c r="K21" s="19">
        <v>11.856400000000001</v>
      </c>
      <c r="L21" s="19">
        <v>13.252000000000001</v>
      </c>
      <c r="M21" s="19">
        <v>14.2005</v>
      </c>
      <c r="N21" s="19">
        <v>13.3825</v>
      </c>
      <c r="O21" s="19">
        <v>12.312200000000001</v>
      </c>
      <c r="P21" s="19">
        <v>12.295500000000001</v>
      </c>
      <c r="Q21" s="19">
        <v>11.5938</v>
      </c>
      <c r="R21" s="19">
        <v>7.0787000000000004</v>
      </c>
      <c r="S21" s="19">
        <v>6.7158999999999995</v>
      </c>
      <c r="T21" s="19">
        <v>7.0609999999999999</v>
      </c>
      <c r="U21" s="19">
        <v>7.4832000000000001</v>
      </c>
      <c r="V21" s="19">
        <v>6.3291000000000004</v>
      </c>
      <c r="W21" s="19">
        <v>6.5494000000000003</v>
      </c>
      <c r="X21" s="19">
        <v>9.1332000000000004</v>
      </c>
      <c r="Y21" s="19">
        <v>9.5066000000000006</v>
      </c>
      <c r="Z21" s="19">
        <v>8.5325000000000006</v>
      </c>
      <c r="AA21" s="19">
        <v>9.0985999999999994</v>
      </c>
      <c r="AB21" s="19">
        <v>9.2952999999999992</v>
      </c>
      <c r="AC21" s="19">
        <v>9.4426000000000005</v>
      </c>
      <c r="AD21" s="19">
        <v>9.6364000000000001</v>
      </c>
      <c r="AE21" s="19">
        <v>9.9547000000000008</v>
      </c>
      <c r="AF21" s="19">
        <v>10.0387</v>
      </c>
      <c r="AG21" s="19">
        <v>10.8552</v>
      </c>
      <c r="AH21" s="19">
        <v>10.808199999999999</v>
      </c>
      <c r="AI21" s="19">
        <v>10.4693</v>
      </c>
      <c r="AJ21" s="19">
        <v>10.498900000000001</v>
      </c>
      <c r="AK21" s="19">
        <v>11.207699999999999</v>
      </c>
      <c r="AL21" s="19">
        <v>9.5724</v>
      </c>
      <c r="AM21" s="19">
        <v>9.4960000000000004</v>
      </c>
      <c r="AN21" s="19">
        <v>9.7411999999999992</v>
      </c>
      <c r="AO21" s="19">
        <v>10.122999999999999</v>
      </c>
      <c r="AP21" s="19">
        <v>7.9615</v>
      </c>
      <c r="AQ21" s="19">
        <v>8.3233829999999998</v>
      </c>
      <c r="AR21" s="19">
        <v>8.5376999999999992</v>
      </c>
      <c r="AS21" s="19">
        <v>2.5112000000000001</v>
      </c>
      <c r="AT21" s="19">
        <v>2.4415</v>
      </c>
      <c r="AU21" s="19">
        <v>6.0491714999999999</v>
      </c>
      <c r="AV21" s="19">
        <v>9.6568430000000003</v>
      </c>
      <c r="AW21" s="19">
        <v>10.105015999999999</v>
      </c>
      <c r="AX21" s="19">
        <v>10.553189</v>
      </c>
      <c r="AY21" s="19">
        <v>10.5722475</v>
      </c>
      <c r="AZ21" s="19">
        <v>10.591305999999999</v>
      </c>
      <c r="BA21" s="19">
        <v>10.2995</v>
      </c>
      <c r="BB21" s="19">
        <v>10.3871</v>
      </c>
      <c r="BC21" s="19">
        <v>9.9276999999999997</v>
      </c>
      <c r="BD21" s="19">
        <v>10.2936</v>
      </c>
      <c r="BE21" s="19">
        <v>10.604100000000001</v>
      </c>
      <c r="BF21" s="19">
        <v>10.601000000000001</v>
      </c>
      <c r="BG21" s="19">
        <v>10.6701</v>
      </c>
      <c r="BH21" s="19">
        <v>10.729800000000001</v>
      </c>
      <c r="BI21" s="19">
        <v>10.8771</v>
      </c>
      <c r="BJ21" s="19">
        <v>10.8796</v>
      </c>
      <c r="BK21" s="19">
        <v>10.5177</v>
      </c>
      <c r="BL21" s="19">
        <v>11.4718</v>
      </c>
      <c r="BM21" s="19">
        <v>11.497999999999999</v>
      </c>
      <c r="BN21" s="19">
        <v>11.762599999999999</v>
      </c>
      <c r="BO21" s="19">
        <v>12.416700000000001</v>
      </c>
      <c r="BP21" s="19">
        <v>12.5192</v>
      </c>
      <c r="BQ21" s="19">
        <v>12.158200000000001</v>
      </c>
      <c r="BR21" s="19">
        <v>12.771000000000001</v>
      </c>
    </row>
    <row r="22" spans="1:70" x14ac:dyDescent="0.25">
      <c r="A22" s="5" t="s">
        <v>2</v>
      </c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</row>
    <row r="23" spans="1:70" x14ac:dyDescent="0.25">
      <c r="A23" s="6" t="s">
        <v>144</v>
      </c>
      <c r="B23" s="6" t="s">
        <v>143</v>
      </c>
      <c r="C23" s="17">
        <v>24.039000000000001</v>
      </c>
      <c r="D23" s="17">
        <v>24.039000000000001</v>
      </c>
      <c r="E23" s="17">
        <v>24.039000000000001</v>
      </c>
      <c r="F23" s="17">
        <v>24.039000000000001</v>
      </c>
      <c r="G23" s="17">
        <v>24.039000000000001</v>
      </c>
      <c r="H23" s="17">
        <v>24.039000000000001</v>
      </c>
      <c r="I23" s="17">
        <v>24.039000000000001</v>
      </c>
      <c r="J23" s="17">
        <v>24.039000000000001</v>
      </c>
      <c r="K23" s="17">
        <v>24.039000000000001</v>
      </c>
      <c r="L23" s="17">
        <v>24.039000000000001</v>
      </c>
      <c r="M23" s="17">
        <v>24.039000000000001</v>
      </c>
      <c r="N23" s="17">
        <v>24.039000000000001</v>
      </c>
      <c r="O23" s="17">
        <v>24.039000000000001</v>
      </c>
      <c r="P23" s="17">
        <v>24.039000000000001</v>
      </c>
      <c r="Q23" s="17">
        <v>24.039000000000001</v>
      </c>
      <c r="R23" s="17">
        <v>24.039000000000001</v>
      </c>
      <c r="S23" s="17">
        <v>24.039000000000001</v>
      </c>
      <c r="T23" s="17">
        <v>24.039000000000001</v>
      </c>
      <c r="U23" s="17">
        <v>24.039000000000001</v>
      </c>
      <c r="V23" s="17">
        <v>24.039000000000001</v>
      </c>
      <c r="W23" s="17">
        <v>24.039000000000001</v>
      </c>
      <c r="X23" s="17">
        <v>24.039000000000001</v>
      </c>
      <c r="Y23" s="17">
        <v>24.039000000000001</v>
      </c>
      <c r="Z23" s="17">
        <v>24.039000000000001</v>
      </c>
      <c r="AA23" s="17">
        <v>24.039000000000001</v>
      </c>
      <c r="AB23" s="17">
        <v>24.039000000000001</v>
      </c>
      <c r="AC23" s="17">
        <v>24.039000000000001</v>
      </c>
      <c r="AD23" s="17">
        <v>24.039000000000001</v>
      </c>
      <c r="AE23" s="17">
        <v>24.039000000000001</v>
      </c>
      <c r="AF23" s="17">
        <v>24.039000000000001</v>
      </c>
      <c r="AG23" s="17">
        <v>24.039000000000001</v>
      </c>
      <c r="AH23" s="17">
        <v>24.039000000000001</v>
      </c>
      <c r="AI23" s="17">
        <v>24.039000000000001</v>
      </c>
      <c r="AJ23" s="17">
        <v>24.039000000000001</v>
      </c>
      <c r="AK23" s="17">
        <v>24.039000000000001</v>
      </c>
      <c r="AL23" s="17">
        <v>24.039000000000001</v>
      </c>
      <c r="AM23" s="17">
        <v>24.039000000000001</v>
      </c>
      <c r="AN23" s="17">
        <v>24.039000000000001</v>
      </c>
      <c r="AO23" s="17">
        <v>24.039000000000001</v>
      </c>
      <c r="AP23" s="17">
        <v>24.039000000000001</v>
      </c>
      <c r="AQ23" s="17">
        <v>24.039000000000001</v>
      </c>
      <c r="AR23" s="17">
        <v>24.039000000000001</v>
      </c>
      <c r="AS23" s="17">
        <v>24.039000000000001</v>
      </c>
      <c r="AT23" s="17">
        <v>24.039000000000001</v>
      </c>
      <c r="AU23" s="17">
        <v>24.039000000000001</v>
      </c>
      <c r="AV23" s="17">
        <v>24.039000000000001</v>
      </c>
      <c r="AW23" s="17">
        <v>24.039000000000001</v>
      </c>
      <c r="AX23" s="17">
        <v>24.039000000000001</v>
      </c>
      <c r="AY23" s="17">
        <v>24.039000000000001</v>
      </c>
      <c r="AZ23" s="17">
        <v>24.039000000000001</v>
      </c>
      <c r="BA23" s="17">
        <v>24.039000000000001</v>
      </c>
      <c r="BB23" s="17">
        <v>24.039000000000001</v>
      </c>
      <c r="BC23" s="17">
        <v>24.039000000000001</v>
      </c>
      <c r="BD23" s="17">
        <v>24.039000000000001</v>
      </c>
      <c r="BE23" s="17">
        <v>24.039000000000001</v>
      </c>
      <c r="BF23" s="17">
        <v>24.039000000000001</v>
      </c>
      <c r="BG23" s="17">
        <v>24.039000000000001</v>
      </c>
      <c r="BH23" s="17">
        <v>24.039000000000001</v>
      </c>
      <c r="BI23" s="17">
        <v>24.039000000000001</v>
      </c>
      <c r="BJ23" s="17">
        <v>24.039000000000001</v>
      </c>
      <c r="BK23" s="17">
        <v>23.846299999999999</v>
      </c>
      <c r="BL23" s="17">
        <v>23.487100000000002</v>
      </c>
      <c r="BM23" s="17">
        <v>23.185099999999998</v>
      </c>
      <c r="BN23" s="17">
        <v>24.039000000000001</v>
      </c>
      <c r="BO23" s="17">
        <v>23.900400000000001</v>
      </c>
      <c r="BP23" s="17">
        <v>24.039000000000001</v>
      </c>
      <c r="BQ23" s="17">
        <v>24.039000000000001</v>
      </c>
      <c r="BR23" s="17">
        <v>24.039000000000001</v>
      </c>
    </row>
    <row r="24" spans="1:70" x14ac:dyDescent="0.25">
      <c r="A24" s="6" t="s">
        <v>142</v>
      </c>
      <c r="B24" s="6" t="s">
        <v>141</v>
      </c>
      <c r="C24" s="55">
        <v>1660</v>
      </c>
      <c r="D24" s="55">
        <v>1662</v>
      </c>
      <c r="E24" s="55">
        <v>1625</v>
      </c>
      <c r="F24" s="55">
        <v>1588</v>
      </c>
      <c r="G24" s="55">
        <v>1556</v>
      </c>
      <c r="H24" s="55">
        <v>1551</v>
      </c>
      <c r="I24" s="55">
        <v>1502</v>
      </c>
      <c r="J24" s="55">
        <v>1537</v>
      </c>
      <c r="K24" s="55">
        <v>1228</v>
      </c>
      <c r="L24" s="55">
        <v>1359</v>
      </c>
      <c r="M24" s="55">
        <v>1225</v>
      </c>
      <c r="N24" s="55">
        <v>1537</v>
      </c>
      <c r="O24" s="55">
        <v>1071</v>
      </c>
      <c r="P24" s="55">
        <v>1068</v>
      </c>
      <c r="Q24" s="55">
        <v>775</v>
      </c>
      <c r="R24" s="55">
        <v>482</v>
      </c>
      <c r="S24" s="55">
        <v>446</v>
      </c>
      <c r="T24" s="55">
        <v>410</v>
      </c>
      <c r="U24" s="55">
        <v>407</v>
      </c>
      <c r="V24" s="55">
        <v>404</v>
      </c>
      <c r="W24" s="55">
        <v>361</v>
      </c>
      <c r="X24" s="55">
        <v>355</v>
      </c>
      <c r="Y24" s="55">
        <v>359</v>
      </c>
      <c r="Z24" s="55">
        <v>359</v>
      </c>
      <c r="AA24" s="55">
        <v>345</v>
      </c>
      <c r="AB24" s="55">
        <v>342</v>
      </c>
      <c r="AC24" s="55">
        <v>336</v>
      </c>
      <c r="AD24" s="55">
        <v>325</v>
      </c>
      <c r="AE24" s="55">
        <v>323</v>
      </c>
      <c r="AF24" s="55">
        <v>324</v>
      </c>
      <c r="AG24" s="55">
        <v>321</v>
      </c>
      <c r="AH24" s="55">
        <v>321</v>
      </c>
      <c r="AI24" s="55">
        <v>319</v>
      </c>
      <c r="AJ24" s="55">
        <v>332</v>
      </c>
      <c r="AK24" s="55">
        <v>327</v>
      </c>
      <c r="AL24" s="55">
        <v>326</v>
      </c>
      <c r="AM24" s="55">
        <v>319</v>
      </c>
      <c r="AN24" s="55">
        <v>314</v>
      </c>
      <c r="AO24" s="55">
        <v>316</v>
      </c>
      <c r="AP24" s="55">
        <v>320</v>
      </c>
      <c r="AQ24" s="55">
        <v>321</v>
      </c>
      <c r="AR24" s="55">
        <v>319</v>
      </c>
      <c r="AS24" s="55">
        <v>319</v>
      </c>
      <c r="AT24" s="55">
        <v>284</v>
      </c>
      <c r="AU24" s="55">
        <v>218</v>
      </c>
      <c r="AV24" s="55">
        <v>152</v>
      </c>
      <c r="AW24" s="55">
        <v>154</v>
      </c>
      <c r="AX24" s="55">
        <v>155</v>
      </c>
      <c r="AY24" s="55">
        <v>156</v>
      </c>
      <c r="AZ24" s="55">
        <v>157</v>
      </c>
      <c r="BA24" s="55">
        <v>159</v>
      </c>
      <c r="BB24" s="55">
        <v>157</v>
      </c>
      <c r="BC24" s="55">
        <v>153</v>
      </c>
      <c r="BD24" s="55">
        <v>142</v>
      </c>
      <c r="BE24" s="55">
        <v>143</v>
      </c>
      <c r="BF24" s="55">
        <v>144</v>
      </c>
      <c r="BG24" s="55">
        <v>153</v>
      </c>
      <c r="BH24" s="55">
        <v>133</v>
      </c>
      <c r="BI24" s="55">
        <v>144</v>
      </c>
      <c r="BJ24" s="55">
        <v>139</v>
      </c>
      <c r="BK24" s="55">
        <v>118</v>
      </c>
      <c r="BL24" s="55">
        <v>122</v>
      </c>
      <c r="BM24" s="55">
        <v>116</v>
      </c>
      <c r="BN24" s="55">
        <v>115</v>
      </c>
      <c r="BO24" s="55">
        <v>116</v>
      </c>
      <c r="BP24" s="55">
        <v>119</v>
      </c>
      <c r="BQ24" s="55">
        <v>117</v>
      </c>
      <c r="BR24" s="55">
        <v>120</v>
      </c>
    </row>
    <row r="25" spans="1:70" x14ac:dyDescent="0.25">
      <c r="A25" s="13" t="s">
        <v>60</v>
      </c>
      <c r="B25" s="13"/>
      <c r="C25" s="13" t="s">
        <v>3</v>
      </c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 t="s">
        <v>3</v>
      </c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</row>
    <row r="28" spans="1:70" x14ac:dyDescent="0.25">
      <c r="A28" s="9" t="s">
        <v>4</v>
      </c>
      <c r="B28" s="9"/>
      <c r="C28" s="10" t="s">
        <v>5</v>
      </c>
      <c r="D28" s="10" t="s">
        <v>6</v>
      </c>
      <c r="E28" s="10" t="s">
        <v>7</v>
      </c>
      <c r="F28" s="10" t="s">
        <v>8</v>
      </c>
      <c r="G28" s="10" t="s">
        <v>9</v>
      </c>
      <c r="H28" s="10" t="s">
        <v>10</v>
      </c>
      <c r="I28" s="10" t="s">
        <v>11</v>
      </c>
      <c r="J28" s="10" t="s">
        <v>12</v>
      </c>
      <c r="K28" s="10" t="s">
        <v>13</v>
      </c>
      <c r="L28" s="10" t="s">
        <v>14</v>
      </c>
      <c r="M28" s="10" t="s">
        <v>15</v>
      </c>
      <c r="N28" s="10" t="s">
        <v>16</v>
      </c>
      <c r="O28" s="10" t="s">
        <v>17</v>
      </c>
      <c r="P28" s="10" t="s">
        <v>18</v>
      </c>
      <c r="Q28" s="10" t="s">
        <v>19</v>
      </c>
      <c r="R28" s="10" t="s">
        <v>20</v>
      </c>
      <c r="S28" s="10" t="s">
        <v>21</v>
      </c>
      <c r="T28" s="10" t="s">
        <v>22</v>
      </c>
      <c r="U28" s="10" t="s">
        <v>23</v>
      </c>
      <c r="V28" s="10" t="s">
        <v>24</v>
      </c>
      <c r="W28" s="10" t="s">
        <v>25</v>
      </c>
      <c r="X28" s="2" t="s">
        <v>140</v>
      </c>
      <c r="Y28" s="2" t="s">
        <v>139</v>
      </c>
      <c r="Z28" s="2" t="s">
        <v>138</v>
      </c>
      <c r="AA28" s="2" t="s">
        <v>137</v>
      </c>
      <c r="AB28" s="2" t="s">
        <v>136</v>
      </c>
      <c r="AC28" s="2" t="s">
        <v>135</v>
      </c>
      <c r="AD28" s="2" t="s">
        <v>134</v>
      </c>
      <c r="AE28" s="2" t="s">
        <v>133</v>
      </c>
      <c r="AF28" s="2" t="s">
        <v>132</v>
      </c>
      <c r="AG28" s="2" t="s">
        <v>131</v>
      </c>
      <c r="AH28" s="2" t="s">
        <v>130</v>
      </c>
      <c r="AI28" s="2" t="s">
        <v>129</v>
      </c>
      <c r="AJ28" s="2" t="s">
        <v>128</v>
      </c>
      <c r="AK28" s="2" t="s">
        <v>127</v>
      </c>
      <c r="AL28" s="2" t="s">
        <v>126</v>
      </c>
      <c r="AM28" s="2" t="s">
        <v>125</v>
      </c>
      <c r="AN28" s="2" t="s">
        <v>124</v>
      </c>
      <c r="AO28" s="2" t="s">
        <v>123</v>
      </c>
      <c r="AP28" s="2" t="s">
        <v>122</v>
      </c>
      <c r="AQ28" s="2" t="s">
        <v>121</v>
      </c>
      <c r="AR28" s="2" t="s">
        <v>120</v>
      </c>
      <c r="AS28" s="2" t="s">
        <v>119</v>
      </c>
      <c r="AT28" s="2" t="s">
        <v>118</v>
      </c>
      <c r="AU28" s="2" t="s">
        <v>177</v>
      </c>
      <c r="AV28" s="2" t="s">
        <v>178</v>
      </c>
      <c r="AW28" s="2" t="s">
        <v>179</v>
      </c>
      <c r="AX28" s="2" t="s">
        <v>180</v>
      </c>
      <c r="AY28" s="2" t="s">
        <v>181</v>
      </c>
      <c r="AZ28" s="2" t="s">
        <v>182</v>
      </c>
      <c r="BA28" s="2" t="s">
        <v>117</v>
      </c>
      <c r="BB28" s="2" t="s">
        <v>116</v>
      </c>
      <c r="BC28" s="2" t="s">
        <v>115</v>
      </c>
      <c r="BD28" s="2" t="s">
        <v>114</v>
      </c>
      <c r="BE28" s="2" t="s">
        <v>113</v>
      </c>
      <c r="BF28" s="2" t="s">
        <v>112</v>
      </c>
      <c r="BG28" s="2" t="s">
        <v>111</v>
      </c>
      <c r="BH28" s="2" t="s">
        <v>110</v>
      </c>
      <c r="BI28" s="2" t="s">
        <v>109</v>
      </c>
      <c r="BJ28" s="2" t="s">
        <v>108</v>
      </c>
      <c r="BK28" s="2" t="s">
        <v>107</v>
      </c>
      <c r="BL28" s="2" t="s">
        <v>106</v>
      </c>
      <c r="BM28" s="2" t="s">
        <v>105</v>
      </c>
      <c r="BN28" s="2" t="s">
        <v>104</v>
      </c>
      <c r="BO28" s="2" t="s">
        <v>103</v>
      </c>
      <c r="BP28" s="2" t="s">
        <v>102</v>
      </c>
      <c r="BQ28" s="2" t="s">
        <v>101</v>
      </c>
      <c r="BR28" s="2" t="s">
        <v>183</v>
      </c>
    </row>
    <row r="29" spans="1:70" x14ac:dyDescent="0.25">
      <c r="A29" s="15" t="s">
        <v>26</v>
      </c>
      <c r="B29" s="15"/>
      <c r="C29" s="11" t="s">
        <v>27</v>
      </c>
      <c r="D29" s="11" t="s">
        <v>28</v>
      </c>
      <c r="E29" s="11" t="s">
        <v>29</v>
      </c>
      <c r="F29" s="11" t="s">
        <v>30</v>
      </c>
      <c r="G29" s="11" t="s">
        <v>31</v>
      </c>
      <c r="H29" s="11" t="s">
        <v>32</v>
      </c>
      <c r="I29" s="11" t="s">
        <v>33</v>
      </c>
      <c r="J29" s="11" t="s">
        <v>34</v>
      </c>
      <c r="K29" s="11" t="s">
        <v>35</v>
      </c>
      <c r="L29" s="11" t="s">
        <v>36</v>
      </c>
      <c r="M29" s="11" t="s">
        <v>37</v>
      </c>
      <c r="N29" s="11" t="s">
        <v>38</v>
      </c>
      <c r="O29" s="11" t="s">
        <v>39</v>
      </c>
      <c r="P29" s="11" t="s">
        <v>40</v>
      </c>
      <c r="Q29" s="11" t="s">
        <v>41</v>
      </c>
      <c r="R29" s="11" t="s">
        <v>42</v>
      </c>
      <c r="S29" s="11" t="s">
        <v>43</v>
      </c>
      <c r="T29" s="11" t="s">
        <v>44</v>
      </c>
      <c r="U29" s="11" t="s">
        <v>45</v>
      </c>
      <c r="V29" s="11" t="s">
        <v>46</v>
      </c>
      <c r="W29" s="11" t="s">
        <v>47</v>
      </c>
      <c r="X29" s="4" t="s">
        <v>100</v>
      </c>
      <c r="Y29" s="4" t="s">
        <v>99</v>
      </c>
      <c r="Z29" s="4" t="s">
        <v>98</v>
      </c>
      <c r="AA29" s="4" t="s">
        <v>97</v>
      </c>
      <c r="AB29" s="4" t="s">
        <v>96</v>
      </c>
      <c r="AC29" s="4" t="s">
        <v>95</v>
      </c>
      <c r="AD29" s="4" t="s">
        <v>94</v>
      </c>
      <c r="AE29" s="4" t="s">
        <v>93</v>
      </c>
      <c r="AF29" s="4" t="s">
        <v>92</v>
      </c>
      <c r="AG29" s="4" t="s">
        <v>91</v>
      </c>
      <c r="AH29" s="4" t="s">
        <v>90</v>
      </c>
      <c r="AI29" s="4" t="s">
        <v>89</v>
      </c>
      <c r="AJ29" s="4" t="s">
        <v>88</v>
      </c>
      <c r="AK29" s="4" t="s">
        <v>87</v>
      </c>
      <c r="AL29" s="4" t="s">
        <v>86</v>
      </c>
      <c r="AM29" s="4" t="s">
        <v>85</v>
      </c>
      <c r="AN29" s="4" t="s">
        <v>84</v>
      </c>
      <c r="AO29" s="4" t="s">
        <v>83</v>
      </c>
      <c r="AP29" s="4" t="s">
        <v>82</v>
      </c>
      <c r="AQ29" s="4" t="s">
        <v>81</v>
      </c>
      <c r="AR29" s="4" t="s">
        <v>80</v>
      </c>
      <c r="AS29" s="4" t="s">
        <v>79</v>
      </c>
      <c r="AT29" s="4" t="s">
        <v>78</v>
      </c>
      <c r="AU29" s="4" t="s">
        <v>246</v>
      </c>
      <c r="AV29" s="4" t="s">
        <v>247</v>
      </c>
      <c r="AW29" s="4" t="s">
        <v>248</v>
      </c>
      <c r="AX29" s="4" t="s">
        <v>249</v>
      </c>
      <c r="AY29" s="4" t="s">
        <v>244</v>
      </c>
      <c r="AZ29" s="4" t="s">
        <v>245</v>
      </c>
      <c r="BA29" s="4" t="s">
        <v>77</v>
      </c>
      <c r="BB29" s="4" t="s">
        <v>76</v>
      </c>
      <c r="BC29" s="4" t="s">
        <v>75</v>
      </c>
      <c r="BD29" s="4" t="s">
        <v>74</v>
      </c>
      <c r="BE29" s="4" t="s">
        <v>73</v>
      </c>
      <c r="BF29" s="4" t="s">
        <v>72</v>
      </c>
      <c r="BG29" s="4" t="s">
        <v>71</v>
      </c>
      <c r="BH29" s="4" t="s">
        <v>70</v>
      </c>
      <c r="BI29" s="4" t="s">
        <v>69</v>
      </c>
      <c r="BJ29" s="4" t="s">
        <v>68</v>
      </c>
      <c r="BK29" s="4" t="s">
        <v>67</v>
      </c>
      <c r="BL29" s="4" t="s">
        <v>66</v>
      </c>
      <c r="BM29" s="4" t="s">
        <v>65</v>
      </c>
      <c r="BN29" s="4" t="s">
        <v>64</v>
      </c>
      <c r="BO29" s="4" t="s">
        <v>63</v>
      </c>
      <c r="BP29" s="4" t="s">
        <v>62</v>
      </c>
      <c r="BQ29" s="4" t="s">
        <v>61</v>
      </c>
      <c r="BR29" s="4" t="s">
        <v>250</v>
      </c>
    </row>
    <row r="30" spans="1:70" x14ac:dyDescent="0.25">
      <c r="A30" s="12" t="s">
        <v>0</v>
      </c>
      <c r="B30" s="12" t="s">
        <v>48</v>
      </c>
      <c r="C30" s="19">
        <v>5.5776000000000003</v>
      </c>
      <c r="D30" s="19">
        <v>5.3445999999999998</v>
      </c>
      <c r="E30" s="19">
        <v>4.4405999999999999</v>
      </c>
      <c r="F30" s="19">
        <v>5.8635000000000002</v>
      </c>
      <c r="G30" s="19">
        <v>4.5659000000000001</v>
      </c>
      <c r="H30" s="19">
        <v>3.9424000000000001</v>
      </c>
      <c r="I30" s="19">
        <v>3.552</v>
      </c>
      <c r="J30" s="19">
        <v>5.3394000000000004</v>
      </c>
      <c r="K30" s="19">
        <v>4.7577999999999996</v>
      </c>
      <c r="L30" s="19">
        <v>4.5147000000000004</v>
      </c>
      <c r="M30" s="19">
        <v>4.0099</v>
      </c>
      <c r="N30" s="19">
        <v>5.2344999999999997</v>
      </c>
      <c r="O30" s="19">
        <v>3.9229000000000003</v>
      </c>
      <c r="P30" s="19">
        <v>3.3706</v>
      </c>
      <c r="Q30" s="19">
        <v>2.2477999999999998</v>
      </c>
      <c r="R30" s="19">
        <v>3.9855999999999998</v>
      </c>
      <c r="S30" s="19">
        <v>2.2119</v>
      </c>
      <c r="T30" s="19">
        <v>2.4792999999999998</v>
      </c>
      <c r="U30" s="19">
        <v>2.2553999999999998</v>
      </c>
      <c r="V30" s="19">
        <v>2.6655000000000002</v>
      </c>
      <c r="W30" s="19">
        <v>2.23</v>
      </c>
      <c r="X30" s="19">
        <v>2.7204000000000002</v>
      </c>
      <c r="Y30" s="19">
        <v>2.4436</v>
      </c>
      <c r="Z30" s="19">
        <v>2.9165999999999999</v>
      </c>
      <c r="AA30" s="19">
        <v>2.2747000000000002</v>
      </c>
      <c r="AB30" s="19">
        <v>2.5223</v>
      </c>
      <c r="AC30" s="19">
        <v>2.21</v>
      </c>
      <c r="AD30" s="19">
        <v>2.7678000000000003</v>
      </c>
      <c r="AE30" s="19">
        <v>2.4085000000000001</v>
      </c>
      <c r="AF30" s="19">
        <v>2.7206000000000001</v>
      </c>
      <c r="AG30" s="19">
        <v>2.3090000000000002</v>
      </c>
      <c r="AH30" s="19">
        <v>4.0366999999999997</v>
      </c>
      <c r="AI30" s="19">
        <v>2.9722</v>
      </c>
      <c r="AJ30" s="19">
        <v>3.1145</v>
      </c>
      <c r="AK30" s="19">
        <v>2.5464000000000002</v>
      </c>
      <c r="AL30" s="19">
        <v>3.1156999999999999</v>
      </c>
      <c r="AM30" s="19">
        <v>2.6509</v>
      </c>
      <c r="AN30" s="19">
        <v>3.27</v>
      </c>
      <c r="AO30" s="19">
        <v>2.5371999999999999</v>
      </c>
      <c r="AP30" s="19">
        <v>3.5663</v>
      </c>
      <c r="AQ30" s="19">
        <v>2.4420000000000002</v>
      </c>
      <c r="AR30" s="19">
        <v>3.5543999999999998</v>
      </c>
      <c r="AS30" s="19">
        <v>0.79579999999999995</v>
      </c>
      <c r="AT30" s="19">
        <v>1.1522999999999999</v>
      </c>
      <c r="AU30" s="19">
        <v>3.1307061599999999</v>
      </c>
      <c r="AV30" s="19">
        <v>3.1905988399999998</v>
      </c>
      <c r="AW30" s="19">
        <v>2.6089218000000001</v>
      </c>
      <c r="AX30" s="19">
        <v>4.1143822000000005</v>
      </c>
      <c r="AY30" s="19">
        <v>2.7510889999999999</v>
      </c>
      <c r="AZ30" s="19">
        <v>3.8462239999999999</v>
      </c>
      <c r="BA30" s="19">
        <v>2.6833999999999998</v>
      </c>
      <c r="BB30" s="19">
        <v>3.5506000000000002</v>
      </c>
      <c r="BC30" s="19">
        <v>2.8702000000000001</v>
      </c>
      <c r="BD30" s="19">
        <v>3.5619000000000001</v>
      </c>
      <c r="BE30" s="19">
        <v>2.7698</v>
      </c>
      <c r="BF30" s="19">
        <v>3.5072999999999999</v>
      </c>
      <c r="BG30" s="19">
        <v>3.1897000000000002</v>
      </c>
      <c r="BH30" s="19">
        <v>3.4615</v>
      </c>
      <c r="BI30" s="19">
        <v>3.2496999999999998</v>
      </c>
      <c r="BJ30" s="19">
        <v>3.0773000000000001</v>
      </c>
      <c r="BK30" s="19">
        <v>3.3151999999999999</v>
      </c>
      <c r="BL30" s="19">
        <v>2.7585999999999999</v>
      </c>
      <c r="BM30" s="19">
        <v>3.5253000000000001</v>
      </c>
      <c r="BN30" s="19">
        <v>4.4094999999999995</v>
      </c>
      <c r="BO30" s="19">
        <v>3.8780999999999999</v>
      </c>
      <c r="BP30" s="19">
        <v>4.6702000000000004</v>
      </c>
      <c r="BQ30" s="19">
        <v>3.8496999999999999</v>
      </c>
      <c r="BR30" s="19">
        <v>4.3479999999999972</v>
      </c>
    </row>
    <row r="31" spans="1:70" x14ac:dyDescent="0.25">
      <c r="A31" s="16" t="s">
        <v>49</v>
      </c>
      <c r="B31" s="16" t="s">
        <v>50</v>
      </c>
      <c r="C31" s="17">
        <v>3.8420000000000001</v>
      </c>
      <c r="D31" s="17">
        <v>3.7768000000000002</v>
      </c>
      <c r="E31" s="17">
        <v>2.9802</v>
      </c>
      <c r="F31" s="17">
        <v>4.2946</v>
      </c>
      <c r="G31" s="17">
        <v>3.6032999999999999</v>
      </c>
      <c r="H31" s="17">
        <v>3.3677000000000001</v>
      </c>
      <c r="I31" s="17">
        <v>2.7751999999999999</v>
      </c>
      <c r="J31" s="17">
        <v>4.0955000000000004</v>
      </c>
      <c r="K31" s="17">
        <v>3.6246</v>
      </c>
      <c r="L31" s="17">
        <v>3.395</v>
      </c>
      <c r="M31" s="17">
        <v>3.1217999999999999</v>
      </c>
      <c r="N31" s="17">
        <v>4.1314000000000002</v>
      </c>
      <c r="O31" s="17">
        <v>3.9239000000000002</v>
      </c>
      <c r="P31" s="17">
        <v>3.1354000000000002</v>
      </c>
      <c r="Q31" s="17">
        <v>1.2130000000000001</v>
      </c>
      <c r="R31" s="17">
        <v>2.7076000000000002</v>
      </c>
      <c r="S31" s="17">
        <v>1.4377</v>
      </c>
      <c r="T31" s="17">
        <v>1.3041</v>
      </c>
      <c r="U31" s="17">
        <v>1.2652999999999999</v>
      </c>
      <c r="V31" s="17">
        <v>1.6794</v>
      </c>
      <c r="W31" s="17">
        <v>1.3592</v>
      </c>
      <c r="X31" s="17">
        <v>1.7635999999999998</v>
      </c>
      <c r="Y31" s="17">
        <v>1.5526</v>
      </c>
      <c r="Z31" s="17">
        <v>2.1002000000000001</v>
      </c>
      <c r="AA31" s="17">
        <v>1.4258</v>
      </c>
      <c r="AB31" s="17">
        <v>1.5289000000000001</v>
      </c>
      <c r="AC31" s="17">
        <v>1.5680000000000001</v>
      </c>
      <c r="AD31" s="17">
        <v>1.8035999999999999</v>
      </c>
      <c r="AE31" s="17">
        <v>1.5105</v>
      </c>
      <c r="AF31" s="17">
        <v>1.8460000000000001</v>
      </c>
      <c r="AG31" s="17">
        <v>1.5305</v>
      </c>
      <c r="AH31" s="17">
        <v>2.7549999999999999</v>
      </c>
      <c r="AI31" s="17">
        <v>1.9140999999999999</v>
      </c>
      <c r="AJ31" s="17">
        <v>2.0731999999999999</v>
      </c>
      <c r="AK31" s="17">
        <v>1.7097</v>
      </c>
      <c r="AL31" s="17">
        <v>2.3115000000000001</v>
      </c>
      <c r="AM31" s="17">
        <v>1.7715999999999998</v>
      </c>
      <c r="AN31" s="17">
        <v>2.0316000000000001</v>
      </c>
      <c r="AO31" s="17">
        <v>1.5217000000000001</v>
      </c>
      <c r="AP31" s="17">
        <v>2.6193</v>
      </c>
      <c r="AQ31" s="17">
        <v>1.624808</v>
      </c>
      <c r="AR31" s="17">
        <v>2.4373</v>
      </c>
      <c r="AS31" s="17">
        <v>0.54690000000000005</v>
      </c>
      <c r="AT31" s="17">
        <v>0.90759999999999996</v>
      </c>
      <c r="AU31" s="17">
        <v>2.5285903199999997</v>
      </c>
      <c r="AV31" s="17">
        <v>2.52430668</v>
      </c>
      <c r="AW31" s="17">
        <v>2.1071586</v>
      </c>
      <c r="AX31" s="17">
        <v>3.3757373999999993</v>
      </c>
      <c r="AY31" s="17">
        <v>2.1831239999999998</v>
      </c>
      <c r="AZ31" s="19">
        <v>3.174058</v>
      </c>
      <c r="BA31" s="17">
        <v>2.1960999999999999</v>
      </c>
      <c r="BB31" s="17">
        <v>2.8348</v>
      </c>
      <c r="BC31" s="17">
        <v>2.2805</v>
      </c>
      <c r="BD31" s="17">
        <v>2.8816999999999999</v>
      </c>
      <c r="BE31" s="17">
        <v>2.3086000000000002</v>
      </c>
      <c r="BF31" s="17">
        <v>2.8552</v>
      </c>
      <c r="BG31" s="17">
        <v>2.6263999999999998</v>
      </c>
      <c r="BH31" s="17">
        <v>2.9388999999999998</v>
      </c>
      <c r="BI31" s="17">
        <v>2.8285999999999998</v>
      </c>
      <c r="BJ31" s="17">
        <v>2.6562000000000001</v>
      </c>
      <c r="BK31" s="17">
        <v>2.8338000000000001</v>
      </c>
      <c r="BL31" s="17">
        <v>2.3376000000000001</v>
      </c>
      <c r="BM31" s="17">
        <v>3.0108999999999999</v>
      </c>
      <c r="BN31" s="17">
        <v>3.5265</v>
      </c>
      <c r="BO31" s="17">
        <v>3.0903999999999998</v>
      </c>
      <c r="BP31" s="17">
        <v>3.6884999999999999</v>
      </c>
      <c r="BQ31" s="17">
        <v>3.0552000000000001</v>
      </c>
      <c r="BR31" s="19">
        <v>3.4629000000000021</v>
      </c>
    </row>
    <row r="32" spans="1:70" x14ac:dyDescent="0.25">
      <c r="A32" s="12" t="s">
        <v>1</v>
      </c>
      <c r="B32" s="12" t="s">
        <v>51</v>
      </c>
      <c r="C32" s="19">
        <v>1.7356</v>
      </c>
      <c r="D32" s="19">
        <v>1.5678000000000001</v>
      </c>
      <c r="E32" s="19">
        <v>1.4603999999999999</v>
      </c>
      <c r="F32" s="19">
        <v>1.5689</v>
      </c>
      <c r="G32" s="19">
        <v>0.96260000000000001</v>
      </c>
      <c r="H32" s="19">
        <v>0.57469999999999999</v>
      </c>
      <c r="I32" s="19">
        <v>0.77680000000000005</v>
      </c>
      <c r="J32" s="19">
        <v>1.2439</v>
      </c>
      <c r="K32" s="19">
        <v>1.1333</v>
      </c>
      <c r="L32" s="19">
        <v>1.1196999999999999</v>
      </c>
      <c r="M32" s="19">
        <v>0.8881</v>
      </c>
      <c r="N32" s="19">
        <v>1.1031</v>
      </c>
      <c r="O32" s="19">
        <v>-1E-3</v>
      </c>
      <c r="P32" s="19">
        <v>0.2351</v>
      </c>
      <c r="Q32" s="19">
        <v>1.0347999999999999</v>
      </c>
      <c r="R32" s="19">
        <v>1.278</v>
      </c>
      <c r="S32" s="19">
        <v>0.7742</v>
      </c>
      <c r="T32" s="19">
        <v>1.1752</v>
      </c>
      <c r="U32" s="19">
        <v>0.99009999999999998</v>
      </c>
      <c r="V32" s="19">
        <v>0.98609999999999998</v>
      </c>
      <c r="W32" s="19">
        <v>0.87070000000000003</v>
      </c>
      <c r="X32" s="19">
        <v>0.95679999999999998</v>
      </c>
      <c r="Y32" s="19">
        <v>0.89100000000000001</v>
      </c>
      <c r="Z32" s="19">
        <v>0.81640000000000001</v>
      </c>
      <c r="AA32" s="19">
        <v>0.84889999999999999</v>
      </c>
      <c r="AB32" s="19">
        <v>0.99339999999999995</v>
      </c>
      <c r="AC32" s="19">
        <v>0.64200000000000002</v>
      </c>
      <c r="AD32" s="19">
        <v>0.96430000000000005</v>
      </c>
      <c r="AE32" s="19">
        <v>0.89800000000000002</v>
      </c>
      <c r="AF32" s="19">
        <v>0.87460000000000004</v>
      </c>
      <c r="AG32" s="19">
        <v>0.77849999999999997</v>
      </c>
      <c r="AH32" s="19">
        <v>1.2817000000000001</v>
      </c>
      <c r="AI32" s="19">
        <v>1.0580000000000001</v>
      </c>
      <c r="AJ32" s="19">
        <v>1.0413000000000001</v>
      </c>
      <c r="AK32" s="19">
        <v>0.8367</v>
      </c>
      <c r="AL32" s="19">
        <v>0.80420000000000003</v>
      </c>
      <c r="AM32" s="19">
        <v>0.87929999999999997</v>
      </c>
      <c r="AN32" s="19">
        <v>1.2384999999999999</v>
      </c>
      <c r="AO32" s="19">
        <v>1.0155000000000001</v>
      </c>
      <c r="AP32" s="19">
        <v>0.94699999999999995</v>
      </c>
      <c r="AQ32" s="19">
        <v>0.81671700000000003</v>
      </c>
      <c r="AR32" s="19">
        <v>1.1171</v>
      </c>
      <c r="AS32" s="19">
        <v>0.24879999999999999</v>
      </c>
      <c r="AT32" s="19">
        <v>0.2447</v>
      </c>
      <c r="AU32" s="19">
        <v>0.60211583999999996</v>
      </c>
      <c r="AV32" s="19">
        <v>0.66629216000000002</v>
      </c>
      <c r="AW32" s="19">
        <v>0.50176319999999996</v>
      </c>
      <c r="AX32" s="19">
        <v>0.73864479999999999</v>
      </c>
      <c r="AY32" s="19">
        <v>0.56796500000000005</v>
      </c>
      <c r="AZ32" s="19">
        <v>0.67216600000000004</v>
      </c>
      <c r="BA32" s="19">
        <v>0.48730000000000001</v>
      </c>
      <c r="BB32" s="19">
        <v>0.71579999999999999</v>
      </c>
      <c r="BC32" s="19">
        <v>0.5897</v>
      </c>
      <c r="BD32" s="19">
        <v>0.68030000000000002</v>
      </c>
      <c r="BE32" s="19">
        <v>0.4612</v>
      </c>
      <c r="BF32" s="19">
        <v>0.65210000000000001</v>
      </c>
      <c r="BG32" s="19">
        <v>0.56340000000000001</v>
      </c>
      <c r="BH32" s="19">
        <v>0.52259999999999995</v>
      </c>
      <c r="BI32" s="19">
        <v>0.42109999999999997</v>
      </c>
      <c r="BJ32" s="19">
        <v>0.42109999999999997</v>
      </c>
      <c r="BK32" s="19">
        <v>0.48139999999999999</v>
      </c>
      <c r="BL32" s="19">
        <v>0.42099999999999999</v>
      </c>
      <c r="BM32" s="19">
        <v>0.51439999999999997</v>
      </c>
      <c r="BN32" s="19">
        <v>0.88290000000000002</v>
      </c>
      <c r="BO32" s="19">
        <v>0.78769999999999996</v>
      </c>
      <c r="BP32" s="19">
        <v>0.98170000000000002</v>
      </c>
      <c r="BQ32" s="19">
        <v>0.79449999999999998</v>
      </c>
      <c r="BR32" s="19">
        <v>0.88509999999999978</v>
      </c>
    </row>
    <row r="33" spans="1:70" x14ac:dyDescent="0.25">
      <c r="A33" s="12" t="s">
        <v>52</v>
      </c>
      <c r="B33" s="12" t="s">
        <v>53</v>
      </c>
      <c r="C33" s="19">
        <v>0.46970000000000001</v>
      </c>
      <c r="D33" s="19">
        <v>0.27829999999999999</v>
      </c>
      <c r="E33" s="19">
        <v>0.30990000000000001</v>
      </c>
      <c r="F33" s="19">
        <v>-6.4000000000000001E-2</v>
      </c>
      <c r="G33" s="19">
        <v>-0.38590000000000002</v>
      </c>
      <c r="H33" s="19">
        <v>-0.58779999999999999</v>
      </c>
      <c r="I33" s="19">
        <v>-0.2069</v>
      </c>
      <c r="J33" s="19">
        <v>-5.9299999999999999E-2</v>
      </c>
      <c r="K33" s="19">
        <v>2.9700000000000001E-2</v>
      </c>
      <c r="L33" s="19">
        <v>7.7700000000000005E-2</v>
      </c>
      <c r="M33" s="19">
        <v>1.1900000000000001E-2</v>
      </c>
      <c r="N33" s="19">
        <v>-1.3599999999999999E-2</v>
      </c>
      <c r="O33" s="19">
        <v>-0.93920000000000003</v>
      </c>
      <c r="P33" s="19">
        <v>-0.627</v>
      </c>
      <c r="Q33" s="19">
        <v>0.15709999999999999</v>
      </c>
      <c r="R33" s="19">
        <v>-0.1618</v>
      </c>
      <c r="S33" s="19">
        <v>-0.4027</v>
      </c>
      <c r="T33" s="19">
        <v>0.32850000000000001</v>
      </c>
      <c r="U33" s="19">
        <v>0.191</v>
      </c>
      <c r="V33" s="19">
        <v>-0.38650000000000001</v>
      </c>
      <c r="W33" s="19">
        <v>3.04E-2</v>
      </c>
      <c r="X33" s="19">
        <v>0.18279999999999999</v>
      </c>
      <c r="Y33" s="19">
        <v>0.15989999999999999</v>
      </c>
      <c r="Z33" s="19">
        <v>0.31240000000000001</v>
      </c>
      <c r="AA33" s="19">
        <v>-6.2199999999999998E-2</v>
      </c>
      <c r="AB33" s="19">
        <v>0.40210000000000001</v>
      </c>
      <c r="AC33" s="19">
        <v>1.7299999999999999E-2</v>
      </c>
      <c r="AD33" s="19">
        <v>0.15140000000000001</v>
      </c>
      <c r="AE33" s="19">
        <v>-5.3E-3</v>
      </c>
      <c r="AF33" s="19">
        <v>0.1729</v>
      </c>
      <c r="AG33" s="19">
        <v>0.19040000000000001</v>
      </c>
      <c r="AH33" s="19">
        <v>0.46410000000000001</v>
      </c>
      <c r="AI33" s="19">
        <v>0.1007</v>
      </c>
      <c r="AJ33" s="19">
        <v>0.25580000000000003</v>
      </c>
      <c r="AK33" s="19">
        <v>0.17430000000000001</v>
      </c>
      <c r="AL33" s="19">
        <v>0.58289999999999997</v>
      </c>
      <c r="AM33" s="19">
        <v>0.1706</v>
      </c>
      <c r="AN33" s="19">
        <v>0.4708</v>
      </c>
      <c r="AO33" s="19">
        <v>0.2772</v>
      </c>
      <c r="AP33" s="19">
        <v>0.21110000000000001</v>
      </c>
      <c r="AQ33" s="19">
        <v>4.5955999999999997E-2</v>
      </c>
      <c r="AR33" s="19">
        <v>0.41670000000000001</v>
      </c>
      <c r="AS33" s="19">
        <v>4.6800000000000001E-2</v>
      </c>
      <c r="AT33" s="19">
        <v>4.3099999999999999E-2</v>
      </c>
      <c r="AU33" s="19">
        <v>0.11487239999999997</v>
      </c>
      <c r="AV33" s="19">
        <v>0.21213760000000004</v>
      </c>
      <c r="AW33" s="19">
        <v>9.5726999999999993E-2</v>
      </c>
      <c r="AX33" s="19">
        <v>5.5897999999999906E-2</v>
      </c>
      <c r="AY33" s="19">
        <f>AY32-0.243544-0.331094</f>
        <v>-6.672999999999929E-3</v>
      </c>
      <c r="AZ33" s="19">
        <v>0.17933009999999994</v>
      </c>
      <c r="BA33" s="19">
        <v>1.78E-2</v>
      </c>
      <c r="BB33" s="19">
        <v>7.4800000000000005E-2</v>
      </c>
      <c r="BC33" s="19">
        <v>4.9700000000000001E-2</v>
      </c>
      <c r="BD33" s="19">
        <v>0.16839999999999999</v>
      </c>
      <c r="BE33" s="19">
        <v>4.7800000000000002E-2</v>
      </c>
      <c r="BF33" s="19">
        <v>9.01E-2</v>
      </c>
      <c r="BG33" s="19">
        <v>-4.0300000000000002E-2</v>
      </c>
      <c r="BH33" s="19">
        <v>4.87E-2</v>
      </c>
      <c r="BI33" s="19">
        <v>-2.46E-2</v>
      </c>
      <c r="BJ33" s="19">
        <v>-0.11890000000000001</v>
      </c>
      <c r="BK33" s="19">
        <v>-0.12820000000000001</v>
      </c>
      <c r="BL33" s="19">
        <v>0.10630000000000001</v>
      </c>
      <c r="BM33" s="19">
        <v>9.3299999999999994E-2</v>
      </c>
      <c r="BN33" s="19">
        <v>0.39329999999999998</v>
      </c>
      <c r="BO33" s="19">
        <v>0.2359</v>
      </c>
      <c r="BP33" s="19">
        <v>0.48599999999999999</v>
      </c>
      <c r="BQ33" s="19">
        <v>0.3075</v>
      </c>
      <c r="BR33" s="19">
        <v>0.21360000000000012</v>
      </c>
    </row>
    <row r="34" spans="1:70" x14ac:dyDescent="0.25">
      <c r="A34" s="12" t="s">
        <v>54</v>
      </c>
      <c r="B34" s="12" t="s">
        <v>55</v>
      </c>
      <c r="C34" s="19">
        <v>0.44769999999999999</v>
      </c>
      <c r="D34" s="19">
        <v>0.29549999999999998</v>
      </c>
      <c r="E34" s="19">
        <v>0.29849999999999999</v>
      </c>
      <c r="F34" s="19">
        <v>1.8200000000000001E-2</v>
      </c>
      <c r="G34" s="19">
        <v>-0.37890000000000001</v>
      </c>
      <c r="H34" s="19">
        <v>-0.58089999999999997</v>
      </c>
      <c r="I34" s="19">
        <v>-0.1812</v>
      </c>
      <c r="J34" s="19">
        <v>-0.15870000000000001</v>
      </c>
      <c r="K34" s="19">
        <v>0.12</v>
      </c>
      <c r="L34" s="19">
        <v>4.8000000000000001E-2</v>
      </c>
      <c r="M34" s="19">
        <v>-4.4000000000000003E-3</v>
      </c>
      <c r="N34" s="19">
        <v>3.2000000000000001E-2</v>
      </c>
      <c r="O34" s="19">
        <v>-0.96150000000000002</v>
      </c>
      <c r="P34" s="19">
        <v>-0.64749999999999996</v>
      </c>
      <c r="Q34" s="19">
        <v>-9.4000000000000004E-3</v>
      </c>
      <c r="R34" s="19">
        <v>-2.9588000000000001</v>
      </c>
      <c r="S34" s="19">
        <v>-0.36549999999999999</v>
      </c>
      <c r="T34" s="19">
        <v>0.3574</v>
      </c>
      <c r="U34" s="19">
        <v>0.21859999999999999</v>
      </c>
      <c r="V34" s="19">
        <v>-0.68940000000000001</v>
      </c>
      <c r="W34" s="19">
        <v>3.6900000000000002E-2</v>
      </c>
      <c r="X34" s="19">
        <v>2.2927</v>
      </c>
      <c r="Y34" s="19">
        <v>0.15670000000000001</v>
      </c>
      <c r="Z34" s="19">
        <v>-0.1867</v>
      </c>
      <c r="AA34" s="19">
        <v>-6.6400000000000001E-2</v>
      </c>
      <c r="AB34" s="19">
        <v>0.39929999999999999</v>
      </c>
      <c r="AC34" s="19">
        <v>8.3000000000000001E-3</v>
      </c>
      <c r="AD34" s="19">
        <v>0.1381</v>
      </c>
      <c r="AE34" s="19">
        <v>4.6600000000000003E-2</v>
      </c>
      <c r="AF34" s="19">
        <v>0.17119999999999999</v>
      </c>
      <c r="AG34" s="19">
        <v>0.18970000000000001</v>
      </c>
      <c r="AH34" s="19">
        <v>0.45650000000000002</v>
      </c>
      <c r="AI34" s="19">
        <v>0.10639999999999999</v>
      </c>
      <c r="AJ34" s="19">
        <v>0.254</v>
      </c>
      <c r="AK34" s="19">
        <v>0.17069999999999999</v>
      </c>
      <c r="AL34" s="19">
        <v>-1.1434</v>
      </c>
      <c r="AM34" s="19">
        <v>0.1696</v>
      </c>
      <c r="AN34" s="19">
        <v>0.47</v>
      </c>
      <c r="AO34" s="19">
        <v>0.2722</v>
      </c>
      <c r="AP34" s="19">
        <v>-1.7513000000000001</v>
      </c>
      <c r="AQ34" s="19">
        <v>5.3009000000000001E-2</v>
      </c>
      <c r="AR34" s="19">
        <v>0.4194</v>
      </c>
      <c r="AS34" s="19">
        <v>5.0799999999999998E-2</v>
      </c>
      <c r="AT34" s="19">
        <v>8.3999999999999995E-3</v>
      </c>
      <c r="AU34" s="19">
        <v>0.18147527999999999</v>
      </c>
      <c r="AV34" s="19">
        <v>0.26969072000000005</v>
      </c>
      <c r="AW34" s="19">
        <v>0.15122940000000001</v>
      </c>
      <c r="AX34" s="19">
        <v>0.15375159999999993</v>
      </c>
      <c r="AY34" s="19">
        <v>4.7669000000000003E-2</v>
      </c>
      <c r="AZ34" s="19">
        <v>0.22236999999999996</v>
      </c>
      <c r="BA34" s="19">
        <v>7.51E-2</v>
      </c>
      <c r="BB34" s="19">
        <v>0.124</v>
      </c>
      <c r="BC34" s="19">
        <v>0.106</v>
      </c>
      <c r="BD34" s="19">
        <v>0.23100000000000001</v>
      </c>
      <c r="BE34" s="19">
        <v>0.11070000000000001</v>
      </c>
      <c r="BF34" s="19">
        <v>0.1515</v>
      </c>
      <c r="BG34" s="19">
        <v>3.0800000000000001E-2</v>
      </c>
      <c r="BH34" s="19">
        <v>8.14E-2</v>
      </c>
      <c r="BI34" s="19">
        <v>2.3E-2</v>
      </c>
      <c r="BJ34" s="19">
        <v>6.6E-3</v>
      </c>
      <c r="BK34" s="19">
        <v>-3.7900000000000003E-2</v>
      </c>
      <c r="BL34" s="19">
        <v>0.1052</v>
      </c>
      <c r="BM34" s="19">
        <v>0.12239999999999999</v>
      </c>
      <c r="BN34" s="19">
        <v>0.43480000000000002</v>
      </c>
      <c r="BO34" s="19">
        <v>0.27010000000000001</v>
      </c>
      <c r="BP34" s="19">
        <v>0.48349999999999999</v>
      </c>
      <c r="BQ34" s="19">
        <v>0.30719999999999997</v>
      </c>
      <c r="BR34" s="19">
        <v>0.18320000000000003</v>
      </c>
    </row>
    <row r="35" spans="1:70" x14ac:dyDescent="0.25">
      <c r="A35" s="12" t="s">
        <v>56</v>
      </c>
      <c r="B35" s="12" t="s">
        <v>57</v>
      </c>
      <c r="C35" s="19">
        <v>0.44769999999999999</v>
      </c>
      <c r="D35" s="19">
        <v>0.29549999999999998</v>
      </c>
      <c r="E35" s="19">
        <v>0.29849999999999999</v>
      </c>
      <c r="F35" s="19">
        <v>-0.23080000000000001</v>
      </c>
      <c r="G35" s="19">
        <v>-0.37890000000000001</v>
      </c>
      <c r="H35" s="19">
        <v>-0.58089999999999997</v>
      </c>
      <c r="I35" s="19">
        <v>-0.17829999999999999</v>
      </c>
      <c r="J35" s="19">
        <v>-5.3E-3</v>
      </c>
      <c r="K35" s="19">
        <v>0.12</v>
      </c>
      <c r="L35" s="19">
        <v>4.8000000000000001E-2</v>
      </c>
      <c r="M35" s="19">
        <v>-4.4000000000000003E-3</v>
      </c>
      <c r="N35" s="19">
        <v>-1.12E-2</v>
      </c>
      <c r="O35" s="19">
        <v>-0.96150000000000002</v>
      </c>
      <c r="P35" s="19">
        <v>-0.64749999999999996</v>
      </c>
      <c r="Q35" s="19">
        <v>-9.4000000000000004E-3</v>
      </c>
      <c r="R35" s="19">
        <v>-3.0135000000000001</v>
      </c>
      <c r="S35" s="19">
        <v>-0.36549999999999999</v>
      </c>
      <c r="T35" s="19">
        <v>0.3574</v>
      </c>
      <c r="U35" s="19">
        <v>0.21859999999999999</v>
      </c>
      <c r="V35" s="19">
        <v>-0.73119999999999996</v>
      </c>
      <c r="W35" s="19">
        <v>3.6900000000000002E-2</v>
      </c>
      <c r="X35" s="19">
        <v>2.2925</v>
      </c>
      <c r="Y35" s="19">
        <v>0.15670000000000001</v>
      </c>
      <c r="Z35" s="19">
        <v>-0.22819999999999999</v>
      </c>
      <c r="AA35" s="19">
        <v>-6.6400000000000001E-2</v>
      </c>
      <c r="AB35" s="19">
        <v>0.39929999999999999</v>
      </c>
      <c r="AC35" s="19">
        <v>8.3000000000000001E-3</v>
      </c>
      <c r="AD35" s="19">
        <v>0.1381</v>
      </c>
      <c r="AE35" s="19">
        <v>4.6600000000000003E-2</v>
      </c>
      <c r="AF35" s="19">
        <v>0.17119999999999999</v>
      </c>
      <c r="AG35" s="19">
        <v>0.18970000000000001</v>
      </c>
      <c r="AH35" s="19">
        <v>0.40150000000000002</v>
      </c>
      <c r="AI35" s="19">
        <v>0.10639999999999999</v>
      </c>
      <c r="AJ35" s="19">
        <v>0.254</v>
      </c>
      <c r="AK35" s="19">
        <v>0.17069999999999999</v>
      </c>
      <c r="AL35" s="19">
        <v>-1.1434</v>
      </c>
      <c r="AM35" s="19">
        <v>0.1696</v>
      </c>
      <c r="AN35" s="19">
        <v>0.47</v>
      </c>
      <c r="AO35" s="19">
        <v>0.2722</v>
      </c>
      <c r="AP35" s="19">
        <v>-1.9234</v>
      </c>
      <c r="AQ35" s="19">
        <v>5.2999999999999999E-2</v>
      </c>
      <c r="AR35" s="19">
        <v>0.4194</v>
      </c>
      <c r="AS35" s="19">
        <v>5.0799999999999998E-2</v>
      </c>
      <c r="AT35" s="19">
        <v>-2.75E-2</v>
      </c>
      <c r="AU35" s="19">
        <v>0.15578735999999999</v>
      </c>
      <c r="AV35" s="19">
        <v>0.29537864000000003</v>
      </c>
      <c r="AW35" s="19">
        <v>0.12982279999999999</v>
      </c>
      <c r="AX35" s="19">
        <v>6.8125200000000025E-2</v>
      </c>
      <c r="AY35" s="19">
        <v>4.7669000000000003E-2</v>
      </c>
      <c r="AZ35" s="19">
        <v>0.22236999999999996</v>
      </c>
      <c r="BA35" s="19">
        <v>7.51E-2</v>
      </c>
      <c r="BB35" s="19">
        <v>4.3099999999999999E-2</v>
      </c>
      <c r="BC35" s="19">
        <v>0.106</v>
      </c>
      <c r="BD35" s="19">
        <v>0.23100000000000001</v>
      </c>
      <c r="BE35" s="19">
        <v>0.11070000000000001</v>
      </c>
      <c r="BF35" s="19">
        <v>5.9799999999999999E-2</v>
      </c>
      <c r="BG35" s="19">
        <v>2.75E-2</v>
      </c>
      <c r="BH35" s="19">
        <v>8.1500000000000003E-2</v>
      </c>
      <c r="BI35" s="19">
        <v>2.3E-2</v>
      </c>
      <c r="BJ35" s="19">
        <v>-2.6599999999999999E-2</v>
      </c>
      <c r="BK35" s="19">
        <v>-3.7900000000000003E-2</v>
      </c>
      <c r="BL35" s="19">
        <v>0.1052</v>
      </c>
      <c r="BM35" s="19">
        <v>0.12239999999999999</v>
      </c>
      <c r="BN35" s="19">
        <v>0.43480000000000002</v>
      </c>
      <c r="BO35" s="19">
        <v>0.27010000000000001</v>
      </c>
      <c r="BP35" s="19">
        <v>0.36730000000000002</v>
      </c>
      <c r="BQ35" s="19">
        <v>0.2626</v>
      </c>
      <c r="BR35" s="19">
        <v>0.15000000000000002</v>
      </c>
    </row>
    <row r="36" spans="1:70" x14ac:dyDescent="0.25">
      <c r="A36" s="12" t="s">
        <v>58</v>
      </c>
      <c r="B36" s="12" t="s">
        <v>59</v>
      </c>
      <c r="C36" s="19">
        <v>1.8599999999999998E-2</v>
      </c>
      <c r="D36" s="19">
        <v>1.23E-2</v>
      </c>
      <c r="E36" s="19">
        <v>1.24E-2</v>
      </c>
      <c r="F36" s="19">
        <v>-9.5999999999999992E-3</v>
      </c>
      <c r="G36" s="19">
        <v>-1.5800000000000002E-2</v>
      </c>
      <c r="H36" s="19">
        <v>-2.4199999999999999E-2</v>
      </c>
      <c r="I36" s="19">
        <v>-7.4000000000000003E-3</v>
      </c>
      <c r="J36" s="19">
        <v>-2.0000000000000001E-4</v>
      </c>
      <c r="K36" s="19">
        <v>5.0000000000000001E-3</v>
      </c>
      <c r="L36" s="19">
        <v>2E-3</v>
      </c>
      <c r="M36" s="19">
        <v>-2.0000000000000001E-4</v>
      </c>
      <c r="N36" s="19">
        <v>-5.0000000000000001E-4</v>
      </c>
      <c r="O36" s="19">
        <v>-0.04</v>
      </c>
      <c r="P36" s="19">
        <v>-2.69E-2</v>
      </c>
      <c r="Q36" s="19">
        <v>-4.0000000000000002E-4</v>
      </c>
      <c r="R36" s="19">
        <v>-0.12540000000000001</v>
      </c>
      <c r="S36" s="19">
        <v>-1.52E-2</v>
      </c>
      <c r="T36" s="19">
        <v>1.49E-2</v>
      </c>
      <c r="U36" s="19">
        <v>9.1000000000000004E-3</v>
      </c>
      <c r="V36" s="19">
        <v>-3.04E-2</v>
      </c>
      <c r="W36" s="19">
        <v>1.5E-3</v>
      </c>
      <c r="X36" s="19">
        <v>9.5399999999999999E-2</v>
      </c>
      <c r="Y36" s="19">
        <v>6.4999999999999997E-3</v>
      </c>
      <c r="Z36" s="19">
        <v>-9.4999999999999998E-3</v>
      </c>
      <c r="AA36" s="19">
        <v>-2.8E-3</v>
      </c>
      <c r="AB36" s="19">
        <v>1.6500000000000001E-2</v>
      </c>
      <c r="AC36" s="19">
        <v>2.9999999999999997E-4</v>
      </c>
      <c r="AD36" s="19">
        <v>5.7000000000000002E-3</v>
      </c>
      <c r="AE36" s="19">
        <v>1.9E-3</v>
      </c>
      <c r="AF36" s="19">
        <v>7.1000000000000004E-3</v>
      </c>
      <c r="AG36" s="19">
        <v>7.9000000000000008E-3</v>
      </c>
      <c r="AH36" s="19">
        <v>1.67E-2</v>
      </c>
      <c r="AI36" s="19">
        <v>4.4000000000000003E-3</v>
      </c>
      <c r="AJ36" s="19">
        <v>1.06E-2</v>
      </c>
      <c r="AK36" s="19">
        <v>5.7999999999999996E-3</v>
      </c>
      <c r="AL36" s="19">
        <v>-4.6300000000000001E-2</v>
      </c>
      <c r="AM36" s="19">
        <v>7.1000000000000004E-3</v>
      </c>
      <c r="AN36" s="19">
        <v>2.0299999999999999E-2</v>
      </c>
      <c r="AO36" s="19">
        <v>1.1599999999999999E-2</v>
      </c>
      <c r="AP36" s="19">
        <v>-8.1100000000000005E-2</v>
      </c>
      <c r="AQ36" s="19">
        <v>8.0000000000000002E-3</v>
      </c>
      <c r="AR36" s="19">
        <v>1.7399999999999999E-2</v>
      </c>
      <c r="AS36" s="19">
        <v>2.0999999999999999E-3</v>
      </c>
      <c r="AT36" s="19">
        <v>-1.1000000000000001E-3</v>
      </c>
      <c r="AU36" s="19">
        <v>6.4806090103581666E-3</v>
      </c>
      <c r="AV36" s="19">
        <f>AV35/AV23</f>
        <v>1.2287476184533467E-2</v>
      </c>
      <c r="AW36" s="19">
        <v>5.4005075086318056E-3</v>
      </c>
      <c r="AX36" s="19">
        <v>2.833944839635593E-3</v>
      </c>
      <c r="AY36" s="19">
        <v>2E-3</v>
      </c>
      <c r="AZ36" s="19">
        <v>9.2503847913806714E-3</v>
      </c>
      <c r="BA36" s="19">
        <v>3.0999999999999999E-3</v>
      </c>
      <c r="BB36" s="19">
        <v>1.8E-3</v>
      </c>
      <c r="BC36" s="19">
        <v>4.4000000000000003E-3</v>
      </c>
      <c r="BD36" s="19">
        <v>9.5999999999999992E-3</v>
      </c>
      <c r="BE36" s="19">
        <v>5.0000000000000001E-3</v>
      </c>
      <c r="BF36" s="19">
        <v>2.5000000000000001E-3</v>
      </c>
      <c r="BG36" s="19">
        <v>1E-3</v>
      </c>
      <c r="BH36" s="19">
        <v>4.0000000000000001E-3</v>
      </c>
      <c r="BI36" s="19">
        <v>1E-3</v>
      </c>
      <c r="BJ36" s="19">
        <v>-1.1000000000000001E-3</v>
      </c>
      <c r="BK36" s="19">
        <v>-2E-3</v>
      </c>
      <c r="BL36" s="19">
        <v>4.0000000000000001E-3</v>
      </c>
      <c r="BM36" s="19">
        <v>5.0000000000000001E-3</v>
      </c>
      <c r="BN36" s="19">
        <v>1.7999999999999999E-2</v>
      </c>
      <c r="BO36" s="19">
        <v>1.0999999999999999E-2</v>
      </c>
      <c r="BP36" s="19">
        <v>1.4999999999999999E-2</v>
      </c>
      <c r="BQ36" s="19">
        <v>1.0999999999999999E-2</v>
      </c>
      <c r="BR36" s="19">
        <v>6.2398602271309129E-3</v>
      </c>
    </row>
    <row r="37" spans="1:70" x14ac:dyDescent="0.25">
      <c r="A37" s="13" t="s">
        <v>60</v>
      </c>
      <c r="B37" s="13"/>
      <c r="C37" s="13" t="s">
        <v>3</v>
      </c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 t="s">
        <v>3</v>
      </c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/>
      <c r="AZ37" s="13"/>
      <c r="BA37" s="13"/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</row>
    <row r="38" spans="1:70" x14ac:dyDescent="0.25">
      <c r="F38" s="54">
        <f>SUM(C30:F30)</f>
        <v>21.226300000000002</v>
      </c>
      <c r="J38" s="54">
        <f>SUM(G30:J30)</f>
        <v>17.399699999999999</v>
      </c>
      <c r="N38" s="54">
        <f>SUM(K30:N30)</f>
        <v>18.5169</v>
      </c>
      <c r="R38" s="54">
        <f>SUM(O30:R30)</f>
        <v>13.526899999999999</v>
      </c>
      <c r="V38" s="54">
        <f>SUM(S30:V30)</f>
        <v>9.6120999999999999</v>
      </c>
      <c r="Z38" s="54">
        <f>SUM(W30:Z30)</f>
        <v>10.310600000000001</v>
      </c>
      <c r="AD38" s="54">
        <f>SUM(AA30:AD30)</f>
        <v>9.7748000000000008</v>
      </c>
      <c r="AH38" s="54">
        <f>SUM(AE30:AH30)</f>
        <v>11.4748</v>
      </c>
      <c r="AL38" s="54">
        <f>SUM(AI30:AL30)</f>
        <v>11.748800000000001</v>
      </c>
      <c r="AP38" s="54">
        <f>SUM(AM30:AP30)</f>
        <v>12.0244</v>
      </c>
      <c r="AT38" s="54">
        <f>SUM(AQ30:AT30)</f>
        <v>7.9444999999999997</v>
      </c>
      <c r="AV38" s="54"/>
      <c r="AW38" s="54"/>
      <c r="AX38" s="54"/>
      <c r="AY38" s="54"/>
    </row>
    <row r="39" spans="1:70" x14ac:dyDescent="0.25">
      <c r="C39" s="56">
        <f>C30/$F$38</f>
        <v>0.26276835812176402</v>
      </c>
      <c r="D39" s="56">
        <f t="shared" ref="D39:F39" si="0">D30/$F$38</f>
        <v>0.25179140971342151</v>
      </c>
      <c r="E39" s="56">
        <f t="shared" si="0"/>
        <v>0.20920273434371509</v>
      </c>
      <c r="F39" s="56">
        <f t="shared" si="0"/>
        <v>0.2762374978210993</v>
      </c>
      <c r="G39" s="56">
        <f>G30/$J$38</f>
        <v>0.26241257033167242</v>
      </c>
      <c r="H39" s="56">
        <f t="shared" ref="H39:J39" si="1">H30/$J$38</f>
        <v>0.22657861917159494</v>
      </c>
      <c r="I39" s="56">
        <f t="shared" si="1"/>
        <v>0.20414145071466749</v>
      </c>
      <c r="J39" s="56">
        <f t="shared" si="1"/>
        <v>0.30686735978206525</v>
      </c>
      <c r="K39" s="56">
        <f>K30/$N$38</f>
        <v>0.25694365687561094</v>
      </c>
      <c r="L39" s="56">
        <f t="shared" ref="L39:N39" si="2">L30/$N$38</f>
        <v>0.24381510944056514</v>
      </c>
      <c r="M39" s="56">
        <f t="shared" si="2"/>
        <v>0.21655352677824041</v>
      </c>
      <c r="N39" s="56">
        <f t="shared" si="2"/>
        <v>0.28268770690558354</v>
      </c>
      <c r="O39" s="56">
        <f>O30/$R$38</f>
        <v>0.29000731875004626</v>
      </c>
      <c r="P39" s="56">
        <f t="shared" ref="P39:R39" si="3">P30/$R$38</f>
        <v>0.24917756470440383</v>
      </c>
      <c r="Q39" s="56">
        <f t="shared" si="3"/>
        <v>0.16617258943290775</v>
      </c>
      <c r="R39" s="56">
        <f t="shared" si="3"/>
        <v>0.29464252711264222</v>
      </c>
      <c r="S39" s="56">
        <f>S30/$V$38</f>
        <v>0.23011620769654914</v>
      </c>
      <c r="T39" s="56">
        <f t="shared" ref="T39:V39" si="4">T30/$V$38</f>
        <v>0.25793531070213582</v>
      </c>
      <c r="U39" s="56">
        <f t="shared" si="4"/>
        <v>0.23464175362303763</v>
      </c>
      <c r="V39" s="56">
        <f t="shared" si="4"/>
        <v>0.27730672797827738</v>
      </c>
      <c r="W39" s="56">
        <f>W30/$Z$38</f>
        <v>0.21628227261265104</v>
      </c>
      <c r="X39" s="56">
        <f t="shared" ref="X39:Z39" si="5">X30/$Z$38</f>
        <v>0.26384497507419546</v>
      </c>
      <c r="Y39" s="56">
        <f t="shared" si="5"/>
        <v>0.2369988167516924</v>
      </c>
      <c r="Z39" s="56">
        <f t="shared" si="5"/>
        <v>0.28287393556146101</v>
      </c>
      <c r="AA39" s="56">
        <f>AA30/$AD$38</f>
        <v>0.2327106436960347</v>
      </c>
      <c r="AB39" s="56">
        <f t="shared" ref="AB39:AD39" si="6">AB30/$AD$38</f>
        <v>0.25804108523959568</v>
      </c>
      <c r="AC39" s="56">
        <f t="shared" si="6"/>
        <v>0.22609158243646926</v>
      </c>
      <c r="AD39" s="56">
        <f t="shared" si="6"/>
        <v>0.28315668862790033</v>
      </c>
      <c r="AE39" s="56">
        <f>AE30/$AH$38</f>
        <v>0.20989472583400148</v>
      </c>
      <c r="AF39" s="56">
        <f t="shared" ref="AF39:AH39" si="7">AF30/$AH$38</f>
        <v>0.23709345696657022</v>
      </c>
      <c r="AG39" s="56">
        <f t="shared" si="7"/>
        <v>0.20122355073726778</v>
      </c>
      <c r="AH39" s="56">
        <f t="shared" si="7"/>
        <v>0.35178826646216055</v>
      </c>
      <c r="AI39" s="56">
        <f>AI30/$AL$38</f>
        <v>0.2529790276453765</v>
      </c>
      <c r="AJ39" s="56">
        <f t="shared" ref="AJ39:AL39" si="8">AJ30/$AL$38</f>
        <v>0.26509090290072174</v>
      </c>
      <c r="AK39" s="56">
        <f t="shared" si="8"/>
        <v>0.21673702846248127</v>
      </c>
      <c r="AL39" s="56">
        <f t="shared" si="8"/>
        <v>0.26519304099142038</v>
      </c>
      <c r="AM39" s="56">
        <f>AM30/$AP$38</f>
        <v>0.22046006453544459</v>
      </c>
      <c r="AN39" s="56">
        <f t="shared" ref="AN39:AP39" si="9">AN30/$AP$38</f>
        <v>0.27194704101659956</v>
      </c>
      <c r="AO39" s="56">
        <f t="shared" si="9"/>
        <v>0.2110042912744087</v>
      </c>
      <c r="AP39" s="56">
        <f t="shared" si="9"/>
        <v>0.29658860317354713</v>
      </c>
      <c r="AQ39" s="56">
        <f>AQ30/$AT$38</f>
        <v>0.30738246585688217</v>
      </c>
      <c r="AR39" s="56">
        <f t="shared" ref="AR39:AT39" si="10">AR30/$AT$38</f>
        <v>0.44740386430864121</v>
      </c>
      <c r="AS39" s="56">
        <f t="shared" si="10"/>
        <v>0.10016992888161622</v>
      </c>
      <c r="AT39" s="56">
        <f t="shared" si="10"/>
        <v>0.14504374095286046</v>
      </c>
      <c r="AV39" s="56"/>
      <c r="AW39" s="54"/>
      <c r="AX39" s="56"/>
      <c r="AY39" s="54"/>
    </row>
    <row r="40" spans="1:70" x14ac:dyDescent="0.25">
      <c r="D40" s="57">
        <f>SUM(C39:D39)</f>
        <v>0.51455976783518553</v>
      </c>
      <c r="H40" s="57">
        <f>SUM(G39:H39)</f>
        <v>0.48899118950326736</v>
      </c>
      <c r="L40" s="57">
        <f>SUM(K39:L39)</f>
        <v>0.50075876631617611</v>
      </c>
      <c r="P40" s="57">
        <f>SUM(O39:P39)</f>
        <v>0.53918488345445015</v>
      </c>
      <c r="T40" s="57">
        <f>SUM(S39:T39)</f>
        <v>0.48805151839868499</v>
      </c>
      <c r="X40" s="57">
        <f>SUM(W39:X39)</f>
        <v>0.4801272476868465</v>
      </c>
      <c r="AB40" s="57">
        <f>SUM(AA39:AB39)</f>
        <v>0.49075172893563035</v>
      </c>
      <c r="AF40" s="57">
        <f>SUM(AE39:AF39)</f>
        <v>0.44698818280057173</v>
      </c>
      <c r="AJ40" s="57">
        <f>SUM(AI39:AJ39)</f>
        <v>0.51806993054609829</v>
      </c>
      <c r="AN40" s="57">
        <f>SUM(AM39:AN39)</f>
        <v>0.49240710555204414</v>
      </c>
      <c r="AR40" s="57">
        <f>SUM(AQ39:AR39)</f>
        <v>0.75478633016552332</v>
      </c>
      <c r="AW40" s="54"/>
      <c r="AY40" s="54"/>
    </row>
    <row r="41" spans="1:70" x14ac:dyDescent="0.25">
      <c r="AW41" s="54"/>
      <c r="AY41" s="54"/>
    </row>
    <row r="42" spans="1:70" x14ac:dyDescent="0.25">
      <c r="AW42" s="54"/>
      <c r="AY42" s="54"/>
    </row>
    <row r="43" spans="1:70" x14ac:dyDescent="0.25">
      <c r="AW43" s="54"/>
      <c r="AY43" s="54"/>
    </row>
    <row r="44" spans="1:70" x14ac:dyDescent="0.25">
      <c r="AW44" s="54"/>
      <c r="AY44" s="54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C7448-321E-401A-9000-D7AC5CD5F1B1}">
  <dimension ref="A1:BS39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/>
    </sheetView>
  </sheetViews>
  <sheetFormatPr defaultRowHeight="15" x14ac:dyDescent="0.25"/>
  <cols>
    <col min="1" max="1" width="40.5703125" style="20" customWidth="1"/>
    <col min="2" max="2" width="39.28515625" style="20" hidden="1" customWidth="1"/>
    <col min="3" max="3" width="4.140625" style="20" customWidth="1"/>
    <col min="4" max="4" width="9.140625" bestFit="1" customWidth="1"/>
    <col min="5" max="18" width="8" bestFit="1" customWidth="1"/>
    <col min="19" max="19" width="8.42578125" bestFit="1" customWidth="1"/>
    <col min="20" max="58" width="8" bestFit="1" customWidth="1"/>
    <col min="59" max="59" width="8" customWidth="1"/>
    <col min="60" max="61" width="8" bestFit="1" customWidth="1"/>
    <col min="62" max="64" width="9.42578125" customWidth="1"/>
    <col min="65" max="70" width="8" bestFit="1" customWidth="1"/>
    <col min="71" max="71" width="9.7109375" customWidth="1"/>
  </cols>
  <sheetData>
    <row r="1" spans="1:71" x14ac:dyDescent="0.25">
      <c r="B1" s="20" t="s">
        <v>176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  <c r="K1" s="2" t="s">
        <v>12</v>
      </c>
      <c r="L1" s="2" t="s">
        <v>13</v>
      </c>
      <c r="M1" s="2" t="s">
        <v>14</v>
      </c>
      <c r="N1" s="2" t="s">
        <v>15</v>
      </c>
      <c r="O1" s="2" t="s">
        <v>16</v>
      </c>
      <c r="P1" s="2" t="s">
        <v>17</v>
      </c>
      <c r="Q1" s="2" t="s">
        <v>18</v>
      </c>
      <c r="R1" s="2" t="s">
        <v>19</v>
      </c>
      <c r="S1" s="2" t="s">
        <v>20</v>
      </c>
      <c r="T1" s="2" t="s">
        <v>21</v>
      </c>
      <c r="U1" s="2" t="s">
        <v>22</v>
      </c>
      <c r="V1" s="2" t="s">
        <v>23</v>
      </c>
      <c r="W1" s="2" t="s">
        <v>24</v>
      </c>
      <c r="X1" s="2" t="s">
        <v>25</v>
      </c>
      <c r="Y1" s="2" t="s">
        <v>140</v>
      </c>
      <c r="Z1" s="2" t="s">
        <v>139</v>
      </c>
      <c r="AA1" s="2" t="s">
        <v>138</v>
      </c>
      <c r="AB1" s="2" t="s">
        <v>137</v>
      </c>
      <c r="AC1" s="2" t="s">
        <v>136</v>
      </c>
      <c r="AD1" s="2" t="s">
        <v>135</v>
      </c>
      <c r="AE1" s="2" t="s">
        <v>134</v>
      </c>
      <c r="AF1" s="2" t="s">
        <v>133</v>
      </c>
      <c r="AG1" s="2" t="s">
        <v>132</v>
      </c>
      <c r="AH1" s="2" t="s">
        <v>131</v>
      </c>
      <c r="AI1" s="2" t="s">
        <v>130</v>
      </c>
      <c r="AJ1" s="2" t="s">
        <v>129</v>
      </c>
      <c r="AK1" s="2" t="s">
        <v>128</v>
      </c>
      <c r="AL1" s="2" t="s">
        <v>127</v>
      </c>
      <c r="AM1" s="2" t="s">
        <v>126</v>
      </c>
      <c r="AN1" s="2" t="s">
        <v>125</v>
      </c>
      <c r="AO1" s="2" t="s">
        <v>124</v>
      </c>
      <c r="AP1" s="2" t="s">
        <v>123</v>
      </c>
      <c r="AQ1" s="2" t="s">
        <v>122</v>
      </c>
      <c r="AR1" s="2" t="s">
        <v>121</v>
      </c>
      <c r="AS1" s="2" t="s">
        <v>120</v>
      </c>
      <c r="AT1" s="2" t="s">
        <v>119</v>
      </c>
      <c r="AU1" s="2" t="s">
        <v>118</v>
      </c>
      <c r="AV1" s="2" t="s">
        <v>177</v>
      </c>
      <c r="AW1" s="2" t="s">
        <v>178</v>
      </c>
      <c r="AX1" s="2" t="s">
        <v>179</v>
      </c>
      <c r="AY1" s="2" t="s">
        <v>180</v>
      </c>
      <c r="AZ1" s="2" t="s">
        <v>181</v>
      </c>
      <c r="BA1" s="2" t="s">
        <v>182</v>
      </c>
      <c r="BB1" s="2" t="s">
        <v>117</v>
      </c>
      <c r="BC1" s="2" t="s">
        <v>116</v>
      </c>
      <c r="BD1" s="2" t="s">
        <v>115</v>
      </c>
      <c r="BE1" s="2" t="s">
        <v>114</v>
      </c>
      <c r="BF1" s="2" t="s">
        <v>113</v>
      </c>
      <c r="BG1" s="2" t="s">
        <v>112</v>
      </c>
      <c r="BH1" s="2" t="s">
        <v>111</v>
      </c>
      <c r="BI1" s="2" t="s">
        <v>110</v>
      </c>
      <c r="BJ1" s="2" t="s">
        <v>109</v>
      </c>
      <c r="BK1" s="2" t="s">
        <v>108</v>
      </c>
      <c r="BL1" s="2" t="s">
        <v>107</v>
      </c>
      <c r="BM1" s="2" t="s">
        <v>106</v>
      </c>
      <c r="BN1" s="2" t="s">
        <v>105</v>
      </c>
      <c r="BO1" s="2" t="s">
        <v>104</v>
      </c>
      <c r="BP1" s="2" t="s">
        <v>103</v>
      </c>
      <c r="BQ1" s="2" t="s">
        <v>102</v>
      </c>
      <c r="BR1" s="2" t="s">
        <v>101</v>
      </c>
      <c r="BS1" s="2" t="s">
        <v>183</v>
      </c>
    </row>
    <row r="2" spans="1:71" s="25" customFormat="1" x14ac:dyDescent="0.25">
      <c r="A2" s="21" t="s">
        <v>252</v>
      </c>
      <c r="B2" s="22" t="s">
        <v>184</v>
      </c>
      <c r="C2" s="23" t="s">
        <v>185</v>
      </c>
      <c r="D2" s="24">
        <f>BS!C9/BS!C14</f>
        <v>2.6340646501363101</v>
      </c>
      <c r="E2" s="24">
        <f>BS!D9/BS!D14</f>
        <v>4.3280389856511139</v>
      </c>
      <c r="F2" s="24">
        <f>BS!E9/BS!E14</f>
        <v>3.4407023001226329</v>
      </c>
      <c r="G2" s="24">
        <f>BS!F9/BS!F14</f>
        <v>2.5580135525396854</v>
      </c>
      <c r="H2" s="24">
        <f>BS!G9/BS!G14</f>
        <v>2.5178964704981137</v>
      </c>
      <c r="I2" s="24">
        <f>BS!H9/BS!H14</f>
        <v>4.0604651162790697</v>
      </c>
      <c r="J2" s="24">
        <f>BS!I9/BS!I14</f>
        <v>3.611584183458393</v>
      </c>
      <c r="K2" s="24">
        <f>BS!J9/BS!J14</f>
        <v>3.4453727506426741</v>
      </c>
      <c r="L2" s="24">
        <f>BS!K9/BS!K14</f>
        <v>3.4464980927287741</v>
      </c>
      <c r="M2" s="24">
        <f>BS!L9/BS!L14</f>
        <v>2.4452961672473865</v>
      </c>
      <c r="N2" s="24">
        <f>BS!M9/BS!M14</f>
        <v>2.1596718730579605</v>
      </c>
      <c r="O2" s="24">
        <f>BS!N9/BS!N14</f>
        <v>2.3828041737923513</v>
      </c>
      <c r="P2" s="24">
        <f>BS!O9/BS!O14</f>
        <v>2.1493030827144168</v>
      </c>
      <c r="Q2" s="24">
        <f>BS!P9/BS!P14</f>
        <v>2.3694982896237176</v>
      </c>
      <c r="R2" s="24">
        <f>BS!Q9/BS!Q14</f>
        <v>3.7807798587657357</v>
      </c>
      <c r="S2" s="24">
        <f>BS!R9/BS!R14</f>
        <v>2.5383760270662155</v>
      </c>
      <c r="T2" s="24">
        <f>BS!S9/BS!S14</f>
        <v>2.299720023170496</v>
      </c>
      <c r="U2" s="24">
        <f>BS!T9/BS!T14</f>
        <v>2.4739777853227918</v>
      </c>
      <c r="V2" s="24">
        <f>BS!U9/BS!U14</f>
        <v>2.4292146735531719</v>
      </c>
      <c r="W2" s="24">
        <f>BS!V9/BS!V14</f>
        <v>1.9706474221081118</v>
      </c>
      <c r="X2" s="24">
        <f>BS!W9/BS!W14</f>
        <v>1.8861188057863958</v>
      </c>
      <c r="Y2" s="24">
        <f>BS!X9/BS!X14</f>
        <v>2.9587887662779142</v>
      </c>
      <c r="Z2" s="24">
        <f>BS!Y9/BS!Y14</f>
        <v>2.8348365276211949</v>
      </c>
      <c r="AA2" s="24">
        <f>BS!Z9/BS!Z14</f>
        <v>2.3092807605392345</v>
      </c>
      <c r="AB2" s="24">
        <f>BS!AA9/BS!AA14</f>
        <v>1.7962624628073289</v>
      </c>
      <c r="AC2" s="24">
        <f>BS!AB9/BS!AB14</f>
        <v>2.1288605521759476</v>
      </c>
      <c r="AD2" s="24">
        <f>BS!AC9/BS!AC14</f>
        <v>2.0395975332684193</v>
      </c>
      <c r="AE2" s="24">
        <f>BS!AD9/BS!AD14</f>
        <v>1.9508568834411533</v>
      </c>
      <c r="AF2" s="24">
        <f>BS!AE9/BS!AE14</f>
        <v>1.8613992821672647</v>
      </c>
      <c r="AG2" s="24">
        <f>BS!AF9/BS!AF14</f>
        <v>2.0025684491703912</v>
      </c>
      <c r="AH2" s="24">
        <f>BS!AG9/BS!AG14</f>
        <v>1.8470565377890031</v>
      </c>
      <c r="AI2" s="24">
        <f>BS!AH9/BS!AH14</f>
        <v>2.0153944290878161</v>
      </c>
      <c r="AJ2" s="24">
        <f>BS!AI9/BS!AI14</f>
        <v>2.3268111000367204</v>
      </c>
      <c r="AK2" s="24">
        <f>BS!AJ9/BS!AJ14</f>
        <v>2.6845046973480797</v>
      </c>
      <c r="AL2" s="24">
        <f>BS!AK9/BS!AK14</f>
        <v>2.3915942159556738</v>
      </c>
      <c r="AM2" s="24">
        <f>BS!AL9/BS!AL14</f>
        <v>2.4600342751680802</v>
      </c>
      <c r="AN2" s="24">
        <f>BS!AM9/BS!AM14</f>
        <v>2.7148980195093113</v>
      </c>
      <c r="AO2" s="24">
        <f>BS!AN9/BS!AN14</f>
        <v>3.2340036563071299</v>
      </c>
      <c r="AP2" s="24">
        <f>BS!AO9/BS!AO14</f>
        <v>3.3769379339144958</v>
      </c>
      <c r="AQ2" s="24">
        <f>BS!AP9/BS!AP14</f>
        <v>3.45448079658606</v>
      </c>
      <c r="AR2" s="24">
        <f>BS!AQ9/BS!AQ14</f>
        <v>3.1177017010525723</v>
      </c>
      <c r="AS2" s="24">
        <f>BS!AR9/BS!AR14</f>
        <v>3.5820233550415455</v>
      </c>
      <c r="AT2" s="24">
        <f>BS!AS9/BS!AS14</f>
        <v>3.7001389164516767</v>
      </c>
      <c r="AU2" s="24">
        <f>BS!AT9/BS!AT14</f>
        <v>3.8572357019064123</v>
      </c>
      <c r="AV2" s="24">
        <f>BS!AU9/BS!AU14</f>
        <v>3.2080914462852688</v>
      </c>
      <c r="AW2" s="24">
        <f>BS!AV9/BS!AV14</f>
        <v>3.07439946755329</v>
      </c>
      <c r="AX2" s="24">
        <f>BS!AW9/BS!AW14</f>
        <v>2.9827870882016936</v>
      </c>
      <c r="AY2" s="24">
        <f>BS!AX9/BS!AX14</f>
        <v>2.8747212854191733</v>
      </c>
      <c r="AZ2" s="24">
        <f>BS!AY9/BS!AY14</f>
        <v>3.0216672248814231</v>
      </c>
      <c r="BA2" s="24">
        <f>BS!AZ9/BS!AZ14</f>
        <v>3.1544558033197565</v>
      </c>
      <c r="BB2" s="24">
        <f>BS!BA9/BS!BA14</f>
        <v>3.4852242198801409</v>
      </c>
      <c r="BC2" s="24">
        <f>BS!BB9/BS!BB14</f>
        <v>3.1827622977421304</v>
      </c>
      <c r="BD2" s="24">
        <f>BS!BC9/BS!BC14</f>
        <v>4.045871559633027</v>
      </c>
      <c r="BE2" s="24">
        <f>BS!BD9/BS!BD14</f>
        <v>3.9502403985402306</v>
      </c>
      <c r="BF2" s="24">
        <f>BS!BE9/BS!BE14</f>
        <v>3.6465579898245246</v>
      </c>
      <c r="BG2" s="24">
        <f>BS!BF9/BS!BF14</f>
        <v>3.4626733983628255</v>
      </c>
      <c r="BH2" s="24">
        <f>BS!BG9/BS!BG14</f>
        <v>3.4301292213095067</v>
      </c>
      <c r="BI2" s="24">
        <f>BS!BH9/BS!BH14</f>
        <v>3.5185472907360653</v>
      </c>
      <c r="BJ2" s="24">
        <f>BS!BI9/BS!BI14</f>
        <v>3.3978750686938994</v>
      </c>
      <c r="BK2" s="24">
        <f>BS!BJ9/BS!BJ14</f>
        <v>3.1183741881416305</v>
      </c>
      <c r="BL2" s="24">
        <f>BS!BK9/BS!BK14</f>
        <v>3.0376896720509055</v>
      </c>
      <c r="BM2" s="24">
        <f>BS!BL9/BS!BL14</f>
        <v>5.1267640201251696</v>
      </c>
      <c r="BN2" s="24">
        <f>BS!BM9/BS!BM14</f>
        <v>5.3406964160672228</v>
      </c>
      <c r="BO2" s="24">
        <f>BS!BN9/BS!BN14</f>
        <v>5.3058960529541546</v>
      </c>
      <c r="BP2" s="24">
        <f>BS!BO9/BS!BO14</f>
        <v>4.9708138048572641</v>
      </c>
      <c r="BQ2" s="24">
        <f>BS!BP9/BS!BP14</f>
        <v>4.8089048106448313</v>
      </c>
      <c r="BR2" s="24">
        <f>BS!BQ9/BS!BQ14</f>
        <v>7.7618258511599887</v>
      </c>
      <c r="BS2" s="24">
        <f>BS!BR9/BS!BR14</f>
        <v>7.1806666666666672</v>
      </c>
    </row>
    <row r="3" spans="1:71" s="28" customFormat="1" x14ac:dyDescent="0.25">
      <c r="A3" s="26" t="s">
        <v>253</v>
      </c>
      <c r="B3" s="23" t="s">
        <v>186</v>
      </c>
      <c r="C3" s="23" t="s">
        <v>187</v>
      </c>
      <c r="D3" s="27">
        <f>(BS!C9-BS!C8)/BS!C14</f>
        <v>1.4139166558483707</v>
      </c>
      <c r="E3" s="27">
        <f>(BS!D9-BS!D8)/BS!D14</f>
        <v>2.3773576392022373</v>
      </c>
      <c r="F3" s="27">
        <f>(BS!E9-BS!E8)/BS!E14</f>
        <v>1.9896210331109978</v>
      </c>
      <c r="G3" s="27">
        <f>(BS!F9-BS!F8)/BS!F14</f>
        <v>1.702127257970139</v>
      </c>
      <c r="H3" s="27">
        <f>(BS!G9-BS!G8)/BS!G14</f>
        <v>1.6459007602887947</v>
      </c>
      <c r="I3" s="27">
        <f>(BS!H9-BS!H8)/BS!H14</f>
        <v>2.2158637873754152</v>
      </c>
      <c r="J3" s="27">
        <f>(BS!I9-BS!I8)/BS!I14</f>
        <v>1.6690413961723292</v>
      </c>
      <c r="K3" s="27">
        <f>(BS!J9-BS!J8)/BS!J14</f>
        <v>1.7474694730077123</v>
      </c>
      <c r="L3" s="27">
        <f>(BS!K9-BS!K8)/BS!K14</f>
        <v>1.767430885996303</v>
      </c>
      <c r="M3" s="27">
        <f>(BS!L9-BS!L8)/BS!L14</f>
        <v>1.2080526519550907</v>
      </c>
      <c r="N3" s="27">
        <f>(BS!M9-BS!M8)/BS!M14</f>
        <v>1.1014003397273895</v>
      </c>
      <c r="O3" s="27">
        <f>(BS!N9-BS!N8)/BS!N14</f>
        <v>1.2108211267256548</v>
      </c>
      <c r="P3" s="27">
        <f>(BS!O9-BS!O8)/BS!O14</f>
        <v>1.0571777393427613</v>
      </c>
      <c r="Q3" s="27">
        <f>(BS!P9-BS!P8)/BS!P14</f>
        <v>1.1470068415051313</v>
      </c>
      <c r="R3" s="27">
        <f>(BS!Q9-BS!Q8)/BS!Q14</f>
        <v>3.1975360761436908</v>
      </c>
      <c r="S3" s="27">
        <f>(BS!R9-BS!R8)/BS!R14</f>
        <v>2.0877235379410344</v>
      </c>
      <c r="T3" s="27">
        <f>(BS!S9-BS!S8)/BS!S14</f>
        <v>1.7721567870245218</v>
      </c>
      <c r="U3" s="27">
        <f>(BS!T9-BS!T8)/BS!T14</f>
        <v>1.9193384100499586</v>
      </c>
      <c r="V3" s="27">
        <f>(BS!U9-BS!U8)/BS!U14</f>
        <v>1.8170220279874634</v>
      </c>
      <c r="W3" s="27">
        <f>(BS!V9-BS!V8)/BS!V14</f>
        <v>1.089584345291791</v>
      </c>
      <c r="X3" s="27">
        <f>(BS!W9-BS!W8)/BS!W14</f>
        <v>1.0035087719298246</v>
      </c>
      <c r="Y3" s="27">
        <f>(BS!X9-BS!X8)/BS!X14</f>
        <v>2.1357669577950942</v>
      </c>
      <c r="Z3" s="27">
        <f>(BS!Y9-BS!Y8)/BS!Y14</f>
        <v>1.9877395715896278</v>
      </c>
      <c r="AA3" s="27">
        <f>(BS!Z9-BS!Z8)/BS!Z14</f>
        <v>1.1906802774098026</v>
      </c>
      <c r="AB3" s="27">
        <f>(BS!AA9-BS!AA8)/BS!AA14</f>
        <v>0.85180351829618428</v>
      </c>
      <c r="AC3" s="27">
        <f>(BS!AB9-BS!AB8)/BS!AB14</f>
        <v>0.93308376228357515</v>
      </c>
      <c r="AD3" s="27">
        <f>(BS!AC9-BS!AC8)/BS!AC14</f>
        <v>0.90154711673699006</v>
      </c>
      <c r="AE3" s="27">
        <f>(BS!AD9-BS!AD8)/BS!AD14</f>
        <v>0.82692089433662486</v>
      </c>
      <c r="AF3" s="27">
        <f>(BS!AE9-BS!AE8)/BS!AE14</f>
        <v>0.81090515757903525</v>
      </c>
      <c r="AG3" s="27">
        <f>(BS!AF9-BS!AF8)/BS!AF14</f>
        <v>0.80479786305029033</v>
      </c>
      <c r="AH3" s="27">
        <f>(BS!AG9-BS!AG8)/BS!AG14</f>
        <v>0.70033028948902276</v>
      </c>
      <c r="AI3" s="27">
        <f>(BS!AH9-BS!AH8)/BS!AH14</f>
        <v>1.0189240910057411</v>
      </c>
      <c r="AJ3" s="27">
        <f>(BS!AI9-BS!AI8)/BS!AI14</f>
        <v>1.0803126475371139</v>
      </c>
      <c r="AK3" s="27">
        <f>(BS!AJ9-BS!AJ8)/BS!AJ14</f>
        <v>1.1751694612914734</v>
      </c>
      <c r="AL3" s="27">
        <f>(BS!AK9-BS!AK8)/BS!AK14</f>
        <v>0.98882832560025224</v>
      </c>
      <c r="AM3" s="27">
        <f>(BS!AL9-BS!AL8)/BS!AL14</f>
        <v>1.1208419387441226</v>
      </c>
      <c r="AN3" s="27">
        <f>(BS!AM9-BS!AM8)/BS!AM14</f>
        <v>1.2080500541925312</v>
      </c>
      <c r="AO3" s="27">
        <f>(BS!AN9-BS!AN8)/BS!AN14</f>
        <v>1.443521134563182</v>
      </c>
      <c r="AP3" s="27">
        <f>(BS!AO9-BS!AO8)/BS!AO14</f>
        <v>1.6260374797724069</v>
      </c>
      <c r="AQ3" s="27">
        <f>(BS!AP9-BS!AP8)/BS!AP14</f>
        <v>1.717045993361783</v>
      </c>
      <c r="AR3" s="27">
        <f>(BS!AQ9-BS!AQ8)/BS!AQ14</f>
        <v>1.3473075478480825</v>
      </c>
      <c r="AS3" s="27">
        <f>(BS!AR9-BS!AR8)/BS!AR14</f>
        <v>1.6067258028295535</v>
      </c>
      <c r="AT3" s="27">
        <f>(BS!AS9-BS!AS8)/BS!AS14</f>
        <v>1.5201428854931534</v>
      </c>
      <c r="AU3" s="27">
        <f>(BS!AT9-BS!AT8)/BS!AT14</f>
        <v>1.7874783362218369</v>
      </c>
      <c r="AV3" s="27">
        <f>(BS!AU9-BS!AU8)/BS!AU14</f>
        <v>1.5575800969184812</v>
      </c>
      <c r="AW3" s="27">
        <f>(BS!AV9-BS!AV8)/BS!AV14</f>
        <v>1.5055631311884374</v>
      </c>
      <c r="AX3" s="27">
        <f>(BS!AW9-BS!AW8)/BS!AW14</f>
        <v>1.4114830786177859</v>
      </c>
      <c r="AY3" s="27">
        <f>(BS!AX9-BS!AX8)/BS!AX14</f>
        <v>1.3011020288402027</v>
      </c>
      <c r="AZ3" s="27">
        <f>(BS!AY9-BS!AY8)/BS!AY14</f>
        <v>1.2643464817246288</v>
      </c>
      <c r="BA3" s="27">
        <f>(BS!AZ9-BS!AZ8)/BS!AZ14</f>
        <v>1.1956435253107767</v>
      </c>
      <c r="BB3" s="27">
        <f>(BS!BA9-BS!BA8)/BS!BA14</f>
        <v>1.1261107666873322</v>
      </c>
      <c r="BC3" s="27">
        <f>(BS!BB9-BS!BB8)/BS!BB14</f>
        <v>1.1036673002920863</v>
      </c>
      <c r="BD3" s="27">
        <f>(BS!BC9-BS!BC8)/BS!BC14</f>
        <v>1.390913660927485</v>
      </c>
      <c r="BE3" s="27">
        <f>(BS!BD9-BS!BD8)/BS!BD14</f>
        <v>1.4580895556971558</v>
      </c>
      <c r="BF3" s="27">
        <f>(BS!BE9-BS!BE8)/BS!BE14</f>
        <v>1.2302979960544074</v>
      </c>
      <c r="BG3" s="27">
        <f>(BS!BF9-BS!BF8)/BS!BF14</f>
        <v>1.1692564089995587</v>
      </c>
      <c r="BH3" s="27">
        <f>(BS!BG9-BS!BG8)/BS!BG14</f>
        <v>1.0159485036268436</v>
      </c>
      <c r="BI3" s="27">
        <f>(BS!BH9-BS!BH8)/BS!BH14</f>
        <v>0.77481064284327072</v>
      </c>
      <c r="BJ3" s="27">
        <f>(BS!BI9-BS!BI8)/BS!BI14</f>
        <v>0.78118703059168337</v>
      </c>
      <c r="BK3" s="27">
        <f>(BS!BJ9-BS!BJ8)/BS!BJ14</f>
        <v>0.72365388644458428</v>
      </c>
      <c r="BL3" s="27">
        <f>(BS!BK9-BS!BK8)/BS!BK14</f>
        <v>0.77916462718224822</v>
      </c>
      <c r="BM3" s="27">
        <f>(BS!BL9-BS!BL8)/BS!BL14</f>
        <v>1.9931893483863057</v>
      </c>
      <c r="BN3" s="27">
        <f>(BS!BM9-BS!BM8)/BS!BM14</f>
        <v>2.3347125851422748</v>
      </c>
      <c r="BO3" s="27">
        <f>(BS!BN9-BS!BN8)/BS!BN14</f>
        <v>2.5444962000490317</v>
      </c>
      <c r="BP3" s="27">
        <f>(BS!BO9-BS!BO8)/BS!BO14</f>
        <v>2.5655624201107794</v>
      </c>
      <c r="BQ3" s="27">
        <f>(BS!BP9-BS!BP8)/BS!BP14</f>
        <v>2.1317809621289663</v>
      </c>
      <c r="BR3" s="27">
        <f>(BS!BQ9-BS!BQ8)/BS!BQ14</f>
        <v>3.6183338354926193</v>
      </c>
      <c r="BS3" s="27">
        <f>(BS!BR9-BS!BR8)/BS!BR14</f>
        <v>3.7773333333333334</v>
      </c>
    </row>
    <row r="4" spans="1:71" s="28" customFormat="1" x14ac:dyDescent="0.25">
      <c r="A4" s="26" t="s">
        <v>254</v>
      </c>
      <c r="B4" s="23" t="s">
        <v>188</v>
      </c>
      <c r="C4" s="23" t="s">
        <v>189</v>
      </c>
      <c r="D4" s="27">
        <f>BS!C7/BS!C14</f>
        <v>4.3463585615993762E-2</v>
      </c>
      <c r="E4" s="27">
        <f>BS!D7/BS!D14</f>
        <v>0.12128869235628552</v>
      </c>
      <c r="F4" s="27">
        <f>BS!E7/BS!E14</f>
        <v>4.118685131456943E-2</v>
      </c>
      <c r="G4" s="27">
        <f>BS!F7/BS!F14</f>
        <v>6.3289227807244372E-2</v>
      </c>
      <c r="H4" s="27">
        <f>BS!G7/BS!G14</f>
        <v>2.8247505601623989E-2</v>
      </c>
      <c r="I4" s="27">
        <f>BS!H7/BS!H14</f>
        <v>0.17516611295681064</v>
      </c>
      <c r="J4" s="27">
        <f>BS!I7/BS!I14</f>
        <v>0.20921507461428213</v>
      </c>
      <c r="K4" s="27">
        <f>BS!J7/BS!J14</f>
        <v>4.165327763496144E-2</v>
      </c>
      <c r="L4" s="27">
        <f>BS!K7/BS!K14</f>
        <v>5.3639545400920211E-2</v>
      </c>
      <c r="M4" s="27">
        <f>BS!L7/BS!L14</f>
        <v>1.5640727835849785E-2</v>
      </c>
      <c r="N4" s="27">
        <f>BS!M7/BS!M14</f>
        <v>2.4858101669635829E-3</v>
      </c>
      <c r="O4" s="27">
        <f>BS!N7/BS!N14</f>
        <v>8.6747465734751047E-3</v>
      </c>
      <c r="P4" s="27">
        <f>BS!O7/BS!O14</f>
        <v>1.2997253026757555E-2</v>
      </c>
      <c r="Q4" s="27">
        <f>BS!P7/BS!P14</f>
        <v>1.2485746864310148E-2</v>
      </c>
      <c r="R4" s="27">
        <f>BS!Q7/BS!Q14</f>
        <v>7.4455019957015665E-3</v>
      </c>
      <c r="S4" s="27">
        <f>BS!R7/BS!R14</f>
        <v>8.772353794103431E-2</v>
      </c>
      <c r="T4" s="27">
        <f>BS!S7/BS!S14</f>
        <v>6.1450086889360878E-2</v>
      </c>
      <c r="U4" s="27">
        <f>BS!T7/BS!T14</f>
        <v>0.1178153950623272</v>
      </c>
      <c r="V4" s="27">
        <f>BS!U7/BS!U14</f>
        <v>7.4603805235509638E-3</v>
      </c>
      <c r="W4" s="27">
        <f>BS!V7/BS!V14</f>
        <v>0.12004718617722572</v>
      </c>
      <c r="X4" s="27">
        <f>BS!W7/BS!W14</f>
        <v>0.16509695290858725</v>
      </c>
      <c r="Y4" s="27">
        <f>BS!X7/BS!X14</f>
        <v>9.4032738873489868E-2</v>
      </c>
      <c r="Z4" s="27">
        <f>BS!Y7/BS!Y14</f>
        <v>4.3686583990980833E-2</v>
      </c>
      <c r="AA4" s="27">
        <f>BS!Z7/BS!Z14</f>
        <v>0.19870645990804955</v>
      </c>
      <c r="AB4" s="27">
        <f>BS!AA7/BS!AA14</f>
        <v>0.12042595395938821</v>
      </c>
      <c r="AC4" s="27">
        <f>BS!AB7/BS!AB14</f>
        <v>9.5402433317735139E-2</v>
      </c>
      <c r="AD4" s="27">
        <f>BS!AC7/BS!AC14</f>
        <v>0.16715352158390132</v>
      </c>
      <c r="AE4" s="27">
        <f>BS!AD7/BS!AD14</f>
        <v>0.15588468959255475</v>
      </c>
      <c r="AF4" s="27">
        <f>BS!AE7/BS!AE14</f>
        <v>0.10565907861743448</v>
      </c>
      <c r="AG4" s="27">
        <f>BS!AF7/BS!AF14</f>
        <v>8.7840961627369402E-3</v>
      </c>
      <c r="AH4" s="27">
        <f>BS!AG7/BS!AG14</f>
        <v>7.8880901496017081E-3</v>
      </c>
      <c r="AI4" s="27">
        <f>BS!AH7/BS!AH14</f>
        <v>1.2842866255581543E-2</v>
      </c>
      <c r="AJ4" s="27">
        <f>BS!AI7/BS!AI14</f>
        <v>0.14090122226302262</v>
      </c>
      <c r="AK4" s="27">
        <f>BS!AJ7/BS!AJ14</f>
        <v>0.15495302651920562</v>
      </c>
      <c r="AL4" s="27">
        <f>BS!AK7/BS!AK14</f>
        <v>1.6036758412541107E-2</v>
      </c>
      <c r="AM4" s="27">
        <f>BS!AL7/BS!AL14</f>
        <v>0.18737091883815968</v>
      </c>
      <c r="AN4" s="27">
        <f>BS!AM7/BS!AM14</f>
        <v>0.34540348802837717</v>
      </c>
      <c r="AO4" s="27">
        <f>BS!AN7/BS!AN14</f>
        <v>0.37876017949144092</v>
      </c>
      <c r="AP4" s="27">
        <f>BS!AO7/BS!AO14</f>
        <v>0.50832593829931616</v>
      </c>
      <c r="AQ4" s="27">
        <f>BS!AP7/BS!AP14</f>
        <v>0.3285917496443812</v>
      </c>
      <c r="AR4" s="27">
        <f>BS!AQ7/BS!AQ14</f>
        <v>0.31269641956275912</v>
      </c>
      <c r="AS4" s="27">
        <f>BS!AR7/BS!AR14</f>
        <v>0.17280485066247475</v>
      </c>
      <c r="AT4" s="27">
        <f>BS!AS7/BS!AS14</f>
        <v>0.35641992458821198</v>
      </c>
      <c r="AU4" s="27">
        <f>BS!AT7/BS!AT14</f>
        <v>0.21143847487001735</v>
      </c>
      <c r="AV4" s="27">
        <f>BS!AU7/BS!AU14</f>
        <v>0.44394231234539694</v>
      </c>
      <c r="AW4" s="27">
        <f>BS!AV7/BS!AV14</f>
        <v>0.48923732579737234</v>
      </c>
      <c r="AX4" s="27">
        <f>BS!AW7/BS!AW14</f>
        <v>0.28345971048885449</v>
      </c>
      <c r="AY4" s="27">
        <f>BS!AX7/BS!AX14</f>
        <v>9.0392815806239965E-2</v>
      </c>
      <c r="AZ4" s="27">
        <f>BS!AY7/BS!AY14</f>
        <v>9.7175143349342394E-2</v>
      </c>
      <c r="BA4" s="27">
        <f>BS!AZ7/BS!AZ14</f>
        <v>0.10461428612378597</v>
      </c>
      <c r="BB4" s="27">
        <f>BS!BA7/BS!BA14</f>
        <v>0.28394296342219466</v>
      </c>
      <c r="BC4" s="27">
        <f>BS!BB7/BS!BB14</f>
        <v>0.30353748435254302</v>
      </c>
      <c r="BD4" s="27">
        <f>BS!BC7/BS!BC14</f>
        <v>0.3667839638054543</v>
      </c>
      <c r="BE4" s="27">
        <f>BS!BD7/BS!BD14</f>
        <v>0.37826565486879454</v>
      </c>
      <c r="BF4" s="27">
        <f>BS!BE7/BS!BE14</f>
        <v>0.35764718097809151</v>
      </c>
      <c r="BG4" s="27">
        <f>BS!BF7/BS!BF14</f>
        <v>0.30155384539973534</v>
      </c>
      <c r="BH4" s="27">
        <f>BS!BG7/BS!BG14</f>
        <v>0.44045731853773357</v>
      </c>
      <c r="BI4" s="27">
        <f>BS!BH7/BS!BH14</f>
        <v>0.32889881530394249</v>
      </c>
      <c r="BJ4" s="27">
        <f>BS!BI7/BS!BI14</f>
        <v>6.7823777248580325E-2</v>
      </c>
      <c r="BK4" s="27">
        <f>BS!BJ7/BS!BJ14</f>
        <v>0.15981562958307147</v>
      </c>
      <c r="BL4" s="27">
        <f>BS!BK7/BS!BK14</f>
        <v>0.16124163811388481</v>
      </c>
      <c r="BM4" s="27">
        <f>BS!BL7/BS!BL14</f>
        <v>1.4549024420174255</v>
      </c>
      <c r="BN4" s="27">
        <f>BS!BM7/BS!BM14</f>
        <v>1.6420523266917053</v>
      </c>
      <c r="BO4" s="27">
        <f>BS!BN7/BS!BN14</f>
        <v>1.7606643785241478</v>
      </c>
      <c r="BP4" s="27">
        <f>BS!BO7/BS!BO14</f>
        <v>1.8456007669365146</v>
      </c>
      <c r="BQ4" s="27">
        <f>BS!BP7/BS!BP14</f>
        <v>1.3860798362333675</v>
      </c>
      <c r="BR4" s="27">
        <f>BS!BQ7/BS!BQ14</f>
        <v>1.564100632720699</v>
      </c>
      <c r="BS4" s="27">
        <f>BS!BR7/BS!BR14</f>
        <v>1.4240000000000002</v>
      </c>
    </row>
    <row r="5" spans="1:71" s="28" customFormat="1" x14ac:dyDescent="0.25">
      <c r="A5" s="26" t="s">
        <v>255</v>
      </c>
      <c r="B5" s="23" t="s">
        <v>190</v>
      </c>
      <c r="C5" s="23" t="s">
        <v>191</v>
      </c>
      <c r="D5" s="29">
        <f>BS!C9-BS!C14</f>
        <v>6.2935999999999996</v>
      </c>
      <c r="E5" s="29">
        <f>BS!D9-BS!D14</f>
        <v>7.3755999999999986</v>
      </c>
      <c r="F5" s="29">
        <f>BS!E9-BS!E14</f>
        <v>8.16</v>
      </c>
      <c r="G5" s="29">
        <f>BS!F9-BS!F14</f>
        <v>8.2541999999999991</v>
      </c>
      <c r="H5" s="29">
        <f>BS!G9-BS!G14</f>
        <v>7.9260000000000002</v>
      </c>
      <c r="I5" s="29">
        <f>BS!H9-BS!H14</f>
        <v>7.3696000000000002</v>
      </c>
      <c r="J5" s="29">
        <f>BS!I9-BS!I14</f>
        <v>6.1951999999999998</v>
      </c>
      <c r="K5" s="29">
        <f>BS!J9-BS!J14</f>
        <v>6.088000000000001</v>
      </c>
      <c r="L5" s="29">
        <f>BS!K9-BS!K14</f>
        <v>6.2211999999999996</v>
      </c>
      <c r="M5" s="29">
        <f>BS!L9-BS!L14</f>
        <v>5.5997999999999992</v>
      </c>
      <c r="N5" s="29">
        <f>BS!M9-BS!M14</f>
        <v>5.5981999999999994</v>
      </c>
      <c r="O5" s="29">
        <f>BS!N9-BS!N14</f>
        <v>5.5791999999999993</v>
      </c>
      <c r="P5" s="29">
        <f>BS!O9-BS!O14</f>
        <v>4.5186000000000011</v>
      </c>
      <c r="Q5" s="29">
        <f>BS!P9-BS!P14</f>
        <v>4.8042000000000007</v>
      </c>
      <c r="R5" s="29">
        <f>BS!Q9-BS!Q14</f>
        <v>7.2456000000000005</v>
      </c>
      <c r="S5" s="29">
        <f>BS!R9-BS!R14</f>
        <v>3.1829000000000001</v>
      </c>
      <c r="T5" s="29">
        <f>BS!S9-BS!S14</f>
        <v>2.6924999999999999</v>
      </c>
      <c r="U5" s="29">
        <f>BS!T9-BS!T14</f>
        <v>3.0388999999999999</v>
      </c>
      <c r="V5" s="29">
        <f>BS!U9-BS!U14</f>
        <v>3.2376000000000005</v>
      </c>
      <c r="W5" s="29">
        <f>BS!V9-BS!V14</f>
        <v>1.3988</v>
      </c>
      <c r="X5" s="29">
        <f>BS!W9-BS!W14</f>
        <v>1.4395</v>
      </c>
      <c r="Y5" s="29">
        <f>BS!X9-BS!X14</f>
        <v>3.7453999999999996</v>
      </c>
      <c r="Z5" s="29">
        <f>BS!Y9-BS!Y14</f>
        <v>3.9059999999999997</v>
      </c>
      <c r="AA5" s="29">
        <f>BS!Z9-BS!Z14</f>
        <v>1.6801999999999997</v>
      </c>
      <c r="AB5" s="29">
        <f>BS!AA9-BS!AA14</f>
        <v>1.5254000000000001</v>
      </c>
      <c r="AC5" s="29">
        <f>BS!AB9-BS!AB14</f>
        <v>1.9298999999999999</v>
      </c>
      <c r="AD5" s="29">
        <f>BS!AC9-BS!AC14</f>
        <v>1.9218</v>
      </c>
      <c r="AE5" s="29">
        <f>BS!AD9-BS!AD14</f>
        <v>1.6756000000000002</v>
      </c>
      <c r="AF5" s="29">
        <f>BS!AE9-BS!AE14</f>
        <v>1.7519999999999998</v>
      </c>
      <c r="AG5" s="29">
        <f>BS!AF9-BS!AF14</f>
        <v>1.9517000000000002</v>
      </c>
      <c r="AH5" s="29">
        <f>BS!AG9-BS!AG14</f>
        <v>2.1798999999999999</v>
      </c>
      <c r="AI5" s="29">
        <f>BS!AH9-BS!AH14</f>
        <v>2.3877000000000002</v>
      </c>
      <c r="AJ5" s="29">
        <f>BS!AI9-BS!AI14</f>
        <v>2.5293000000000001</v>
      </c>
      <c r="AK5" s="29">
        <f>BS!AJ9-BS!AJ14</f>
        <v>2.8330000000000002</v>
      </c>
      <c r="AL5" s="29">
        <f>BS!AK9-BS!AK14</f>
        <v>3.0891999999999999</v>
      </c>
      <c r="AM5" s="29">
        <f>BS!AL9-BS!AL14</f>
        <v>3.3226</v>
      </c>
      <c r="AN5" s="29">
        <f>BS!AM9-BS!AM14</f>
        <v>3.4809000000000001</v>
      </c>
      <c r="AO5" s="29">
        <f>BS!AN9-BS!AN14</f>
        <v>4.0326000000000004</v>
      </c>
      <c r="AP5" s="29">
        <f>BS!AO9-BS!AO14</f>
        <v>4.5534999999999997</v>
      </c>
      <c r="AQ5" s="29">
        <f>BS!AP9-BS!AP14</f>
        <v>4.1412000000000004</v>
      </c>
      <c r="AR5" s="29">
        <f>BS!AQ9-BS!AQ14</f>
        <v>4.2061410000000006</v>
      </c>
      <c r="AS5" s="29">
        <f>BS!AR9-BS!AR14</f>
        <v>4.5991</v>
      </c>
      <c r="AT5" s="29">
        <f>BS!AS9-BS!AS14</f>
        <v>1.3606</v>
      </c>
      <c r="AU5" s="29">
        <f>BS!AT9-BS!AT14</f>
        <v>1.3189</v>
      </c>
      <c r="AV5" s="29">
        <f>BS!AU9-BS!AU14</f>
        <v>3.1255964999999999</v>
      </c>
      <c r="AW5" s="29">
        <f>BS!AV9-BS!AV14</f>
        <v>4.9151629999999997</v>
      </c>
      <c r="AX5" s="29">
        <f>BS!AW9-BS!AW14</f>
        <v>4.8527444999999991</v>
      </c>
      <c r="AY5" s="29">
        <f>BS!AX9-BS!AX14</f>
        <v>4.7344829999999991</v>
      </c>
      <c r="AZ5" s="29">
        <f>BS!AY9-BS!AY14</f>
        <v>4.8801945</v>
      </c>
      <c r="BA5" s="29">
        <f>BS!AZ9-BS!AZ14</f>
        <v>4.9605440000000005</v>
      </c>
      <c r="BB5" s="29">
        <f>BS!BA9-BS!BA14</f>
        <v>4.8104000000000005</v>
      </c>
      <c r="BC5" s="29">
        <f>BS!BB9-BS!BB14</f>
        <v>4.7080000000000002</v>
      </c>
      <c r="BD5" s="29">
        <f>BS!BC9-BS!BC14</f>
        <v>4.8472</v>
      </c>
      <c r="BE5" s="29">
        <f>BS!BD9-BS!BD14</f>
        <v>5.093</v>
      </c>
      <c r="BF5" s="29">
        <f>BS!BE9-BS!BE14</f>
        <v>5.0977999999999994</v>
      </c>
      <c r="BG5" s="29">
        <f>BS!BF9-BS!BF14</f>
        <v>5.0240999999999998</v>
      </c>
      <c r="BH5" s="29">
        <f>BS!BG9-BS!BG14</f>
        <v>5.0587999999999997</v>
      </c>
      <c r="BI5" s="29">
        <f>BS!BH9-BS!BH14</f>
        <v>5.1872000000000007</v>
      </c>
      <c r="BJ5" s="29">
        <f>BS!BI9-BS!BI14</f>
        <v>5.2359999999999998</v>
      </c>
      <c r="BK5" s="29">
        <f>BS!BJ9-BS!BJ14</f>
        <v>5.0555000000000003</v>
      </c>
      <c r="BL5" s="29">
        <f>BS!BK9-BS!BK14</f>
        <v>4.9955999999999996</v>
      </c>
      <c r="BM5" s="29">
        <f>BS!BL9-BS!BL14</f>
        <v>6.7258000000000013</v>
      </c>
      <c r="BN5" s="29">
        <f>BS!BM9-BS!BM14</f>
        <v>6.8187999999999995</v>
      </c>
      <c r="BO5" s="29">
        <f>BS!BN9-BS!BN14</f>
        <v>7.0254999999999992</v>
      </c>
      <c r="BP5" s="29">
        <f>BS!BO9-BS!BO14</f>
        <v>7.4555999999999996</v>
      </c>
      <c r="BQ5" s="29">
        <f>BS!BP9-BS!BP14</f>
        <v>7.4425999999999997</v>
      </c>
      <c r="BR5" s="29">
        <f>BS!BQ9-BS!BQ14</f>
        <v>8.9770000000000003</v>
      </c>
      <c r="BS5" s="29">
        <f>BS!BR9-BS!BR14</f>
        <v>9.2710000000000008</v>
      </c>
    </row>
    <row r="6" spans="1:71" s="33" customFormat="1" x14ac:dyDescent="0.25">
      <c r="A6" s="30" t="s">
        <v>256</v>
      </c>
      <c r="B6" s="31" t="s">
        <v>192</v>
      </c>
      <c r="C6" s="23" t="s">
        <v>193</v>
      </c>
      <c r="D6" s="32">
        <f>D5/BS!C11</f>
        <v>0.39375852446913673</v>
      </c>
      <c r="E6" s="32">
        <f>E5/BS!D11</f>
        <v>0.45804921066686533</v>
      </c>
      <c r="F6" s="32">
        <f>F5/BS!E11</f>
        <v>0.46558600503243702</v>
      </c>
      <c r="G6" s="32">
        <f>G5/BS!F11</f>
        <v>0.52782289521811965</v>
      </c>
      <c r="H6" s="32">
        <f>H5/BS!G11</f>
        <v>0.52202778088796098</v>
      </c>
      <c r="I6" s="32">
        <f>I5/BS!H11</f>
        <v>0.62501908235094561</v>
      </c>
      <c r="J6" s="32">
        <f>J5/BS!I11</f>
        <v>0.53513924400525181</v>
      </c>
      <c r="K6" s="32">
        <f>K5/BS!J11</f>
        <v>0.52093405324000797</v>
      </c>
      <c r="L6" s="32">
        <f>L5/BS!K11</f>
        <v>0.52471239161971583</v>
      </c>
      <c r="M6" s="32">
        <f>M5/BS!L11</f>
        <v>0.42256263205553873</v>
      </c>
      <c r="N6" s="32">
        <f>N5/BS!M11</f>
        <v>0.39422555543818877</v>
      </c>
      <c r="O6" s="32">
        <f>O5/BS!N11</f>
        <v>0.41690267139921533</v>
      </c>
      <c r="P6" s="32">
        <f>P5/BS!O11</f>
        <v>0.3670018355777197</v>
      </c>
      <c r="Q6" s="32">
        <f>Q5/BS!P11</f>
        <v>0.39072831523728196</v>
      </c>
      <c r="R6" s="32">
        <f>R5/BS!Q11</f>
        <v>0.62495471717642193</v>
      </c>
      <c r="S6" s="32">
        <f>S5/BS!R11</f>
        <v>0.44964470877420992</v>
      </c>
      <c r="T6" s="32">
        <f>T5/BS!S11</f>
        <v>0.4009142482764782</v>
      </c>
      <c r="U6" s="32">
        <f>U5/BS!T11</f>
        <v>0.4303781334088656</v>
      </c>
      <c r="V6" s="32">
        <f>V5/BS!U11</f>
        <v>0.43264913406029509</v>
      </c>
      <c r="W6" s="32">
        <f>W5/BS!V11</f>
        <v>0.22101088622394968</v>
      </c>
      <c r="X6" s="32">
        <f>X5/BS!W11</f>
        <v>0.21979112590466302</v>
      </c>
      <c r="Y6" s="32">
        <f>Y5/BS!X11</f>
        <v>0.4100862786318048</v>
      </c>
      <c r="Z6" s="32">
        <f>Z5/BS!Y11</f>
        <v>0.41087244651084504</v>
      </c>
      <c r="AA6" s="32">
        <f>AA5/BS!Z11</f>
        <v>0.19691766774099029</v>
      </c>
      <c r="AB6" s="32">
        <f>AB5/BS!AA11</f>
        <v>0.16765216626733787</v>
      </c>
      <c r="AC6" s="32">
        <f>AC5/BS!AB11</f>
        <v>0.20762105580239476</v>
      </c>
      <c r="AD6" s="32">
        <f>AD5/BS!AC11</f>
        <v>0.20352445301082328</v>
      </c>
      <c r="AE6" s="32">
        <f>AE5/BS!AD11</f>
        <v>0.17388236270806529</v>
      </c>
      <c r="AF6" s="32">
        <f>AF5/BS!AE11</f>
        <v>0.17599726762232912</v>
      </c>
      <c r="AG6" s="32">
        <f>AG5/BS!AF11</f>
        <v>0.19441760387301146</v>
      </c>
      <c r="AH6" s="32">
        <f>AH5/BS!AG11</f>
        <v>0.20081619868818631</v>
      </c>
      <c r="AI6" s="32">
        <f>AI5/BS!AH11</f>
        <v>0.22091560111766995</v>
      </c>
      <c r="AJ6" s="32">
        <f>AJ5/BS!AI11</f>
        <v>0.24159208352038819</v>
      </c>
      <c r="AK6" s="32">
        <f>AK5/BS!AJ11</f>
        <v>0.26983779253064605</v>
      </c>
      <c r="AL6" s="32">
        <f>AL5/BS!AK11</f>
        <v>0.27563193161844085</v>
      </c>
      <c r="AM6" s="32">
        <f>AM5/BS!AL11</f>
        <v>0.34710208516150598</v>
      </c>
      <c r="AN6" s="32">
        <f>AN5/BS!AM11</f>
        <v>0.36656486941870259</v>
      </c>
      <c r="AO6" s="32">
        <f>AO5/BS!AN11</f>
        <v>0.41397363774483642</v>
      </c>
      <c r="AP6" s="32">
        <f>AP5/BS!AO11</f>
        <v>0.44981724785142746</v>
      </c>
      <c r="AQ6" s="32">
        <f>AQ5/BS!AP11</f>
        <v>0.52015323745525344</v>
      </c>
      <c r="AR6" s="32">
        <f>AR5/BS!AQ11</f>
        <v>0.5053403165515753</v>
      </c>
      <c r="AS6" s="32">
        <f>AS5/BS!AR11</f>
        <v>0.53868137788865855</v>
      </c>
      <c r="AT6" s="32">
        <f>AT5/BS!AS11</f>
        <v>0.54181267919719656</v>
      </c>
      <c r="AU6" s="32">
        <f>AU5/BS!AT11</f>
        <v>0.54020069629326228</v>
      </c>
      <c r="AV6" s="32">
        <f>AV5/BS!AU11</f>
        <v>0.51669827843366645</v>
      </c>
      <c r="AW6" s="32">
        <f>AW5/BS!AV11</f>
        <v>0.50898238689393616</v>
      </c>
      <c r="AX6" s="32">
        <f>AX5/BS!AW11</f>
        <v>0.48023125346857437</v>
      </c>
      <c r="AY6" s="32">
        <f>AY5/BS!AX11</f>
        <v>0.44863055139067437</v>
      </c>
      <c r="AZ6" s="32">
        <f>AZ5/BS!AY11</f>
        <v>0.46160426153473993</v>
      </c>
      <c r="BA6" s="32">
        <f>BA5/BS!AZ11</f>
        <v>0.46835999262036249</v>
      </c>
      <c r="BB6" s="32">
        <f>BB5/BS!BA11</f>
        <v>0.46705179863100155</v>
      </c>
      <c r="BC6" s="32">
        <f>BC5/BS!BB11</f>
        <v>0.4532545176228206</v>
      </c>
      <c r="BD6" s="32">
        <f>BD5/BS!BC11</f>
        <v>0.48825004784592607</v>
      </c>
      <c r="BE6" s="32">
        <f>BE5/BS!BD11</f>
        <v>0.49477345146498797</v>
      </c>
      <c r="BF6" s="32">
        <f>BF5/BS!BE11</f>
        <v>0.48073858224648947</v>
      </c>
      <c r="BG6" s="32">
        <f>BG5/BS!BF11</f>
        <v>0.47392698801999811</v>
      </c>
      <c r="BH6" s="32">
        <f>BH5/BS!BG11</f>
        <v>0.47410989587726449</v>
      </c>
      <c r="BI6" s="32">
        <f>BI5/BS!BH11</f>
        <v>0.48343864750507931</v>
      </c>
      <c r="BJ6" s="32">
        <f>BJ5/BS!BI11</f>
        <v>0.48137830855650859</v>
      </c>
      <c r="BK6" s="32">
        <f>BK5/BS!BJ11</f>
        <v>0.46467701018419799</v>
      </c>
      <c r="BL6" s="32">
        <f>BL5/BS!BK11</f>
        <v>0.47497076356998202</v>
      </c>
      <c r="BM6" s="32">
        <f>BM5/BS!BL11</f>
        <v>0.58628985860980853</v>
      </c>
      <c r="BN6" s="32">
        <f>BN5/BS!BM11</f>
        <v>0.59304226822056005</v>
      </c>
      <c r="BO6" s="32">
        <f>BO5/BS!BN11</f>
        <v>0.59727441211976939</v>
      </c>
      <c r="BP6" s="32">
        <f>BP5/BS!BO11</f>
        <v>0.60044939476672543</v>
      </c>
      <c r="BQ6" s="32">
        <f>BQ5/BS!BP11</f>
        <v>0.59449485590133555</v>
      </c>
      <c r="BR6" s="32">
        <f>BR5/BS!BQ11</f>
        <v>0.73834942672435067</v>
      </c>
      <c r="BS6" s="32">
        <f>BS5/BS!BR11</f>
        <v>0.7259415864067027</v>
      </c>
    </row>
    <row r="7" spans="1:71" s="28" customFormat="1" x14ac:dyDescent="0.25">
      <c r="A7" s="34" t="s">
        <v>257</v>
      </c>
      <c r="B7" s="22" t="s">
        <v>194</v>
      </c>
      <c r="C7" s="23" t="s">
        <v>195</v>
      </c>
      <c r="D7" s="35">
        <f>BS!C35/BS!C30</f>
        <v>8.0267498565691334E-2</v>
      </c>
      <c r="E7" s="35">
        <f>BS!D35/BS!D30</f>
        <v>5.528945103468922E-2</v>
      </c>
      <c r="F7" s="35">
        <f>BS!E35/BS!E30</f>
        <v>6.7220645858667744E-2</v>
      </c>
      <c r="G7" s="35">
        <f>BS!F35/BS!F30</f>
        <v>-3.9362155709047497E-2</v>
      </c>
      <c r="H7" s="35">
        <f>BS!G35/BS!G30</f>
        <v>-8.2984734663483647E-2</v>
      </c>
      <c r="I7" s="35">
        <f>BS!H35/BS!H30</f>
        <v>-0.14734679383116883</v>
      </c>
      <c r="J7" s="35">
        <f>BS!I35/BS!I30</f>
        <v>-5.0197072072072066E-2</v>
      </c>
      <c r="K7" s="35">
        <f>BS!J35/BS!J30</f>
        <v>-9.9262089373337815E-4</v>
      </c>
      <c r="L7" s="35">
        <f>BS!K35/BS!K30</f>
        <v>2.5221741140863424E-2</v>
      </c>
      <c r="M7" s="35">
        <f>BS!L35/BS!L30</f>
        <v>1.0631935676789155E-2</v>
      </c>
      <c r="N7" s="35">
        <f>BS!M35/BS!M30</f>
        <v>-1.0972842215516596E-3</v>
      </c>
      <c r="O7" s="35">
        <f>BS!N35/BS!N30</f>
        <v>-2.1396503964084441E-3</v>
      </c>
      <c r="P7" s="35">
        <f>BS!O35/BS!O30</f>
        <v>-0.24509928879145529</v>
      </c>
      <c r="Q7" s="35">
        <f>BS!P35/BS!P30</f>
        <v>-0.19210229632706341</v>
      </c>
      <c r="R7" s="35">
        <f>BS!Q35/BS!Q30</f>
        <v>-4.1818667141204739E-3</v>
      </c>
      <c r="S7" s="35">
        <f>BS!R35/BS!R30</f>
        <v>-0.7560969490164593</v>
      </c>
      <c r="T7" s="35">
        <f>BS!S35/BS!S30</f>
        <v>-0.16524255165242552</v>
      </c>
      <c r="U7" s="35">
        <f>BS!T35/BS!T30</f>
        <v>0.14415359173960393</v>
      </c>
      <c r="V7" s="35">
        <f>BS!U35/BS!U30</f>
        <v>9.6922940498359492E-2</v>
      </c>
      <c r="W7" s="35">
        <f>BS!V35/BS!V30</f>
        <v>-0.27432001500656533</v>
      </c>
      <c r="X7" s="35">
        <f>BS!W35/BS!W30</f>
        <v>1.6547085201793724E-2</v>
      </c>
      <c r="Y7" s="35">
        <f>BS!X35/BS!X30</f>
        <v>0.84270695485957947</v>
      </c>
      <c r="Z7" s="35">
        <f>BS!Y35/BS!Y30</f>
        <v>6.4126698313963004E-2</v>
      </c>
      <c r="AA7" s="35">
        <f>BS!Z35/BS!Z30</f>
        <v>-7.8241788383734481E-2</v>
      </c>
      <c r="AB7" s="35">
        <f>BS!AA35/BS!AA30</f>
        <v>-2.9190662504945706E-2</v>
      </c>
      <c r="AC7" s="35">
        <f>BS!AB35/BS!AB30</f>
        <v>0.15830789358918448</v>
      </c>
      <c r="AD7" s="35">
        <f>BS!AC35/BS!AC30</f>
        <v>3.7556561085972853E-3</v>
      </c>
      <c r="AE7" s="35">
        <f>BS!AD35/BS!AD30</f>
        <v>4.9895223643326825E-2</v>
      </c>
      <c r="AF7" s="35">
        <f>BS!AE35/BS!AE30</f>
        <v>1.9348141997093626E-2</v>
      </c>
      <c r="AG7" s="35">
        <f>BS!AF35/BS!AF30</f>
        <v>6.2927295449533183E-2</v>
      </c>
      <c r="AH7" s="35">
        <f>BS!AG35/BS!AG30</f>
        <v>8.2156777825898655E-2</v>
      </c>
      <c r="AI7" s="35">
        <f>BS!AH35/BS!AH30</f>
        <v>9.9462432184705338E-2</v>
      </c>
      <c r="AJ7" s="35">
        <f>BS!AI35/BS!AI30</f>
        <v>3.5798398492699009E-2</v>
      </c>
      <c r="AK7" s="35">
        <f>BS!AJ35/BS!AJ30</f>
        <v>8.1554021512281263E-2</v>
      </c>
      <c r="AL7" s="35">
        <f>BS!AK35/BS!AK30</f>
        <v>6.7035815268614504E-2</v>
      </c>
      <c r="AM7" s="35">
        <f>BS!AL35/BS!AL30</f>
        <v>-0.36698013287543729</v>
      </c>
      <c r="AN7" s="35">
        <f>BS!AM35/BS!AM30</f>
        <v>6.3978271530423625E-2</v>
      </c>
      <c r="AO7" s="35">
        <f>BS!AN35/BS!AN30</f>
        <v>0.14373088685015289</v>
      </c>
      <c r="AP7" s="35">
        <f>BS!AO35/BS!AO30</f>
        <v>0.10728361973829419</v>
      </c>
      <c r="AQ7" s="35">
        <f>BS!AP35/BS!AP30</f>
        <v>-0.53932647281496227</v>
      </c>
      <c r="AR7" s="35">
        <f>BS!AQ35/BS!AQ30</f>
        <v>2.1703521703521703E-2</v>
      </c>
      <c r="AS7" s="35">
        <f>BS!AR35/BS!AR30</f>
        <v>0.11799459824442944</v>
      </c>
      <c r="AT7" s="35">
        <f>BS!AS35/BS!AS30</f>
        <v>6.3835134455893436E-2</v>
      </c>
      <c r="AU7" s="35">
        <f>BS!AT35/BS!AT30</f>
        <v>-2.3865312852555762E-2</v>
      </c>
      <c r="AV7" s="35">
        <f>BS!AU35/BS!AU30</f>
        <v>4.9761092877525108E-2</v>
      </c>
      <c r="AW7" s="35">
        <f>BS!AV35/BS!AV30</f>
        <v>9.2577805864180671E-2</v>
      </c>
      <c r="AX7" s="35">
        <f>BS!AW35/BS!AW30</f>
        <v>4.9761092877525108E-2</v>
      </c>
      <c r="AY7" s="35">
        <f>BS!AX35/BS!AX30</f>
        <v>1.6557820029456674E-2</v>
      </c>
      <c r="AZ7" s="35">
        <f>BS!AY35/BS!AY30</f>
        <v>1.7327320199382865E-2</v>
      </c>
      <c r="BA7" s="35">
        <f>BS!AZ35/BS!AZ30</f>
        <v>5.7815145451746951E-2</v>
      </c>
      <c r="BB7" s="35">
        <f>BS!BA35/BS!BA30</f>
        <v>2.7986882313482897E-2</v>
      </c>
      <c r="BC7" s="35">
        <f>BS!BB35/BS!BB30</f>
        <v>1.2138793443361684E-2</v>
      </c>
      <c r="BD7" s="35">
        <f>BS!BC35/BS!BC30</f>
        <v>3.6931224304926485E-2</v>
      </c>
      <c r="BE7" s="35">
        <f>BS!BD35/BS!BD30</f>
        <v>6.4853027878379516E-2</v>
      </c>
      <c r="BF7" s="35">
        <f>BS!BE35/BS!BE30</f>
        <v>3.996678460538667E-2</v>
      </c>
      <c r="BG7" s="35">
        <f>BS!BF35/BS!BF30</f>
        <v>1.7050152538990108E-2</v>
      </c>
      <c r="BH7" s="35">
        <f>BS!BG35/BS!BG30</f>
        <v>8.6215004545882046E-3</v>
      </c>
      <c r="BI7" s="35">
        <f>BS!BH35/BS!BH30</f>
        <v>2.354470605228947E-2</v>
      </c>
      <c r="BJ7" s="35">
        <f>BS!BI35/BS!BI30</f>
        <v>7.0775763916669232E-3</v>
      </c>
      <c r="BK7" s="35">
        <f>BS!BJ35/BS!BJ30</f>
        <v>-8.6439411172131407E-3</v>
      </c>
      <c r="BL7" s="35">
        <f>BS!BK35/BS!BK30</f>
        <v>-1.1432191119691121E-2</v>
      </c>
      <c r="BM7" s="35">
        <f>BS!BL35/BS!BL30</f>
        <v>3.8135286014645109E-2</v>
      </c>
      <c r="BN7" s="35">
        <f>BS!BM35/BS!BM30</f>
        <v>3.4720449323461827E-2</v>
      </c>
      <c r="BO7" s="35">
        <f>BS!BN35/BS!BN30</f>
        <v>9.8605284045810204E-2</v>
      </c>
      <c r="BP7" s="35">
        <f>BS!BO35/BS!BO30</f>
        <v>6.964750780021145E-2</v>
      </c>
      <c r="BQ7" s="35">
        <f>BS!BP35/BS!BP30</f>
        <v>7.8647595392060288E-2</v>
      </c>
      <c r="BR7" s="35">
        <f>BS!BQ35/BS!BQ30</f>
        <v>6.8213107514871293E-2</v>
      </c>
      <c r="BS7" s="35">
        <f>BS!BR35/BS!BR30</f>
        <v>3.4498620055197819E-2</v>
      </c>
    </row>
    <row r="8" spans="1:71" s="28" customFormat="1" x14ac:dyDescent="0.25">
      <c r="A8" s="36" t="s">
        <v>258</v>
      </c>
      <c r="B8" s="23" t="s">
        <v>196</v>
      </c>
      <c r="C8" s="23" t="s">
        <v>197</v>
      </c>
      <c r="D8" s="37">
        <f>BS!C32/BS!C30</f>
        <v>0.3111732644865175</v>
      </c>
      <c r="E8" s="37">
        <f>BS!D32/BS!D30</f>
        <v>0.29334281330688922</v>
      </c>
      <c r="F8" s="37">
        <f>BS!E32/BS!E30</f>
        <v>0.3288744764221051</v>
      </c>
      <c r="G8" s="37">
        <f>BS!F32/BS!F30</f>
        <v>0.26757056365651916</v>
      </c>
      <c r="H8" s="37">
        <f>BS!G32/BS!G30</f>
        <v>0.21082371493024377</v>
      </c>
      <c r="I8" s="37">
        <f>BS!H32/BS!H30</f>
        <v>0.14577414772727271</v>
      </c>
      <c r="J8" s="37">
        <f>BS!I32/BS!I30</f>
        <v>0.21869369369369371</v>
      </c>
      <c r="K8" s="37">
        <f>BS!J32/BS!J30</f>
        <v>0.23296625088961306</v>
      </c>
      <c r="L8" s="37">
        <f>BS!K32/BS!K30</f>
        <v>0.23819832695783766</v>
      </c>
      <c r="M8" s="37">
        <f>BS!L32/BS!L30</f>
        <v>0.24801204952710032</v>
      </c>
      <c r="N8" s="37">
        <f>BS!M32/BS!M30</f>
        <v>0.22147684480909749</v>
      </c>
      <c r="O8" s="37">
        <f>BS!N32/BS!N30</f>
        <v>0.21073646002483523</v>
      </c>
      <c r="P8" s="37">
        <f>BS!O32/BS!O30</f>
        <v>-2.5491345688138874E-4</v>
      </c>
      <c r="Q8" s="37">
        <f>BS!P32/BS!P30</f>
        <v>6.9750192844004036E-2</v>
      </c>
      <c r="R8" s="37">
        <f>BS!Q32/BS!Q30</f>
        <v>0.46036124210339002</v>
      </c>
      <c r="S8" s="37">
        <f>BS!R32/BS!R30</f>
        <v>0.32065435568044964</v>
      </c>
      <c r="T8" s="37">
        <f>BS!S32/BS!S30</f>
        <v>0.35001582350015825</v>
      </c>
      <c r="U8" s="37">
        <f>BS!T32/BS!T30</f>
        <v>0.47400475940789744</v>
      </c>
      <c r="V8" s="37">
        <f>BS!U32/BS!U30</f>
        <v>0.43899086636516804</v>
      </c>
      <c r="W8" s="37">
        <f>BS!V32/BS!V30</f>
        <v>0.36994935284186831</v>
      </c>
      <c r="X8" s="37">
        <f>BS!W32/BS!W30</f>
        <v>0.39044843049327355</v>
      </c>
      <c r="Y8" s="37">
        <f>BS!X32/BS!X30</f>
        <v>0.35171298338479634</v>
      </c>
      <c r="Z8" s="37">
        <f>BS!Y32/BS!Y30</f>
        <v>0.36462596169585859</v>
      </c>
      <c r="AA8" s="37">
        <f>BS!Z32/BS!Z30</f>
        <v>0.27991496948501682</v>
      </c>
      <c r="AB8" s="37">
        <f>BS!AA32/BS!AA30</f>
        <v>0.37319206928386156</v>
      </c>
      <c r="AC8" s="37">
        <f>BS!AB32/BS!AB30</f>
        <v>0.39384688577885263</v>
      </c>
      <c r="AD8" s="37">
        <f>BS!AC32/BS!AC30</f>
        <v>0.29049773755656111</v>
      </c>
      <c r="AE8" s="37">
        <f>BS!AD32/BS!AD30</f>
        <v>0.34839945082737189</v>
      </c>
      <c r="AF8" s="37">
        <f>BS!AE32/BS!AE30</f>
        <v>0.37284616981523772</v>
      </c>
      <c r="AG8" s="37">
        <f>BS!AF32/BS!AF30</f>
        <v>0.321473204440197</v>
      </c>
      <c r="AH8" s="37">
        <f>BS!AG32/BS!AG30</f>
        <v>0.33715894326548285</v>
      </c>
      <c r="AI8" s="37">
        <f>BS!AH32/BS!AH30</f>
        <v>0.31751182896920754</v>
      </c>
      <c r="AJ8" s="37">
        <f>BS!AI32/BS!AI30</f>
        <v>0.35596527824507102</v>
      </c>
      <c r="AK8" s="37">
        <f>BS!AJ32/BS!AJ30</f>
        <v>0.33433938031786808</v>
      </c>
      <c r="AL8" s="37">
        <f>BS!AK32/BS!AK30</f>
        <v>0.32858152686145142</v>
      </c>
      <c r="AM8" s="37">
        <f>BS!AL32/BS!AL30</f>
        <v>0.25811214173379982</v>
      </c>
      <c r="AN8" s="37">
        <f>BS!AM32/BS!AM30</f>
        <v>0.33169866837677769</v>
      </c>
      <c r="AO8" s="37">
        <f>BS!AN32/BS!AN30</f>
        <v>0.37874617737003058</v>
      </c>
      <c r="AP8" s="37">
        <f>BS!AO32/BS!AO30</f>
        <v>0.40024436386567874</v>
      </c>
      <c r="AQ8" s="37">
        <f>BS!AP32/BS!AP30</f>
        <v>0.26554131733168829</v>
      </c>
      <c r="AR8" s="37">
        <f>BS!AQ32/BS!AQ30</f>
        <v>0.33444594594594595</v>
      </c>
      <c r="AS8" s="37">
        <f>BS!AR32/BS!AR30</f>
        <v>0.31428651811838848</v>
      </c>
      <c r="AT8" s="37">
        <f>BS!AS32/BS!AS30</f>
        <v>0.31264136717768287</v>
      </c>
      <c r="AU8" s="37">
        <f>BS!AT32/BS!AT30</f>
        <v>0.21235789290983254</v>
      </c>
      <c r="AV8" s="37">
        <f>BS!AU32/BS!AU30</f>
        <v>0.19232588726883265</v>
      </c>
      <c r="AW8" s="37">
        <f>BS!AV32/BS!AV30</f>
        <v>0.20882981327730943</v>
      </c>
      <c r="AX8" s="37">
        <f>BS!AW32/BS!AW30</f>
        <v>0.19232588726883265</v>
      </c>
      <c r="AY8" s="37">
        <f>BS!AX32/BS!AX30</f>
        <v>0.1795275120527208</v>
      </c>
      <c r="AZ8" s="37">
        <f>BS!AY32/BS!AY30</f>
        <v>0.20645097268754303</v>
      </c>
      <c r="BA8" s="37">
        <f>BS!AZ32/BS!AZ30</f>
        <v>0.17475997237810384</v>
      </c>
      <c r="BB8" s="37">
        <f>BS!BA32/BS!BA30</f>
        <v>0.18159797272117464</v>
      </c>
      <c r="BC8" s="37">
        <f>BS!BB32/BS!BB30</f>
        <v>0.20159972962316228</v>
      </c>
      <c r="BD8" s="37">
        <f>BS!BC32/BS!BC30</f>
        <v>0.20545606577938819</v>
      </c>
      <c r="BE8" s="37">
        <f>BS!BD32/BS!BD30</f>
        <v>0.19099357084701984</v>
      </c>
      <c r="BF8" s="37">
        <f>BS!BE32/BS!BE30</f>
        <v>0.16651021734421256</v>
      </c>
      <c r="BG8" s="37">
        <f>BS!BF32/BS!BF30</f>
        <v>0.18592649616514129</v>
      </c>
      <c r="BH8" s="37">
        <f>BS!BG32/BS!BG30</f>
        <v>0.17663103113145437</v>
      </c>
      <c r="BI8" s="37">
        <f>BS!BH32/BS!BH30</f>
        <v>0.15097501083345369</v>
      </c>
      <c r="BJ8" s="37">
        <f>BS!BI32/BS!BI30</f>
        <v>0.12958119211004093</v>
      </c>
      <c r="BK8" s="37">
        <f>BS!BJ32/BS!BJ30</f>
        <v>0.1368407370097163</v>
      </c>
      <c r="BL8" s="37">
        <f>BS!BK32/BS!BK30</f>
        <v>0.14520994208494209</v>
      </c>
      <c r="BM8" s="37">
        <f>BS!BL32/BS!BL30</f>
        <v>0.15261364460233451</v>
      </c>
      <c r="BN8" s="37">
        <f>BS!BM32/BS!BM30</f>
        <v>0.14591665957507161</v>
      </c>
      <c r="BO8" s="37">
        <f>BS!BN32/BS!BN30</f>
        <v>0.20022678308198211</v>
      </c>
      <c r="BP8" s="37">
        <f>BS!BO32/BS!BO30</f>
        <v>0.20311492741290837</v>
      </c>
      <c r="BQ8" s="37">
        <f>BS!BP32/BS!BP30</f>
        <v>0.21020513040126759</v>
      </c>
      <c r="BR8" s="37">
        <f>BS!BQ32/BS!BQ30</f>
        <v>0.2063797179000961</v>
      </c>
      <c r="BS8" s="37">
        <f>BS!BR32/BS!BR30</f>
        <v>0.20356485740570385</v>
      </c>
    </row>
    <row r="9" spans="1:71" s="28" customFormat="1" ht="30" x14ac:dyDescent="0.25">
      <c r="A9" s="36" t="s">
        <v>259</v>
      </c>
      <c r="B9" s="23" t="s">
        <v>198</v>
      </c>
      <c r="C9" s="23" t="s">
        <v>199</v>
      </c>
      <c r="D9" s="37">
        <f>BS!C33/BS!C30</f>
        <v>8.4211847389558225E-2</v>
      </c>
      <c r="E9" s="37">
        <f>BS!D33/BS!D30</f>
        <v>5.2071249485461962E-2</v>
      </c>
      <c r="F9" s="37">
        <f>BS!E33/BS!E30</f>
        <v>6.9787866504526425E-2</v>
      </c>
      <c r="G9" s="37">
        <f>BS!F33/BS!F30</f>
        <v>-1.0914982518973309E-2</v>
      </c>
      <c r="H9" s="37">
        <f>BS!G33/BS!G30</f>
        <v>-8.4517838761251893E-2</v>
      </c>
      <c r="I9" s="37">
        <f>BS!H33/BS!H30</f>
        <v>-0.14909699675324675</v>
      </c>
      <c r="J9" s="37">
        <f>BS!I33/BS!I30</f>
        <v>-5.8248873873873876E-2</v>
      </c>
      <c r="K9" s="37">
        <f>BS!J33/BS!J30</f>
        <v>-1.1106116792148929E-2</v>
      </c>
      <c r="L9" s="37">
        <f>BS!K33/BS!K30</f>
        <v>6.242380932363698E-3</v>
      </c>
      <c r="M9" s="37">
        <f>BS!L33/BS!L30</f>
        <v>1.7210445876802444E-2</v>
      </c>
      <c r="N9" s="37">
        <f>BS!M33/BS!M30</f>
        <v>2.9676550537419888E-3</v>
      </c>
      <c r="O9" s="37">
        <f>BS!N33/BS!N30</f>
        <v>-2.5981469099245393E-3</v>
      </c>
      <c r="P9" s="37">
        <f>BS!O33/BS!O30</f>
        <v>-0.23941471870300032</v>
      </c>
      <c r="Q9" s="37">
        <f>BS!P33/BS!P30</f>
        <v>-0.18602029312288612</v>
      </c>
      <c r="R9" s="37">
        <f>BS!Q33/BS!Q30</f>
        <v>6.9890559658332588E-2</v>
      </c>
      <c r="S9" s="37">
        <f>BS!R33/BS!R30</f>
        <v>-4.0596146126053792E-2</v>
      </c>
      <c r="T9" s="37">
        <f>BS!S33/BS!S30</f>
        <v>-0.18206067182060673</v>
      </c>
      <c r="U9" s="37">
        <f>BS!T33/BS!T30</f>
        <v>0.13249707578752068</v>
      </c>
      <c r="V9" s="37">
        <f>BS!U33/BS!U30</f>
        <v>8.4685643344861228E-2</v>
      </c>
      <c r="W9" s="37">
        <f>BS!V33/BS!V30</f>
        <v>-0.14500093791033578</v>
      </c>
      <c r="X9" s="37">
        <f>BS!W33/BS!W30</f>
        <v>1.3632286995515695E-2</v>
      </c>
      <c r="Y9" s="37">
        <f>BS!X33/BS!X30</f>
        <v>6.7196000588148799E-2</v>
      </c>
      <c r="Z9" s="37">
        <f>BS!Y33/BS!Y30</f>
        <v>6.5436241610738244E-2</v>
      </c>
      <c r="AA9" s="37">
        <f>BS!Z33/BS!Z30</f>
        <v>0.10711101968044985</v>
      </c>
      <c r="AB9" s="37">
        <f>BS!AA33/BS!AA30</f>
        <v>-2.7344265177825646E-2</v>
      </c>
      <c r="AC9" s="37">
        <f>BS!AB33/BS!AB30</f>
        <v>0.15941799151568015</v>
      </c>
      <c r="AD9" s="37">
        <f>BS!AC33/BS!AC30</f>
        <v>7.8280542986425335E-3</v>
      </c>
      <c r="AE9" s="37">
        <f>BS!AD33/BS!AD30</f>
        <v>5.470048413902738E-2</v>
      </c>
      <c r="AF9" s="37">
        <f>BS!AE33/BS!AE30</f>
        <v>-2.2005397550342535E-3</v>
      </c>
      <c r="AG9" s="37">
        <f>BS!AF33/BS!AF30</f>
        <v>6.3552157612291396E-2</v>
      </c>
      <c r="AH9" s="37">
        <f>BS!AG33/BS!AG30</f>
        <v>8.2459939367691637E-2</v>
      </c>
      <c r="AI9" s="37">
        <f>BS!AH33/BS!AH30</f>
        <v>0.1149701488839894</v>
      </c>
      <c r="AJ9" s="37">
        <f>BS!AI33/BS!AI30</f>
        <v>3.3880627144875851E-2</v>
      </c>
      <c r="AK9" s="37">
        <f>BS!AJ33/BS!AJ30</f>
        <v>8.213196339701398E-2</v>
      </c>
      <c r="AL9" s="37">
        <f>BS!AK33/BS!AK30</f>
        <v>6.8449575871819032E-2</v>
      </c>
      <c r="AM9" s="37">
        <f>BS!AL33/BS!AL30</f>
        <v>0.18708476425843309</v>
      </c>
      <c r="AN9" s="37">
        <f>BS!AM33/BS!AM30</f>
        <v>6.4355501905013393E-2</v>
      </c>
      <c r="AO9" s="37">
        <f>BS!AN33/BS!AN30</f>
        <v>0.14397553516819572</v>
      </c>
      <c r="AP9" s="37">
        <f>BS!AO33/BS!AO30</f>
        <v>0.10925429607441274</v>
      </c>
      <c r="AQ9" s="37">
        <f>BS!AP33/BS!AP30</f>
        <v>5.9193001149650898E-2</v>
      </c>
      <c r="AR9" s="37">
        <f>BS!AQ33/BS!AQ30</f>
        <v>1.8819000819000817E-2</v>
      </c>
      <c r="AS9" s="37">
        <f>BS!AR33/BS!AR30</f>
        <v>0.11723497636731939</v>
      </c>
      <c r="AT9" s="37">
        <f>BS!AS33/BS!AS30</f>
        <v>5.8808745916059314E-2</v>
      </c>
      <c r="AU9" s="37">
        <f>BS!AT33/BS!AT30</f>
        <v>3.7403453961641936E-2</v>
      </c>
      <c r="AV9" s="37">
        <f>BS!AU33/BS!AU30</f>
        <v>3.6692169155855874E-2</v>
      </c>
      <c r="AW9" s="37">
        <f>BS!AV33/BS!AV30</f>
        <v>6.6488333581917816E-2</v>
      </c>
      <c r="AX9" s="37">
        <f>BS!AW33/BS!AW30</f>
        <v>3.6692169155855874E-2</v>
      </c>
      <c r="AY9" s="37">
        <f>BS!AX33/BS!AX30</f>
        <v>1.358600083385542E-2</v>
      </c>
      <c r="AZ9" s="37">
        <f>BS!AY33/BS!AY30</f>
        <v>-2.4255849229159539E-3</v>
      </c>
      <c r="BA9" s="37">
        <f>BS!AZ33/BS!AZ30</f>
        <v>4.6624975560445765E-2</v>
      </c>
      <c r="BB9" s="37">
        <f>BS!BA33/BS!BA30</f>
        <v>6.6333755683088622E-3</v>
      </c>
      <c r="BC9" s="37">
        <f>BS!BB33/BS!BB30</f>
        <v>2.1066861938827241E-2</v>
      </c>
      <c r="BD9" s="37">
        <f>BS!BC33/BS!BC30</f>
        <v>1.731586649014006E-2</v>
      </c>
      <c r="BE9" s="37">
        <f>BS!BD33/BS!BD30</f>
        <v>4.7278138072377102E-2</v>
      </c>
      <c r="BF9" s="37">
        <f>BS!BE33/BS!BE30</f>
        <v>1.7257563723012494E-2</v>
      </c>
      <c r="BG9" s="37">
        <f>BS!BF33/BS!BF30</f>
        <v>2.5689276651555328E-2</v>
      </c>
      <c r="BH9" s="37">
        <f>BS!BG33/BS!BG30</f>
        <v>-1.2634417029814717E-2</v>
      </c>
      <c r="BI9" s="37">
        <f>BS!BH33/BS!BH30</f>
        <v>1.4069045211613462E-2</v>
      </c>
      <c r="BJ9" s="37">
        <f>BS!BI33/BS!BI30</f>
        <v>-7.5699295319567967E-3</v>
      </c>
      <c r="BK9" s="37">
        <f>BS!BJ33/BS!BJ30</f>
        <v>-3.8637766873557987E-2</v>
      </c>
      <c r="BL9" s="37">
        <f>BS!BK33/BS!BK30</f>
        <v>-3.8670366795366798E-2</v>
      </c>
      <c r="BM9" s="37">
        <f>BS!BL33/BS!BL30</f>
        <v>3.8534039005292543E-2</v>
      </c>
      <c r="BN9" s="37">
        <f>BS!BM33/BS!BM30</f>
        <v>2.6465832695089776E-2</v>
      </c>
      <c r="BO9" s="37">
        <f>BS!BN33/BS!BN30</f>
        <v>8.9193786143553694E-2</v>
      </c>
      <c r="BP9" s="37">
        <f>BS!BO33/BS!BO30</f>
        <v>6.0828756349758907E-2</v>
      </c>
      <c r="BQ9" s="37">
        <f>BS!BP33/BS!BP30</f>
        <v>0.10406406577876749</v>
      </c>
      <c r="BR9" s="37">
        <f>BS!BQ33/BS!BQ30</f>
        <v>7.9876354001610514E-2</v>
      </c>
      <c r="BS9" s="37">
        <f>BS!BR33/BS!BR30</f>
        <v>4.9126034958601718E-2</v>
      </c>
    </row>
    <row r="10" spans="1:71" s="28" customFormat="1" ht="30" x14ac:dyDescent="0.25">
      <c r="A10" s="36" t="s">
        <v>260</v>
      </c>
      <c r="B10" s="23" t="s">
        <v>200</v>
      </c>
      <c r="C10" s="23" t="s">
        <v>201</v>
      </c>
      <c r="D10" s="37">
        <f>BS!C34/BS!C30</f>
        <v>8.0267498565691334E-2</v>
      </c>
      <c r="E10" s="37">
        <f>BS!D34/BS!D30</f>
        <v>5.528945103468922E-2</v>
      </c>
      <c r="F10" s="37">
        <f>BS!E34/BS!E30</f>
        <v>6.7220645858667744E-2</v>
      </c>
      <c r="G10" s="37">
        <f>BS!F34/BS!F30</f>
        <v>3.1039481538330349E-3</v>
      </c>
      <c r="H10" s="37">
        <f>BS!G34/BS!G30</f>
        <v>-8.2984734663483647E-2</v>
      </c>
      <c r="I10" s="37">
        <f>BS!H34/BS!H30</f>
        <v>-0.14734679383116883</v>
      </c>
      <c r="J10" s="37">
        <f>BS!I34/BS!I30</f>
        <v>-5.1013513513513513E-2</v>
      </c>
      <c r="K10" s="37">
        <f>BS!J34/BS!J30</f>
        <v>-2.9722440723676816E-2</v>
      </c>
      <c r="L10" s="37">
        <f>BS!K34/BS!K30</f>
        <v>2.5221741140863424E-2</v>
      </c>
      <c r="M10" s="37">
        <f>BS!L34/BS!L30</f>
        <v>1.0631935676789155E-2</v>
      </c>
      <c r="N10" s="37">
        <f>BS!M34/BS!M30</f>
        <v>-1.0972842215516596E-3</v>
      </c>
      <c r="O10" s="37">
        <f>BS!N34/BS!N30</f>
        <v>6.113286846881269E-3</v>
      </c>
      <c r="P10" s="37">
        <f>BS!O34/BS!O30</f>
        <v>-0.24509928879145529</v>
      </c>
      <c r="Q10" s="37">
        <f>BS!P34/BS!P30</f>
        <v>-0.19210229632706341</v>
      </c>
      <c r="R10" s="37">
        <f>BS!Q34/BS!Q30</f>
        <v>-4.1818667141204739E-3</v>
      </c>
      <c r="S10" s="37">
        <f>BS!R34/BS!R30</f>
        <v>-0.74237254114813334</v>
      </c>
      <c r="T10" s="37">
        <f>BS!S34/BS!S30</f>
        <v>-0.16524255165242552</v>
      </c>
      <c r="U10" s="37">
        <f>BS!T34/BS!T30</f>
        <v>0.14415359173960393</v>
      </c>
      <c r="V10" s="37">
        <f>BS!U34/BS!U30</f>
        <v>9.6922940498359492E-2</v>
      </c>
      <c r="W10" s="37">
        <f>BS!V34/BS!V30</f>
        <v>-0.25863815419245917</v>
      </c>
      <c r="X10" s="37">
        <f>BS!W34/BS!W30</f>
        <v>1.6547085201793724E-2</v>
      </c>
      <c r="Y10" s="37">
        <f>BS!X34/BS!X30</f>
        <v>0.84278047345978524</v>
      </c>
      <c r="Z10" s="37">
        <f>BS!Y34/BS!Y30</f>
        <v>6.4126698313963004E-2</v>
      </c>
      <c r="AA10" s="37">
        <f>BS!Z34/BS!Z30</f>
        <v>-6.4012891723239387E-2</v>
      </c>
      <c r="AB10" s="37">
        <f>BS!AA34/BS!AA30</f>
        <v>-2.9190662504945706E-2</v>
      </c>
      <c r="AC10" s="37">
        <f>BS!AB34/BS!AB30</f>
        <v>0.15830789358918448</v>
      </c>
      <c r="AD10" s="37">
        <f>BS!AC34/BS!AC30</f>
        <v>3.7556561085972853E-3</v>
      </c>
      <c r="AE10" s="37">
        <f>BS!AD34/BS!AD30</f>
        <v>4.9895223643326825E-2</v>
      </c>
      <c r="AF10" s="37">
        <f>BS!AE34/BS!AE30</f>
        <v>1.9348141997093626E-2</v>
      </c>
      <c r="AG10" s="37">
        <f>BS!AF34/BS!AF30</f>
        <v>6.2927295449533183E-2</v>
      </c>
      <c r="AH10" s="37">
        <f>BS!AG34/BS!AG30</f>
        <v>8.2156777825898655E-2</v>
      </c>
      <c r="AI10" s="37">
        <f>BS!AH34/BS!AH30</f>
        <v>0.11308742289493895</v>
      </c>
      <c r="AJ10" s="37">
        <f>BS!AI34/BS!AI30</f>
        <v>3.5798398492699009E-2</v>
      </c>
      <c r="AK10" s="37">
        <f>BS!AJ34/BS!AJ30</f>
        <v>8.1554021512281263E-2</v>
      </c>
      <c r="AL10" s="37">
        <f>BS!AK34/BS!AK30</f>
        <v>6.7035815268614504E-2</v>
      </c>
      <c r="AM10" s="37">
        <f>BS!AL34/BS!AL30</f>
        <v>-0.36698013287543729</v>
      </c>
      <c r="AN10" s="37">
        <f>BS!AM34/BS!AM30</f>
        <v>6.3978271530423625E-2</v>
      </c>
      <c r="AO10" s="37">
        <f>BS!AN34/BS!AN30</f>
        <v>0.14373088685015289</v>
      </c>
      <c r="AP10" s="37">
        <f>BS!AO34/BS!AO30</f>
        <v>0.10728361973829419</v>
      </c>
      <c r="AQ10" s="37">
        <f>BS!AP34/BS!AP30</f>
        <v>-0.4910691753357822</v>
      </c>
      <c r="AR10" s="37">
        <f>BS!AQ34/BS!AQ30</f>
        <v>2.1707207207207205E-2</v>
      </c>
      <c r="AS10" s="37">
        <f>BS!AR34/BS!AR30</f>
        <v>0.11799459824442944</v>
      </c>
      <c r="AT10" s="37">
        <f>BS!AS34/BS!AS30</f>
        <v>6.3835134455893436E-2</v>
      </c>
      <c r="AU10" s="37">
        <f>BS!AT34/BS!AT30</f>
        <v>7.2897682895079413E-3</v>
      </c>
      <c r="AV10" s="37">
        <f>BS!AU34/BS!AU30</f>
        <v>5.7966244906229078E-2</v>
      </c>
      <c r="AW10" s="37">
        <f>BS!AV34/BS!AV30</f>
        <v>8.4526677756831398E-2</v>
      </c>
      <c r="AX10" s="37">
        <f>BS!AW34/BS!AW30</f>
        <v>5.7966244906229085E-2</v>
      </c>
      <c r="AY10" s="37">
        <f>BS!AX34/BS!AX30</f>
        <v>3.7369304193470385E-2</v>
      </c>
      <c r="AZ10" s="37">
        <f>BS!AY34/BS!AY30</f>
        <v>1.7327320199382865E-2</v>
      </c>
      <c r="BA10" s="37">
        <f>BS!AZ34/BS!AZ30</f>
        <v>5.7815145451746951E-2</v>
      </c>
      <c r="BB10" s="37">
        <f>BS!BA34/BS!BA30</f>
        <v>2.7986882313482897E-2</v>
      </c>
      <c r="BC10" s="37">
        <f>BS!BB34/BS!BB30</f>
        <v>3.492367487185264E-2</v>
      </c>
      <c r="BD10" s="37">
        <f>BS!BC34/BS!BC30</f>
        <v>3.6931224304926485E-2</v>
      </c>
      <c r="BE10" s="37">
        <f>BS!BD34/BS!BD30</f>
        <v>6.4853027878379516E-2</v>
      </c>
      <c r="BF10" s="37">
        <f>BS!BE34/BS!BE30</f>
        <v>3.996678460538667E-2</v>
      </c>
      <c r="BG10" s="37">
        <f>BS!BF34/BS!BF30</f>
        <v>4.3195620562826109E-2</v>
      </c>
      <c r="BH10" s="37">
        <f>BS!BG34/BS!BG30</f>
        <v>9.6560805091387893E-3</v>
      </c>
      <c r="BI10" s="37">
        <f>BS!BH34/BS!BH30</f>
        <v>2.3515816842409359E-2</v>
      </c>
      <c r="BJ10" s="37">
        <f>BS!BI34/BS!BI30</f>
        <v>7.0775763916669232E-3</v>
      </c>
      <c r="BK10" s="37">
        <f>BS!BJ34/BS!BJ30</f>
        <v>2.1447372696844634E-3</v>
      </c>
      <c r="BL10" s="37">
        <f>BS!BK34/BS!BK30</f>
        <v>-1.1432191119691121E-2</v>
      </c>
      <c r="BM10" s="37">
        <f>BS!BL34/BS!BL30</f>
        <v>3.8135286014645109E-2</v>
      </c>
      <c r="BN10" s="37">
        <f>BS!BM34/BS!BM30</f>
        <v>3.4720449323461827E-2</v>
      </c>
      <c r="BO10" s="37">
        <f>BS!BN34/BS!BN30</f>
        <v>9.8605284045810204E-2</v>
      </c>
      <c r="BP10" s="37">
        <f>BS!BO34/BS!BO30</f>
        <v>6.964750780021145E-2</v>
      </c>
      <c r="BQ10" s="37">
        <f>BS!BP34/BS!BP30</f>
        <v>0.10352875679842403</v>
      </c>
      <c r="BR10" s="37">
        <f>BS!BQ34/BS!BQ30</f>
        <v>7.979842585136504E-2</v>
      </c>
      <c r="BS10" s="37">
        <f>BS!BR34/BS!BR30</f>
        <v>4.2134314627414939E-2</v>
      </c>
    </row>
    <row r="11" spans="1:71" s="28" customFormat="1" x14ac:dyDescent="0.25">
      <c r="A11" s="36" t="s">
        <v>261</v>
      </c>
      <c r="B11" s="23" t="s">
        <v>202</v>
      </c>
      <c r="C11" s="23" t="s">
        <v>203</v>
      </c>
      <c r="D11" s="38">
        <v>2.8010310697348498E-2</v>
      </c>
      <c r="E11" s="38">
        <v>1.8419477896626523E-2</v>
      </c>
      <c r="F11" s="38">
        <v>1.7752798965163474E-2</v>
      </c>
      <c r="G11" s="38">
        <v>-1.391849718825853E-2</v>
      </c>
      <c r="H11" s="38">
        <v>-2.4586892830607405E-2</v>
      </c>
      <c r="I11" s="38">
        <v>-4.3070945833225203E-2</v>
      </c>
      <c r="J11" s="38">
        <v>-1.526031547685276E-2</v>
      </c>
      <c r="K11" s="38">
        <v>-4.5564940787069872E-4</v>
      </c>
      <c r="L11" s="38">
        <v>1.0194069600010193E-2</v>
      </c>
      <c r="M11" s="38">
        <v>3.8234216437526879E-3</v>
      </c>
      <c r="N11" s="38">
        <v>-3.2055368363537022E-4</v>
      </c>
      <c r="O11" s="38">
        <v>-8.1209440597469458E-4</v>
      </c>
      <c r="P11" s="38">
        <v>-7.484033672313746E-2</v>
      </c>
      <c r="Q11" s="38">
        <v>-5.2625804118223152E-2</v>
      </c>
      <c r="R11" s="38">
        <v>-7.8696320109839977E-4</v>
      </c>
      <c r="S11" s="38">
        <v>-0.32277413308341146</v>
      </c>
      <c r="T11" s="38">
        <v>-5.2991750395082138E-2</v>
      </c>
      <c r="U11" s="38">
        <v>5.1883950671050817E-2</v>
      </c>
      <c r="V11" s="38">
        <v>3.0060092682993908E-2</v>
      </c>
      <c r="W11" s="38">
        <v>-0.10587664617768221</v>
      </c>
      <c r="X11" s="38">
        <v>5.7304810342819427E-3</v>
      </c>
      <c r="Y11" s="38">
        <v>0.29236223585374871</v>
      </c>
      <c r="Z11" s="38">
        <v>1.6813485123230935E-2</v>
      </c>
      <c r="AA11" s="38">
        <v>-2.5300597036437514E-2</v>
      </c>
      <c r="AB11" s="38">
        <v>-7.5321449030406502E-3</v>
      </c>
      <c r="AC11" s="38">
        <v>4.3416567448991243E-2</v>
      </c>
      <c r="AD11" s="38">
        <v>8.8590503738412529E-4</v>
      </c>
      <c r="AE11" s="38">
        <v>1.447664971958698E-2</v>
      </c>
      <c r="AF11" s="38">
        <v>4.7572622262149651E-3</v>
      </c>
      <c r="AG11" s="38">
        <v>1.7125651464983443E-2</v>
      </c>
      <c r="AH11" s="38">
        <v>1.8158409870823542E-2</v>
      </c>
      <c r="AI11" s="38">
        <v>3.7067127043769681E-2</v>
      </c>
      <c r="AJ11" s="38">
        <v>1.0001174950064622E-2</v>
      </c>
      <c r="AK11" s="38">
        <v>2.4227163037361336E-2</v>
      </c>
      <c r="AL11" s="38">
        <v>1.5727935282356515E-2</v>
      </c>
      <c r="AM11" s="38">
        <v>-0.11004759361119532</v>
      </c>
      <c r="AN11" s="38">
        <v>1.7788592645423842E-2</v>
      </c>
      <c r="AO11" s="38">
        <v>4.8863659992098636E-2</v>
      </c>
      <c r="AP11" s="38">
        <v>2.7406087332991012E-2</v>
      </c>
      <c r="AQ11" s="38">
        <v>-0.21271254389117755</v>
      </c>
      <c r="AR11" s="38">
        <v>6.5091041796247473E-3</v>
      </c>
      <c r="AS11" s="38">
        <v>4.9747694142778368E-2</v>
      </c>
      <c r="AT11" s="38">
        <v>9.1954855234457726E-3</v>
      </c>
      <c r="AU11" s="38">
        <v>-1.1105053809033457E-2</v>
      </c>
      <c r="AV11" s="38">
        <v>3.6696122326720565E-2</v>
      </c>
      <c r="AW11" s="38">
        <v>3.7613442926593507E-2</v>
      </c>
      <c r="AX11" s="38">
        <v>1.3138723436899331E-2</v>
      </c>
      <c r="AY11" s="38">
        <v>6.5954617063776868E-3</v>
      </c>
      <c r="AZ11" s="38">
        <v>4.5129481703253807E-3</v>
      </c>
      <c r="BA11" s="38">
        <v>2.1014429358472336E-2</v>
      </c>
      <c r="BB11" s="38">
        <v>7.1897656796966096E-3</v>
      </c>
      <c r="BC11" s="38">
        <v>4.1669486527510565E-3</v>
      </c>
      <c r="BD11" s="38">
        <v>1.0435741429893477E-2</v>
      </c>
      <c r="BE11" s="38">
        <v>2.2847195778708591E-2</v>
      </c>
      <c r="BF11" s="38">
        <v>1.0594467333725722E-2</v>
      </c>
      <c r="BG11" s="38">
        <v>5.6401526047979017E-3</v>
      </c>
      <c r="BH11" s="38">
        <v>2.585667878012891E-3</v>
      </c>
      <c r="BI11" s="38">
        <v>7.6168580227010405E-3</v>
      </c>
      <c r="BJ11" s="38">
        <v>2.1289495485238507E-3</v>
      </c>
      <c r="BK11" s="38">
        <v>-2.4452237701489653E-3</v>
      </c>
      <c r="BL11" s="38">
        <v>-3.54250302608273E-3</v>
      </c>
      <c r="BM11" s="38">
        <v>9.5682030059801269E-3</v>
      </c>
      <c r="BN11" s="38">
        <v>1.0657471984954156E-2</v>
      </c>
      <c r="BO11" s="38">
        <v>3.7385106145155333E-2</v>
      </c>
      <c r="BP11" s="38">
        <v>2.2341424276137029E-2</v>
      </c>
      <c r="BQ11" s="38">
        <v>2.9459534245806249E-2</v>
      </c>
      <c r="BR11" s="38">
        <v>2.1282631071344631E-2</v>
      </c>
      <c r="BS11" s="38">
        <v>1.2034080516021374E-2</v>
      </c>
    </row>
    <row r="12" spans="1:71" s="28" customFormat="1" ht="30" x14ac:dyDescent="0.25">
      <c r="A12" s="36" t="s">
        <v>262</v>
      </c>
      <c r="B12" s="23" t="s">
        <v>204</v>
      </c>
      <c r="C12" s="23" t="s">
        <v>205</v>
      </c>
      <c r="D12" s="38">
        <v>4.4946189061119586E-2</v>
      </c>
      <c r="E12" s="38">
        <v>2.9232679266561472E-2</v>
      </c>
      <c r="F12" s="38">
        <v>2.8686476512647035E-2</v>
      </c>
      <c r="G12" s="38">
        <v>-2.2153538999059343E-2</v>
      </c>
      <c r="H12" s="38">
        <v>-3.754440376335829E-2</v>
      </c>
      <c r="I12" s="38">
        <v>-6.042638622332485E-2</v>
      </c>
      <c r="J12" s="38">
        <v>-1.930708883101695E-2</v>
      </c>
      <c r="K12" s="38">
        <v>-5.7908308203312789E-4</v>
      </c>
      <c r="L12" s="38">
        <v>1.3016596160104131E-2</v>
      </c>
      <c r="M12" s="38">
        <v>5.1596259271202835E-3</v>
      </c>
      <c r="N12" s="38">
        <v>-4.7186251642135184E-4</v>
      </c>
      <c r="O12" s="38">
        <v>-1.2021101326077739E-3</v>
      </c>
      <c r="P12" s="38">
        <v>-0.10888213211937967</v>
      </c>
      <c r="Q12" s="38">
        <v>-8.0674300095936999E-2</v>
      </c>
      <c r="R12" s="38">
        <v>-1.202407373059679E-3</v>
      </c>
      <c r="S12" s="38">
        <v>-0.46873177219029249</v>
      </c>
      <c r="T12" s="38">
        <v>-7.707149409048257E-2</v>
      </c>
      <c r="U12" s="38">
        <v>7.5446207107649113E-2</v>
      </c>
      <c r="V12" s="38">
        <v>4.3511146496815284E-2</v>
      </c>
      <c r="W12" s="38">
        <v>-0.15336535436373933</v>
      </c>
      <c r="X12" s="38">
        <v>8.347377588761579E-3</v>
      </c>
      <c r="Y12" s="38">
        <v>0.41032020189364787</v>
      </c>
      <c r="Z12" s="38">
        <v>2.2998458941806708E-2</v>
      </c>
      <c r="AA12" s="38">
        <v>-3.3669238827330805E-2</v>
      </c>
      <c r="AB12" s="38">
        <v>-1.0014478764478765E-2</v>
      </c>
      <c r="AC12" s="38">
        <v>5.8732680257700107E-2</v>
      </c>
      <c r="AD12" s="38">
        <v>1.1850117430380559E-3</v>
      </c>
      <c r="AE12" s="38">
        <v>1.9591570375729721E-2</v>
      </c>
      <c r="AF12" s="38">
        <v>6.5514768940938299E-3</v>
      </c>
      <c r="AG12" s="38">
        <v>2.3706001273920627E-2</v>
      </c>
      <c r="AH12" s="38">
        <v>2.5627343037589921E-2</v>
      </c>
      <c r="AI12" s="38">
        <v>5.2157420578473217E-2</v>
      </c>
      <c r="AJ12" s="38">
        <v>1.3380618224804446E-2</v>
      </c>
      <c r="AK12" s="38">
        <v>3.1234628627643871E-2</v>
      </c>
      <c r="AL12" s="38">
        <v>2.045695590429452E-2</v>
      </c>
      <c r="AM12" s="38">
        <v>-0.14657752879567729</v>
      </c>
      <c r="AN12" s="38">
        <v>2.3372310151658179E-2</v>
      </c>
      <c r="AO12" s="38">
        <v>6.2036377075578783E-2</v>
      </c>
      <c r="AP12" s="38">
        <v>3.4249979553190014E-2</v>
      </c>
      <c r="AQ12" s="38">
        <v>-0.27006079667513794</v>
      </c>
      <c r="AR12" s="38">
        <v>8.5601538566521477E-3</v>
      </c>
      <c r="AS12" s="38">
        <v>6.5196836072473577E-2</v>
      </c>
      <c r="AT12" s="38">
        <v>1.1789825473449684E-2</v>
      </c>
      <c r="AU12" s="38">
        <v>-1.4025245441795231E-2</v>
      </c>
      <c r="AV12" s="38">
        <v>4.7880331258581141E-2</v>
      </c>
      <c r="AW12" s="38">
        <v>5.0345382967687188E-2</v>
      </c>
      <c r="AX12" s="38">
        <v>1.7982969877028059E-2</v>
      </c>
      <c r="AY12" s="38">
        <v>9.319236077957151E-3</v>
      </c>
      <c r="AZ12" s="38">
        <v>6.4216580517941768E-3</v>
      </c>
      <c r="BA12" s="38">
        <v>2.9421103049242569E-2</v>
      </c>
      <c r="BB12" s="38">
        <v>9.8000259681114196E-3</v>
      </c>
      <c r="BC12" s="38">
        <v>5.5812026131941694E-3</v>
      </c>
      <c r="BD12" s="38">
        <v>1.3595146789108491E-2</v>
      </c>
      <c r="BE12" s="38">
        <v>2.9000426846109425E-2</v>
      </c>
      <c r="BF12" s="38">
        <v>1.3605776616991857E-2</v>
      </c>
      <c r="BG12" s="38">
        <v>7.2736118713130219E-3</v>
      </c>
      <c r="BH12" s="38">
        <v>3.3272233413791643E-3</v>
      </c>
      <c r="BI12" s="38">
        <v>9.796085171852183E-3</v>
      </c>
      <c r="BJ12" s="38">
        <v>2.747269154736949E-3</v>
      </c>
      <c r="BK12" s="38">
        <v>-3.177333428892233E-3</v>
      </c>
      <c r="BL12" s="38">
        <v>-4.6522761168838345E-3</v>
      </c>
      <c r="BM12" s="38">
        <v>1.2903858891641931E-2</v>
      </c>
      <c r="BN12" s="38">
        <v>1.4539752681657818E-2</v>
      </c>
      <c r="BO12" s="38">
        <v>5.0366629212181595E-2</v>
      </c>
      <c r="BP12" s="38">
        <v>3.0146939823315046E-2</v>
      </c>
      <c r="BQ12" s="38">
        <v>3.9487830050743959E-2</v>
      </c>
      <c r="BR12" s="38">
        <v>2.7307090380645865E-2</v>
      </c>
      <c r="BS12" s="38">
        <v>1.5276660318365604E-2</v>
      </c>
    </row>
    <row r="13" spans="1:71" s="28" customFormat="1" x14ac:dyDescent="0.25">
      <c r="A13" s="39" t="s">
        <v>263</v>
      </c>
      <c r="B13" s="22" t="s">
        <v>206</v>
      </c>
      <c r="C13" s="23" t="s">
        <v>207</v>
      </c>
      <c r="D13" s="40">
        <f>BS!C17/BS!C11</f>
        <v>0.37679717707121141</v>
      </c>
      <c r="E13" s="40">
        <f>BS!D17/BS!D11</f>
        <v>0.3630497695967011</v>
      </c>
      <c r="F13" s="40">
        <f>BS!E17/BS!E11</f>
        <v>0.39777363162789636</v>
      </c>
      <c r="G13" s="40">
        <f>BS!F17/BS!F11</f>
        <v>0.3425394226957067</v>
      </c>
      <c r="H13" s="40">
        <f>BS!G17/BS!G11</f>
        <v>0.34778800113283848</v>
      </c>
      <c r="I13" s="40">
        <f>BS!H17/BS!H11</f>
        <v>0.20921041472309387</v>
      </c>
      <c r="J13" s="40">
        <f>BS!I17/BS!I11</f>
        <v>0.20998894340404947</v>
      </c>
      <c r="K13" s="40">
        <f>BS!J17/BS!J11</f>
        <v>0.21629715830816226</v>
      </c>
      <c r="L13" s="40">
        <f>BS!K17/BS!K11</f>
        <v>0.2173847036199858</v>
      </c>
      <c r="M13" s="40">
        <f>BS!L17/BS!L11</f>
        <v>0.29618170842137032</v>
      </c>
      <c r="N13" s="40">
        <f>BS!M17/BS!M11</f>
        <v>0.34350198936657161</v>
      </c>
      <c r="O13" s="40">
        <f>BS!N17/BS!N11</f>
        <v>0.30421072295908841</v>
      </c>
      <c r="P13" s="40">
        <f>BS!O17/BS!O11</f>
        <v>0.32181900878803138</v>
      </c>
      <c r="Q13" s="40">
        <f>BS!P17/BS!P11</f>
        <v>0.37356756536944413</v>
      </c>
      <c r="R13" s="40">
        <f>BS!Q17/BS!Q11</f>
        <v>0.31574634718556471</v>
      </c>
      <c r="S13" s="40">
        <f>BS!R17/BS!R11</f>
        <v>0.3042366536228403</v>
      </c>
      <c r="T13" s="40">
        <f>BS!S17/BS!S11</f>
        <v>0.32107386947393501</v>
      </c>
      <c r="U13" s="40">
        <f>BS!T17/BS!T11</f>
        <v>0.30396544398810371</v>
      </c>
      <c r="V13" s="40">
        <f>BS!U17/BS!U11</f>
        <v>0.31402341244387427</v>
      </c>
      <c r="W13" s="40">
        <f>BS!V17/BS!V11</f>
        <v>0.30446666982667359</v>
      </c>
      <c r="X13" s="40">
        <f>BS!W17/BS!W11</f>
        <v>0.32222799035026106</v>
      </c>
      <c r="Y13" s="40">
        <f>BS!X17/BS!X11</f>
        <v>0.26256952656243154</v>
      </c>
      <c r="Z13" s="40">
        <f>BS!Y17/BS!Y11</f>
        <v>0.2750510171880588</v>
      </c>
      <c r="AA13" s="40">
        <f>BS!Z17/BS!Z11</f>
        <v>0.21903310870202167</v>
      </c>
      <c r="AB13" s="40">
        <f>BS!AA17/BS!AA11</f>
        <v>0.27492141648165652</v>
      </c>
      <c r="AC13" s="40">
        <f>BS!AB17/BS!AB11</f>
        <v>0.24693124482265233</v>
      </c>
      <c r="AD13" s="40">
        <f>BS!AC17/BS!AC11</f>
        <v>0.25778916823756171</v>
      </c>
      <c r="AE13" s="40">
        <f>BS!AD17/BS!AD11</f>
        <v>0.26428956871860865</v>
      </c>
      <c r="AF13" s="40">
        <f>BS!AE17/BS!AE11</f>
        <v>0.28313259063557916</v>
      </c>
      <c r="AG13" s="40">
        <f>BS!AF17/BS!AF11</f>
        <v>0.27207706177094643</v>
      </c>
      <c r="AH13" s="40">
        <f>BS!AG17/BS!AG11</f>
        <v>0.30935404230230673</v>
      </c>
      <c r="AI13" s="40">
        <f>BS!AH17/BS!AH11</f>
        <v>0.26920301252752543</v>
      </c>
      <c r="AJ13" s="40">
        <f>BS!AI17/BS!AI11</f>
        <v>0.23538345448119741</v>
      </c>
      <c r="AK13" s="40">
        <f>BS!AJ17/BS!AJ11</f>
        <v>0.21334616007391249</v>
      </c>
      <c r="AL13" s="40">
        <f>BS!AK17/BS!AK11</f>
        <v>0.2478653068872293</v>
      </c>
      <c r="AM13" s="40">
        <f>BS!AL17/BS!AL11</f>
        <v>0.25079394927082027</v>
      </c>
      <c r="AN13" s="40">
        <f>BS!AM17/BS!AM11</f>
        <v>0.22690606571187869</v>
      </c>
      <c r="AO13" s="40">
        <f>BS!AN17/BS!AN11</f>
        <v>0.19813780643041926</v>
      </c>
      <c r="AP13" s="40">
        <f>BS!AO17/BS!AO11</f>
        <v>0.20144226019954561</v>
      </c>
      <c r="AQ13" s="40">
        <f>BS!AP17/BS!AP11</f>
        <v>0.22621365320605416</v>
      </c>
      <c r="AR13" s="40">
        <f>BS!AQ17/BS!AQ11</f>
        <v>0.25240073657550066</v>
      </c>
      <c r="AS13" s="40">
        <f>BS!AR17/BS!AR11</f>
        <v>0.22190988205254344</v>
      </c>
      <c r="AT13" s="40">
        <f>BS!AS17/BS!AS11</f>
        <v>0.21372252309652753</v>
      </c>
      <c r="AU13" s="40">
        <f>BS!AT17/BS!AT11</f>
        <v>0.20253942248617654</v>
      </c>
      <c r="AV13" s="40">
        <f>BS!AU17/BS!AU11</f>
        <v>0.2461176708248394</v>
      </c>
      <c r="AW13" s="40">
        <f>BS!AV17/BS!AV11</f>
        <v>0.25713538057934665</v>
      </c>
      <c r="AX13" s="40">
        <f>BS!AW17/BS!AW11</f>
        <v>0.28108090081203241</v>
      </c>
      <c r="AY13" s="40">
        <f>BS!AX17/BS!AX11</f>
        <v>0.30299258356881509</v>
      </c>
      <c r="AZ13" s="40">
        <f>BS!AY17/BS!AY11</f>
        <v>0.29147794733333665</v>
      </c>
      <c r="BA13" s="40">
        <f>BS!AZ17/BS!AZ11</f>
        <v>0.28000475106658235</v>
      </c>
      <c r="BB13" s="40">
        <f>BS!BA17/BS!BA11</f>
        <v>0.25231321908830523</v>
      </c>
      <c r="BC13" s="40">
        <f>BS!BB17/BS!BB11</f>
        <v>0.25446948618960058</v>
      </c>
      <c r="BD13" s="40">
        <f>BS!BC17/BS!BC11</f>
        <v>0.20929318976197911</v>
      </c>
      <c r="BE13" s="40">
        <f>BS!BD17/BS!BD11</f>
        <v>0.2149490945830419</v>
      </c>
      <c r="BF13" s="40">
        <f>BS!BE17/BS!BE11</f>
        <v>0.22750634188662874</v>
      </c>
      <c r="BG13" s="40">
        <f>BS!BF17/BS!BF11</f>
        <v>0.2216394679747194</v>
      </c>
      <c r="BH13" s="40">
        <f>BS!BG17/BS!BG11</f>
        <v>0.22410286688971987</v>
      </c>
      <c r="BI13" s="40">
        <f>BS!BH17/BS!BH11</f>
        <v>0.2208242464910809</v>
      </c>
      <c r="BJ13" s="40">
        <f>BS!BI17/BS!BI11</f>
        <v>0.22924308869091944</v>
      </c>
      <c r="BK13" s="40">
        <f>BS!BJ17/BS!BJ11</f>
        <v>0.23158020515460126</v>
      </c>
      <c r="BL13" s="40">
        <f>BS!BK17/BS!BK11</f>
        <v>0.24574764444697988</v>
      </c>
      <c r="BM13" s="40">
        <f>BS!BL17/BS!BL11</f>
        <v>0.27019299499642602</v>
      </c>
      <c r="BN13" s="40">
        <f>BS!BM17/BS!BM11</f>
        <v>0.26383718907636111</v>
      </c>
      <c r="BO13" s="40">
        <f>BS!BN17/BS!BN11</f>
        <v>0.25178106881131723</v>
      </c>
      <c r="BP13" s="40">
        <f>BS!BO17/BS!BO11</f>
        <v>0.26567445456522265</v>
      </c>
      <c r="BQ13" s="40">
        <f>BS!BP17/BS!BP11</f>
        <v>0.24234775385008625</v>
      </c>
      <c r="BR13" s="40">
        <f>BS!BQ17/BS!BQ11</f>
        <v>0.19825303087628102</v>
      </c>
      <c r="BS13" s="40">
        <f>BS!BR17/BS!BR11</f>
        <v>0.22558922558922559</v>
      </c>
    </row>
    <row r="14" spans="1:71" s="28" customFormat="1" x14ac:dyDescent="0.25">
      <c r="A14" s="41" t="s">
        <v>264</v>
      </c>
      <c r="B14" s="23" t="s">
        <v>208</v>
      </c>
      <c r="C14" s="23" t="s">
        <v>209</v>
      </c>
      <c r="D14" s="42">
        <f>(BS!C13+BS!C15)/BS!C11</f>
        <v>0.25721686249483844</v>
      </c>
      <c r="E14" s="42">
        <f>(BS!D13+BS!D15)/BS!D11</f>
        <v>0.2420849324936965</v>
      </c>
      <c r="F14" s="42">
        <f>(BS!E13+BS!E15)/BS!E11</f>
        <v>0.22671642046524368</v>
      </c>
      <c r="G14" s="42">
        <f>(BS!F13+BS!F15)/BS!F11</f>
        <v>0.17577470552876931</v>
      </c>
      <c r="H14" s="42">
        <f>(BS!G13+BS!G15)/BS!G11</f>
        <v>0.2008022077177915</v>
      </c>
      <c r="I14" s="42">
        <f>(BS!H13+BS!H15)/BS!H11</f>
        <v>0</v>
      </c>
      <c r="J14" s="42">
        <f>(BS!I13+BS!I15)/BS!I11</f>
        <v>1.25250501002004E-3</v>
      </c>
      <c r="K14" s="42">
        <f>(BS!J13+BS!J15)/BS!J11</f>
        <v>0</v>
      </c>
      <c r="L14" s="42">
        <f>(BS!K13+BS!K15)/BS!K11</f>
        <v>0</v>
      </c>
      <c r="M14" s="42">
        <f>(BS!L13+BS!L15)/BS!L11</f>
        <v>6.5824026562028362E-2</v>
      </c>
      <c r="N14" s="42">
        <f>(BS!M13+BS!M15)/BS!M11</f>
        <v>0.11446780042956234</v>
      </c>
      <c r="O14" s="42">
        <f>(BS!N13+BS!N15)/BS!N11</f>
        <v>6.5092471511302069E-2</v>
      </c>
      <c r="P14" s="42">
        <f>(BS!O13+BS!O15)/BS!O11</f>
        <v>6.7087929045986899E-2</v>
      </c>
      <c r="Q14" s="42">
        <f>(BS!P13+BS!P15)/BS!P11</f>
        <v>8.7397828473831887E-2</v>
      </c>
      <c r="R14" s="42">
        <f>(BS!Q13+BS!Q15)/BS!Q11</f>
        <v>6.6501060911866687E-3</v>
      </c>
      <c r="S14" s="42">
        <f>(BS!R13+BS!R15)/BS!R11</f>
        <v>1.7150041674318731E-2</v>
      </c>
      <c r="T14" s="42">
        <f>(BS!S13+BS!S15)/BS!S11</f>
        <v>1.4413555889754166E-2</v>
      </c>
      <c r="U14" s="42">
        <f>(BS!T13+BS!T15)/BS!T11</f>
        <v>1.2972666761082E-2</v>
      </c>
      <c r="V14" s="42">
        <f>(BS!U13+BS!U15)/BS!U11</f>
        <v>1.1532499465469317E-2</v>
      </c>
      <c r="W14" s="42">
        <f>(BS!V13+BS!V15)/BS!V11</f>
        <v>1.2766428086141788E-2</v>
      </c>
      <c r="X14" s="42">
        <f>(BS!W13+BS!W15)/BS!W11</f>
        <v>1.151250496228662E-2</v>
      </c>
      <c r="Y14" s="42">
        <f>(BS!X13+BS!X15)/BS!X11</f>
        <v>7.6533963999474448E-3</v>
      </c>
      <c r="Z14" s="42">
        <f>(BS!Y13+BS!Y15)/BS!Y11</f>
        <v>6.7637220457366452E-3</v>
      </c>
      <c r="AA14" s="42">
        <f>(BS!Z13+BS!Z15)/BS!Z11</f>
        <v>6.8912979783181949E-3</v>
      </c>
      <c r="AB14" s="42">
        <f>(BS!AA13+BS!AA15)/BS!AA11</f>
        <v>5.8470533928296669E-3</v>
      </c>
      <c r="AC14" s="42">
        <f>(BS!AB13+BS!AB15)/BS!AB11</f>
        <v>5.1208675352059649E-3</v>
      </c>
      <c r="AD14" s="42">
        <f>(BS!AC13+BS!AC15)/BS!AC11</f>
        <v>4.4373371740834095E-3</v>
      </c>
      <c r="AE14" s="42">
        <f>(BS!AD13+BS!AD15)/BS!AD11</f>
        <v>6.5657299406417333E-2</v>
      </c>
      <c r="AF14" s="42">
        <f>(BS!AE13+BS!AE15)/BS!AE11</f>
        <v>4.172903251730338E-2</v>
      </c>
      <c r="AG14" s="42">
        <f>(BS!AF13+BS!AF15)/BS!AF11</f>
        <v>3.7235897078306955E-2</v>
      </c>
      <c r="AH14" s="42">
        <f>(BS!AG13+BS!AG15)/BS!AG11</f>
        <v>3.5614267816346086E-2</v>
      </c>
      <c r="AI14" s="42">
        <f>(BS!AH13+BS!AH15)/BS!AH11</f>
        <v>2.6933254380933001E-2</v>
      </c>
      <c r="AJ14" s="42">
        <f>(BS!AI13+BS!AI15)/BS!AI11</f>
        <v>1.571260733764435E-2</v>
      </c>
      <c r="AK14" s="42">
        <f>(BS!AJ13+BS!AJ15)/BS!AJ11</f>
        <v>1.0286791949632819E-2</v>
      </c>
      <c r="AL14" s="42">
        <f>(BS!AK13+BS!AK15)/BS!AK11</f>
        <v>9.8592931645208205E-3</v>
      </c>
      <c r="AM14" s="42">
        <f>(BS!AL13+BS!AL15)/BS!AL11</f>
        <v>0</v>
      </c>
      <c r="AN14" s="42">
        <f>(BS!AM13+BS!AM15)/BS!AM11</f>
        <v>0</v>
      </c>
      <c r="AO14" s="42">
        <f>(BS!AN13+BS!AN15)/BS!AN11</f>
        <v>0</v>
      </c>
      <c r="AP14" s="42">
        <f>(BS!AO13+BS!AO15)/BS!AO11</f>
        <v>0</v>
      </c>
      <c r="AQ14" s="42">
        <f>(BS!AP13+BS!AP15)/BS!AP11</f>
        <v>0</v>
      </c>
      <c r="AR14" s="42">
        <f>(BS!AQ13+BS!AQ15)/BS!AQ11</f>
        <v>0</v>
      </c>
      <c r="AS14" s="42">
        <f>(BS!AR13+BS!AR15)/BS!AR11</f>
        <v>0</v>
      </c>
      <c r="AT14" s="42">
        <f>(BS!AS13+BS!AS15)/BS!AS11</f>
        <v>0</v>
      </c>
      <c r="AU14" s="42">
        <f>(BS!AT13+BS!AT15)/BS!AT11</f>
        <v>0</v>
      </c>
      <c r="AV14" s="42">
        <f>(BS!AU13+BS!AU15)/BS!AU11</f>
        <v>0</v>
      </c>
      <c r="AW14" s="42">
        <f>(BS!AV13+BS!AV15)/BS!AV11</f>
        <v>0</v>
      </c>
      <c r="AX14" s="42">
        <f>(BS!AW13+BS!AW15)/BS!AW11</f>
        <v>4.1563516574342887E-2</v>
      </c>
      <c r="AY14" s="42">
        <f>(BS!AX13+BS!AX15)/BS!AX11</f>
        <v>7.9596792969404806E-2</v>
      </c>
      <c r="AZ14" s="42">
        <f>(BS!AY13+BS!AY15)/BS!AY11</f>
        <v>8.8968736307015142E-2</v>
      </c>
      <c r="BA14" s="42">
        <f>(BS!AZ13+BS!AZ15)/BS!AZ11</f>
        <v>9.8306951003020782E-2</v>
      </c>
      <c r="BB14" s="42">
        <f>(BS!BA13+BS!BA15)/BS!BA11</f>
        <v>4.2914704597310548E-3</v>
      </c>
      <c r="BC14" s="42">
        <f>(BS!BB13+BS!BB15)/BS!BB11</f>
        <v>6.3838800050062094E-2</v>
      </c>
      <c r="BD14" s="42">
        <f>(BS!BC13+BS!BC15)/BS!BC11</f>
        <v>6.2340723430401805E-2</v>
      </c>
      <c r="BE14" s="42">
        <f>(BS!BD13+BS!BD15)/BS!BD11</f>
        <v>5.5830807492033889E-2</v>
      </c>
      <c r="BF14" s="42">
        <f>(BS!BE13+BS!BE15)/BS!BE11</f>
        <v>4.1681990928037265E-3</v>
      </c>
      <c r="BG14" s="42">
        <f>(BS!BF13+BS!BF15)/BS!BF11</f>
        <v>4.5873030846146592E-2</v>
      </c>
      <c r="BH14" s="42">
        <f>(BS!BG13+BS!BG15)/BS!BG11</f>
        <v>4.1433538579769634E-2</v>
      </c>
      <c r="BI14" s="42">
        <f>(BS!BH13+BS!BH15)/BS!BH11</f>
        <v>3.7083636228075083E-2</v>
      </c>
      <c r="BJ14" s="42">
        <f>(BS!BI13+BS!BI15)/BS!BI11</f>
        <v>3.2517858620404336E-2</v>
      </c>
      <c r="BK14" s="42">
        <f>(BS!BJ13+BS!BJ15)/BS!BJ11</f>
        <v>2.843854553476231E-2</v>
      </c>
      <c r="BL14" s="42">
        <f>(BS!BK13+BS!BK15)/BS!BK11</f>
        <v>2.5214638181351435E-2</v>
      </c>
      <c r="BM14" s="42">
        <f>(BS!BL13+BS!BL15)/BS!BL11</f>
        <v>0.13520110183231926</v>
      </c>
      <c r="BN14" s="42">
        <f>(BS!BM13+BS!BM15)/BS!BM11</f>
        <v>0.13104887806575058</v>
      </c>
      <c r="BO14" s="42">
        <f>(BS!BN13+BS!BN15)/BS!BN11</f>
        <v>0.12434325744308233</v>
      </c>
      <c r="BP14" s="42">
        <f>(BS!BO13+BS!BO15)/BS!BO11</f>
        <v>0.11423325038053589</v>
      </c>
      <c r="BQ14" s="42">
        <f>(BS!BP13+BS!BP15)/BS!BP11</f>
        <v>8.979807016422775E-2</v>
      </c>
      <c r="BR14" s="42">
        <f>(BS!BQ13+BS!BQ15)/BS!BQ11</f>
        <v>8.8828938494184995E-2</v>
      </c>
      <c r="BS14" s="42">
        <f>(BS!BR13+BS!BR15)/BS!BR11</f>
        <v>0.11330357841985751</v>
      </c>
    </row>
    <row r="15" spans="1:71" s="28" customFormat="1" x14ac:dyDescent="0.25">
      <c r="A15" s="41" t="s">
        <v>265</v>
      </c>
      <c r="B15" s="23" t="s">
        <v>210</v>
      </c>
      <c r="C15" s="23" t="s">
        <v>211</v>
      </c>
      <c r="D15" s="27">
        <f>BS!C17/BS!C20</f>
        <v>0.60462011083447109</v>
      </c>
      <c r="E15" s="27">
        <f>BS!D17/BS!D20</f>
        <v>0.56998137729980602</v>
      </c>
      <c r="F15" s="27">
        <f>BS!E17/BS!E20</f>
        <v>0.66049891519578585</v>
      </c>
      <c r="G15" s="27">
        <f>BS!F17/BS!F20</f>
        <v>0.52100374458979726</v>
      </c>
      <c r="H15" s="27">
        <f>BS!G17/BS!G20</f>
        <v>0.53324379455900472</v>
      </c>
      <c r="I15" s="27">
        <f>BS!H17/BS!H20</f>
        <v>0.26456172713720361</v>
      </c>
      <c r="J15" s="27">
        <f>BS!I17/BS!I20</f>
        <v>0.26580506899341777</v>
      </c>
      <c r="K15" s="27">
        <f>BS!J17/BS!J20</f>
        <v>0.27599082869308877</v>
      </c>
      <c r="L15" s="27">
        <f>BS!K17/BS!K20</f>
        <v>0.27776700075439165</v>
      </c>
      <c r="M15" s="27">
        <f>BS!L17/BS!L20</f>
        <v>0.42082127157714161</v>
      </c>
      <c r="N15" s="27">
        <f>BS!M17/BS!M20</f>
        <v>0.52323947438991691</v>
      </c>
      <c r="O15" s="27">
        <f>BS!N17/BS!N20</f>
        <v>0.43721674506518893</v>
      </c>
      <c r="P15" s="27">
        <f>BS!O17/BS!O20</f>
        <v>0.47453262913328303</v>
      </c>
      <c r="Q15" s="27">
        <f>BS!P17/BS!P20</f>
        <v>0.5963413525829947</v>
      </c>
      <c r="R15" s="27">
        <f>BS!Q17/BS!Q20</f>
        <v>0.46145216185554017</v>
      </c>
      <c r="S15" s="27">
        <f>BS!R17/BS!R20</f>
        <v>0.43727030923229981</v>
      </c>
      <c r="T15" s="27">
        <f>BS!S17/BS!S20</f>
        <v>0.47291429072725677</v>
      </c>
      <c r="U15" s="27">
        <f>BS!T17/BS!T20</f>
        <v>0.43671027733127155</v>
      </c>
      <c r="V15" s="27">
        <f>BS!U17/BS!U20</f>
        <v>0.45777569984220673</v>
      </c>
      <c r="W15" s="27">
        <f>BS!V17/BS!V20</f>
        <v>0.43774562140796441</v>
      </c>
      <c r="X15" s="27">
        <f>BS!W17/BS!W20</f>
        <v>0.47542239243072759</v>
      </c>
      <c r="Y15" s="27">
        <f>BS!X17/BS!X20</f>
        <v>0.35605475709704237</v>
      </c>
      <c r="Z15" s="27">
        <f>BS!Y17/BS!Y20</f>
        <v>0.37940741170666586</v>
      </c>
      <c r="AA15" s="27">
        <f>BS!Z17/BS!Z20</f>
        <v>0.28046401344618527</v>
      </c>
      <c r="AB15" s="27">
        <f>BS!AA17/BS!AA20</f>
        <v>0.37916085612077849</v>
      </c>
      <c r="AC15" s="27">
        <f>BS!AB17/BS!AB20</f>
        <v>0.32790000000000002</v>
      </c>
      <c r="AD15" s="27">
        <f>BS!AC17/BS!AC20</f>
        <v>0.34733102178845082</v>
      </c>
      <c r="AE15" s="27">
        <f>BS!AD17/BS!AD20</f>
        <v>0.35923042202663058</v>
      </c>
      <c r="AF15" s="27">
        <f>BS!AE17/BS!AE20</f>
        <v>0.39495810095008554</v>
      </c>
      <c r="AG15" s="27">
        <f>BS!AF17/BS!AF20</f>
        <v>0.37377179297698221</v>
      </c>
      <c r="AH15" s="27">
        <f>BS!AG17/BS!AG20</f>
        <v>0.44791986234677411</v>
      </c>
      <c r="AI15" s="27">
        <f>BS!AH17/BS!AH20</f>
        <v>0.36836907806446711</v>
      </c>
      <c r="AJ15" s="27">
        <f>BS!AI17/BS!AI20</f>
        <v>0.30784509681449096</v>
      </c>
      <c r="AK15" s="27">
        <f>BS!AJ17/BS!AJ20</f>
        <v>0.27120716793800703</v>
      </c>
      <c r="AL15" s="27">
        <f>BS!AK17/BS!AK20</f>
        <v>0.32954909427381757</v>
      </c>
      <c r="AM15" s="27">
        <f>BS!AL17/BS!AL20</f>
        <v>0.33475096212839534</v>
      </c>
      <c r="AN15" s="27">
        <f>BS!AM17/BS!AM20</f>
        <v>0.29350387533543104</v>
      </c>
      <c r="AO15" s="27">
        <f>BS!AN17/BS!AN20</f>
        <v>0.24709707979669956</v>
      </c>
      <c r="AP15" s="27">
        <f>BS!AO17/BS!AO20</f>
        <v>0.25225760162299909</v>
      </c>
      <c r="AQ15" s="27">
        <f>BS!AP17/BS!AP20</f>
        <v>0.29235114602947865</v>
      </c>
      <c r="AR15" s="27">
        <f>BS!AQ17/BS!AQ20</f>
        <v>0.33761501505410568</v>
      </c>
      <c r="AS15" s="27">
        <f>BS!AR17/BS!AR20</f>
        <v>0.28519817555057125</v>
      </c>
      <c r="AT15" s="27">
        <f>BS!AS17/BS!AS20</f>
        <v>0.27181564953152698</v>
      </c>
      <c r="AU15" s="27">
        <f>BS!AT17/BS!AT20</f>
        <v>0.25398048279404212</v>
      </c>
      <c r="AV15" s="27">
        <f>BS!AU17/BS!AU20</f>
        <v>0.32646695817120713</v>
      </c>
      <c r="AW15" s="27">
        <f>BS!AV17/BS!AV20</f>
        <v>0.3461402977838437</v>
      </c>
      <c r="AX15" s="27">
        <f>BS!AW17/BS!AW20</f>
        <v>0.39097709482126491</v>
      </c>
      <c r="AY15" s="27">
        <f>BS!AX17/BS!AX20</f>
        <v>0.43470496357154526</v>
      </c>
      <c r="AZ15" s="27">
        <f>BS!AY17/BS!AY20</f>
        <v>0.41138867341715274</v>
      </c>
      <c r="BA15" s="27">
        <f>BS!AZ17/BS!AZ20</f>
        <v>0.388898053815458</v>
      </c>
      <c r="BB15" s="27">
        <f>BS!BA17/BS!BA20</f>
        <v>0.33745844587575319</v>
      </c>
      <c r="BC15" s="27">
        <f>BS!BB17/BS!BB20</f>
        <v>0.34132672167770767</v>
      </c>
      <c r="BD15" s="27">
        <f>BS!BC17/BS!BC20</f>
        <v>0.26469126995248343</v>
      </c>
      <c r="BE15" s="27">
        <f>BS!BD17/BS!BD20</f>
        <v>0.27380613545520921</v>
      </c>
      <c r="BF15" s="27">
        <f>BS!BE17/BS!BE20</f>
        <v>0.29450900922896628</v>
      </c>
      <c r="BG15" s="27">
        <f>BS!BF17/BS!BF20</f>
        <v>0.28475167850304189</v>
      </c>
      <c r="BH15" s="27">
        <f>BS!BG17/BS!BG20</f>
        <v>0.28883064175192358</v>
      </c>
      <c r="BI15" s="27">
        <f>BS!BH17/BS!BH20</f>
        <v>0.28340749246447539</v>
      </c>
      <c r="BJ15" s="27">
        <f>BS!BI17/BS!BI20</f>
        <v>0.29742947456312996</v>
      </c>
      <c r="BK15" s="27">
        <f>BS!BJ17/BS!BJ20</f>
        <v>0.30137199315797658</v>
      </c>
      <c r="BL15" s="27">
        <f>BS!BK17/BS!BK20</f>
        <v>0.32581621076515821</v>
      </c>
      <c r="BM15" s="27">
        <f>BS!BL17/BS!BL20</f>
        <v>0.37022526934378064</v>
      </c>
      <c r="BN15" s="27">
        <f>BS!BM17/BS!BM20</f>
        <v>0.3583951609092198</v>
      </c>
      <c r="BO15" s="27">
        <f>BS!BN17/BS!BN20</f>
        <v>0.3365072150891944</v>
      </c>
      <c r="BP15" s="27">
        <f>BS!BO17/BS!BO20</f>
        <v>0.36179383410653765</v>
      </c>
      <c r="BQ15" s="27">
        <f>BS!BP17/BS!BP20</f>
        <v>0.31986336752659372</v>
      </c>
      <c r="BR15" s="27">
        <f>BS!BQ17/BS!BQ20</f>
        <v>0.2472763085003796</v>
      </c>
      <c r="BS15" s="27">
        <f>BS!BR17/BS!BR20</f>
        <v>0.29130434782608694</v>
      </c>
    </row>
    <row r="16" spans="1:71" s="28" customFormat="1" x14ac:dyDescent="0.25">
      <c r="A16" s="41" t="s">
        <v>266</v>
      </c>
      <c r="B16" s="23" t="s">
        <v>212</v>
      </c>
      <c r="C16" s="23" t="s">
        <v>213</v>
      </c>
      <c r="D16" s="27">
        <f>(BS!C13+BS!C15)/BS!C20</f>
        <v>0.41273793269616899</v>
      </c>
      <c r="E16" s="27">
        <f>(BS!D13+BS!D15)/BS!D20</f>
        <v>0.38006883573998423</v>
      </c>
      <c r="F16" s="27">
        <f>(BS!E13+BS!E15)/BS!E20</f>
        <v>0.3764602222664355</v>
      </c>
      <c r="G16" s="27">
        <f>(BS!F13+BS!F15)/BS!F20</f>
        <v>0.26735398531342708</v>
      </c>
      <c r="H16" s="27">
        <f>(BS!G13+BS!G15)/BS!G20</f>
        <v>0.30787873891705209</v>
      </c>
      <c r="I16" s="27">
        <f>(BS!H13+BS!H15)/BS!H20</f>
        <v>0</v>
      </c>
      <c r="J16" s="27">
        <f>(BS!I13+BS!I15)/BS!I20</f>
        <v>1.5854271906230184E-3</v>
      </c>
      <c r="K16" s="27">
        <f>(BS!J13+BS!J15)/BS!J20</f>
        <v>0</v>
      </c>
      <c r="L16" s="27">
        <f>(BS!K13+BS!K15)/BS!K20</f>
        <v>0</v>
      </c>
      <c r="M16" s="27">
        <f>(BS!L13+BS!L15)/BS!L20</f>
        <v>9.3524177120188692E-2</v>
      </c>
      <c r="N16" s="27">
        <f>(BS!M13+BS!M15)/BS!M20</f>
        <v>0.17436310002681685</v>
      </c>
      <c r="O16" s="27">
        <f>(BS!N13+BS!N15)/BS!N20</f>
        <v>9.3551990033722096E-2</v>
      </c>
      <c r="P16" s="27">
        <f>(BS!O13+BS!O15)/BS!O20</f>
        <v>9.8923340399286214E-2</v>
      </c>
      <c r="Q16" s="27">
        <f>(BS!P13+BS!P15)/BS!P20</f>
        <v>0.13951676771873336</v>
      </c>
      <c r="R16" s="27">
        <f>(BS!Q13+BS!Q15)/BS!Q20</f>
        <v>9.7188957519223507E-3</v>
      </c>
      <c r="S16" s="27">
        <f>(BS!R13+BS!R15)/BS!R20</f>
        <v>2.4649245700594912E-2</v>
      </c>
      <c r="T16" s="27">
        <f>(BS!S13+BS!S15)/BS!S20</f>
        <v>2.1229932450214931E-2</v>
      </c>
      <c r="U16" s="27">
        <f>(BS!T13+BS!T15)/BS!T20</f>
        <v>1.8637963660040287E-2</v>
      </c>
      <c r="V16" s="27">
        <f>(BS!U13+BS!U15)/BS!U20</f>
        <v>1.6811797479204409E-2</v>
      </c>
      <c r="W16" s="27">
        <f>(BS!V13+BS!V15)/BS!V20</f>
        <v>1.8354876081870017E-2</v>
      </c>
      <c r="X16" s="27">
        <f>(BS!W13+BS!W15)/BS!W20</f>
        <v>1.6985807614327549E-2</v>
      </c>
      <c r="Y16" s="27">
        <f>(BS!X13+BS!X15)/BS!X20</f>
        <v>1.0378310963297305E-2</v>
      </c>
      <c r="Z16" s="27">
        <f>(BS!Y13+BS!Y15)/BS!Y20</f>
        <v>9.329928320612902E-3</v>
      </c>
      <c r="AA16" s="27">
        <f>(BS!Z13+BS!Z15)/BS!Z20</f>
        <v>8.8240590671708995E-3</v>
      </c>
      <c r="AB16" s="27">
        <f>(BS!AA13+BS!AA15)/BS!AA20</f>
        <v>8.064027163038865E-3</v>
      </c>
      <c r="AC16" s="27">
        <f>(BS!AB13+BS!AB15)/BS!AB20</f>
        <v>6.8000000000000005E-3</v>
      </c>
      <c r="AD16" s="27">
        <f>(BS!AC13+BS!AC15)/BS!AC20</f>
        <v>5.9786253442346941E-3</v>
      </c>
      <c r="AE16" s="27">
        <f>(BS!AD13+BS!AD15)/BS!AD20</f>
        <v>8.9243398781313474E-2</v>
      </c>
      <c r="AF16" s="27">
        <f>(BS!AE13+BS!AE15)/BS!AE20</f>
        <v>5.8210251954821893E-2</v>
      </c>
      <c r="AG16" s="27">
        <f>(BS!AF13+BS!AF15)/BS!AF20</f>
        <v>5.1153625092372118E-2</v>
      </c>
      <c r="AH16" s="27">
        <f>(BS!AG13+BS!AG15)/BS!AG20</f>
        <v>5.1566605754224969E-2</v>
      </c>
      <c r="AI16" s="27">
        <f>(BS!AH13+BS!AH15)/BS!AH20</f>
        <v>3.6854632466513056E-2</v>
      </c>
      <c r="AJ16" s="27">
        <f>(BS!AI13+BS!AI15)/BS!AI20</f>
        <v>2.0549656464709555E-2</v>
      </c>
      <c r="AK16" s="27">
        <f>(BS!AJ13+BS!AJ15)/BS!AJ20</f>
        <v>1.3076643661460224E-2</v>
      </c>
      <c r="AL16" s="27">
        <f>(BS!AK13+BS!AK15)/BS!AK20</f>
        <v>1.3108414297068697E-2</v>
      </c>
      <c r="AM16" s="27">
        <f>(BS!AL13+BS!AL15)/BS!AL20</f>
        <v>0</v>
      </c>
      <c r="AN16" s="27">
        <f>(BS!AM13+BS!AM15)/BS!AM20</f>
        <v>0</v>
      </c>
      <c r="AO16" s="27">
        <f>(BS!AN13+BS!AN15)/BS!AN20</f>
        <v>0</v>
      </c>
      <c r="AP16" s="27">
        <f>(BS!AO13+BS!AO15)/BS!AO20</f>
        <v>0</v>
      </c>
      <c r="AQ16" s="27">
        <f>(BS!AP13+BS!AP15)/BS!AP20</f>
        <v>0</v>
      </c>
      <c r="AR16" s="27">
        <f>(BS!AQ13+BS!AQ15)/BS!AQ20</f>
        <v>0</v>
      </c>
      <c r="AS16" s="27">
        <f>(BS!AR13+BS!AR15)/BS!AR20</f>
        <v>0</v>
      </c>
      <c r="AT16" s="27">
        <f>(BS!AS13+BS!AS15)/BS!AS20</f>
        <v>0</v>
      </c>
      <c r="AU16" s="27">
        <f>(BS!AT13+BS!AT15)/BS!AT20</f>
        <v>0</v>
      </c>
      <c r="AV16" s="27">
        <f>(BS!AU13+BS!AU15)/BS!AU20</f>
        <v>0</v>
      </c>
      <c r="AW16" s="27">
        <f>(BS!AV13+BS!AV15)/BS!AV20</f>
        <v>0</v>
      </c>
      <c r="AX16" s="27">
        <f>(BS!AW13+BS!AW15)/BS!AW20</f>
        <v>5.7813899535134952E-2</v>
      </c>
      <c r="AY16" s="27">
        <f>(BS!AX13+BS!AX15)/BS!AX20</f>
        <v>0.11419791395758173</v>
      </c>
      <c r="AZ16" s="27">
        <f>(BS!AY13+BS!AY15)/BS!AY20</f>
        <v>0.12556946671195857</v>
      </c>
      <c r="BA16" s="27">
        <f>(BS!AZ13+BS!AZ15)/BS!AZ20</f>
        <v>0.13653833292462716</v>
      </c>
      <c r="BB16" s="27">
        <f>(BS!BA13+BS!BA15)/BS!BA20</f>
        <v>5.7396634115936011E-3</v>
      </c>
      <c r="BC16" s="27">
        <f>(BS!BB13+BS!BB15)/BS!BB20</f>
        <v>8.5628688386988477E-2</v>
      </c>
      <c r="BD16" s="27">
        <f>(BS!BC13+BS!BC15)/BS!BC20</f>
        <v>7.8841768684951408E-2</v>
      </c>
      <c r="BE16" s="27">
        <f>(BS!BD13+BS!BD15)/BS!BD20</f>
        <v>7.1118316029155165E-2</v>
      </c>
      <c r="BF16" s="27">
        <f>(BS!BE13+BS!BE15)/BS!BE20</f>
        <v>5.3957712778944294E-3</v>
      </c>
      <c r="BG16" s="27">
        <f>(BS!BF13+BS!BF15)/BS!BF20</f>
        <v>5.8935453377608644E-2</v>
      </c>
      <c r="BH16" s="27">
        <f>(BS!BG13+BS!BG15)/BS!BG20</f>
        <v>5.340081411781758E-2</v>
      </c>
      <c r="BI16" s="27">
        <f>(BS!BH13+BS!BH15)/BS!BH20</f>
        <v>4.759341658293862E-2</v>
      </c>
      <c r="BJ16" s="27">
        <f>(BS!BI13+BS!BI15)/BS!BI20</f>
        <v>4.2190016103059585E-2</v>
      </c>
      <c r="BK16" s="27">
        <f>(BS!BJ13+BS!BJ15)/BS!BJ20</f>
        <v>3.7009126685087504E-2</v>
      </c>
      <c r="BL16" s="27">
        <f>(BS!BK13+BS!BK15)/BS!BK20</f>
        <v>3.3429976049413841E-2</v>
      </c>
      <c r="BM16" s="27">
        <f>(BS!BL13+BS!BL15)/BS!BL20</f>
        <v>0.18525596617376558</v>
      </c>
      <c r="BN16" s="27">
        <f>(BS!BM13+BS!BM15)/BS!BM20</f>
        <v>0.17801616180709798</v>
      </c>
      <c r="BO16" s="27">
        <f>(BS!BN13+BS!BN15)/BS!BN20</f>
        <v>0.16618566072037269</v>
      </c>
      <c r="BP16" s="27">
        <f>(BS!BO13+BS!BO15)/BS!BO20</f>
        <v>0.15556213601816207</v>
      </c>
      <c r="BQ16" s="27">
        <f>(BS!BP13+BS!BP15)/BS!BP20</f>
        <v>0.11852023657659748</v>
      </c>
      <c r="BR16" s="27">
        <f>(BS!BQ13+BS!BQ15)/BS!BQ20</f>
        <v>0.11079423049303433</v>
      </c>
      <c r="BS16" s="27">
        <f>(BS!BR13+BS!BR15)/BS!BR20</f>
        <v>0.14630940343781598</v>
      </c>
    </row>
    <row r="17" spans="1:71" s="28" customFormat="1" x14ac:dyDescent="0.25">
      <c r="A17" s="41" t="s">
        <v>267</v>
      </c>
      <c r="B17" s="28" t="s">
        <v>214</v>
      </c>
      <c r="C17" s="23" t="s">
        <v>215</v>
      </c>
      <c r="D17" s="43">
        <f>BS!C15/BS!C20</f>
        <v>0.21773351538029073</v>
      </c>
      <c r="E17" s="43">
        <f>BS!D15/BS!D20</f>
        <v>0.35375330284800566</v>
      </c>
      <c r="F17" s="43">
        <f>BS!E15/BS!E20</f>
        <v>0.34374555893471281</v>
      </c>
      <c r="G17" s="43">
        <f>BS!F15/BS!F20</f>
        <v>0</v>
      </c>
      <c r="H17" s="43">
        <f>BS!G15/BS!G20</f>
        <v>0</v>
      </c>
      <c r="I17" s="43">
        <f>BS!H15/BS!H20</f>
        <v>0</v>
      </c>
      <c r="J17" s="43">
        <f>BS!I15/BS!I20</f>
        <v>0</v>
      </c>
      <c r="K17" s="43">
        <f>BS!J15/BS!J20</f>
        <v>0</v>
      </c>
      <c r="L17" s="43">
        <f>BS!K15/BS!K20</f>
        <v>0</v>
      </c>
      <c r="M17" s="43">
        <f>BS!L15/BS!L20</f>
        <v>1.5224616704192131E-3</v>
      </c>
      <c r="N17" s="43">
        <f>BS!M15/BS!M20</f>
        <v>1.5231965674443553E-3</v>
      </c>
      <c r="O17" s="43">
        <f>BS!N15/BS!N20</f>
        <v>1.2135661662048671E-3</v>
      </c>
      <c r="P17" s="43">
        <f>BS!O15/BS!O20</f>
        <v>1.3533096204744967E-3</v>
      </c>
      <c r="Q17" s="43">
        <f>BS!P15/BS!P20</f>
        <v>0.13837425184685095</v>
      </c>
      <c r="R17" s="43">
        <f>BS!Q15/BS!Q20</f>
        <v>9.2650951720660533E-3</v>
      </c>
      <c r="S17" s="43">
        <f>BS!R15/BS!R20</f>
        <v>1.6608799821323423E-2</v>
      </c>
      <c r="T17" s="43">
        <f>BS!S15/BS!S20</f>
        <v>1.7940170190367578E-2</v>
      </c>
      <c r="U17" s="43">
        <f>BS!T15/BS!T20</f>
        <v>1.6643945713878772E-2</v>
      </c>
      <c r="V17" s="43">
        <f>BS!U15/BS!U20</f>
        <v>1.593516841018448E-2</v>
      </c>
      <c r="W17" s="43">
        <f>BS!V15/BS!V20</f>
        <v>1.3766157061402513E-2</v>
      </c>
      <c r="X17" s="43">
        <f>BS!W15/BS!W20</f>
        <v>1.365172336111737E-2</v>
      </c>
      <c r="Y17" s="43">
        <f>BS!X15/BS!X20</f>
        <v>8.9975056420002371E-3</v>
      </c>
      <c r="Z17" s="43">
        <f>BS!Y15/BS!Y20</f>
        <v>8.7930584172494844E-3</v>
      </c>
      <c r="AA17" s="43">
        <f>BS!Z15/BS!Z20</f>
        <v>5.4324989495167786E-3</v>
      </c>
      <c r="AB17" s="43">
        <f>BS!AA15/BS!AA20</f>
        <v>5.4871763778572731E-3</v>
      </c>
      <c r="AC17" s="43">
        <f>BS!AB15/BS!AB20</f>
        <v>5.1714285714285716E-3</v>
      </c>
      <c r="AD17" s="43">
        <f>BS!AC15/BS!AC20</f>
        <v>5.1653039966896401E-3</v>
      </c>
      <c r="AE17" s="43">
        <f>BS!AD15/BS!AD20</f>
        <v>3.1313473256601221E-2</v>
      </c>
      <c r="AF17" s="43">
        <f>BS!AE15/BS!AE20</f>
        <v>3.1108993582018442E-2</v>
      </c>
      <c r="AG17" s="43">
        <f>BS!AF15/BS!AF20</f>
        <v>3.0380162574924048E-2</v>
      </c>
      <c r="AH17" s="43">
        <f>BS!AG15/BS!AG20</f>
        <v>2.9611449760574091E-2</v>
      </c>
      <c r="AI17" s="43">
        <f>BS!AH15/BS!AH20</f>
        <v>0</v>
      </c>
      <c r="AJ17" s="43">
        <f>BS!AI15/BS!AI20</f>
        <v>0</v>
      </c>
      <c r="AK17" s="43">
        <f>BS!AJ15/BS!AJ20</f>
        <v>0</v>
      </c>
      <c r="AL17" s="43">
        <f>BS!AK15/BS!AK20</f>
        <v>0</v>
      </c>
      <c r="AM17" s="43">
        <f>BS!AL15/BS!AL20</f>
        <v>0</v>
      </c>
      <c r="AN17" s="43">
        <f>BS!AM15/BS!AM20</f>
        <v>0</v>
      </c>
      <c r="AO17" s="43">
        <f>BS!AN15/BS!AN20</f>
        <v>0</v>
      </c>
      <c r="AP17" s="43">
        <f>BS!AO15/BS!AO20</f>
        <v>0</v>
      </c>
      <c r="AQ17" s="43">
        <f>BS!AP15/BS!AP20</f>
        <v>0</v>
      </c>
      <c r="AR17" s="43">
        <f>BS!AQ15/BS!AQ20</f>
        <v>0</v>
      </c>
      <c r="AS17" s="43">
        <f>BS!AR15/BS!AR20</f>
        <v>0</v>
      </c>
      <c r="AT17" s="43">
        <f>BS!AS15/BS!AS20</f>
        <v>0</v>
      </c>
      <c r="AU17" s="43">
        <f>BS!AT15/BS!AT20</f>
        <v>0</v>
      </c>
      <c r="AV17" s="43">
        <f>BS!AU15/BS!AU20</f>
        <v>0</v>
      </c>
      <c r="AW17" s="43">
        <f>BS!AV15/BS!AV20</f>
        <v>0</v>
      </c>
      <c r="AX17" s="43">
        <f>BS!AW15/BS!AW20</f>
        <v>4.5642559509429789E-2</v>
      </c>
      <c r="AY17" s="43">
        <f>BS!AX15/BS!AX20</f>
        <v>9.015626217176427E-2</v>
      </c>
      <c r="AZ17" s="43">
        <f>BS!AY15/BS!AY20</f>
        <v>8.853119356938742E-2</v>
      </c>
      <c r="BA17" s="43">
        <f>BS!AZ15/BS!AZ20</f>
        <v>8.6963671484154223E-2</v>
      </c>
      <c r="BB17" s="43">
        <f>BS!BA15/BS!BA20</f>
        <v>0</v>
      </c>
      <c r="BC17" s="43">
        <f>BS!BB15/BS!BB20</f>
        <v>6.279781505442994E-2</v>
      </c>
      <c r="BD17" s="43">
        <f>BS!BC15/BS!BC20</f>
        <v>6.1949833755844029E-2</v>
      </c>
      <c r="BE17" s="43">
        <f>BS!BD15/BS!BD20</f>
        <v>6.0178940464552216E-2</v>
      </c>
      <c r="BF17" s="43">
        <f>BS!BE15/BS!BE20</f>
        <v>0</v>
      </c>
      <c r="BG17" s="43">
        <f>BS!BF15/BS!BF20</f>
        <v>3.7508786387764496E-2</v>
      </c>
      <c r="BH17" s="43">
        <f>BS!BG15/BS!BG20</f>
        <v>3.7384193552283514E-2</v>
      </c>
      <c r="BI17" s="43">
        <f>BS!BH15/BS!BH20</f>
        <v>3.7019759820104296E-2</v>
      </c>
      <c r="BJ17" s="43">
        <f>BS!BI15/BS!BI20</f>
        <v>3.6917755114212442E-2</v>
      </c>
      <c r="BK17" s="43">
        <f>BS!BJ15/BS!BJ20</f>
        <v>1.5861054293608928E-2</v>
      </c>
      <c r="BL17" s="43">
        <f>BS!BK15/BS!BK20</f>
        <v>1.6714988024706921E-2</v>
      </c>
      <c r="BM17" s="43">
        <f>BS!BL15/BS!BL20</f>
        <v>0.17469721220228857</v>
      </c>
      <c r="BN17" s="43">
        <f>BS!BM15/BS!BM20</f>
        <v>0.17279429138509525</v>
      </c>
      <c r="BO17" s="43">
        <f>BS!BN15/BS!BN20</f>
        <v>0.15111919100102261</v>
      </c>
      <c r="BP17" s="43">
        <f>BS!BO15/BS!BO20</f>
        <v>0.14586692111122079</v>
      </c>
      <c r="BQ17" s="43">
        <f>BS!BP15/BS!BP20</f>
        <v>0.11386039450518171</v>
      </c>
      <c r="BR17" s="43">
        <f>BS!BQ15/BS!BQ20</f>
        <v>0.11079423049303433</v>
      </c>
      <c r="BS17" s="43">
        <f>BS!BR15/BS!BR20</f>
        <v>0.13640040444893833</v>
      </c>
    </row>
    <row r="18" spans="1:71" s="28" customFormat="1" x14ac:dyDescent="0.25">
      <c r="A18" s="41" t="s">
        <v>268</v>
      </c>
      <c r="B18" s="23" t="s">
        <v>216</v>
      </c>
      <c r="C18" s="23" t="s">
        <v>217</v>
      </c>
      <c r="D18" s="27">
        <f>BS!C20/BS!C17</f>
        <v>1.6539310917393111</v>
      </c>
      <c r="E18" s="27">
        <f>BS!D20/BS!D17</f>
        <v>1.7544432850373763</v>
      </c>
      <c r="F18" s="27">
        <f>BS!E20/BS!E17</f>
        <v>1.5140070286165102</v>
      </c>
      <c r="G18" s="27">
        <f>BS!F20/BS!F17</f>
        <v>1.9193720014187838</v>
      </c>
      <c r="H18" s="27">
        <f>BS!G20/BS!G17</f>
        <v>1.8753148376100748</v>
      </c>
      <c r="I18" s="27">
        <f>BS!H20/BS!H17</f>
        <v>3.779836225068915</v>
      </c>
      <c r="J18" s="27">
        <f>BS!I20/BS!I17</f>
        <v>3.7621554915672561</v>
      </c>
      <c r="K18" s="27">
        <f>BS!J20/BS!J17</f>
        <v>3.6233088060764302</v>
      </c>
      <c r="L18" s="27">
        <f>BS!K20/BS!K17</f>
        <v>3.60013967564212</v>
      </c>
      <c r="M18" s="27">
        <f>BS!L20/BS!L17</f>
        <v>2.3763057324840764</v>
      </c>
      <c r="N18" s="27">
        <f>BS!M20/BS!M17</f>
        <v>1.9111707907091164</v>
      </c>
      <c r="O18" s="27">
        <f>BS!N20/BS!N17</f>
        <v>2.2871951069735452</v>
      </c>
      <c r="P18" s="27">
        <f>BS!O20/BS!O17</f>
        <v>2.1073366479065188</v>
      </c>
      <c r="Q18" s="27">
        <f>BS!P20/BS!P17</f>
        <v>1.6768919271967255</v>
      </c>
      <c r="R18" s="27">
        <f>BS!Q20/BS!Q17</f>
        <v>2.1670718714999864</v>
      </c>
      <c r="S18" s="27">
        <f>BS!R20/BS!R17</f>
        <v>2.2869149331352157</v>
      </c>
      <c r="T18" s="27">
        <f>BS!S20/BS!S17</f>
        <v>2.1145480684505866</v>
      </c>
      <c r="U18" s="27">
        <f>BS!T20/BS!T17</f>
        <v>2.289847644784047</v>
      </c>
      <c r="V18" s="27">
        <f>BS!U20/BS!U17</f>
        <v>2.1844759351461764</v>
      </c>
      <c r="W18" s="27">
        <f>BS!V20/BS!V17</f>
        <v>2.2844317592112091</v>
      </c>
      <c r="X18" s="27">
        <f>BS!W20/BS!W17</f>
        <v>2.1033927217589086</v>
      </c>
      <c r="Y18" s="27">
        <f>BS!X20/BS!X17</f>
        <v>2.8085567741128394</v>
      </c>
      <c r="Z18" s="27">
        <f>BS!Y20/BS!Y17</f>
        <v>2.6356891540461986</v>
      </c>
      <c r="AA18" s="27">
        <f>BS!Z20/BS!Z17</f>
        <v>3.5655198244956927</v>
      </c>
      <c r="AB18" s="27">
        <f>BS!AA20/BS!AA17</f>
        <v>2.6374030542895981</v>
      </c>
      <c r="AC18" s="27">
        <f>BS!AB20/BS!AB17</f>
        <v>3.0497102775236349</v>
      </c>
      <c r="AD18" s="27">
        <f>BS!AC20/BS!AC17</f>
        <v>2.8790978555582942</v>
      </c>
      <c r="AE18" s="27">
        <f>BS!AD20/BS!AD17</f>
        <v>2.7837286005968274</v>
      </c>
      <c r="AF18" s="27">
        <f>BS!AE20/BS!AE17</f>
        <v>2.5319141387262727</v>
      </c>
      <c r="AG18" s="27">
        <f>BS!AF20/BS!AF17</f>
        <v>2.6754292827591257</v>
      </c>
      <c r="AH18" s="27">
        <f>BS!AG20/BS!AG17</f>
        <v>2.2325422113695246</v>
      </c>
      <c r="AI18" s="27">
        <f>BS!AH20/BS!AH17</f>
        <v>2.7146686829804785</v>
      </c>
      <c r="AJ18" s="27">
        <f>BS!AI20/BS!AI17</f>
        <v>3.2483869658726618</v>
      </c>
      <c r="AK18" s="27">
        <f>BS!AJ20/BS!AJ17</f>
        <v>3.6872181793830081</v>
      </c>
      <c r="AL18" s="27">
        <f>BS!AK20/BS!AK17</f>
        <v>3.0344492440604753</v>
      </c>
      <c r="AM18" s="27">
        <f>BS!AL20/BS!AL17</f>
        <v>2.9872953721831133</v>
      </c>
      <c r="AN18" s="27">
        <f>BS!AM20/BS!AM17</f>
        <v>3.4071100385204436</v>
      </c>
      <c r="AO18" s="27">
        <f>BS!AN20/BS!AN17</f>
        <v>4.0469923838143105</v>
      </c>
      <c r="AP18" s="27">
        <f>BS!AO20/BS!AO17</f>
        <v>3.9642016477049822</v>
      </c>
      <c r="AQ18" s="27">
        <f>BS!AP20/BS!AP17</f>
        <v>3.4205441421432536</v>
      </c>
      <c r="AR18" s="27">
        <f>BS!AQ20/BS!AQ17</f>
        <v>2.9619535725913777</v>
      </c>
      <c r="AS18" s="27">
        <f>BS!AR20/BS!AR17</f>
        <v>3.5063337907737782</v>
      </c>
      <c r="AT18" s="27">
        <f>BS!AS20/BS!AS17</f>
        <v>3.6789640395006522</v>
      </c>
      <c r="AU18" s="27">
        <f>BS!AT20/BS!AT17</f>
        <v>3.9373104145601618</v>
      </c>
      <c r="AV18" s="27">
        <f>BS!AU20/BS!AU17</f>
        <v>3.0630971219928966</v>
      </c>
      <c r="AW18" s="27">
        <f>BS!AV20/BS!AV17</f>
        <v>2.8890019636617867</v>
      </c>
      <c r="AX18" s="27">
        <f>BS!AW20/BS!AW17</f>
        <v>2.5576945893905876</v>
      </c>
      <c r="AY18" s="27">
        <f>BS!AX20/BS!AX17</f>
        <v>2.300410816071615</v>
      </c>
      <c r="AZ18" s="27">
        <f>BS!AY20/BS!AY17</f>
        <v>2.4307912799193399</v>
      </c>
      <c r="BA18" s="27">
        <f>BS!AZ20/BS!AZ17</f>
        <v>2.5713679721177658</v>
      </c>
      <c r="BB18" s="27">
        <f>BS!BA20/BS!BA17</f>
        <v>2.9633278177550313</v>
      </c>
      <c r="BC18" s="27">
        <f>BS!BB20/BS!BB17</f>
        <v>2.9297442493946728</v>
      </c>
      <c r="BD18" s="27">
        <f>BS!BC20/BS!BC17</f>
        <v>3.7779863316969875</v>
      </c>
      <c r="BE18" s="27">
        <f>BS!BD20/BS!BD17</f>
        <v>3.6522191087408475</v>
      </c>
      <c r="BF18" s="27">
        <f>BS!BE20/BS!BE17</f>
        <v>3.3954818652849736</v>
      </c>
      <c r="BG18" s="27">
        <f>BS!BF20/BS!BF17</f>
        <v>3.5118318011576437</v>
      </c>
      <c r="BH18" s="27">
        <f>BS!BG20/BS!BG17</f>
        <v>3.4622365339578454</v>
      </c>
      <c r="BI18" s="27">
        <f>BS!BH20/BS!BH17</f>
        <v>3.5284882248670546</v>
      </c>
      <c r="BJ18" s="27">
        <f>BS!BI20/BS!BI17</f>
        <v>3.3621415680769999</v>
      </c>
      <c r="BK18" s="27">
        <f>BS!BJ20/BS!BJ17</f>
        <v>3.3181583647549115</v>
      </c>
      <c r="BL18" s="27">
        <f>BS!BK20/BS!BK17</f>
        <v>3.0692149959376325</v>
      </c>
      <c r="BM18" s="27">
        <f>BS!BL20/BS!BL17</f>
        <v>2.7010582010582009</v>
      </c>
      <c r="BN18" s="27">
        <f>BS!BM20/BS!BM17</f>
        <v>2.7902162447257384</v>
      </c>
      <c r="BO18" s="27">
        <f>BS!BN20/BS!BN17</f>
        <v>2.971704484062669</v>
      </c>
      <c r="BP18" s="27">
        <f>BS!BO20/BS!BO17</f>
        <v>2.7640050927610043</v>
      </c>
      <c r="BQ18" s="27">
        <f>BS!BP20/BS!BP17</f>
        <v>3.1263348714568231</v>
      </c>
      <c r="BR18" s="27">
        <f>BS!BQ20/BS!BQ17</f>
        <v>4.0440590773315632</v>
      </c>
      <c r="BS18" s="27">
        <f>BS!BR20/BS!BR17</f>
        <v>3.4328358208955225</v>
      </c>
    </row>
    <row r="19" spans="1:71" s="28" customFormat="1" x14ac:dyDescent="0.25">
      <c r="A19" s="41" t="s">
        <v>269</v>
      </c>
      <c r="B19" s="23" t="s">
        <v>218</v>
      </c>
      <c r="C19" s="23" t="s">
        <v>219</v>
      </c>
      <c r="D19" s="27">
        <f>(BS!C13+BS!C15)/(BS!C13+BS!C15+BS!C20)</f>
        <v>0.29215463331438318</v>
      </c>
      <c r="E19" s="27">
        <f>(BS!D13+BS!D15)/(BS!D13+BS!D15+BS!D20)</f>
        <v>0.2753984626688521</v>
      </c>
      <c r="F19" s="27">
        <f>(BS!E13+BS!E15)/(BS!E13+BS!E15+BS!E20)</f>
        <v>0.27349880234575041</v>
      </c>
      <c r="G19" s="27">
        <f>(BS!F13+BS!F15)/(BS!F13+BS!F15+BS!F20)</f>
        <v>0.21095446766382969</v>
      </c>
      <c r="H19" s="27">
        <f>(BS!G13+BS!G15)/(BS!G13+BS!G15+BS!G20)</f>
        <v>0.23540312244236145</v>
      </c>
      <c r="I19" s="27">
        <f>(BS!H13+BS!H15)/(BS!H13+BS!H15+BS!H20)</f>
        <v>0</v>
      </c>
      <c r="J19" s="27">
        <f>(BS!I13+BS!I15)/(BS!I13+BS!I15+BS!I20)</f>
        <v>1.582917590035261E-3</v>
      </c>
      <c r="K19" s="27">
        <f>(BS!J13+BS!J15)/(BS!J13+BS!J15+BS!J20)</f>
        <v>0</v>
      </c>
      <c r="L19" s="27">
        <f>(BS!K13+BS!K15)/(BS!K13+BS!K15+BS!K20)</f>
        <v>0</v>
      </c>
      <c r="M19" s="27">
        <f>(BS!L13+BS!L15)/(BS!L13+BS!L15+BS!L20)</f>
        <v>8.5525477238634032E-2</v>
      </c>
      <c r="N19" s="27">
        <f>(BS!M13+BS!M15)/(BS!M13+BS!M15+BS!M20)</f>
        <v>0.148474607234198</v>
      </c>
      <c r="O19" s="27">
        <f>(BS!N13+BS!N15)/(BS!N13+BS!N15+BS!N20)</f>
        <v>8.554873557574269E-2</v>
      </c>
      <c r="P19" s="27">
        <f>(BS!O13+BS!O15)/(BS!O13+BS!O15+BS!O20)</f>
        <v>9.001841781187675E-2</v>
      </c>
      <c r="Q19" s="27">
        <f>(BS!P13+BS!P15)/(BS!P13+BS!P15+BS!P20)</f>
        <v>0.12243502831295788</v>
      </c>
      <c r="R19" s="27">
        <f>(BS!Q13+BS!Q15)/(BS!Q13+BS!Q15+BS!Q20)</f>
        <v>9.6253479981523327E-3</v>
      </c>
      <c r="S19" s="27">
        <f>(BS!R13+BS!R15)/(BS!R13+BS!R15+BS!R20)</f>
        <v>2.4056276627365498E-2</v>
      </c>
      <c r="T19" s="27">
        <f>(BS!S13+BS!S15)/(BS!S13+BS!S15+BS!S20)</f>
        <v>2.0788592045356928E-2</v>
      </c>
      <c r="U19" s="27">
        <f>(BS!T13+BS!T15)/(BS!T13+BS!T15+BS!T20)</f>
        <v>1.829694584823123E-2</v>
      </c>
      <c r="V19" s="27">
        <f>(BS!U13+BS!U15)/(BS!U13+BS!U15+BS!U20)</f>
        <v>1.6533834010268988E-2</v>
      </c>
      <c r="W19" s="27">
        <f>(BS!V13+BS!V15)/(BS!V13+BS!V15+BS!V20)</f>
        <v>1.8024046933904393E-2</v>
      </c>
      <c r="X19" s="27">
        <f>(BS!W13+BS!W15)/(BS!W13+BS!W15+BS!W20)</f>
        <v>1.6702108807371965E-2</v>
      </c>
      <c r="Y19" s="27">
        <f>(BS!X13+BS!X15)/(BS!X13+BS!X15+BS!X20)</f>
        <v>1.0271707983718095E-2</v>
      </c>
      <c r="Z19" s="27">
        <f>(BS!Y13+BS!Y15)/(BS!Y13+BS!Y15+BS!Y20)</f>
        <v>9.2436853984272788E-3</v>
      </c>
      <c r="AA19" s="27">
        <f>(BS!Z13+BS!Z15)/(BS!Z13+BS!Z15+BS!Z20)</f>
        <v>8.7468761156729753E-3</v>
      </c>
      <c r="AB19" s="27">
        <f>(BS!AA13+BS!AA15)/(BS!AA13+BS!AA15+BS!AA20)</f>
        <v>7.9995188259352826E-3</v>
      </c>
      <c r="AC19" s="27">
        <f>(BS!AB13+BS!AB15)/(BS!AB13+BS!AB15+BS!AB20)</f>
        <v>6.7540723083035362E-3</v>
      </c>
      <c r="AD19" s="27">
        <f>(BS!AC13+BS!AC15)/(BS!AC13+BS!AC15+BS!AC20)</f>
        <v>5.943093812941478E-3</v>
      </c>
      <c r="AE19" s="27">
        <f>(BS!AD13+BS!AD15)/(BS!AD13+BS!AD15+BS!AD20)</f>
        <v>8.1931548890874492E-2</v>
      </c>
      <c r="AF19" s="27">
        <f>(BS!AE13+BS!AE15)/(BS!AE13+BS!AE15+BS!AE20)</f>
        <v>5.5008210180623976E-2</v>
      </c>
      <c r="AG19" s="27">
        <f>(BS!AF13+BS!AF15)/(BS!AF13+BS!AF15+BS!AF20)</f>
        <v>4.8664271207623809E-2</v>
      </c>
      <c r="AH19" s="27">
        <f>(BS!AG13+BS!AG15)/(BS!AG13+BS!AG15+BS!AG20)</f>
        <v>4.9037888301178383E-2</v>
      </c>
      <c r="AI19" s="27">
        <f>(BS!AH13+BS!AH15)/(BS!AH13+BS!AH15+BS!AH20)</f>
        <v>3.5544647545087127E-2</v>
      </c>
      <c r="AJ19" s="27">
        <f>(BS!AI13+BS!AI15)/(BS!AI13+BS!AI15+BS!AI20)</f>
        <v>2.0135871228349346E-2</v>
      </c>
      <c r="AK19" s="27">
        <f>(BS!AJ13+BS!AJ15)/(BS!AJ13+BS!AJ15+BS!AJ20)</f>
        <v>1.290785227680172E-2</v>
      </c>
      <c r="AL19" s="27">
        <f>(BS!AK13+BS!AK15)/(BS!AK13+BS!AK15+BS!AK20)</f>
        <v>1.2938807053698976E-2</v>
      </c>
      <c r="AM19" s="27">
        <f>(BS!AL13+BS!AL15)/(BS!AL13+BS!AL15+BS!AL20)</f>
        <v>0</v>
      </c>
      <c r="AN19" s="27">
        <f>(BS!AM13+BS!AM15)/(BS!AM13+BS!AM15+BS!AM20)</f>
        <v>0</v>
      </c>
      <c r="AO19" s="27">
        <f>(BS!AN13+BS!AN15)/(BS!AN13+BS!AN15+BS!AN20)</f>
        <v>0</v>
      </c>
      <c r="AP19" s="27">
        <f>(BS!AO13+BS!AO15)/(BS!AO13+BS!AO15+BS!AO20)</f>
        <v>0</v>
      </c>
      <c r="AQ19" s="27">
        <f>(BS!AP13+BS!AP15)/(BS!AP13+BS!AP15+BS!AP20)</f>
        <v>0</v>
      </c>
      <c r="AR19" s="27">
        <f>(BS!AQ13+BS!AQ15)/(BS!AQ13+BS!AQ15+BS!AQ20)</f>
        <v>0</v>
      </c>
      <c r="AS19" s="27">
        <f>(BS!AR13+BS!AR15)/(BS!AR13+BS!AR15+BS!AR20)</f>
        <v>0</v>
      </c>
      <c r="AT19" s="27">
        <f>(BS!AS13+BS!AS15)/(BS!AS13+BS!AS15+BS!AS20)</f>
        <v>0</v>
      </c>
      <c r="AU19" s="27">
        <f>(BS!AT13+BS!AT15)/(BS!AT13+BS!AT15+BS!AT20)</f>
        <v>0</v>
      </c>
      <c r="AV19" s="27">
        <f>(BS!AU13+BS!AU15)/(BS!AU13+BS!AU15+BS!AU20)</f>
        <v>0</v>
      </c>
      <c r="AW19" s="27">
        <f>(BS!AV13+BS!AV15)/(BS!AV13+BS!AV15+BS!AV20)</f>
        <v>0</v>
      </c>
      <c r="AX19" s="27">
        <f>(BS!AW13+BS!AW15)/(BS!AW13+BS!AW15+BS!AW20)</f>
        <v>5.4654131091056518E-2</v>
      </c>
      <c r="AY19" s="27">
        <f>(BS!AX13+BS!AX15)/(BS!AX13+BS!AX15+BS!AX20)</f>
        <v>0.10249338338101514</v>
      </c>
      <c r="AZ19" s="27">
        <f>(BS!AY13+BS!AY15)/(BS!AY13+BS!AY15+BS!AY20)</f>
        <v>0.11156083247245079</v>
      </c>
      <c r="BA19" s="27">
        <f>(BS!AZ13+BS!AZ15)/(BS!AZ13+BS!AZ15+BS!AZ20)</f>
        <v>0.12013526422226015</v>
      </c>
      <c r="BB19" s="27">
        <f>(BS!BA13+BS!BA15)/(BS!BA13+BS!BA15+BS!BA20)</f>
        <v>5.7069076823757269E-3</v>
      </c>
      <c r="BC19" s="27">
        <f>(BS!BB13+BS!BB15)/(BS!BB13+BS!BB15+BS!BB20)</f>
        <v>7.8874747234447484E-2</v>
      </c>
      <c r="BD19" s="27">
        <f>(BS!BC13+BS!BC15)/(BS!BC13+BS!BC15+BS!BC20)</f>
        <v>7.3080011335726433E-2</v>
      </c>
      <c r="BE19" s="27">
        <f>(BS!BD13+BS!BD15)/(BS!BD13+BS!BD15+BS!BD20)</f>
        <v>6.6396321456629229E-2</v>
      </c>
      <c r="BF19" s="27">
        <f>(BS!BE13+BS!BE15)/(BS!BE13+BS!BE15+BS!BE20)</f>
        <v>5.3668131814759955E-3</v>
      </c>
      <c r="BG19" s="27">
        <f>(BS!BF13+BS!BF15)/(BS!BF13+BS!BF15+BS!BF20)</f>
        <v>5.5655378417661397E-2</v>
      </c>
      <c r="BH19" s="27">
        <f>(BS!BG13+BS!BG15)/(BS!BG13+BS!BG15+BS!BG20)</f>
        <v>5.0693727783511063E-2</v>
      </c>
      <c r="BI19" s="27">
        <f>(BS!BH13+BS!BH15)/(BS!BH13+BS!BH15+BS!BH20)</f>
        <v>4.5431190984551797E-2</v>
      </c>
      <c r="BJ19" s="27">
        <f>(BS!BI13+BS!BI15)/(BS!BI13+BS!BI15+BS!BI20)</f>
        <v>4.048207663782448E-2</v>
      </c>
      <c r="BK19" s="27">
        <f>(BS!BJ13+BS!BJ15)/(BS!BJ13+BS!BJ15+BS!BJ20)</f>
        <v>3.5688332660476385E-2</v>
      </c>
      <c r="BL19" s="27">
        <f>(BS!BK13+BS!BK15)/(BS!BK13+BS!BK15+BS!BK20)</f>
        <v>3.2348564318996853E-2</v>
      </c>
      <c r="BM19" s="27">
        <f>(BS!BL13+BS!BL15)/(BS!BL13+BS!BL15+BS!BL20)</f>
        <v>0.15630038697194457</v>
      </c>
      <c r="BN19" s="27">
        <f>(BS!BM13+BS!BM15)/(BS!BM13+BS!BM15+BS!BM20)</f>
        <v>0.15111521181001286</v>
      </c>
      <c r="BO19" s="27">
        <f>(BS!BN13+BS!BN15)/(BS!BN13+BS!BN15+BS!BN20)</f>
        <v>0.14250360497291401</v>
      </c>
      <c r="BP19" s="27">
        <f>(BS!BO13+BS!BO15)/(BS!BO13+BS!BO15+BS!BO20)</f>
        <v>0.13462031263346716</v>
      </c>
      <c r="BQ19" s="27">
        <f>(BS!BP13+BS!BP15)/(BS!BP13+BS!BP15+BS!BP20)</f>
        <v>0.10596163815448419</v>
      </c>
      <c r="BR19" s="27">
        <f>(BS!BQ13+BS!BQ15)/(BS!BQ13+BS!BQ15+BS!BQ20)</f>
        <v>9.9743253477160648E-2</v>
      </c>
      <c r="BS19" s="27">
        <f>(BS!BR13+BS!BR15)/(BS!BR13+BS!BR15+BS!BR20)</f>
        <v>0.12763517685454706</v>
      </c>
    </row>
    <row r="20" spans="1:71" s="28" customFormat="1" x14ac:dyDescent="0.25">
      <c r="A20" s="41" t="s">
        <v>270</v>
      </c>
      <c r="B20" s="23" t="s">
        <v>220</v>
      </c>
      <c r="C20" s="23" t="s">
        <v>221</v>
      </c>
      <c r="D20" s="27">
        <f>BS!C15/(BS!C15+BS!C20)</f>
        <v>0.17880226882996966</v>
      </c>
      <c r="E20" s="27">
        <f>BS!D15/(BS!D15+BS!D20)</f>
        <v>0.26131297490006844</v>
      </c>
      <c r="F20" s="27">
        <f>BS!E15/(BS!E15+BS!E20)</f>
        <v>0.25581149396112274</v>
      </c>
      <c r="G20" s="27">
        <f>BS!F15/(BS!F15+BS!F20)</f>
        <v>0</v>
      </c>
      <c r="H20" s="27">
        <f>BS!G15/(BS!G15+BS!G20)</f>
        <v>0</v>
      </c>
      <c r="I20" s="27">
        <f>BS!H15/(BS!H15+BS!H20)</f>
        <v>0</v>
      </c>
      <c r="J20" s="27">
        <f>BS!I15/(BS!I15+BS!I20)</f>
        <v>0</v>
      </c>
      <c r="K20" s="27">
        <f>BS!J15/(BS!J15+BS!J20)</f>
        <v>0</v>
      </c>
      <c r="L20" s="27">
        <f>BS!K15/(BS!K15+BS!K20)</f>
        <v>0</v>
      </c>
      <c r="M20" s="27">
        <f>BS!L15/(BS!L15+BS!L20)</f>
        <v>1.5201473044148502E-3</v>
      </c>
      <c r="N20" s="27">
        <f>BS!M15/(BS!M15+BS!M20)</f>
        <v>1.5208799682971499E-3</v>
      </c>
      <c r="O20" s="27">
        <f>BS!N15/(BS!N15+BS!N20)</f>
        <v>1.2120952084696492E-3</v>
      </c>
      <c r="P20" s="27">
        <f>BS!O15/(BS!O15+BS!O20)</f>
        <v>1.3514806487107112E-3</v>
      </c>
      <c r="Q20" s="27">
        <f>BS!P15/(BS!P15+BS!P20)</f>
        <v>0.12155427059454157</v>
      </c>
      <c r="R20" s="27">
        <f>BS!Q15/(BS!Q15+BS!Q20)</f>
        <v>9.1800412165115846E-3</v>
      </c>
      <c r="S20" s="27">
        <f>BS!R15/(BS!R15+BS!R20)</f>
        <v>1.6337454313047992E-2</v>
      </c>
      <c r="T20" s="27">
        <f>BS!S15/(BS!S15+BS!S20)</f>
        <v>1.7623992760804928E-2</v>
      </c>
      <c r="U20" s="27">
        <f>BS!T15/(BS!T15+BS!T20)</f>
        <v>1.6371460022015411E-2</v>
      </c>
      <c r="V20" s="27">
        <f>BS!U15/(BS!U15+BS!U20)</f>
        <v>1.568522175988955E-2</v>
      </c>
      <c r="W20" s="27">
        <f>BS!V15/(BS!V15+BS!V20)</f>
        <v>1.3579223340130415E-2</v>
      </c>
      <c r="X20" s="27">
        <f>BS!W15/(BS!W15+BS!W20)</f>
        <v>1.3467863810116455E-2</v>
      </c>
      <c r="Y20" s="27">
        <f>BS!X15/(BS!X15+BS!X20)</f>
        <v>8.9172724329733069E-3</v>
      </c>
      <c r="Z20" s="27">
        <f>BS!Y15/(BS!Y15+BS!Y20)</f>
        <v>8.7164144755767798E-3</v>
      </c>
      <c r="AA20" s="27">
        <f>BS!Z15/(BS!Z15+BS!Z20)</f>
        <v>5.4031463625779878E-3</v>
      </c>
      <c r="AB20" s="27">
        <f>BS!AA15/(BS!AA15+BS!AA20)</f>
        <v>5.4572315856122053E-3</v>
      </c>
      <c r="AC20" s="27">
        <f>BS!AB15/(BS!AB15+BS!AB20)</f>
        <v>5.1448224894118993E-3</v>
      </c>
      <c r="AD20" s="27">
        <f>BS!AC15/(BS!AC15+BS!AC20)</f>
        <v>5.1387607353254317E-3</v>
      </c>
      <c r="AE20" s="27">
        <f>BS!AD15/(BS!AD15+BS!AD20)</f>
        <v>3.0362711308058427E-2</v>
      </c>
      <c r="AF20" s="27">
        <f>BS!AE15/(BS!AE15+BS!AE20)</f>
        <v>3.0170422114103992E-2</v>
      </c>
      <c r="AG20" s="27">
        <f>BS!AF15/(BS!AF15+BS!AF20)</f>
        <v>2.9484421069407917E-2</v>
      </c>
      <c r="AH20" s="27">
        <f>BS!AG15/(BS!AG15+BS!AG20)</f>
        <v>2.8759829513803424E-2</v>
      </c>
      <c r="AI20" s="27">
        <f>BS!AH15/(BS!AH15+BS!AH20)</f>
        <v>0</v>
      </c>
      <c r="AJ20" s="27">
        <f>BS!AI15/(BS!AI15+BS!AI20)</f>
        <v>0</v>
      </c>
      <c r="AK20" s="27">
        <f>BS!AJ15/(BS!AJ15+BS!AJ20)</f>
        <v>0</v>
      </c>
      <c r="AL20" s="27">
        <f>BS!AK15/(BS!AK15+BS!AK20)</f>
        <v>0</v>
      </c>
      <c r="AM20" s="27">
        <f>BS!AL15/(BS!AL15+BS!AL20)</f>
        <v>0</v>
      </c>
      <c r="AN20" s="27">
        <f>BS!AM15/(BS!AM15+BS!AM20)</f>
        <v>0</v>
      </c>
      <c r="AO20" s="27">
        <f>BS!AN15/(BS!AN15+BS!AN20)</f>
        <v>0</v>
      </c>
      <c r="AP20" s="27">
        <f>BS!AO15/(BS!AO15+BS!AO20)</f>
        <v>0</v>
      </c>
      <c r="AQ20" s="27">
        <f>BS!AP15/(BS!AP15+BS!AP20)</f>
        <v>0</v>
      </c>
      <c r="AR20" s="27">
        <f>BS!AQ15/(BS!AQ15+BS!AQ20)</f>
        <v>0</v>
      </c>
      <c r="AS20" s="27">
        <f>BS!AR15/(BS!AR15+BS!AR20)</f>
        <v>0</v>
      </c>
      <c r="AT20" s="27">
        <f>BS!AS15/(BS!AS15+BS!AS20)</f>
        <v>0</v>
      </c>
      <c r="AU20" s="27">
        <f>BS!AT15/(BS!AT15+BS!AT20)</f>
        <v>0</v>
      </c>
      <c r="AV20" s="27">
        <f>BS!AU15/(BS!AU15+BS!AU20)</f>
        <v>0</v>
      </c>
      <c r="AW20" s="27">
        <f>BS!AV15/(BS!AV15+BS!AV20)</f>
        <v>0</v>
      </c>
      <c r="AX20" s="27">
        <f>BS!AW15/(BS!AW15+BS!AW20)</f>
        <v>4.3650250359781935E-2</v>
      </c>
      <c r="AY20" s="27">
        <f>BS!AX15/(BS!AX15+BS!AX20)</f>
        <v>8.2700311230757592E-2</v>
      </c>
      <c r="AZ20" s="27">
        <f>BS!AY15/(BS!AY15+BS!AY20)</f>
        <v>8.133087420222293E-2</v>
      </c>
      <c r="BA20" s="27">
        <f>BS!AZ15/(BS!AZ15+BS!AZ20)</f>
        <v>8.0006051504382766E-2</v>
      </c>
      <c r="BB20" s="27">
        <f>BS!BA15/(BS!BA15+BS!BA20)</f>
        <v>0</v>
      </c>
      <c r="BC20" s="27">
        <f>BS!BB15/(BS!BB15+BS!BB20)</f>
        <v>5.9087263979004156E-2</v>
      </c>
      <c r="BD20" s="27">
        <f>BS!BC15/(BS!BC15+BS!BC20)</f>
        <v>5.8335932439240901E-2</v>
      </c>
      <c r="BE20" s="27">
        <f>BS!BD15/(BS!BD15+BS!BD20)</f>
        <v>5.6763003081520221E-2</v>
      </c>
      <c r="BF20" s="27">
        <f>BS!BE15/(BS!BE15+BS!BE20)</f>
        <v>0</v>
      </c>
      <c r="BG20" s="27">
        <f>BS!BF15/(BS!BF15+BS!BF20)</f>
        <v>3.6152740950133745E-2</v>
      </c>
      <c r="BH20" s="27">
        <f>BS!BG15/(BS!BG15+BS!BG20)</f>
        <v>3.6036980112710164E-2</v>
      </c>
      <c r="BI20" s="27">
        <f>BS!BH15/(BS!BH15+BS!BH20)</f>
        <v>3.5698220279357318E-2</v>
      </c>
      <c r="BJ20" s="27">
        <f>BS!BI15/(BS!BI15+BS!BI20)</f>
        <v>3.5603359024502478E-2</v>
      </c>
      <c r="BK20" s="27">
        <f>BS!BJ15/(BS!BJ15+BS!BJ20)</f>
        <v>1.561340916316366E-2</v>
      </c>
      <c r="BL20" s="27">
        <f>BS!BK15/(BS!BK15+BS!BK20)</f>
        <v>1.6440190438405076E-2</v>
      </c>
      <c r="BM20" s="27">
        <f>BS!BL15/(BS!BL15+BS!BL20)</f>
        <v>0.14871680156180098</v>
      </c>
      <c r="BN20" s="27">
        <f>BS!BM15/(BS!BM15+BS!BM20)</f>
        <v>0.14733554951143349</v>
      </c>
      <c r="BO20" s="27">
        <f>BS!BN15/(BS!BN15+BS!BN20)</f>
        <v>0.13128022900009872</v>
      </c>
      <c r="BP20" s="27">
        <f>BS!BO15/(BS!BO15+BS!BO20)</f>
        <v>0.12729830875104087</v>
      </c>
      <c r="BQ20" s="27">
        <f>BS!BP15/(BS!BP15+BS!BP20)</f>
        <v>0.10222142296006739</v>
      </c>
      <c r="BR20" s="27">
        <f>BS!BQ15/(BS!BQ15+BS!BQ20)</f>
        <v>9.9743253477160648E-2</v>
      </c>
      <c r="BS20" s="27">
        <f>BS!BR15/(BS!BR15+BS!BR20)</f>
        <v>0.12002847228401105</v>
      </c>
    </row>
    <row r="21" spans="1:71" s="28" customFormat="1" x14ac:dyDescent="0.25">
      <c r="A21" s="41" t="s">
        <v>271</v>
      </c>
      <c r="B21" s="23" t="s">
        <v>222</v>
      </c>
      <c r="C21" s="23" t="s">
        <v>223</v>
      </c>
      <c r="D21" s="27">
        <f>BS!C20/BS!C11</f>
        <v>0.62319656643767918</v>
      </c>
      <c r="E21" s="27">
        <f>BS!D20/BS!D11</f>
        <v>0.6369502304032989</v>
      </c>
      <c r="F21" s="27">
        <f>BS!E20/BS!E11</f>
        <v>0.60223207408294965</v>
      </c>
      <c r="G21" s="27">
        <f>BS!F20/BS!F11</f>
        <v>0.6574605773042933</v>
      </c>
      <c r="H21" s="27">
        <f>BS!G20/BS!G11</f>
        <v>0.65221199886716152</v>
      </c>
      <c r="I21" s="27">
        <f>BS!H20/BS!H11</f>
        <v>0.79078110423204129</v>
      </c>
      <c r="J21" s="27">
        <f>BS!I20/BS!I11</f>
        <v>0.7900110565959505</v>
      </c>
      <c r="K21" s="27">
        <f>BS!J20/BS!J11</f>
        <v>0.78371139842727211</v>
      </c>
      <c r="L21" s="27">
        <f>BS!K20/BS!K11</f>
        <v>0.78261529638001415</v>
      </c>
      <c r="M21" s="27">
        <f>BS!L20/BS!L11</f>
        <v>0.70381829157862963</v>
      </c>
      <c r="N21" s="27">
        <f>BS!M20/BS!M11</f>
        <v>0.65649096862786516</v>
      </c>
      <c r="O21" s="27">
        <f>BS!N20/BS!N11</f>
        <v>0.69578927704091165</v>
      </c>
      <c r="P21" s="27">
        <f>BS!O20/BS!O11</f>
        <v>0.67818099121196862</v>
      </c>
      <c r="Q21" s="27">
        <f>BS!P20/BS!P11</f>
        <v>0.62643243463055587</v>
      </c>
      <c r="R21" s="27">
        <f>BS!Q20/BS!Q11</f>
        <v>0.68424502751470617</v>
      </c>
      <c r="S21" s="27">
        <f>BS!R20/BS!R11</f>
        <v>0.69576334637715964</v>
      </c>
      <c r="T21" s="27">
        <f>BS!S20/BS!S11</f>
        <v>0.67892613052606499</v>
      </c>
      <c r="U21" s="27">
        <f>BS!T20/BS!T11</f>
        <v>0.69603455601189634</v>
      </c>
      <c r="V21" s="27">
        <f>BS!U20/BS!U11</f>
        <v>0.68597658755612578</v>
      </c>
      <c r="W21" s="27">
        <f>BS!V20/BS!V11</f>
        <v>0.6955333301733263</v>
      </c>
      <c r="X21" s="27">
        <f>BS!W20/BS!W11</f>
        <v>0.67777200964973883</v>
      </c>
      <c r="Y21" s="27">
        <f>BS!X20/BS!X11</f>
        <v>0.73744142250251821</v>
      </c>
      <c r="Z21" s="27">
        <f>BS!Y20/BS!Y11</f>
        <v>0.72494898281194109</v>
      </c>
      <c r="AA21" s="27">
        <f>BS!Z20/BS!Z11</f>
        <v>0.78096689129797825</v>
      </c>
      <c r="AB21" s="27">
        <f>BS!AA20/BS!AA11</f>
        <v>0.72507858351834353</v>
      </c>
      <c r="AC21" s="27">
        <f>BS!AB20/BS!AB11</f>
        <v>0.75306875517734773</v>
      </c>
      <c r="AD21" s="27">
        <f>BS!AC20/BS!AC11</f>
        <v>0.74220024145892016</v>
      </c>
      <c r="AE21" s="27">
        <f>BS!AD20/BS!AD11</f>
        <v>0.73571043128139135</v>
      </c>
      <c r="AF21" s="27">
        <f>BS!AE20/BS!AE11</f>
        <v>0.71686740936442073</v>
      </c>
      <c r="AG21" s="27">
        <f>BS!AF20/BS!AF11</f>
        <v>0.72792293822905352</v>
      </c>
      <c r="AH21" s="27">
        <f>BS!AG20/BS!AG11</f>
        <v>0.69064595769769321</v>
      </c>
      <c r="AI21" s="27">
        <f>BS!AH20/BS!AH11</f>
        <v>0.73079698747247468</v>
      </c>
      <c r="AJ21" s="27">
        <f>BS!AI20/BS!AI11</f>
        <v>0.76461654551880265</v>
      </c>
      <c r="AK21" s="27">
        <f>BS!AJ20/BS!AJ11</f>
        <v>0.78665383992608751</v>
      </c>
      <c r="AL21" s="27">
        <f>BS!AK20/BS!AK11</f>
        <v>0.7521346931127707</v>
      </c>
      <c r="AM21" s="27">
        <f>BS!AL20/BS!AL11</f>
        <v>0.74919560402824781</v>
      </c>
      <c r="AN21" s="27">
        <f>BS!AM20/BS!AM11</f>
        <v>0.77309393428812134</v>
      </c>
      <c r="AO21" s="27">
        <f>BS!AN20/BS!AN11</f>
        <v>0.80186219356958077</v>
      </c>
      <c r="AP21" s="27">
        <f>BS!AO20/BS!AO11</f>
        <v>0.79855773980045452</v>
      </c>
      <c r="AQ21" s="27">
        <f>BS!AP20/BS!AP11</f>
        <v>0.77377378634679395</v>
      </c>
      <c r="AR21" s="27">
        <f>BS!AQ20/BS!AQ11</f>
        <v>0.74759926342449934</v>
      </c>
      <c r="AS21" s="27">
        <f>BS!AR20/BS!AR11</f>
        <v>0.77809011794745675</v>
      </c>
      <c r="AT21" s="27">
        <f>BS!AS20/BS!AS11</f>
        <v>0.78627747690347238</v>
      </c>
      <c r="AU21" s="27">
        <f>BS!AT20/BS!AT11</f>
        <v>0.79746057751382349</v>
      </c>
      <c r="AV21" s="27">
        <f>BS!AU20/BS!AU11</f>
        <v>0.75388232917516063</v>
      </c>
      <c r="AW21" s="27">
        <f>BS!AV20/BS!AV11</f>
        <v>0.74286461942065329</v>
      </c>
      <c r="AX21" s="27">
        <f>BS!AW20/BS!AW11</f>
        <v>0.71891909918796781</v>
      </c>
      <c r="AY21" s="27">
        <f>BS!AX20/BS!AX11</f>
        <v>0.69700741643118491</v>
      </c>
      <c r="AZ21" s="27">
        <f>BS!AY20/BS!AY11</f>
        <v>0.70852205266666346</v>
      </c>
      <c r="BA21" s="27">
        <f>BS!AZ20/BS!AZ11</f>
        <v>0.71999524893341771</v>
      </c>
      <c r="BB21" s="27">
        <f>BS!BA20/BS!BA11</f>
        <v>0.74768678091169472</v>
      </c>
      <c r="BC21" s="27">
        <f>BS!BB20/BS!BB11</f>
        <v>0.74553051381039948</v>
      </c>
      <c r="BD21" s="27">
        <f>BS!BC20/BS!BC11</f>
        <v>0.79070681023802092</v>
      </c>
      <c r="BE21" s="27">
        <f>BS!BD20/BS!BD11</f>
        <v>0.78504119064272948</v>
      </c>
      <c r="BF21" s="27">
        <f>BS!BE20/BS!BE11</f>
        <v>0.77249365811337112</v>
      </c>
      <c r="BG21" s="27">
        <f>BS!BF20/BS!BF11</f>
        <v>0.77836053202528077</v>
      </c>
      <c r="BH21" s="27">
        <f>BS!BG20/BS!BG11</f>
        <v>0.77589713311028019</v>
      </c>
      <c r="BI21" s="27">
        <f>BS!BH20/BS!BH11</f>
        <v>0.7791757535089191</v>
      </c>
      <c r="BJ21" s="27">
        <f>BS!BI20/BS!BI11</f>
        <v>0.77074771768210271</v>
      </c>
      <c r="BK21" s="27">
        <f>BS!BJ20/BS!BJ11</f>
        <v>0.76841979484539868</v>
      </c>
      <c r="BL21" s="27">
        <f>BS!BK20/BS!BK11</f>
        <v>0.75425235555302017</v>
      </c>
      <c r="BM21" s="27">
        <f>BS!BL20/BS!BL11</f>
        <v>0.72980700500357398</v>
      </c>
      <c r="BN21" s="27">
        <f>BS!BM20/BS!BM11</f>
        <v>0.73616281092363889</v>
      </c>
      <c r="BO21" s="27">
        <f>BS!BN20/BS!BN11</f>
        <v>0.74821893118868288</v>
      </c>
      <c r="BP21" s="27">
        <f>BS!BO20/BS!BO11</f>
        <v>0.73432554543477735</v>
      </c>
      <c r="BQ21" s="27">
        <f>BS!BP20/BS!BP11</f>
        <v>0.7576602338807592</v>
      </c>
      <c r="BR21" s="27">
        <f>BS!BQ20/BS!BQ11</f>
        <v>0.8017469691237189</v>
      </c>
      <c r="BS21" s="27">
        <f>BS!BR20/BS!BR11</f>
        <v>0.77441077441077444</v>
      </c>
    </row>
    <row r="22" spans="1:71" s="28" customFormat="1" x14ac:dyDescent="0.25">
      <c r="A22" s="44" t="s">
        <v>272</v>
      </c>
      <c r="B22" s="31" t="s">
        <v>224</v>
      </c>
      <c r="C22" s="23" t="s">
        <v>225</v>
      </c>
      <c r="D22" s="32">
        <f>BS!C9/BS!C20</f>
        <v>1.0185025299172756</v>
      </c>
      <c r="E22" s="32">
        <f>BS!D9/BS!D20</f>
        <v>0.93521055351345028</v>
      </c>
      <c r="F22" s="32">
        <f>BS!E9/BS!E20</f>
        <v>1.0898540014590379</v>
      </c>
      <c r="G22" s="32">
        <f>BS!F9/BS!F20</f>
        <v>1.3181053348246852</v>
      </c>
      <c r="H22" s="32">
        <f>BS!G9/BS!G20</f>
        <v>1.3277018156847697</v>
      </c>
      <c r="I22" s="32">
        <f>BS!H9/BS!H20</f>
        <v>1.0486374020012657</v>
      </c>
      <c r="J22" s="32">
        <f>BS!I9/BS!I20</f>
        <v>0.936757856065079</v>
      </c>
      <c r="K22" s="32">
        <f>BS!J9/BS!J20</f>
        <v>0.93652145430723877</v>
      </c>
      <c r="L22" s="32">
        <f>BS!K9/BS!K20</f>
        <v>0.94450910658476117</v>
      </c>
      <c r="M22" s="32">
        <f>BS!L9/BS!L20</f>
        <v>1.0157928594403345</v>
      </c>
      <c r="N22" s="32">
        <f>BS!M9/BS!M20</f>
        <v>1.1183266291230893</v>
      </c>
      <c r="O22" s="32">
        <f>BS!N9/BS!N20</f>
        <v>1.0324870588740682</v>
      </c>
      <c r="P22" s="32">
        <f>BS!O9/BS!O20</f>
        <v>1.0120121199056278</v>
      </c>
      <c r="Q22" s="32">
        <f>BS!P9/BS!P20</f>
        <v>1.0791841398023967</v>
      </c>
      <c r="R22" s="32">
        <f>BS!Q9/BS!Q20</f>
        <v>1.24180007563343</v>
      </c>
      <c r="S22" s="32">
        <f>BS!R9/BS!R20</f>
        <v>1.0663539826602504</v>
      </c>
      <c r="T22" s="32">
        <f>BS!S9/BS!S20</f>
        <v>1.044850425475919</v>
      </c>
      <c r="U22" s="32">
        <f>BS!T9/BS!T20</f>
        <v>1.0378252996113699</v>
      </c>
      <c r="V22" s="32">
        <f>BS!U9/BS!U20</f>
        <v>1.0720004675355035</v>
      </c>
      <c r="W22" s="32">
        <f>BS!V9/BS!V20</f>
        <v>0.64512391812998349</v>
      </c>
      <c r="X22" s="32">
        <f>BS!W9/BS!W20</f>
        <v>0.69024555079972971</v>
      </c>
      <c r="Y22" s="32">
        <f>BS!X9/BS!X20</f>
        <v>0.83998990378904859</v>
      </c>
      <c r="Z22" s="32">
        <f>BS!Y9/BS!Y20</f>
        <v>0.87564932238312199</v>
      </c>
      <c r="AA22" s="32">
        <f>BS!Z9/BS!Z20</f>
        <v>0.44472957560477816</v>
      </c>
      <c r="AB22" s="32">
        <f>BS!AA9/BS!AA20</f>
        <v>0.5216000727581398</v>
      </c>
      <c r="AC22" s="32">
        <f>BS!AB9/BS!AB20</f>
        <v>0.51992857142857141</v>
      </c>
      <c r="AD22" s="32">
        <f>BS!AC9/BS!AC20</f>
        <v>0.53799066820769659</v>
      </c>
      <c r="AE22" s="32">
        <f>BS!AD9/BS!AD20</f>
        <v>0.4849074700970436</v>
      </c>
      <c r="AF22" s="32">
        <f>BS!AE9/BS!AE20</f>
        <v>0.53052044505479101</v>
      </c>
      <c r="AG22" s="32">
        <f>BS!AF9/BS!AF20</f>
        <v>0.53348660262199965</v>
      </c>
      <c r="AH22" s="32">
        <f>BS!AG9/BS!AG20</f>
        <v>0.6340318256392472</v>
      </c>
      <c r="AI22" s="32">
        <f>BS!AH9/BS!AH20</f>
        <v>0.60000506418859045</v>
      </c>
      <c r="AJ22" s="32">
        <f>BS!AI9/BS!AI20</f>
        <v>0.55410368519675202</v>
      </c>
      <c r="AK22" s="32">
        <f>BS!AJ9/BS!AJ20</f>
        <v>0.54665213706259841</v>
      </c>
      <c r="AL22" s="32">
        <f>BS!AK9/BS!AK20</f>
        <v>0.6298088899960852</v>
      </c>
      <c r="AM22" s="32">
        <f>BS!AL9/BS!AL20</f>
        <v>0.78062078197333928</v>
      </c>
      <c r="AN22" s="32">
        <f>BS!AM9/BS!AM20</f>
        <v>0.75064361897756526</v>
      </c>
      <c r="AO22" s="32">
        <f>BS!AN9/BS!AN20</f>
        <v>0.74735952682720741</v>
      </c>
      <c r="AP22" s="32">
        <f>BS!AO9/BS!AO20</f>
        <v>0.80026720106880422</v>
      </c>
      <c r="AQ22" s="32">
        <f>BS!AP9/BS!AP20</f>
        <v>0.94610739562366086</v>
      </c>
      <c r="AR22" s="32">
        <f>BS!AQ9/BS!AQ20</f>
        <v>0.99514154555484047</v>
      </c>
      <c r="AS22" s="32">
        <f>BS!AR9/BS!AR20</f>
        <v>0.96044015595128773</v>
      </c>
      <c r="AT22" s="32">
        <f>BS!AS9/BS!AS20</f>
        <v>0.94428969359331483</v>
      </c>
      <c r="AU22" s="32">
        <f>BS!AT9/BS!AT20</f>
        <v>0.91448382126348227</v>
      </c>
      <c r="AV22" s="32">
        <f>BS!AU9/BS!AU20</f>
        <v>0.99577939346282363</v>
      </c>
      <c r="AW22" s="32">
        <f>BS!AV9/BS!AV20</f>
        <v>1.0154557038482228</v>
      </c>
      <c r="AX22" s="32">
        <f>BS!AW9/BS!AW20</f>
        <v>1.0048854809889314</v>
      </c>
      <c r="AY22" s="32">
        <f>BS!AX9/BS!AX20</f>
        <v>0.98698483655627489</v>
      </c>
      <c r="AZ22" s="32">
        <f>BS!AY9/BS!AY20</f>
        <v>0.97376329662344641</v>
      </c>
      <c r="BA22" s="32">
        <f>BS!AZ9/BS!AZ20</f>
        <v>0.95243866456674742</v>
      </c>
      <c r="BB22" s="32">
        <f>BS!BA9/BS!BA20</f>
        <v>0.87601288177851655</v>
      </c>
      <c r="BC22" s="32">
        <f>BS!BB9/BS!BB20</f>
        <v>0.88649130283190647</v>
      </c>
      <c r="BD22" s="32">
        <f>BS!BC9/BS!BC20</f>
        <v>0.82021427024548088</v>
      </c>
      <c r="BE22" s="32">
        <f>BS!BD9/BS!BD20</f>
        <v>0.84387877587892446</v>
      </c>
      <c r="BF22" s="32">
        <f>BS!BE9/BS!BE20</f>
        <v>0.85746374334684317</v>
      </c>
      <c r="BG22" s="32">
        <f>BS!BF9/BS!BF20</f>
        <v>0.8561213854618609</v>
      </c>
      <c r="BH22" s="32">
        <f>BS!BG9/BS!BG20</f>
        <v>0.86249380956407251</v>
      </c>
      <c r="BI22" s="32">
        <f>BS!BH9/BS!BH20</f>
        <v>0.86680063154872977</v>
      </c>
      <c r="BJ22" s="32">
        <f>BS!BI9/BS!BI20</f>
        <v>0.885024154589372</v>
      </c>
      <c r="BK22" s="32">
        <f>BS!BJ9/BS!BJ20</f>
        <v>0.890180739464839</v>
      </c>
      <c r="BL22" s="32">
        <f>BS!BK9/BS!BK20</f>
        <v>0.93876213286272525</v>
      </c>
      <c r="BM22" s="32">
        <f>BS!BL9/BS!BL20</f>
        <v>0.99801724755739252</v>
      </c>
      <c r="BN22" s="32">
        <f>BS!BM9/BS!BM20</f>
        <v>0.99117480270308589</v>
      </c>
      <c r="BO22" s="32">
        <f>BS!BN9/BS!BN20</f>
        <v>0.98364958527440061</v>
      </c>
      <c r="BP22" s="32">
        <f>BS!BO9/BS!BO20</f>
        <v>1.0236128933197337</v>
      </c>
      <c r="BQ22" s="32">
        <f>BS!BP9/BS!BP20</f>
        <v>0.99064868796980576</v>
      </c>
      <c r="BR22" s="32">
        <f>BS!BQ9/BS!BQ20</f>
        <v>1.0571205810541866</v>
      </c>
      <c r="BS22" s="32">
        <f>BS!BR9/BS!BR20</f>
        <v>1.0890798786653184</v>
      </c>
    </row>
    <row r="23" spans="1:71" s="28" customFormat="1" ht="23.25" customHeight="1" x14ac:dyDescent="0.25">
      <c r="A23" s="45" t="s">
        <v>273</v>
      </c>
      <c r="B23" s="22" t="s">
        <v>226</v>
      </c>
      <c r="C23" s="23" t="s">
        <v>227</v>
      </c>
      <c r="D23" s="40">
        <f>BS!C31/BS!C8</f>
        <v>0.81755117674596767</v>
      </c>
      <c r="E23" s="40">
        <f>BS!D31/((BS!C8+BS!D8)/2)</f>
        <v>0.8371958991410362</v>
      </c>
      <c r="F23" s="40">
        <f>BS!E31/((BS!D8+BS!E8)/2)</f>
        <v>0.64967028175922392</v>
      </c>
      <c r="G23" s="40">
        <f>BS!F31/((BS!E8+BS!F8)/2)</f>
        <v>0.91512710690617749</v>
      </c>
      <c r="H23" s="40">
        <f>BS!G31/((BS!F8+BS!G8)/2)</f>
        <v>0.79300593109367612</v>
      </c>
      <c r="I23" s="40">
        <f>BS!H31/((BS!G8+BS!H8)/2)</f>
        <v>0.74878544985603268</v>
      </c>
      <c r="J23" s="40">
        <f>BS!I31/((BS!H8+BS!I8)/2)</f>
        <v>0.61331064431651172</v>
      </c>
      <c r="K23" s="40">
        <f>BS!J31/((BS!I8+BS!J8)/2)</f>
        <v>0.92708710612097067</v>
      </c>
      <c r="L23" s="40">
        <f>BS!K31/((BS!J8+BS!K8)/2)</f>
        <v>0.85316825157706433</v>
      </c>
      <c r="M23" s="40">
        <f>BS!L31/((BS!K8+BS!L8)/2)</f>
        <v>0.74916697927929909</v>
      </c>
      <c r="N23" s="40">
        <f>BS!M31/((BS!L8+BS!M8)/2)</f>
        <v>0.6305138148327678</v>
      </c>
      <c r="O23" s="40">
        <f>BS!N31/((BS!M8+BS!N8)/2)</f>
        <v>0.8399459201203584</v>
      </c>
      <c r="P23" s="40">
        <f>BS!O31/((BS!N8+BS!O8)/2)</f>
        <v>0.86981291009044148</v>
      </c>
      <c r="Q23" s="40">
        <f>BS!P31/((BS!O8+BS!P8)/2)</f>
        <v>0.73066660452326304</v>
      </c>
      <c r="R23" s="40">
        <f>BS!Q31/((BS!P8+BS!Q8)/2)</f>
        <v>0.41768534141386315</v>
      </c>
      <c r="S23" s="40">
        <f>BS!R31/((BS!Q8+BS!R8)/2)</f>
        <v>2.2083928061661435</v>
      </c>
      <c r="T23" s="40">
        <f>BS!S31/((BS!R8+BS!S8)/2)</f>
        <v>1.4197402853898187</v>
      </c>
      <c r="U23" s="40">
        <f>BS!T31/((BS!S8+BS!T8)/2)</f>
        <v>1.1662493292791989</v>
      </c>
      <c r="V23" s="40">
        <f>BS!U31/((BS!T8+BS!U8)/2)</f>
        <v>1.000118563016243</v>
      </c>
      <c r="W23" s="40">
        <f>BS!V31/((BS!U8+BS!V8)/2)</f>
        <v>1.2643704121964989</v>
      </c>
      <c r="X23" s="40">
        <f>BS!W31/((BS!V8+BS!W8)/2)</f>
        <v>1.0055113741446273</v>
      </c>
      <c r="Y23" s="40">
        <f>BS!X31/((BS!W8+BS!X8)/2)</f>
        <v>1.1728013300083124</v>
      </c>
      <c r="Z23" s="40">
        <f>BS!Y31/((BS!X8+BS!Y8)/2)</f>
        <v>0.91951436185963864</v>
      </c>
      <c r="AA23" s="40">
        <f>BS!Z31/((BS!Y8+BS!Z8)/2)</f>
        <v>1.2969000864517721</v>
      </c>
      <c r="AB23" s="40">
        <f>BS!AA31/((BS!Z8+BS!AA8)/2)</f>
        <v>0.8788214990138068</v>
      </c>
      <c r="AC23" s="40">
        <f>BS!AB31/((BS!AA8+BS!AB8)/2)</f>
        <v>0.79349179987544127</v>
      </c>
      <c r="AD23" s="40">
        <f>BS!AC31/((BS!AB8+BS!AC8)/2)</f>
        <v>0.75600877510185394</v>
      </c>
      <c r="AE23" s="40">
        <f>BS!AD31/((BS!AC8+BS!AD8)/2)</f>
        <v>0.8831652139849181</v>
      </c>
      <c r="AF23" s="40">
        <f>BS!AE31/((BS!AD8+BS!AE8)/2)</f>
        <v>0.73375109297580876</v>
      </c>
      <c r="AG23" s="40">
        <f>BS!AF31/((BS!AE8+BS!AF8)/2)</f>
        <v>0.82626502249177536</v>
      </c>
      <c r="AH23" s="40">
        <f>BS!AG31/((BS!AF8+BS!AG8)/2)</f>
        <v>0.57942757628530328</v>
      </c>
      <c r="AI23" s="40">
        <f>BS!AH31/((BS!AG8+BS!AH8)/2)</f>
        <v>1.0407419300001888</v>
      </c>
      <c r="AJ23" s="40">
        <f>BS!AI31/((BS!AH8+BS!AI8)/2)</f>
        <v>0.81116243590286896</v>
      </c>
      <c r="AK23" s="40">
        <f>BS!AJ31/((BS!AI8+BS!AJ8)/2)</f>
        <v>0.84369022911325431</v>
      </c>
      <c r="AL23" s="40">
        <f>BS!AK31/((BS!AJ8+BS!AK8)/2)</f>
        <v>0.60494657136791452</v>
      </c>
      <c r="AM23" s="40">
        <f>BS!AL31/((BS!AK8+BS!AL8)/2)</f>
        <v>0.75029213191378863</v>
      </c>
      <c r="AN23" s="40">
        <f>BS!AM31/((BS!AL8+BS!AM8)/2)</f>
        <v>0.58026268382955026</v>
      </c>
      <c r="AO23" s="40">
        <f>BS!AN31/((BS!AM8+BS!AN8)/2)</f>
        <v>0.64591612882713889</v>
      </c>
      <c r="AP23" s="40">
        <f>BS!AO31/((BS!AN8+BS!AO8)/2)</f>
        <v>0.46208739485591088</v>
      </c>
      <c r="AQ23" s="40">
        <f>BS!AP31/((BS!AO8+BS!AP8)/2)</f>
        <v>0.83342878961435651</v>
      </c>
      <c r="AR23" s="40">
        <f>BS!AQ31/((BS!AP8+BS!AQ8)/2)</f>
        <v>0.50399419950447644</v>
      </c>
      <c r="AS23" s="40">
        <f>BS!AR31/((BS!AQ8+BS!AR8)/2)</f>
        <v>0.69293398107246551</v>
      </c>
      <c r="AT23" s="40">
        <f>BS!AS31/((BS!AR8+BS!AS8)/2)</f>
        <v>0.23691221382312813</v>
      </c>
      <c r="AU23" s="40">
        <f>BS!AT31/((BS!AS8+BS!AT8)/2)</f>
        <v>0.88378207312916879</v>
      </c>
      <c r="AV23" s="40">
        <f>BS!AU31/((BS!AT8+BS!AU8)/2)</f>
        <v>1.5363286489691896</v>
      </c>
      <c r="AW23" s="40">
        <f>BS!AV31/((BS!AU8+BS!AV8)/2)</f>
        <v>0.83398625576579077</v>
      </c>
      <c r="AX23" s="40">
        <f>BS!AW31/((BS!AV8+BS!AW8)/2)</f>
        <v>0.55723354764186572</v>
      </c>
      <c r="AY23" s="40">
        <f>BS!AX31/((BS!AW8+BS!AX8)/2)</f>
        <v>0.86338909651169782</v>
      </c>
      <c r="AZ23" s="40">
        <f>BS!AY31/((BS!AX8+BS!AY8)/2)</f>
        <v>0.53142285133304268</v>
      </c>
      <c r="BA23" s="40">
        <f>BS!AZ31/((BS!AY8+BS!AZ8)/2)</f>
        <v>0.72531996246183594</v>
      </c>
      <c r="BB23" s="40">
        <f>BS!BA31/((BS!AZ8+BS!BA8)/2)</f>
        <v>0.48391523363436734</v>
      </c>
      <c r="BC23" s="40">
        <f>BS!BB31/((BS!BA8+BS!BB8)/2)</f>
        <v>0.62642668522876688</v>
      </c>
      <c r="BD23" s="40">
        <f>BS!BC31/((BS!BB8+BS!BC8)/2)</f>
        <v>0.52368103794706922</v>
      </c>
      <c r="BE23" s="40">
        <f>BS!BD31/((BS!BC8+BS!BD8)/2)</f>
        <v>0.67587630316747382</v>
      </c>
      <c r="BF23" s="40">
        <f>BS!BE31/((BS!BD8+BS!BE8)/2)</f>
        <v>0.51551962842213395</v>
      </c>
      <c r="BG23" s="40">
        <f>BS!BF31/((BS!BE8+BS!BF8)/2)</f>
        <v>0.61185042322940097</v>
      </c>
      <c r="BH23" s="40">
        <f>BS!BG31/((BS!BF8+BS!BG8)/2)</f>
        <v>0.54128024401302499</v>
      </c>
      <c r="BI23" s="40">
        <f>BS!BH31/((BS!BG8+BS!BH8)/2)</f>
        <v>0.55053106794297801</v>
      </c>
      <c r="BJ23" s="40">
        <f>BS!BI31/((BS!BH8+BS!BI8)/2)</f>
        <v>0.49778262705898918</v>
      </c>
      <c r="BK23" s="40">
        <f>BS!BJ31/((BS!BI8+BS!BJ8)/2)</f>
        <v>0.46482570348593033</v>
      </c>
      <c r="BL23" s="40">
        <f>BS!BK31/((BS!BJ8+BS!BK8)/2)</f>
        <v>0.50369712051190907</v>
      </c>
      <c r="BM23" s="40">
        <f>BS!BL31/((BS!BK8+BS!BL8)/2)</f>
        <v>0.43922924437012056</v>
      </c>
      <c r="BN23" s="40">
        <f>BS!BM31/((BS!BL8+BS!BM8)/2)</f>
        <v>0.61264395881658729</v>
      </c>
      <c r="BO23" s="40">
        <f>BS!BN31/((BS!BM8+BS!BN8)/2)</f>
        <v>0.76433742251506354</v>
      </c>
      <c r="BP23" s="40">
        <f>BS!BO31/((BS!BN8+BS!BO8)/2)</f>
        <v>0.68511128846324376</v>
      </c>
      <c r="BQ23" s="40">
        <f>BS!BP31/((BS!BO8+BS!BP8)/2)</f>
        <v>0.75683273145108343</v>
      </c>
      <c r="BR23" s="40">
        <f>BS!BQ31/((BS!BP8+BS!BQ8)/2)</f>
        <v>0.56936265374580697</v>
      </c>
      <c r="BS23" s="40">
        <f>BS!BR31/((BS!BQ8+BS!BR8)/2)</f>
        <v>0.65301388849602615</v>
      </c>
    </row>
    <row r="24" spans="1:71" s="28" customFormat="1" x14ac:dyDescent="0.25">
      <c r="A24" s="46" t="s">
        <v>274</v>
      </c>
      <c r="B24" s="23" t="s">
        <v>228</v>
      </c>
      <c r="C24" s="23" t="s">
        <v>229</v>
      </c>
      <c r="D24" s="27">
        <f>BS!C30/BS!C10</f>
        <v>0.95534659061713167</v>
      </c>
      <c r="E24" s="27">
        <f>BS!D30/BS!D10</f>
        <v>0.82093266158761369</v>
      </c>
      <c r="F24" s="27">
        <f>BS!E30/BS!E10</f>
        <v>0.73726154305922198</v>
      </c>
      <c r="G24" s="27">
        <f>BS!F30/BS!F10</f>
        <v>2.8107473275490147</v>
      </c>
      <c r="H24" s="27">
        <f>BS!G30/BS!G10</f>
        <v>2.2432445710916773</v>
      </c>
      <c r="I24" s="27">
        <f>BS!H30/BS!H10</f>
        <v>1.9580808582497271</v>
      </c>
      <c r="J24" s="27">
        <f>BS!I30/BS!I10</f>
        <v>1.1803017212733435</v>
      </c>
      <c r="K24" s="27">
        <f>BS!J30/BS!J10</f>
        <v>1.7173458557138721</v>
      </c>
      <c r="L24" s="27">
        <f>BS!K30/BS!K10</f>
        <v>1.5386456244744839</v>
      </c>
      <c r="M24" s="27">
        <f>BS!L30/BS!L10</f>
        <v>1.1950922518993039</v>
      </c>
      <c r="N24" s="27">
        <f>BS!M30/BS!M10</f>
        <v>1.0622533047233038</v>
      </c>
      <c r="O24" s="27">
        <f>BS!N30/BS!N10</f>
        <v>1.3678887814566074</v>
      </c>
      <c r="P24" s="27">
        <f>BS!O30/BS!O10</f>
        <v>1.0157690315898498</v>
      </c>
      <c r="Q24" s="27">
        <f>BS!P30/BS!P10</f>
        <v>0.8461828132452992</v>
      </c>
      <c r="R24" s="27">
        <f>BS!Q30/BS!Q10</f>
        <v>1.2899116263055204</v>
      </c>
      <c r="S24" s="27">
        <f>BS!R30/BS!R10</f>
        <v>2.181619136241721</v>
      </c>
      <c r="T24" s="27">
        <f>BS!S30/BS!S10</f>
        <v>1.1332616046726098</v>
      </c>
      <c r="U24" s="27">
        <f>BS!T30/BS!T10</f>
        <v>1.2646908794123648</v>
      </c>
      <c r="V24" s="27">
        <f>BS!U30/BS!U10</f>
        <v>1.1389183457051961</v>
      </c>
      <c r="W24" s="27">
        <f>BS!V30/BS!V10</f>
        <v>0.76392869425656318</v>
      </c>
      <c r="X24" s="27">
        <f>BS!W30/BS!W10</f>
        <v>0.63981178630860158</v>
      </c>
      <c r="Y24" s="27">
        <f>BS!X30/BS!X10</f>
        <v>0.78269125643755222</v>
      </c>
      <c r="Z24" s="27">
        <f>BS!Y30/BS!Y10</f>
        <v>0.70384238723428771</v>
      </c>
      <c r="AA24" s="27">
        <f>BS!Z30/BS!Z10</f>
        <v>0.52372059615729927</v>
      </c>
      <c r="AB24" s="27">
        <f>BS!AA30/BS!AA10</f>
        <v>0.40206805125939021</v>
      </c>
      <c r="AC24" s="27">
        <f>BS!AB30/BS!AB10</f>
        <v>0.44596697195799001</v>
      </c>
      <c r="AD24" s="27">
        <f>BS!AC30/BS!AC10</f>
        <v>0.38961954797080495</v>
      </c>
      <c r="AE24" s="27">
        <f>BS!AD30/BS!AD10</f>
        <v>0.44652018197657539</v>
      </c>
      <c r="AF24" s="27">
        <f>BS!AE30/BS!AE10</f>
        <v>0.39043249902736354</v>
      </c>
      <c r="AG24" s="27">
        <f>BS!AF30/BS!AF10</f>
        <v>0.4430728140318877</v>
      </c>
      <c r="AH24" s="27">
        <f>BS!AG30/BS!AG10</f>
        <v>0.3784129273329182</v>
      </c>
      <c r="AI24" s="27">
        <f>BS!AH30/BS!AH10</f>
        <v>0.66513428900972149</v>
      </c>
      <c r="AJ24" s="27">
        <f>BS!AI30/BS!AI10</f>
        <v>0.49259989724381392</v>
      </c>
      <c r="AK24" s="27">
        <f>BS!AJ30/BS!AJ10</f>
        <v>0.5204538618361686</v>
      </c>
      <c r="AL24" s="27">
        <f>BS!AK30/BS!AK10</f>
        <v>0.43169565659648057</v>
      </c>
      <c r="AM24" s="27">
        <f>BS!AL30/BS!AL10</f>
        <v>0.78402113739305479</v>
      </c>
      <c r="AN24" s="27">
        <f>BS!AM30/BS!AM10</f>
        <v>0.66516949790480018</v>
      </c>
      <c r="AO24" s="27">
        <f>BS!AN30/BS!AN10</f>
        <v>0.83770974766235429</v>
      </c>
      <c r="AP24" s="27">
        <f>BS!AO30/BS!AO10</f>
        <v>0.6944193557215973</v>
      </c>
      <c r="AQ24" s="27">
        <f>BS!AP30/BS!AP10</f>
        <v>1.6718859875298864</v>
      </c>
      <c r="AR24" s="27">
        <f>BS!AQ30/BS!AQ10</f>
        <v>1.1459086088613177</v>
      </c>
      <c r="AS24" s="27">
        <f>BS!AR30/BS!AR10</f>
        <v>1.6474623406720739</v>
      </c>
      <c r="AT24" s="27">
        <f>BS!AS30/BS!AS10</f>
        <v>1.2305551260244316</v>
      </c>
      <c r="AU24" s="27">
        <f>BS!AT30/BS!AT10</f>
        <v>1.7432677760968227</v>
      </c>
      <c r="AV24" s="27">
        <f>BS!AU30/BS!AU10</f>
        <v>2.0759886887452086</v>
      </c>
      <c r="AW24" s="27">
        <f>BS!AV30/BS!AV10</f>
        <v>1.3547551856366855</v>
      </c>
      <c r="AX24" s="27">
        <f>BS!AW30/BS!AW10</f>
        <v>0.93015144738434741</v>
      </c>
      <c r="AY24" s="27">
        <f>BS!AX30/BS!AX10</f>
        <v>1.2641899980335285</v>
      </c>
      <c r="AZ24" s="27">
        <f>BS!AY30/BS!AY10</f>
        <v>0.83923086720005369</v>
      </c>
      <c r="BA24" s="27">
        <f>BS!AZ30/BS!AZ10</f>
        <v>1.1649381900895157</v>
      </c>
      <c r="BB24" s="27">
        <f>BS!BA30/BS!BA10</f>
        <v>0.7551428169410439</v>
      </c>
      <c r="BC24" s="27">
        <f>BS!BB30/BS!BB10</f>
        <v>1.0080631423542106</v>
      </c>
      <c r="BD24" s="27">
        <f>BS!BC30/BS!BC10</f>
        <v>0.82264259100028669</v>
      </c>
      <c r="BE24" s="27">
        <f>BS!BD30/BS!BD10</f>
        <v>1.0252137121146707</v>
      </c>
      <c r="BF24" s="27">
        <f>BS!BE30/BS!BE10</f>
        <v>0.77366554006871324</v>
      </c>
      <c r="BG24" s="27">
        <f>BS!BF30/BS!BF10</f>
        <v>0.99165912689436775</v>
      </c>
      <c r="BH24" s="27">
        <f>BS!BG30/BS!BG10</f>
        <v>0.90370013599274712</v>
      </c>
      <c r="BI24" s="27">
        <f>BS!BH30/BS!BH10</f>
        <v>0.99382716049382713</v>
      </c>
      <c r="BJ24" s="27">
        <f>BS!BI30/BS!BI10</f>
        <v>0.93989877078814166</v>
      </c>
      <c r="BK24" s="27">
        <f>BS!BJ30/BS!BJ10</f>
        <v>0.89516246327486404</v>
      </c>
      <c r="BL24" s="27">
        <f>BS!BK30/BS!BK10</f>
        <v>1.0796938609347011</v>
      </c>
      <c r="BM24" s="27">
        <f>BS!BL30/BS!BL10</f>
        <v>0.88524484949618121</v>
      </c>
      <c r="BN24" s="27">
        <f>BS!BM30/BS!BM10</f>
        <v>1.1341934238465994</v>
      </c>
      <c r="BO24" s="27">
        <f>BS!BN30/BS!BN10</f>
        <v>1.4199001771051358</v>
      </c>
      <c r="BP24" s="27">
        <f>BS!BO30/BS!BO10</f>
        <v>1.2576941786930436</v>
      </c>
      <c r="BQ24" s="27">
        <f>BS!BP30/BS!BP10</f>
        <v>1.4956126305002244</v>
      </c>
      <c r="BR24" s="27">
        <f>BS!BQ30/BS!BQ10</f>
        <v>2.0767653881426336</v>
      </c>
      <c r="BS24" s="27">
        <f>BS!BR30/BS!BR10</f>
        <v>2.1739999999999986</v>
      </c>
    </row>
    <row r="25" spans="1:71" s="28" customFormat="1" x14ac:dyDescent="0.25">
      <c r="A25" s="47" t="s">
        <v>275</v>
      </c>
      <c r="B25" s="31" t="s">
        <v>230</v>
      </c>
      <c r="C25" s="23" t="s">
        <v>231</v>
      </c>
      <c r="D25" s="32">
        <f>BS!C30/BS!C11</f>
        <v>0.34896204812492965</v>
      </c>
      <c r="E25" s="32">
        <f>BS!D30/BS!D11</f>
        <v>0.33191737774962426</v>
      </c>
      <c r="F25" s="32">
        <f>BS!E30/BS!E11</f>
        <v>0.2533677958268431</v>
      </c>
      <c r="G25" s="32">
        <f>BS!F30/BS!F11</f>
        <v>0.37494724456778916</v>
      </c>
      <c r="H25" s="32">
        <f>BS!G30/BS!G11</f>
        <v>0.30072251384763321</v>
      </c>
      <c r="I25" s="32">
        <f>BS!H30/BS!H11</f>
        <v>0.33435671274701045</v>
      </c>
      <c r="J25" s="32">
        <f>BS!I30/BS!I11</f>
        <v>0.30682053762697808</v>
      </c>
      <c r="K25" s="32">
        <f>BS!J30/BS!J11</f>
        <v>0.45687833177885978</v>
      </c>
      <c r="L25" s="32">
        <f>BS!K30/BS!K11</f>
        <v>0.40128538173475925</v>
      </c>
      <c r="M25" s="32">
        <f>BS!L30/BS!L11</f>
        <v>0.3406806519770601</v>
      </c>
      <c r="N25" s="32">
        <f>BS!M30/BS!M11</f>
        <v>0.28237738107813104</v>
      </c>
      <c r="O25" s="32">
        <f>BS!N30/BS!N11</f>
        <v>0.39114515225107416</v>
      </c>
      <c r="P25" s="32">
        <f>BS!O30/BS!O11</f>
        <v>0.31861893081658843</v>
      </c>
      <c r="Q25" s="32">
        <f>BS!P30/BS!P11</f>
        <v>0.27413281281769752</v>
      </c>
      <c r="R25" s="32">
        <f>BS!Q30/BS!Q11</f>
        <v>0.19387948731218407</v>
      </c>
      <c r="S25" s="32">
        <f>BS!R30/BS!R11</f>
        <v>0.56304123638521186</v>
      </c>
      <c r="T25" s="32">
        <f>BS!S30/BS!S11</f>
        <v>0.32935273008829796</v>
      </c>
      <c r="U25" s="32">
        <f>BS!T30/BS!T11</f>
        <v>0.35112590284662226</v>
      </c>
      <c r="V25" s="32">
        <f>BS!U30/BS!U11</f>
        <v>0.30139512508017957</v>
      </c>
      <c r="W25" s="32">
        <f>BS!V30/BS!V11</f>
        <v>0.42114992652983835</v>
      </c>
      <c r="X25" s="32">
        <f>BS!W30/BS!W11</f>
        <v>0.34048920511802605</v>
      </c>
      <c r="Y25" s="32">
        <f>BS!X30/BS!X11</f>
        <v>0.29785836289580869</v>
      </c>
      <c r="Z25" s="32">
        <f>BS!Y30/BS!Y11</f>
        <v>0.25704247575368688</v>
      </c>
      <c r="AA25" s="32">
        <f>BS!Z30/BS!Z11</f>
        <v>0.34182244359800756</v>
      </c>
      <c r="AB25" s="32">
        <f>BS!AA30/BS!AA11</f>
        <v>0.25000549535093314</v>
      </c>
      <c r="AC25" s="32">
        <f>BS!AB30/BS!AB11</f>
        <v>0.27135218874054634</v>
      </c>
      <c r="AD25" s="32">
        <f>BS!AC30/BS!AC11</f>
        <v>0.23404570774998409</v>
      </c>
      <c r="AE25" s="32">
        <f>BS!AD30/BS!AD11</f>
        <v>0.28722344443983233</v>
      </c>
      <c r="AF25" s="32">
        <f>BS!AE30/BS!AE11</f>
        <v>0.24194601544998845</v>
      </c>
      <c r="AG25" s="32">
        <f>BS!AF30/BS!AF11</f>
        <v>0.27101118670744218</v>
      </c>
      <c r="AH25" s="32">
        <f>BS!AG30/BS!AG11</f>
        <v>0.21270911636819223</v>
      </c>
      <c r="AI25" s="32">
        <f>BS!AH30/BS!AH11</f>
        <v>0.3734849466146074</v>
      </c>
      <c r="AJ25" s="32">
        <f>BS!AI30/BS!AI11</f>
        <v>0.28389672661973581</v>
      </c>
      <c r="AK25" s="32">
        <f>BS!AJ30/BS!AJ11</f>
        <v>0.29665012525121676</v>
      </c>
      <c r="AL25" s="32">
        <f>BS!AK30/BS!AK11</f>
        <v>0.22720094220937392</v>
      </c>
      <c r="AM25" s="32">
        <f>BS!AL30/BS!AL11</f>
        <v>0.32548786093351717</v>
      </c>
      <c r="AN25" s="32">
        <f>BS!AM30/BS!AM11</f>
        <v>0.27915964616680705</v>
      </c>
      <c r="AO25" s="32">
        <f>BS!AN30/BS!AN11</f>
        <v>0.33568759495750011</v>
      </c>
      <c r="AP25" s="32">
        <f>BS!AO30/BS!AO11</f>
        <v>0.25063716289637461</v>
      </c>
      <c r="AQ25" s="32">
        <f>BS!AP30/BS!AP11</f>
        <v>0.44794322677887333</v>
      </c>
      <c r="AR25" s="32">
        <f>BS!AQ30/BS!AQ11</f>
        <v>0.29339031977742708</v>
      </c>
      <c r="AS25" s="32">
        <f>BS!AR30/BS!AR11</f>
        <v>0.41631821216486875</v>
      </c>
      <c r="AT25" s="32">
        <f>BS!AS30/BS!AS11</f>
        <v>0.31690028671551446</v>
      </c>
      <c r="AU25" s="32">
        <f>BS!AT30/BS!AT11</f>
        <v>0.47196395658406715</v>
      </c>
      <c r="AV25" s="32">
        <f>BS!AU30/BS!AU11</f>
        <v>0.51754296600782435</v>
      </c>
      <c r="AW25" s="32">
        <f>BS!AV30/BS!AV11</f>
        <v>0.33039771279288682</v>
      </c>
      <c r="AX25" s="32">
        <f>BS!AW30/BS!AW11</f>
        <v>0.25818086779872496</v>
      </c>
      <c r="AY25" s="32">
        <f>BS!AX30/BS!AX11</f>
        <v>0.38987098591714797</v>
      </c>
      <c r="AZ25" s="32">
        <f>BS!AY30/BS!AY11</f>
        <v>0.26021799054552969</v>
      </c>
      <c r="BA25" s="32">
        <f>BS!AZ30/BS!AZ11</f>
        <v>0.36314917159413579</v>
      </c>
      <c r="BB25" s="32">
        <f>BS!BA30/BS!BA11</f>
        <v>0.2605369192679256</v>
      </c>
      <c r="BC25" s="32">
        <f>BS!BB30/BS!BB11</f>
        <v>0.34182784415284345</v>
      </c>
      <c r="BD25" s="32">
        <f>BS!BC30/BS!BC11</f>
        <v>0.28911026723208799</v>
      </c>
      <c r="BE25" s="32">
        <f>BS!BD30/BS!BD11</f>
        <v>0.3460305432501749</v>
      </c>
      <c r="BF25" s="32">
        <f>BS!BE30/BS!BE11</f>
        <v>0.26120085627257378</v>
      </c>
      <c r="BG25" s="32">
        <f>BS!BF30/BS!BF11</f>
        <v>0.33084614658994438</v>
      </c>
      <c r="BH25" s="32">
        <f>BS!BG30/BS!BG11</f>
        <v>0.29893815428159065</v>
      </c>
      <c r="BI25" s="32">
        <f>BS!BH30/BS!BH11</f>
        <v>0.32260619955637565</v>
      </c>
      <c r="BJ25" s="32">
        <f>BS!BI30/BS!BI11</f>
        <v>0.29876529589688428</v>
      </c>
      <c r="BK25" s="32">
        <f>BS!BJ30/BS!BJ11</f>
        <v>0.28285047244383987</v>
      </c>
      <c r="BL25" s="32">
        <f>BS!BK30/BS!BK11</f>
        <v>0.31520199283113226</v>
      </c>
      <c r="BM25" s="32">
        <f>BS!BL30/BS!BL11</f>
        <v>0.2404679300545686</v>
      </c>
      <c r="BN25" s="32">
        <f>BS!BM30/BS!BM11</f>
        <v>0.30660114802574362</v>
      </c>
      <c r="BO25" s="32">
        <f>BS!BN30/BS!BN11</f>
        <v>0.37487460255385713</v>
      </c>
      <c r="BP25" s="32">
        <f>BS!BO30/BS!BO11</f>
        <v>0.31232936287419361</v>
      </c>
      <c r="BQ25" s="32">
        <f>BS!BP30/BS!BP11</f>
        <v>0.37304300594287176</v>
      </c>
      <c r="BR25" s="32">
        <f>BS!BQ30/BS!BQ11</f>
        <v>0.31663404122320737</v>
      </c>
      <c r="BS25" s="32">
        <f>BS!BR30/BS!BR11</f>
        <v>0.3404588520867588</v>
      </c>
    </row>
    <row r="26" spans="1:71" s="28" customFormat="1" x14ac:dyDescent="0.25">
      <c r="A26" s="23" t="s">
        <v>276</v>
      </c>
      <c r="B26" s="23"/>
      <c r="C26" s="23" t="s">
        <v>232</v>
      </c>
      <c r="D26" s="48">
        <v>24.039000000000001</v>
      </c>
      <c r="E26" s="48">
        <v>24.039000000000001</v>
      </c>
      <c r="F26" s="48">
        <v>24.039000000000001</v>
      </c>
      <c r="G26" s="48">
        <v>24.039000000000001</v>
      </c>
      <c r="H26" s="48">
        <v>24.039000000000001</v>
      </c>
      <c r="I26" s="48">
        <v>24.039000000000001</v>
      </c>
      <c r="J26" s="48">
        <v>24.039000000000001</v>
      </c>
      <c r="K26" s="48">
        <v>24.039000000000001</v>
      </c>
      <c r="L26" s="48">
        <v>24.039000000000001</v>
      </c>
      <c r="M26" s="48">
        <v>24.039000000000001</v>
      </c>
      <c r="N26" s="48">
        <v>24.039000000000001</v>
      </c>
      <c r="O26" s="48">
        <v>24.039000000000001</v>
      </c>
      <c r="P26" s="48">
        <v>24.039000000000001</v>
      </c>
      <c r="Q26" s="48">
        <v>24.039000000000001</v>
      </c>
      <c r="R26" s="48">
        <v>24.039000000000001</v>
      </c>
      <c r="S26" s="48">
        <v>24.039000000000001</v>
      </c>
      <c r="T26" s="48">
        <v>24.039000000000001</v>
      </c>
      <c r="U26" s="48">
        <v>24.039000000000001</v>
      </c>
      <c r="V26" s="48">
        <v>24.039000000000001</v>
      </c>
      <c r="W26" s="48">
        <v>24.039000000000001</v>
      </c>
      <c r="X26" s="48">
        <v>24.039000000000001</v>
      </c>
      <c r="Y26" s="48">
        <v>24.039000000000001</v>
      </c>
      <c r="Z26" s="48">
        <v>24.039000000000001</v>
      </c>
      <c r="AA26" s="48">
        <v>24.039000000000001</v>
      </c>
      <c r="AB26" s="48">
        <v>24.039000000000001</v>
      </c>
      <c r="AC26" s="48">
        <v>24.039000000000001</v>
      </c>
      <c r="AD26" s="48">
        <v>24.039000000000001</v>
      </c>
      <c r="AE26" s="48">
        <v>24.039000000000001</v>
      </c>
      <c r="AF26" s="48">
        <v>24.039000000000001</v>
      </c>
      <c r="AG26" s="48">
        <v>24.039000000000001</v>
      </c>
      <c r="AH26" s="48">
        <v>24.039000000000001</v>
      </c>
      <c r="AI26" s="48">
        <v>24.039000000000001</v>
      </c>
      <c r="AJ26" s="48">
        <v>24.039000000000001</v>
      </c>
      <c r="AK26" s="48">
        <v>24.039000000000001</v>
      </c>
      <c r="AL26" s="48">
        <v>24.039000000000001</v>
      </c>
      <c r="AM26" s="48">
        <v>24.039000000000001</v>
      </c>
      <c r="AN26" s="48">
        <v>24.039000000000001</v>
      </c>
      <c r="AO26" s="48">
        <v>24.039000000000001</v>
      </c>
      <c r="AP26" s="48">
        <v>24.039000000000001</v>
      </c>
      <c r="AQ26" s="48">
        <v>24.039000000000001</v>
      </c>
      <c r="AR26" s="48">
        <v>24.039000000000001</v>
      </c>
      <c r="AS26" s="48">
        <v>24.039000000000001</v>
      </c>
      <c r="AT26" s="48">
        <v>24.039000000000001</v>
      </c>
      <c r="AU26" s="48">
        <v>24.039000000000001</v>
      </c>
      <c r="AV26" s="48">
        <v>24.039000000000001</v>
      </c>
      <c r="AW26" s="48">
        <v>24.039000000000001</v>
      </c>
      <c r="AX26" s="48">
        <v>24.039000000000001</v>
      </c>
      <c r="AY26" s="48">
        <v>24.039000000000001</v>
      </c>
      <c r="AZ26" s="48">
        <v>24.039000000000001</v>
      </c>
      <c r="BA26" s="48">
        <v>24.039000000000001</v>
      </c>
      <c r="BB26" s="48">
        <v>24.039000000000001</v>
      </c>
      <c r="BC26" s="48">
        <v>24.039000000000001</v>
      </c>
      <c r="BD26" s="48">
        <v>24.039000000000001</v>
      </c>
      <c r="BE26" s="48">
        <v>24.039000000000001</v>
      </c>
      <c r="BF26" s="48">
        <v>24.039000000000001</v>
      </c>
      <c r="BG26" s="48">
        <v>24.039000000000001</v>
      </c>
      <c r="BH26" s="48">
        <v>24.039000000000001</v>
      </c>
      <c r="BI26" s="48">
        <v>24.039000000000001</v>
      </c>
      <c r="BJ26" s="48">
        <v>24.039000000000001</v>
      </c>
      <c r="BK26" s="48">
        <v>24.039000000000001</v>
      </c>
      <c r="BL26" s="48">
        <v>23.846299999999999</v>
      </c>
      <c r="BM26" s="48">
        <v>23.487100000000002</v>
      </c>
      <c r="BN26" s="48">
        <v>23.185099999999998</v>
      </c>
      <c r="BO26" s="48">
        <v>24.039000000000001</v>
      </c>
      <c r="BP26" s="48">
        <v>23.900400000000001</v>
      </c>
      <c r="BQ26" s="48">
        <v>24.039000000000001</v>
      </c>
      <c r="BR26" s="48">
        <v>24.039000000000001</v>
      </c>
      <c r="BS26" s="48">
        <v>24.039000000000001</v>
      </c>
    </row>
    <row r="27" spans="1:71" s="28" customFormat="1" x14ac:dyDescent="0.25">
      <c r="A27" s="23" t="s">
        <v>233</v>
      </c>
      <c r="B27" s="23"/>
      <c r="C27" s="23" t="s">
        <v>234</v>
      </c>
      <c r="D27" s="27">
        <v>1.8599999999999998E-2</v>
      </c>
      <c r="E27" s="27">
        <v>1.23E-2</v>
      </c>
      <c r="F27" s="27">
        <v>1.24E-2</v>
      </c>
      <c r="G27" s="27">
        <v>-9.5999999999999992E-3</v>
      </c>
      <c r="H27" s="27">
        <v>-1.5800000000000002E-2</v>
      </c>
      <c r="I27" s="27">
        <v>-2.4199999999999999E-2</v>
      </c>
      <c r="J27" s="27">
        <v>-7.4000000000000003E-3</v>
      </c>
      <c r="K27" s="27">
        <v>-2.0000000000000001E-4</v>
      </c>
      <c r="L27" s="27">
        <v>5.0000000000000001E-3</v>
      </c>
      <c r="M27" s="27">
        <v>2E-3</v>
      </c>
      <c r="N27" s="27">
        <v>-2.0000000000000001E-4</v>
      </c>
      <c r="O27" s="27">
        <v>-5.0000000000000001E-4</v>
      </c>
      <c r="P27" s="27">
        <v>-0.04</v>
      </c>
      <c r="Q27" s="27">
        <v>-2.69E-2</v>
      </c>
      <c r="R27" s="27">
        <v>-4.0000000000000002E-4</v>
      </c>
      <c r="S27" s="27">
        <v>-0.12540000000000001</v>
      </c>
      <c r="T27" s="27">
        <v>-1.52E-2</v>
      </c>
      <c r="U27" s="27">
        <v>1.49E-2</v>
      </c>
      <c r="V27" s="27">
        <v>9.1000000000000004E-3</v>
      </c>
      <c r="W27" s="27">
        <v>-3.04E-2</v>
      </c>
      <c r="X27" s="27">
        <v>1.5E-3</v>
      </c>
      <c r="Y27" s="27">
        <v>9.5399999999999999E-2</v>
      </c>
      <c r="Z27" s="27">
        <v>6.4999999999999997E-3</v>
      </c>
      <c r="AA27" s="27">
        <v>-9.4999999999999998E-3</v>
      </c>
      <c r="AB27" s="27">
        <v>-2.8E-3</v>
      </c>
      <c r="AC27" s="27">
        <v>1.6500000000000001E-2</v>
      </c>
      <c r="AD27" s="27">
        <v>2.9999999999999997E-4</v>
      </c>
      <c r="AE27" s="27">
        <v>5.7000000000000002E-3</v>
      </c>
      <c r="AF27" s="27">
        <v>1.9E-3</v>
      </c>
      <c r="AG27" s="27">
        <v>7.1000000000000004E-3</v>
      </c>
      <c r="AH27" s="27">
        <v>7.9000000000000008E-3</v>
      </c>
      <c r="AI27" s="27">
        <v>1.67E-2</v>
      </c>
      <c r="AJ27" s="27">
        <v>4.4000000000000003E-3</v>
      </c>
      <c r="AK27" s="27">
        <v>1.06E-2</v>
      </c>
      <c r="AL27" s="27">
        <v>5.7999999999999996E-3</v>
      </c>
      <c r="AM27" s="27">
        <v>-4.6300000000000001E-2</v>
      </c>
      <c r="AN27" s="27">
        <v>7.1000000000000004E-3</v>
      </c>
      <c r="AO27" s="27">
        <v>2.0299999999999999E-2</v>
      </c>
      <c r="AP27" s="27">
        <v>1.1599999999999999E-2</v>
      </c>
      <c r="AQ27" s="27">
        <v>-8.1100000000000005E-2</v>
      </c>
      <c r="AR27" s="27">
        <v>8.0000000000000002E-3</v>
      </c>
      <c r="AS27" s="27">
        <v>1.7399999999999999E-2</v>
      </c>
      <c r="AT27" s="27">
        <v>2.0999999999999999E-3</v>
      </c>
      <c r="AU27" s="27">
        <v>-1.1000000000000001E-3</v>
      </c>
      <c r="AV27" s="27">
        <v>6.4806090103581666E-3</v>
      </c>
      <c r="AW27" s="27">
        <v>1.2287476184533467E-2</v>
      </c>
      <c r="AX27" s="27">
        <v>5.4005075086318056E-3</v>
      </c>
      <c r="AY27" s="27">
        <v>2.833944839635593E-3</v>
      </c>
      <c r="AZ27" s="27">
        <v>2E-3</v>
      </c>
      <c r="BA27" s="27">
        <v>9.2503847913806714E-3</v>
      </c>
      <c r="BB27" s="27">
        <v>3.0999999999999999E-3</v>
      </c>
      <c r="BC27" s="27">
        <v>1.8E-3</v>
      </c>
      <c r="BD27" s="27">
        <v>4.4000000000000003E-3</v>
      </c>
      <c r="BE27" s="27">
        <v>9.5999999999999992E-3</v>
      </c>
      <c r="BF27" s="27">
        <v>5.0000000000000001E-3</v>
      </c>
      <c r="BG27" s="27">
        <v>2.5000000000000001E-3</v>
      </c>
      <c r="BH27" s="27">
        <v>1E-3</v>
      </c>
      <c r="BI27" s="27">
        <v>4.0000000000000001E-3</v>
      </c>
      <c r="BJ27" s="27">
        <v>1E-3</v>
      </c>
      <c r="BK27" s="27">
        <v>-1.1000000000000001E-3</v>
      </c>
      <c r="BL27" s="27">
        <v>-2E-3</v>
      </c>
      <c r="BM27" s="27">
        <v>4.0000000000000001E-3</v>
      </c>
      <c r="BN27" s="27">
        <v>5.0000000000000001E-3</v>
      </c>
      <c r="BO27" s="27">
        <v>1.7999999999999999E-2</v>
      </c>
      <c r="BP27" s="27">
        <v>1.0999999999999999E-2</v>
      </c>
      <c r="BQ27" s="27">
        <v>1.4999999999999999E-2</v>
      </c>
      <c r="BR27" s="27">
        <v>1.0999999999999999E-2</v>
      </c>
      <c r="BS27" s="27">
        <v>6.2398602271309129E-3</v>
      </c>
    </row>
    <row r="28" spans="1:71" s="28" customFormat="1" x14ac:dyDescent="0.25">
      <c r="A28" s="28" t="s">
        <v>277</v>
      </c>
      <c r="B28" s="23"/>
      <c r="C28" s="23" t="s">
        <v>235</v>
      </c>
      <c r="D28" s="48">
        <v>1660</v>
      </c>
      <c r="E28" s="48">
        <v>1662</v>
      </c>
      <c r="F28" s="48">
        <v>1625</v>
      </c>
      <c r="G28" s="48">
        <v>1588</v>
      </c>
      <c r="H28" s="48">
        <v>1556</v>
      </c>
      <c r="I28" s="48">
        <v>1551</v>
      </c>
      <c r="J28" s="48">
        <v>1502</v>
      </c>
      <c r="K28" s="48">
        <v>1537</v>
      </c>
      <c r="L28" s="48">
        <v>1228</v>
      </c>
      <c r="M28" s="48">
        <v>1359</v>
      </c>
      <c r="N28" s="48">
        <v>1225</v>
      </c>
      <c r="O28" s="48">
        <v>1537</v>
      </c>
      <c r="P28" s="48">
        <v>1071</v>
      </c>
      <c r="Q28" s="48">
        <v>1068</v>
      </c>
      <c r="R28" s="48">
        <v>775</v>
      </c>
      <c r="S28" s="48">
        <v>482</v>
      </c>
      <c r="T28" s="48">
        <v>446</v>
      </c>
      <c r="U28" s="48">
        <v>410</v>
      </c>
      <c r="V28" s="48">
        <v>407</v>
      </c>
      <c r="W28" s="48">
        <v>404</v>
      </c>
      <c r="X28" s="48">
        <v>361</v>
      </c>
      <c r="Y28" s="48">
        <v>355</v>
      </c>
      <c r="Z28" s="48">
        <v>359</v>
      </c>
      <c r="AA28" s="48">
        <v>359</v>
      </c>
      <c r="AB28" s="48">
        <v>345</v>
      </c>
      <c r="AC28" s="48">
        <v>342</v>
      </c>
      <c r="AD28" s="48">
        <v>336</v>
      </c>
      <c r="AE28" s="48">
        <v>325</v>
      </c>
      <c r="AF28" s="48">
        <v>323</v>
      </c>
      <c r="AG28" s="48">
        <v>324</v>
      </c>
      <c r="AH28" s="48">
        <v>321</v>
      </c>
      <c r="AI28" s="48">
        <v>321</v>
      </c>
      <c r="AJ28" s="48">
        <v>319</v>
      </c>
      <c r="AK28" s="48">
        <v>332</v>
      </c>
      <c r="AL28" s="48">
        <v>327</v>
      </c>
      <c r="AM28" s="48">
        <v>326</v>
      </c>
      <c r="AN28" s="48">
        <v>319</v>
      </c>
      <c r="AO28" s="48">
        <v>314</v>
      </c>
      <c r="AP28" s="48">
        <v>316</v>
      </c>
      <c r="AQ28" s="48">
        <v>320</v>
      </c>
      <c r="AR28" s="48">
        <v>321</v>
      </c>
      <c r="AS28" s="48">
        <v>319</v>
      </c>
      <c r="AT28" s="48">
        <v>319</v>
      </c>
      <c r="AU28" s="48">
        <v>284</v>
      </c>
      <c r="AV28" s="48">
        <v>218</v>
      </c>
      <c r="AW28" s="48">
        <v>152</v>
      </c>
      <c r="AX28" s="48">
        <v>154</v>
      </c>
      <c r="AY28" s="48">
        <v>155</v>
      </c>
      <c r="AZ28" s="48">
        <v>156</v>
      </c>
      <c r="BA28" s="48">
        <v>157</v>
      </c>
      <c r="BB28" s="48">
        <v>159</v>
      </c>
      <c r="BC28" s="48">
        <v>157</v>
      </c>
      <c r="BD28" s="48">
        <v>153</v>
      </c>
      <c r="BE28" s="48">
        <v>142</v>
      </c>
      <c r="BF28" s="48">
        <v>143</v>
      </c>
      <c r="BG28" s="48">
        <v>144</v>
      </c>
      <c r="BH28" s="48">
        <v>153</v>
      </c>
      <c r="BI28" s="48">
        <v>133</v>
      </c>
      <c r="BJ28" s="48">
        <v>144</v>
      </c>
      <c r="BK28" s="48">
        <v>139</v>
      </c>
      <c r="BL28" s="48">
        <v>118</v>
      </c>
      <c r="BM28" s="48">
        <v>122</v>
      </c>
      <c r="BN28" s="48">
        <v>116</v>
      </c>
      <c r="BO28" s="48">
        <v>115</v>
      </c>
      <c r="BP28" s="48">
        <v>116</v>
      </c>
      <c r="BQ28" s="48">
        <v>119</v>
      </c>
      <c r="BR28" s="48">
        <v>117</v>
      </c>
      <c r="BS28" s="48">
        <v>120</v>
      </c>
    </row>
    <row r="29" spans="1:71" s="28" customFormat="1" x14ac:dyDescent="0.25">
      <c r="A29" s="23" t="s">
        <v>236</v>
      </c>
      <c r="B29" s="23"/>
      <c r="C29" s="23" t="s">
        <v>237</v>
      </c>
      <c r="D29" s="48">
        <f>D39/D27</f>
        <v>15.882388172043013</v>
      </c>
      <c r="E29" s="48">
        <f t="shared" ref="E29:BP29" si="0">E39/E27</f>
        <v>21.898097560975607</v>
      </c>
      <c r="F29" s="48">
        <f t="shared" si="0"/>
        <v>28.728435483870971</v>
      </c>
      <c r="G29" s="48">
        <f t="shared" si="0"/>
        <v>-29.867062499999999</v>
      </c>
      <c r="H29" s="48">
        <f t="shared" si="0"/>
        <v>-14.297697468354428</v>
      </c>
      <c r="I29" s="48">
        <f t="shared" si="0"/>
        <v>-4.7871078512396696</v>
      </c>
      <c r="J29" s="48">
        <f t="shared" si="0"/>
        <v>-10.958595945945945</v>
      </c>
      <c r="K29" s="48">
        <f t="shared" si="0"/>
        <v>-390.98704999999995</v>
      </c>
      <c r="L29" s="48">
        <f t="shared" si="0"/>
        <v>14.481</v>
      </c>
      <c r="M29" s="48">
        <f t="shared" si="0"/>
        <v>63.716405000000002</v>
      </c>
      <c r="N29" s="48">
        <f t="shared" si="0"/>
        <v>-593.72104999999999</v>
      </c>
      <c r="O29" s="48">
        <f t="shared" si="0"/>
        <v>-260.65801999999996</v>
      </c>
      <c r="P29" s="48">
        <f t="shared" si="0"/>
        <v>-2.8962002500000001</v>
      </c>
      <c r="Q29" s="48">
        <f t="shared" si="0"/>
        <v>-1.3996505576208178</v>
      </c>
      <c r="R29" s="48">
        <f t="shared" si="0"/>
        <v>-101.367</v>
      </c>
      <c r="S29" s="48">
        <f t="shared" si="0"/>
        <v>-0.25405263157894736</v>
      </c>
      <c r="T29" s="48">
        <f t="shared" si="0"/>
        <v>-1.7148552631578948</v>
      </c>
      <c r="U29" s="48">
        <f t="shared" si="0"/>
        <v>1.9437583892617452</v>
      </c>
      <c r="V29" s="48">
        <f t="shared" si="0"/>
        <v>9.5479131868131866</v>
      </c>
      <c r="W29" s="48">
        <f t="shared" si="0"/>
        <v>-2.9533621710526314</v>
      </c>
      <c r="X29" s="48">
        <f t="shared" si="0"/>
        <v>54.062406666666661</v>
      </c>
      <c r="Y29" s="48">
        <f t="shared" si="0"/>
        <v>0.66788679245283022</v>
      </c>
      <c r="Z29" s="48">
        <f t="shared" si="0"/>
        <v>17.377201538461538</v>
      </c>
      <c r="AA29" s="48">
        <f t="shared" si="0"/>
        <v>-11.789473684210527</v>
      </c>
      <c r="AB29" s="48">
        <f t="shared" si="0"/>
        <v>-32.142857142857139</v>
      </c>
      <c r="AC29" s="48">
        <f t="shared" si="0"/>
        <v>4.6666666666666661</v>
      </c>
      <c r="AD29" s="48">
        <f t="shared" si="0"/>
        <v>230.00000000000003</v>
      </c>
      <c r="AE29" s="48">
        <f t="shared" si="0"/>
        <v>13.859649122807017</v>
      </c>
      <c r="AF29" s="48">
        <f t="shared" si="0"/>
        <v>50</v>
      </c>
      <c r="AG29" s="48">
        <f t="shared" si="0"/>
        <v>10.985915492957746</v>
      </c>
      <c r="AH29" s="48">
        <f t="shared" si="0"/>
        <v>8.6075949367088604</v>
      </c>
      <c r="AI29" s="48">
        <f t="shared" si="0"/>
        <v>4.4910179640718564</v>
      </c>
      <c r="AJ29" s="48">
        <f t="shared" si="0"/>
        <v>18.18181818181818</v>
      </c>
      <c r="AK29" s="48">
        <f t="shared" si="0"/>
        <v>8.2075471698113205</v>
      </c>
      <c r="AL29" s="48">
        <f t="shared" si="0"/>
        <v>13.965517241379311</v>
      </c>
      <c r="AM29" s="48">
        <f t="shared" si="0"/>
        <v>-1.7278617710583153</v>
      </c>
      <c r="AN29" s="48">
        <f t="shared" si="0"/>
        <v>15.352112676056336</v>
      </c>
      <c r="AO29" s="48">
        <f t="shared" si="0"/>
        <v>5.0738916256157633</v>
      </c>
      <c r="AP29" s="48">
        <f t="shared" si="0"/>
        <v>9.1379310344827598</v>
      </c>
      <c r="AQ29" s="48">
        <f t="shared" si="0"/>
        <v>-1.3933415536374845</v>
      </c>
      <c r="AR29" s="48">
        <f t="shared" si="0"/>
        <v>14.5</v>
      </c>
      <c r="AS29" s="48">
        <f t="shared" si="0"/>
        <v>6.2068965517241379</v>
      </c>
      <c r="AT29" s="48">
        <f t="shared" si="0"/>
        <v>42.857142857142861</v>
      </c>
      <c r="AU29" s="48">
        <f t="shared" si="0"/>
        <v>-81.818181818181813</v>
      </c>
      <c r="AV29" s="48">
        <f t="shared" si="0"/>
        <v>15.430648545555947</v>
      </c>
      <c r="AW29" s="48">
        <f t="shared" si="0"/>
        <v>7.3245309816579827</v>
      </c>
      <c r="AX29" s="48">
        <f t="shared" si="0"/>
        <v>18.516778254667134</v>
      </c>
      <c r="AY29" s="48">
        <f t="shared" si="0"/>
        <v>34.580771872963304</v>
      </c>
      <c r="AZ29" s="48">
        <f t="shared" si="0"/>
        <v>45</v>
      </c>
      <c r="BA29" s="48">
        <f t="shared" si="0"/>
        <v>9.9455322210729875</v>
      </c>
      <c r="BB29" s="48">
        <f t="shared" si="0"/>
        <v>31.612903225806456</v>
      </c>
      <c r="BC29" s="48">
        <f t="shared" si="0"/>
        <v>46.666666666666671</v>
      </c>
      <c r="BD29" s="48">
        <f t="shared" si="0"/>
        <v>20.34090909090909</v>
      </c>
      <c r="BE29" s="48">
        <f t="shared" si="0"/>
        <v>9.375</v>
      </c>
      <c r="BF29" s="48">
        <f t="shared" si="0"/>
        <v>18</v>
      </c>
      <c r="BG29" s="48">
        <f t="shared" si="0"/>
        <v>42</v>
      </c>
      <c r="BH29" s="48">
        <f t="shared" si="0"/>
        <v>109</v>
      </c>
      <c r="BI29" s="48">
        <f t="shared" si="0"/>
        <v>23.75</v>
      </c>
      <c r="BJ29" s="48">
        <f t="shared" si="0"/>
        <v>98</v>
      </c>
      <c r="BK29" s="48">
        <f t="shared" si="0"/>
        <v>-86.36363636363636</v>
      </c>
      <c r="BL29" s="48">
        <f t="shared" si="0"/>
        <v>-47</v>
      </c>
      <c r="BM29" s="48">
        <f t="shared" si="0"/>
        <v>24.875</v>
      </c>
      <c r="BN29" s="48">
        <f t="shared" si="0"/>
        <v>20.599999999999998</v>
      </c>
      <c r="BO29" s="48">
        <f t="shared" si="0"/>
        <v>6.7222222222222223</v>
      </c>
      <c r="BP29" s="48">
        <f t="shared" si="0"/>
        <v>11.363636363636365</v>
      </c>
      <c r="BQ29" s="48">
        <f t="shared" ref="BQ29:BS29" si="1">BQ39/BQ27</f>
        <v>11.066666666666668</v>
      </c>
      <c r="BR29" s="48">
        <f t="shared" si="1"/>
        <v>13.454545454545455</v>
      </c>
      <c r="BS29" s="48">
        <f t="shared" si="1"/>
        <v>23.397959999999998</v>
      </c>
    </row>
    <row r="30" spans="1:71" ht="30" x14ac:dyDescent="0.25">
      <c r="A30" s="23" t="s">
        <v>278</v>
      </c>
      <c r="B30" s="23" t="s">
        <v>238</v>
      </c>
      <c r="C30" s="23" t="s">
        <v>239</v>
      </c>
      <c r="D30" s="29">
        <f>(BS!C11-BS!C17)/Indicators!D26</f>
        <v>0.41436415824285527</v>
      </c>
      <c r="E30" s="29">
        <f>(BS!D11-BS!D17)/Indicators!E26</f>
        <v>0.42665252298348511</v>
      </c>
      <c r="F30" s="29">
        <f>(BS!E11-BS!E17)/Indicators!F26</f>
        <v>0.43906984483547568</v>
      </c>
      <c r="G30" s="29">
        <f>(BS!F11-BS!F17)/Indicators!G26</f>
        <v>0.42770081950164313</v>
      </c>
      <c r="H30" s="29">
        <f>(BS!G11-BS!G17)/Indicators!H26</f>
        <v>0.41193893256791042</v>
      </c>
      <c r="I30" s="29">
        <f>(BS!H11-BS!H17)/Indicators!I26</f>
        <v>0.38787803153209371</v>
      </c>
      <c r="J30" s="29">
        <f>(BS!I11-BS!I17)/Indicators!J26</f>
        <v>0.38045675776862603</v>
      </c>
      <c r="K30" s="29">
        <f>(BS!J11-BS!J17)/Indicators!K26</f>
        <v>0.38100170556179536</v>
      </c>
      <c r="L30" s="29">
        <f>(BS!K11-BS!K17)/Indicators!L26</f>
        <v>0.38599775365031819</v>
      </c>
      <c r="M30" s="29">
        <f>(BS!L11-BS!L17)/Indicators!M26</f>
        <v>0.38799450892300019</v>
      </c>
      <c r="N30" s="29">
        <f>(BS!M11-BS!M17)/Indicators!N26</f>
        <v>0.38781147302300423</v>
      </c>
      <c r="O30" s="29">
        <f>(BS!N11-BS!N17)/Indicators!O26</f>
        <v>0.38734556345937843</v>
      </c>
      <c r="P30" s="29">
        <f>(BS!O11-BS!O17)/Indicators!P26</f>
        <v>0.34734805940346941</v>
      </c>
      <c r="Q30" s="29">
        <f>(BS!P11-BS!P17)/Indicators!Q26</f>
        <v>0.32040850284953615</v>
      </c>
      <c r="R30" s="29">
        <f>(BS!Q11-BS!Q17)/Indicators!R26</f>
        <v>0.33000956778568158</v>
      </c>
      <c r="S30" s="29">
        <f>(BS!R11-BS!R17)/Indicators!S26</f>
        <v>0.20487957069761639</v>
      </c>
      <c r="T30" s="29">
        <f>(BS!S11-BS!S17)/Indicators!T26</f>
        <v>0.18967511127750736</v>
      </c>
      <c r="U30" s="29">
        <f>(BS!T11-BS!T17)/Indicators!U26</f>
        <v>0.20444694038853528</v>
      </c>
      <c r="V30" s="29">
        <f>(BS!U11-BS!U17)/Indicators!V26</f>
        <v>0.21354049669287409</v>
      </c>
      <c r="W30" s="29">
        <f>(BS!V11-BS!V17)/Indicators!W26</f>
        <v>0.18312325803901994</v>
      </c>
      <c r="X30" s="29">
        <f>(BS!W11-BS!W17)/Indicators!X26</f>
        <v>0.18465826365489413</v>
      </c>
      <c r="Y30" s="29">
        <f>(BS!X11-BS!X17)/Indicators!Y26</f>
        <v>0.28017388410499605</v>
      </c>
      <c r="Z30" s="29">
        <f>(BS!Y11-BS!Y17)/Indicators!Z26</f>
        <v>0.28669245808893884</v>
      </c>
      <c r="AA30" s="29">
        <f>(BS!Z11-BS!Z17)/Indicators!AA26</f>
        <v>0.27719955073006364</v>
      </c>
      <c r="AB30" s="29">
        <f>(BS!AA11-BS!AA17)/Indicators!AB26</f>
        <v>0.27443737260285361</v>
      </c>
      <c r="AC30" s="29">
        <f>(BS!AB11-BS!AB17)/Indicators!AC26</f>
        <v>0.29119347726610917</v>
      </c>
      <c r="AD30" s="29">
        <f>(BS!AC11-BS!AC17)/Indicators!AD26</f>
        <v>0.29154290943882855</v>
      </c>
      <c r="AE30" s="29">
        <f>(BS!AD11-BS!AD17)/Indicators!AE26</f>
        <v>0.2949207537751154</v>
      </c>
      <c r="AF30" s="29">
        <f>(BS!AE11-BS!AE17)/Indicators!AF26</f>
        <v>0.29685927035234411</v>
      </c>
      <c r="AG30" s="29">
        <f>(BS!AF11-BS!AF17)/Indicators!AG26</f>
        <v>0.30398103082490951</v>
      </c>
      <c r="AH30" s="29">
        <f>(BS!AG11-BS!AG17)/Indicators!AH26</f>
        <v>0.31187237405882107</v>
      </c>
      <c r="AI30" s="29">
        <f>(BS!AH11-BS!AH17)/Indicators!AI26</f>
        <v>0.32857439993344145</v>
      </c>
      <c r="AJ30" s="29">
        <f>(BS!AI11-BS!AI17)/Indicators!AJ26</f>
        <v>0.33300054078788638</v>
      </c>
      <c r="AK30" s="29">
        <f>(BS!AJ11-BS!AJ17)/Indicators!AK26</f>
        <v>0.34356670410582801</v>
      </c>
      <c r="AL30" s="29">
        <f>(BS!AK11-BS!AK17)/Indicators!AL26</f>
        <v>0.35066766504430302</v>
      </c>
      <c r="AM30" s="29">
        <f>(BS!AL11-BS!AL17)/Indicators!AM26</f>
        <v>0.29833603727276503</v>
      </c>
      <c r="AN30" s="29">
        <f>(BS!AM11-BS!AM17)/Indicators!AN26</f>
        <v>0.30539123923624112</v>
      </c>
      <c r="AO30" s="29">
        <f>(BS!AN11-BS!AN17)/Indicators!AO26</f>
        <v>0.32493448146761511</v>
      </c>
      <c r="AP30" s="29">
        <f>(BS!AO11-BS!AO17)/Indicators!AP26</f>
        <v>0.33627854736053908</v>
      </c>
      <c r="AQ30" s="29">
        <f>(BS!AP11-BS!AP17)/Indicators!AQ26</f>
        <v>0.25627105952826656</v>
      </c>
      <c r="AR30" s="29">
        <f>(BS!AQ11-BS!AQ17)/Indicators!AR26</f>
        <v>0.25885248970423058</v>
      </c>
      <c r="AS30" s="29">
        <f>(BS!AR11-BS!AR17)/Indicators!AS26</f>
        <v>0.27634676983235568</v>
      </c>
      <c r="AT30" s="29">
        <f>(BS!AS11-BS!AS17)/Indicators!AT26</f>
        <v>8.2137360123133246E-2</v>
      </c>
      <c r="AU30" s="29">
        <f>(BS!AT11-BS!AT17)/Indicators!AU26</f>
        <v>8.0993385748159244E-2</v>
      </c>
      <c r="AV30" s="29">
        <f>(BS!AU11-BS!AU17)/Indicators!AV26</f>
        <v>0.18970687216606347</v>
      </c>
      <c r="AW30" s="29">
        <f>(BS!AV11-BS!AV17)/Indicators!AW26</f>
        <v>0.2984203585839677</v>
      </c>
      <c r="AX30" s="29">
        <f>(BS!AW11-BS!AW17)/Indicators!AX26</f>
        <v>0.30220429302383622</v>
      </c>
      <c r="AY30" s="29">
        <f>(BS!AX11-BS!AX17)/Indicators!AY26</f>
        <v>0.3059882274637048</v>
      </c>
      <c r="AZ30" s="29">
        <f>(BS!AY11-BS!AY17)/Indicators!AZ26</f>
        <v>0.31160491284995212</v>
      </c>
      <c r="BA30" s="29">
        <f>(BS!AZ11-BS!AZ17)/Indicators!BA26</f>
        <v>0.3172215982361995</v>
      </c>
      <c r="BB30" s="29">
        <f>(BS!BA11-BS!BA17)/Indicators!BB26</f>
        <v>0.32034610424726484</v>
      </c>
      <c r="BC30" s="29">
        <f>(BS!BB11-BS!BB17)/Indicators!BC26</f>
        <v>0.32213902408586048</v>
      </c>
      <c r="BD30" s="29">
        <f>(BS!BC11-BS!BC17)/Indicators!BD26</f>
        <v>0.32654852531303297</v>
      </c>
      <c r="BE30" s="29">
        <f>(BS!BD11-BS!BD17)/Indicators!BE26</f>
        <v>0.33616206996963266</v>
      </c>
      <c r="BF30" s="29">
        <f>(BS!BE11-BS!BE17)/Indicators!BF26</f>
        <v>0.34076292691043725</v>
      </c>
      <c r="BG30" s="29">
        <f>(BS!BF11-BS!BF17)/Indicators!BG26</f>
        <v>0.3432505511876533</v>
      </c>
      <c r="BH30" s="29">
        <f>(BS!BG11-BS!BG17)/Indicators!BH26</f>
        <v>0.3443945255626274</v>
      </c>
      <c r="BI30" s="29">
        <f>(BS!BH11-BS!BH17)/Indicators!BI26</f>
        <v>0.34778484961936851</v>
      </c>
      <c r="BJ30" s="29">
        <f>(BS!BI11-BS!BI17)/Indicators!BJ26</f>
        <v>0.34874994800116482</v>
      </c>
      <c r="BK30" s="29">
        <f>(BS!BJ11-BS!BJ17)/Indicators!BK26</f>
        <v>0.34777236989891419</v>
      </c>
      <c r="BL30" s="29">
        <f>(BS!BK11-BS!BK17)/Indicators!BL26</f>
        <v>0.33267215459002025</v>
      </c>
      <c r="BM30" s="29">
        <f>(BS!BL11-BS!BL17)/Indicators!BM26</f>
        <v>0.35645950330181242</v>
      </c>
      <c r="BN30" s="29">
        <f>(BS!BM11-BS!BM17)/Indicators!BN26</f>
        <v>0.36507929661722399</v>
      </c>
      <c r="BO30" s="29">
        <f>(BS!BN11-BS!BN17)/Indicators!BO26</f>
        <v>0.36611339905986096</v>
      </c>
      <c r="BP30" s="29">
        <f>(BS!BO11-BS!BO17)/Indicators!BP26</f>
        <v>0.38149570718481701</v>
      </c>
      <c r="BQ30" s="29">
        <f>(BS!BP11-BS!BP17)/Indicators!BQ26</f>
        <v>0.39457548150921412</v>
      </c>
      <c r="BR30" s="29">
        <f>(BS!BQ11-BS!BQ17)/Indicators!BR26</f>
        <v>0.40549939681351144</v>
      </c>
      <c r="BS30" s="29">
        <f>(BS!BR11-BS!BR17)/Indicators!BS26</f>
        <v>0.41141478430883149</v>
      </c>
    </row>
    <row r="31" spans="1:71" x14ac:dyDescent="0.25">
      <c r="A31" s="49" t="s">
        <v>279</v>
      </c>
      <c r="B31" s="50"/>
      <c r="C31" s="49"/>
    </row>
    <row r="32" spans="1:71" x14ac:dyDescent="0.25">
      <c r="A32" s="23" t="s">
        <v>280</v>
      </c>
      <c r="B32" s="23"/>
      <c r="C32" s="23" t="s">
        <v>240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 s="51" t="s">
        <v>281</v>
      </c>
      <c r="B33" s="52"/>
      <c r="C33" s="52"/>
    </row>
    <row r="34" spans="1:71" ht="60" x14ac:dyDescent="0.25">
      <c r="A34" s="23" t="s">
        <v>282</v>
      </c>
      <c r="B34" s="23"/>
      <c r="C34" s="23" t="s">
        <v>241</v>
      </c>
      <c r="D34">
        <v>829.2</v>
      </c>
      <c r="E34">
        <v>922.3</v>
      </c>
      <c r="F34">
        <v>1011.6</v>
      </c>
      <c r="G34">
        <v>1069</v>
      </c>
      <c r="H34">
        <v>958.8</v>
      </c>
      <c r="I34">
        <v>1065.7</v>
      </c>
      <c r="J34">
        <v>1092</v>
      </c>
      <c r="K34">
        <v>1114.3</v>
      </c>
      <c r="L34">
        <v>1008.9</v>
      </c>
      <c r="M34">
        <v>1153.2</v>
      </c>
      <c r="N34">
        <v>1212.5</v>
      </c>
      <c r="O34">
        <v>1240.7</v>
      </c>
      <c r="P34">
        <v>1220.2</v>
      </c>
      <c r="Q34">
        <v>1383.9</v>
      </c>
      <c r="R34">
        <v>1363.5</v>
      </c>
      <c r="S34">
        <v>1165.4000000000001</v>
      </c>
      <c r="T34">
        <v>983.8</v>
      </c>
      <c r="U34">
        <v>1043</v>
      </c>
      <c r="V34">
        <v>1069</v>
      </c>
      <c r="W34">
        <v>969.6</v>
      </c>
      <c r="X34">
        <v>1003</v>
      </c>
      <c r="Y34">
        <v>1183.5</v>
      </c>
      <c r="Z34">
        <v>1262.4000000000001</v>
      </c>
      <c r="AA34">
        <v>1296.4000000000001</v>
      </c>
      <c r="AB34">
        <v>1324.4</v>
      </c>
      <c r="AC34">
        <v>1444</v>
      </c>
      <c r="AD34">
        <v>1520.7</v>
      </c>
      <c r="AE34">
        <v>1465.6</v>
      </c>
      <c r="AF34">
        <v>1445</v>
      </c>
      <c r="AG34">
        <v>1486.2</v>
      </c>
      <c r="AH34">
        <v>1666.7</v>
      </c>
      <c r="AI34">
        <v>1652.3</v>
      </c>
      <c r="AJ34">
        <v>1476.2</v>
      </c>
      <c r="AK34">
        <v>1505.1</v>
      </c>
      <c r="AL34">
        <v>1578.7</v>
      </c>
      <c r="AM34">
        <v>1616.6</v>
      </c>
      <c r="AN34">
        <v>1546.7</v>
      </c>
      <c r="AO34">
        <v>1557.7</v>
      </c>
      <c r="AP34">
        <v>1603.1</v>
      </c>
      <c r="AQ34">
        <v>1647.7</v>
      </c>
      <c r="AR34">
        <v>1576</v>
      </c>
      <c r="AS34">
        <v>1564.6</v>
      </c>
      <c r="AT34">
        <v>1611.2</v>
      </c>
      <c r="AU34">
        <v>1676</v>
      </c>
      <c r="AV34">
        <v>1603.8</v>
      </c>
      <c r="AW34">
        <v>1578.4</v>
      </c>
      <c r="AX34">
        <v>1668.5</v>
      </c>
      <c r="AY34">
        <v>1720.7</v>
      </c>
      <c r="AZ34">
        <v>1689.1</v>
      </c>
      <c r="BA34">
        <v>1690.3</v>
      </c>
      <c r="BB34">
        <v>1869.2</v>
      </c>
      <c r="BC34">
        <v>1926.1</v>
      </c>
      <c r="BD34">
        <v>1793.5</v>
      </c>
      <c r="BE34">
        <v>1781.4</v>
      </c>
      <c r="BF34">
        <v>1934.2</v>
      </c>
      <c r="BG34">
        <v>2037.1</v>
      </c>
      <c r="BH34">
        <v>1916.3</v>
      </c>
      <c r="BI34">
        <v>1882.4</v>
      </c>
      <c r="BJ34">
        <v>1993.1</v>
      </c>
      <c r="BK34">
        <v>2074.3000000000002</v>
      </c>
      <c r="BL34">
        <v>1979.3</v>
      </c>
      <c r="BM34">
        <v>1785.3</v>
      </c>
      <c r="BN34">
        <v>1974.2</v>
      </c>
      <c r="BO34">
        <v>2033.6</v>
      </c>
      <c r="BP34">
        <v>2060.9</v>
      </c>
      <c r="BQ34">
        <v>2147.1</v>
      </c>
      <c r="BR34">
        <v>2380</v>
      </c>
      <c r="BS34">
        <v>2504.4</v>
      </c>
    </row>
    <row r="35" spans="1:71" x14ac:dyDescent="0.25">
      <c r="A35" t="s">
        <v>283</v>
      </c>
      <c r="B35" s="23"/>
      <c r="C35" s="23" t="s">
        <v>242</v>
      </c>
      <c r="D35">
        <v>5.03</v>
      </c>
      <c r="E35">
        <v>4.88</v>
      </c>
      <c r="F35">
        <v>4.97</v>
      </c>
      <c r="G35">
        <v>4.6900000000000004</v>
      </c>
      <c r="H35">
        <v>4.49</v>
      </c>
      <c r="I35">
        <v>5.01</v>
      </c>
      <c r="J35">
        <v>5.43</v>
      </c>
      <c r="K35">
        <v>5.25</v>
      </c>
      <c r="L35">
        <v>5.71</v>
      </c>
      <c r="M35">
        <v>6.61</v>
      </c>
      <c r="N35">
        <v>7.17</v>
      </c>
      <c r="O35">
        <v>8.58</v>
      </c>
      <c r="P35">
        <v>7.78</v>
      </c>
      <c r="Q35">
        <v>7.51</v>
      </c>
      <c r="R35">
        <v>8.14</v>
      </c>
      <c r="S35">
        <v>9.93</v>
      </c>
      <c r="T35">
        <v>7.86</v>
      </c>
      <c r="U35">
        <v>9.76</v>
      </c>
      <c r="V35">
        <v>7.69</v>
      </c>
      <c r="W35">
        <v>7.19</v>
      </c>
      <c r="X35">
        <v>4.78</v>
      </c>
      <c r="Y35">
        <v>5.05</v>
      </c>
      <c r="Z35">
        <v>4.13</v>
      </c>
      <c r="AA35">
        <v>4.8099999999999996</v>
      </c>
      <c r="AB35">
        <v>4.33</v>
      </c>
      <c r="AC35">
        <v>5.6</v>
      </c>
      <c r="AD35">
        <v>5.08</v>
      </c>
      <c r="AE35">
        <v>4.88</v>
      </c>
      <c r="AF35">
        <v>5.53</v>
      </c>
      <c r="AG35">
        <v>4.54</v>
      </c>
      <c r="AH35">
        <v>4.92</v>
      </c>
      <c r="AI35">
        <v>4.3</v>
      </c>
      <c r="AJ35">
        <v>3.53</v>
      </c>
      <c r="AK35">
        <v>4</v>
      </c>
      <c r="AL35">
        <v>4.45</v>
      </c>
      <c r="AM35">
        <v>3.82</v>
      </c>
      <c r="AN35">
        <v>4.41</v>
      </c>
      <c r="AO35">
        <v>4.26</v>
      </c>
      <c r="AP35">
        <v>3.15</v>
      </c>
      <c r="AQ35">
        <v>2.84</v>
      </c>
      <c r="AR35">
        <v>2.69</v>
      </c>
      <c r="AS35">
        <v>2.57</v>
      </c>
      <c r="AT35">
        <v>1.93</v>
      </c>
      <c r="AU35">
        <v>2.19</v>
      </c>
      <c r="AV35">
        <v>3.08</v>
      </c>
      <c r="AW35">
        <v>2.46</v>
      </c>
      <c r="AX35">
        <v>2.5099999999999998</v>
      </c>
      <c r="AY35">
        <v>2.5099999999999998</v>
      </c>
      <c r="AZ35">
        <v>2.68</v>
      </c>
      <c r="BA35">
        <v>2.48</v>
      </c>
      <c r="BB35">
        <v>2.41</v>
      </c>
      <c r="BC35">
        <v>2.29</v>
      </c>
      <c r="BD35">
        <v>3</v>
      </c>
      <c r="BE35">
        <v>2.61</v>
      </c>
      <c r="BF35">
        <v>2.58</v>
      </c>
      <c r="BG35">
        <v>3.22</v>
      </c>
      <c r="BH35">
        <v>2.36</v>
      </c>
      <c r="BI35">
        <v>2.68</v>
      </c>
      <c r="BJ35">
        <v>2.88</v>
      </c>
      <c r="BK35">
        <v>3</v>
      </c>
      <c r="BL35">
        <v>3.11</v>
      </c>
      <c r="BM35">
        <v>2.31</v>
      </c>
      <c r="BN35">
        <v>2.91</v>
      </c>
      <c r="BO35">
        <v>2.56</v>
      </c>
      <c r="BP35">
        <v>2.87</v>
      </c>
      <c r="BQ35">
        <v>2.62</v>
      </c>
      <c r="BR35">
        <v>2.5499999999999998</v>
      </c>
      <c r="BS35">
        <v>2.77</v>
      </c>
    </row>
    <row r="36" spans="1:71" x14ac:dyDescent="0.25">
      <c r="A36" t="s">
        <v>284</v>
      </c>
      <c r="B36" s="23"/>
      <c r="C36" s="23" t="s">
        <v>243</v>
      </c>
      <c r="D36">
        <v>3.3</v>
      </c>
      <c r="E36">
        <v>2</v>
      </c>
      <c r="F36">
        <v>2.5</v>
      </c>
      <c r="G36">
        <v>3</v>
      </c>
      <c r="H36">
        <v>3.1</v>
      </c>
      <c r="I36">
        <v>3.7</v>
      </c>
      <c r="J36">
        <v>3.2</v>
      </c>
      <c r="K36">
        <v>4.5</v>
      </c>
      <c r="L36">
        <v>4.5999999999999996</v>
      </c>
      <c r="M36">
        <v>4.8</v>
      </c>
      <c r="N36">
        <v>7.1</v>
      </c>
      <c r="O36">
        <v>8.1</v>
      </c>
      <c r="P36">
        <v>11.3</v>
      </c>
      <c r="Q36">
        <v>12.5</v>
      </c>
      <c r="R36">
        <v>11</v>
      </c>
      <c r="S36">
        <v>8.5</v>
      </c>
      <c r="T36">
        <v>7.7</v>
      </c>
      <c r="U36">
        <v>4.2</v>
      </c>
      <c r="V36">
        <v>2.7</v>
      </c>
      <c r="W36">
        <v>1.3</v>
      </c>
      <c r="X36">
        <v>-0.2</v>
      </c>
      <c r="Y36">
        <v>1</v>
      </c>
      <c r="Z36">
        <v>1.8</v>
      </c>
      <c r="AA36">
        <v>3.8</v>
      </c>
      <c r="AB36">
        <v>3.8</v>
      </c>
      <c r="AC36">
        <v>4.8</v>
      </c>
      <c r="AD36">
        <v>4.5</v>
      </c>
      <c r="AE36">
        <v>3.4</v>
      </c>
      <c r="AF36">
        <v>3.6</v>
      </c>
      <c r="AG36">
        <v>2.5</v>
      </c>
      <c r="AH36">
        <v>3.4</v>
      </c>
      <c r="AI36">
        <v>2.8</v>
      </c>
      <c r="AJ36">
        <v>1.5</v>
      </c>
      <c r="AK36">
        <v>1.2</v>
      </c>
      <c r="AL36">
        <v>0.4</v>
      </c>
      <c r="AM36">
        <v>0.4</v>
      </c>
      <c r="AN36">
        <v>0.2</v>
      </c>
      <c r="AO36">
        <v>0.2</v>
      </c>
      <c r="AP36">
        <v>-0.1</v>
      </c>
      <c r="AQ36">
        <v>-0.3</v>
      </c>
      <c r="AR36">
        <v>-1.4</v>
      </c>
      <c r="AS36">
        <v>-0.5</v>
      </c>
      <c r="AT36">
        <v>-1</v>
      </c>
      <c r="AU36">
        <v>-0.1</v>
      </c>
      <c r="AV36">
        <v>1.2</v>
      </c>
      <c r="AW36">
        <v>0.7</v>
      </c>
      <c r="AX36">
        <v>0.8</v>
      </c>
      <c r="AY36">
        <v>1.7</v>
      </c>
      <c r="AZ36">
        <v>3.1</v>
      </c>
      <c r="BA36">
        <v>3.6</v>
      </c>
      <c r="BB36">
        <v>4.8</v>
      </c>
      <c r="BC36">
        <v>3.9</v>
      </c>
      <c r="BD36">
        <v>2.7</v>
      </c>
      <c r="BE36">
        <v>2.6</v>
      </c>
      <c r="BF36">
        <v>2.4</v>
      </c>
      <c r="BG36">
        <v>1.9</v>
      </c>
      <c r="BH36">
        <v>2.6</v>
      </c>
      <c r="BI36">
        <v>2.5</v>
      </c>
      <c r="BJ36">
        <v>2.2000000000000002</v>
      </c>
      <c r="BK36">
        <v>2.7</v>
      </c>
      <c r="BL36">
        <v>1.8</v>
      </c>
      <c r="BM36">
        <v>1</v>
      </c>
      <c r="BN36">
        <v>0.7</v>
      </c>
      <c r="BO36">
        <v>0.2</v>
      </c>
      <c r="BP36">
        <v>1.6</v>
      </c>
      <c r="BQ36">
        <v>3.6</v>
      </c>
      <c r="BR36">
        <v>6.3</v>
      </c>
      <c r="BS36">
        <v>10.6</v>
      </c>
    </row>
    <row r="37" spans="1:71" x14ac:dyDescent="0.25">
      <c r="A37" s="23" t="s">
        <v>285</v>
      </c>
      <c r="B37" s="23"/>
      <c r="C37" s="23" t="s">
        <v>251</v>
      </c>
      <c r="D37">
        <v>2142853.4</v>
      </c>
      <c r="E37">
        <v>2272342.9</v>
      </c>
      <c r="F37">
        <v>2451474.5</v>
      </c>
      <c r="G37">
        <v>2623381.1</v>
      </c>
      <c r="H37">
        <v>2717018.1</v>
      </c>
      <c r="I37">
        <v>2821076.7</v>
      </c>
      <c r="J37">
        <v>2855835.1</v>
      </c>
      <c r="K37">
        <v>2868910.1</v>
      </c>
      <c r="L37">
        <v>2919300.7</v>
      </c>
      <c r="M37">
        <v>3031597.4</v>
      </c>
      <c r="N37">
        <v>3202477.7</v>
      </c>
      <c r="O37">
        <v>3356001.8</v>
      </c>
      <c r="P37">
        <v>3927628.4</v>
      </c>
      <c r="Q37">
        <v>4114142.2</v>
      </c>
      <c r="R37">
        <v>4251967.5</v>
      </c>
      <c r="S37">
        <v>3783350.3</v>
      </c>
      <c r="T37">
        <v>2926318.4</v>
      </c>
      <c r="U37">
        <v>2734895.4</v>
      </c>
      <c r="V37">
        <v>2939174.3</v>
      </c>
      <c r="W37">
        <v>3196415.4</v>
      </c>
      <c r="X37">
        <v>3273778.9</v>
      </c>
      <c r="Y37">
        <v>3753270.7</v>
      </c>
      <c r="Z37">
        <v>4013989.6</v>
      </c>
      <c r="AA37">
        <v>4609693.0999999996</v>
      </c>
      <c r="AB37">
        <v>4806768.7</v>
      </c>
      <c r="AC37">
        <v>4966764.9000000004</v>
      </c>
      <c r="AD37">
        <v>5085263</v>
      </c>
      <c r="AE37">
        <v>5292050.5</v>
      </c>
      <c r="AF37">
        <v>5285601</v>
      </c>
      <c r="AG37">
        <v>5258385.7</v>
      </c>
      <c r="AH37">
        <v>5955888.2999999998</v>
      </c>
      <c r="AI37">
        <v>6547486.7999999998</v>
      </c>
      <c r="AJ37">
        <v>6288853.4000000004</v>
      </c>
      <c r="AK37">
        <v>6130952.7000000002</v>
      </c>
      <c r="AL37">
        <v>6082134.4000000004</v>
      </c>
      <c r="AM37">
        <v>6042663.4000000004</v>
      </c>
      <c r="AN37">
        <v>6031505.4000000004</v>
      </c>
      <c r="AO37">
        <v>6152054.0999999996</v>
      </c>
      <c r="AP37">
        <v>6144728.5</v>
      </c>
      <c r="AQ37">
        <v>6033046.2000000002</v>
      </c>
      <c r="AR37">
        <v>5823037.7000000002</v>
      </c>
      <c r="AS37">
        <v>5815016.0999999996</v>
      </c>
      <c r="AT37">
        <v>5645406.5999999996</v>
      </c>
      <c r="AU37">
        <v>5620432.0999999996</v>
      </c>
      <c r="AV37">
        <v>5543994.4000000004</v>
      </c>
      <c r="AW37">
        <v>5509813.5999999996</v>
      </c>
      <c r="AX37">
        <v>5696717</v>
      </c>
      <c r="AY37">
        <v>5856466.5</v>
      </c>
      <c r="AZ37">
        <v>6295355.9000000004</v>
      </c>
      <c r="BA37">
        <v>6552184.4000000004</v>
      </c>
      <c r="BB37">
        <v>6675253.5999999996</v>
      </c>
      <c r="BC37">
        <v>6887719</v>
      </c>
      <c r="BD37">
        <v>6866828.9000000004</v>
      </c>
      <c r="BE37">
        <v>6975774.5999999996</v>
      </c>
      <c r="BF37">
        <v>7167331.5999999996</v>
      </c>
      <c r="BG37">
        <v>7261113.2999999998</v>
      </c>
      <c r="BH37">
        <v>7372670.7000000002</v>
      </c>
      <c r="BI37">
        <v>7587381.5999999996</v>
      </c>
      <c r="BJ37">
        <v>7429502.4000000004</v>
      </c>
      <c r="BK37">
        <v>7233935.0999999996</v>
      </c>
      <c r="BL37">
        <v>7442372.2999999998</v>
      </c>
      <c r="BM37">
        <v>6328695.4000000004</v>
      </c>
      <c r="BN37">
        <v>7254530.0999999996</v>
      </c>
      <c r="BO37">
        <v>7663687</v>
      </c>
      <c r="BP37">
        <v>8039426.5999999996</v>
      </c>
      <c r="BQ37">
        <v>8374947.5999999996</v>
      </c>
      <c r="BR37">
        <v>8657289.9000000004</v>
      </c>
      <c r="BS37">
        <v>9420752.9000000004</v>
      </c>
    </row>
    <row r="38" spans="1:71" x14ac:dyDescent="0.25">
      <c r="A38" s="23"/>
      <c r="B38" s="23"/>
      <c r="C38" s="53"/>
    </row>
    <row r="39" spans="1:71" x14ac:dyDescent="0.25">
      <c r="A39" s="23" t="s">
        <v>286</v>
      </c>
      <c r="B39" s="23"/>
      <c r="C39" s="53"/>
      <c r="D39">
        <v>0.29541242000000001</v>
      </c>
      <c r="E39">
        <v>0.26934659999999999</v>
      </c>
      <c r="F39">
        <v>0.35623260000000001</v>
      </c>
      <c r="G39">
        <v>0.28672379999999997</v>
      </c>
      <c r="H39">
        <v>0.22590362</v>
      </c>
      <c r="I39">
        <v>0.11584801</v>
      </c>
      <c r="J39">
        <v>8.1093609999999997E-2</v>
      </c>
      <c r="K39">
        <v>7.8197409999999995E-2</v>
      </c>
      <c r="L39">
        <v>7.2404999999999997E-2</v>
      </c>
      <c r="M39">
        <v>0.12743281000000001</v>
      </c>
      <c r="N39">
        <v>0.11874421</v>
      </c>
      <c r="O39">
        <v>0.13032901</v>
      </c>
      <c r="P39">
        <v>0.11584801</v>
      </c>
      <c r="Q39">
        <v>3.7650599999999999E-2</v>
      </c>
      <c r="R39">
        <v>4.0546800000000001E-2</v>
      </c>
      <c r="S39">
        <v>3.1858200000000003E-2</v>
      </c>
      <c r="T39">
        <v>2.60658E-2</v>
      </c>
      <c r="U39">
        <v>2.8962000000000002E-2</v>
      </c>
      <c r="V39">
        <v>8.688601E-2</v>
      </c>
      <c r="W39">
        <v>8.9782210000000001E-2</v>
      </c>
      <c r="X39">
        <v>8.1093609999999997E-2</v>
      </c>
      <c r="Y39">
        <v>6.3716400000000006E-2</v>
      </c>
      <c r="Z39">
        <v>0.11295181</v>
      </c>
      <c r="AA39">
        <v>0.112</v>
      </c>
      <c r="AB39">
        <v>0.09</v>
      </c>
      <c r="AC39">
        <v>7.6999999999999999E-2</v>
      </c>
      <c r="AD39">
        <v>6.9000000000000006E-2</v>
      </c>
      <c r="AE39">
        <v>7.9000000000000001E-2</v>
      </c>
      <c r="AF39">
        <v>9.5000000000000001E-2</v>
      </c>
      <c r="AG39">
        <v>7.8E-2</v>
      </c>
      <c r="AH39">
        <v>6.8000000000000005E-2</v>
      </c>
      <c r="AI39">
        <v>7.4999999999999997E-2</v>
      </c>
      <c r="AJ39">
        <v>0.08</v>
      </c>
      <c r="AK39">
        <v>8.6999999999999994E-2</v>
      </c>
      <c r="AL39">
        <v>8.1000000000000003E-2</v>
      </c>
      <c r="AM39">
        <v>0.08</v>
      </c>
      <c r="AN39">
        <v>0.109</v>
      </c>
      <c r="AO39">
        <v>0.10299999999999999</v>
      </c>
      <c r="AP39">
        <v>0.106</v>
      </c>
      <c r="AQ39">
        <v>0.113</v>
      </c>
      <c r="AR39">
        <v>0.11600000000000001</v>
      </c>
      <c r="AS39">
        <v>0.108</v>
      </c>
      <c r="AT39">
        <v>0.09</v>
      </c>
      <c r="AU39">
        <v>0.09</v>
      </c>
      <c r="AV39">
        <v>0.1</v>
      </c>
      <c r="AW39">
        <v>0.09</v>
      </c>
      <c r="AX39">
        <v>0.1</v>
      </c>
      <c r="AY39">
        <v>9.8000000000000004E-2</v>
      </c>
      <c r="AZ39">
        <v>0.09</v>
      </c>
      <c r="BA39">
        <v>9.1999999999999998E-2</v>
      </c>
      <c r="BB39">
        <v>9.8000000000000004E-2</v>
      </c>
      <c r="BC39">
        <v>8.4000000000000005E-2</v>
      </c>
      <c r="BD39">
        <v>8.9499999999999996E-2</v>
      </c>
      <c r="BE39">
        <v>0.09</v>
      </c>
      <c r="BF39">
        <v>0.09</v>
      </c>
      <c r="BG39">
        <v>0.105</v>
      </c>
      <c r="BH39">
        <v>0.109</v>
      </c>
      <c r="BI39">
        <v>9.5000000000000001E-2</v>
      </c>
      <c r="BJ39">
        <v>9.8000000000000004E-2</v>
      </c>
      <c r="BK39">
        <v>9.5000000000000001E-2</v>
      </c>
      <c r="BL39">
        <v>9.4E-2</v>
      </c>
      <c r="BM39">
        <v>9.9500000000000005E-2</v>
      </c>
      <c r="BN39">
        <v>0.10299999999999999</v>
      </c>
      <c r="BO39">
        <v>0.121</v>
      </c>
      <c r="BP39">
        <v>0.125</v>
      </c>
      <c r="BQ39">
        <v>0.16600000000000001</v>
      </c>
      <c r="BR39">
        <v>0.14799999999999999</v>
      </c>
      <c r="BS39">
        <v>0.14599999999999999</v>
      </c>
    </row>
  </sheetData>
  <phoneticPr fontId="2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BS</vt:lpstr>
      <vt:lpstr>Indicators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Monikos-PC</cp:lastModifiedBy>
  <dcterms:created xsi:type="dcterms:W3CDTF">2013-04-03T15:49:21Z</dcterms:created>
  <dcterms:modified xsi:type="dcterms:W3CDTF">2023-03-10T09:10:47Z</dcterms:modified>
</cp:coreProperties>
</file>