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kos-PC\Desktop\Master thesis for Github\Data\"/>
    </mc:Choice>
  </mc:AlternateContent>
  <xr:revisionPtr revIDLastSave="0" documentId="13_ncr:1_{F9E6614E-6BBC-4B15-AF27-4F0D72200723}" xr6:coauthVersionLast="47" xr6:coauthVersionMax="47" xr10:uidLastSave="{00000000-0000-0000-0000-000000000000}"/>
  <bookViews>
    <workbookView xWindow="28680" yWindow="4050" windowWidth="29040" windowHeight="15840" activeTab="1" xr2:uid="{00000000-000D-0000-FFFF-FFFF00000000}"/>
  </bookViews>
  <sheets>
    <sheet name="BS" sheetId="5" r:id="rId1"/>
    <sheet name="Indicators" sheetId="6" r:id="rId2"/>
  </sheets>
  <definedNames>
    <definedName name="_xlnm._FilterDatabase" localSheetId="0" hidden="1">BS!$A$4:$AC$28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6" l="1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D30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G29" i="6"/>
  <c r="BH29" i="6"/>
  <c r="BI29" i="6"/>
  <c r="BJ29" i="6"/>
  <c r="BK29" i="6"/>
  <c r="BL29" i="6"/>
  <c r="BM29" i="6"/>
  <c r="BN29" i="6"/>
  <c r="BO29" i="6"/>
  <c r="BP29" i="6"/>
  <c r="F29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D25" i="6"/>
  <c r="D24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E23" i="6"/>
  <c r="D23" i="6"/>
  <c r="D22" i="6"/>
  <c r="D21" i="6"/>
  <c r="D20" i="6"/>
  <c r="D19" i="6"/>
  <c r="D18" i="6"/>
  <c r="D17" i="6"/>
  <c r="D16" i="6"/>
  <c r="D15" i="6"/>
  <c r="D14" i="6"/>
  <c r="D13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D10" i="6"/>
  <c r="D9" i="6"/>
  <c r="D8" i="6"/>
  <c r="D7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E5" i="6"/>
  <c r="E6" i="6" s="1"/>
  <c r="F5" i="6"/>
  <c r="F6" i="6" s="1"/>
  <c r="G5" i="6"/>
  <c r="G6" i="6" s="1"/>
  <c r="H5" i="6"/>
  <c r="H6" i="6" s="1"/>
  <c r="I5" i="6"/>
  <c r="I6" i="6" s="1"/>
  <c r="J5" i="6"/>
  <c r="J6" i="6" s="1"/>
  <c r="K5" i="6"/>
  <c r="K6" i="6" s="1"/>
  <c r="L5" i="6"/>
  <c r="L6" i="6" s="1"/>
  <c r="M5" i="6"/>
  <c r="M6" i="6" s="1"/>
  <c r="N5" i="6"/>
  <c r="N6" i="6" s="1"/>
  <c r="O5" i="6"/>
  <c r="O6" i="6" s="1"/>
  <c r="P5" i="6"/>
  <c r="P6" i="6" s="1"/>
  <c r="Q5" i="6"/>
  <c r="Q6" i="6" s="1"/>
  <c r="R5" i="6"/>
  <c r="R6" i="6" s="1"/>
  <c r="S5" i="6"/>
  <c r="S6" i="6" s="1"/>
  <c r="T5" i="6"/>
  <c r="T6" i="6" s="1"/>
  <c r="U5" i="6"/>
  <c r="U6" i="6" s="1"/>
  <c r="V5" i="6"/>
  <c r="V6" i="6" s="1"/>
  <c r="W5" i="6"/>
  <c r="W6" i="6" s="1"/>
  <c r="X5" i="6"/>
  <c r="X6" i="6" s="1"/>
  <c r="Y5" i="6"/>
  <c r="Y6" i="6" s="1"/>
  <c r="Z5" i="6"/>
  <c r="Z6" i="6" s="1"/>
  <c r="AA5" i="6"/>
  <c r="AA6" i="6" s="1"/>
  <c r="AB5" i="6"/>
  <c r="AB6" i="6" s="1"/>
  <c r="AC5" i="6"/>
  <c r="AC6" i="6" s="1"/>
  <c r="AD5" i="6"/>
  <c r="AD6" i="6" s="1"/>
  <c r="AE5" i="6"/>
  <c r="AE6" i="6" s="1"/>
  <c r="AF5" i="6"/>
  <c r="AF6" i="6" s="1"/>
  <c r="AG5" i="6"/>
  <c r="AG6" i="6" s="1"/>
  <c r="AH5" i="6"/>
  <c r="AH6" i="6" s="1"/>
  <c r="AI5" i="6"/>
  <c r="AI6" i="6" s="1"/>
  <c r="AJ5" i="6"/>
  <c r="AJ6" i="6" s="1"/>
  <c r="AK5" i="6"/>
  <c r="AK6" i="6" s="1"/>
  <c r="AL5" i="6"/>
  <c r="AL6" i="6" s="1"/>
  <c r="AM5" i="6"/>
  <c r="AM6" i="6" s="1"/>
  <c r="AN5" i="6"/>
  <c r="AN6" i="6" s="1"/>
  <c r="AO5" i="6"/>
  <c r="AO6" i="6" s="1"/>
  <c r="AP5" i="6"/>
  <c r="AP6" i="6" s="1"/>
  <c r="AQ5" i="6"/>
  <c r="AQ6" i="6" s="1"/>
  <c r="AR5" i="6"/>
  <c r="AR6" i="6" s="1"/>
  <c r="AS5" i="6"/>
  <c r="AS6" i="6" s="1"/>
  <c r="AT5" i="6"/>
  <c r="AT6" i="6" s="1"/>
  <c r="AU5" i="6"/>
  <c r="AU6" i="6" s="1"/>
  <c r="AV5" i="6"/>
  <c r="AV6" i="6" s="1"/>
  <c r="AW5" i="6"/>
  <c r="AW6" i="6" s="1"/>
  <c r="AX5" i="6"/>
  <c r="AX6" i="6" s="1"/>
  <c r="AY5" i="6"/>
  <c r="AY6" i="6" s="1"/>
  <c r="AZ5" i="6"/>
  <c r="AZ6" i="6" s="1"/>
  <c r="BA5" i="6"/>
  <c r="BA6" i="6" s="1"/>
  <c r="BB5" i="6"/>
  <c r="BB6" i="6" s="1"/>
  <c r="BC5" i="6"/>
  <c r="BC6" i="6" s="1"/>
  <c r="BD5" i="6"/>
  <c r="BD6" i="6" s="1"/>
  <c r="BE5" i="6"/>
  <c r="BE6" i="6" s="1"/>
  <c r="BF5" i="6"/>
  <c r="BF6" i="6" s="1"/>
  <c r="BG5" i="6"/>
  <c r="BG6" i="6" s="1"/>
  <c r="BH5" i="6"/>
  <c r="BH6" i="6" s="1"/>
  <c r="BI5" i="6"/>
  <c r="BI6" i="6" s="1"/>
  <c r="BJ5" i="6"/>
  <c r="BJ6" i="6" s="1"/>
  <c r="BK5" i="6"/>
  <c r="BK6" i="6" s="1"/>
  <c r="BL5" i="6"/>
  <c r="BL6" i="6" s="1"/>
  <c r="BM5" i="6"/>
  <c r="BM6" i="6" s="1"/>
  <c r="BN5" i="6"/>
  <c r="BN6" i="6" s="1"/>
  <c r="BO5" i="6"/>
  <c r="BO6" i="6" s="1"/>
  <c r="BP5" i="6"/>
  <c r="BP6" i="6" s="1"/>
  <c r="D5" i="6"/>
  <c r="D6" i="6" s="1"/>
  <c r="D4" i="6"/>
  <c r="D3" i="6"/>
  <c r="D2" i="6"/>
  <c r="C35" i="5"/>
  <c r="D35" i="5"/>
  <c r="E35" i="5"/>
  <c r="C36" i="5"/>
  <c r="D36" i="5"/>
  <c r="E36" i="5"/>
  <c r="C39" i="5"/>
  <c r="D39" i="5"/>
  <c r="E39" i="5"/>
</calcChain>
</file>

<file path=xl/sharedStrings.xml><?xml version="1.0" encoding="utf-8"?>
<sst xmlns="http://schemas.openxmlformats.org/spreadsheetml/2006/main" count="563" uniqueCount="297">
  <si>
    <t>Revenue</t>
  </si>
  <si>
    <t>Gross Profit</t>
  </si>
  <si>
    <t>Reference Items</t>
  </si>
  <si>
    <t>Right click to show data transparency (not supported for all values)</t>
  </si>
  <si>
    <t>In Millions of EUR except Per Share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</si>
  <si>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</si>
  <si>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</si>
  <si>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</si>
  <si>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</si>
  <si>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</si>
  <si>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</si>
  <si>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</si>
  <si>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</si>
  <si>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</si>
  <si>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</si>
  <si>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</si>
  <si>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</si>
  <si>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</si>
  <si>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</si>
  <si>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</si>
  <si>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</si>
  <si>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</si>
  <si>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</si>
  <si>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</si>
  <si>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</si>
  <si>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</si>
  <si>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</si>
  <si>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</si>
  <si>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3 Months Ending</t>
  </si>
  <si>
    <t>03/31/2006</t>
  </si>
  <si>
    <t>06/30/2006</t>
  </si>
  <si>
    <t>09/30/2006</t>
  </si>
  <si>
    <t>12/31/2006</t>
  </si>
  <si>
    <t>03/31/2007</t>
  </si>
  <si>
    <t>06/30/2007</t>
  </si>
  <si>
    <t>09/30/2007</t>
  </si>
  <si>
    <t>12/31/2007</t>
  </si>
  <si>
    <t>03/31/2008</t>
  </si>
  <si>
    <t>06/30/2008</t>
  </si>
  <si>
    <t>09/30/2008</t>
  </si>
  <si>
    <t>12/31/2008</t>
  </si>
  <si>
    <t>03/31/2009</t>
  </si>
  <si>
    <t>06/30/2009</t>
  </si>
  <si>
    <t>09/30/2009</t>
  </si>
  <si>
    <t>12/31/2009</t>
  </si>
  <si>
    <t>03/31/2010</t>
  </si>
  <si>
    <t>06/30/2010</t>
  </si>
  <si>
    <t>09/30/2010</t>
  </si>
  <si>
    <t>12/31/2010</t>
  </si>
  <si>
    <t>03/31/2011</t>
  </si>
  <si>
    <t>06/30/2011</t>
  </si>
  <si>
    <t>09/30/2011</t>
  </si>
  <si>
    <t>SALES_REV_TURN</t>
  </si>
  <si>
    <t>—</t>
  </si>
  <si>
    <t xml:space="preserve">  - Cost of Revenue</t>
  </si>
  <si>
    <t>IS_COGS_TO_FE_AND_PP_AND_G</t>
  </si>
  <si>
    <t>GROSS_PROFIT</t>
  </si>
  <si>
    <t xml:space="preserve">  + Other Operating Income</t>
  </si>
  <si>
    <t>IS_OTHER_OPER_INC</t>
  </si>
  <si>
    <t xml:space="preserve">  - Operating Expenses</t>
  </si>
  <si>
    <t>IS_OPERATING_EXPN</t>
  </si>
  <si>
    <t>Operating Income (Loss)</t>
  </si>
  <si>
    <t>IS_OPER_INC</t>
  </si>
  <si>
    <t>Pretax Income (Loss), Adjusted</t>
  </si>
  <si>
    <t>PRETAX_INC</t>
  </si>
  <si>
    <t>Net Income, GAAP</t>
  </si>
  <si>
    <t>NET_INCOME</t>
  </si>
  <si>
    <t>Basic EPS, GAAP</t>
  </si>
  <si>
    <t>IS_EPS</t>
  </si>
  <si>
    <t>Source: Bloomberg</t>
  </si>
  <si>
    <t>09/30/2021</t>
  </si>
  <si>
    <t>06/30/2021</t>
  </si>
  <si>
    <t>03/31/2021</t>
  </si>
  <si>
    <t>12/31/2020</t>
  </si>
  <si>
    <t>09/30/2020</t>
  </si>
  <si>
    <t>06/30/2020</t>
  </si>
  <si>
    <t>03/31/2020</t>
  </si>
  <si>
    <t>12/31/2019</t>
  </si>
  <si>
    <t>09/30/2019</t>
  </si>
  <si>
    <t>06/30/2019</t>
  </si>
  <si>
    <t>03/31/2019</t>
  </si>
  <si>
    <t>12/31/2018</t>
  </si>
  <si>
    <t>09/30/2018</t>
  </si>
  <si>
    <t>06/30/2018</t>
  </si>
  <si>
    <t>03/31/2018</t>
  </si>
  <si>
    <t>12/31/2017</t>
  </si>
  <si>
    <t>09/30/2017</t>
  </si>
  <si>
    <t>06/30/2017</t>
  </si>
  <si>
    <t>03/31/2017</t>
  </si>
  <si>
    <t>12/31/2016</t>
  </si>
  <si>
    <t>09/30/2016</t>
  </si>
  <si>
    <t>06/30/2016</t>
  </si>
  <si>
    <t>03/31/2016</t>
  </si>
  <si>
    <t>12/31/2015</t>
  </si>
  <si>
    <t>09/30/2015</t>
  </si>
  <si>
    <t>06/30/2015</t>
  </si>
  <si>
    <t>03/31/2015</t>
  </si>
  <si>
    <t>12/31/2014</t>
  </si>
  <si>
    <t>09/30/2014</t>
  </si>
  <si>
    <t>06/30/2014</t>
  </si>
  <si>
    <t>03/31/2014</t>
  </si>
  <si>
    <t>12/31/2013</t>
  </si>
  <si>
    <t>09/30/2013</t>
  </si>
  <si>
    <t>06/30/2013</t>
  </si>
  <si>
    <t>03/31/2013</t>
  </si>
  <si>
    <t>12/31/2012</t>
  </si>
  <si>
    <t>09/30/2012</t>
  </si>
  <si>
    <t>06/30/2012</t>
  </si>
  <si>
    <t>03/31/2012</t>
  </si>
  <si>
    <t>12/31/2011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</si>
  <si>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</si>
  <si>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</si>
  <si>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</si>
  <si>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</si>
  <si>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</si>
  <si>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</si>
  <si>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</si>
  <si>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</si>
  <si>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</si>
  <si>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</si>
  <si>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</si>
  <si>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</si>
  <si>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</si>
  <si>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</si>
  <si>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</si>
  <si>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</si>
  <si>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</si>
  <si>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</si>
  <si>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</si>
  <si>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</si>
  <si>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</si>
  <si>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</si>
  <si>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</si>
  <si>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</si>
  <si>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</si>
  <si>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</si>
  <si>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</si>
  <si>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</si>
  <si>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</si>
  <si>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</si>
  <si>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</si>
  <si>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</si>
  <si>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</si>
  <si>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</si>
  <si>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</si>
  <si>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</si>
  <si>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</si>
  <si>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</si>
  <si>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</si>
  <si>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</si>
  <si>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NUM_OF_EMPLOYEES</t>
  </si>
  <si>
    <t>Number of Employees</t>
  </si>
  <si>
    <t>BS_NUM_OF_SHAREHOLDERS</t>
  </si>
  <si>
    <t>Number Of Shareholders</t>
  </si>
  <si>
    <t>BS_SH_OUT</t>
  </si>
  <si>
    <t>Shares Outstanding</t>
  </si>
  <si>
    <t>TOT_LIAB_AND_EQY</t>
  </si>
  <si>
    <t>Total Liabilities &amp; Equity</t>
  </si>
  <si>
    <t>TOTAL_EQUITY</t>
  </si>
  <si>
    <t>Total Equity</t>
  </si>
  <si>
    <t>BS_PURE_RETAINED_EARNINGS</t>
  </si>
  <si>
    <t xml:space="preserve">  + Retained Earnings</t>
  </si>
  <si>
    <t>BS_SH_CAP_AND_APIC</t>
  </si>
  <si>
    <t xml:space="preserve">  + Share Capital &amp; APIC</t>
  </si>
  <si>
    <t>BS_TOT_LIAB2</t>
  </si>
  <si>
    <t>Total Liabilities</t>
  </si>
  <si>
    <t>NON_CUR_LIAB</t>
  </si>
  <si>
    <t>Total Noncurrent Liabilities</t>
  </si>
  <si>
    <t>BS_LT_BORROW</t>
  </si>
  <si>
    <t xml:space="preserve">  + LT Debt</t>
  </si>
  <si>
    <t>BS_CUR_LIAB</t>
  </si>
  <si>
    <t>Total Current Liabilities</t>
  </si>
  <si>
    <t>BS_ST_BORROW</t>
  </si>
  <si>
    <t xml:space="preserve">  + ST Debt</t>
  </si>
  <si>
    <t>ACCT_PAYABLE_&amp;_ACCRUALS_DETAILED</t>
  </si>
  <si>
    <t xml:space="preserve">  + Payables &amp; Accruals</t>
  </si>
  <si>
    <t>Liabilities &amp; Shareholders' Equity</t>
  </si>
  <si>
    <t>BS_TOT_ASSET</t>
  </si>
  <si>
    <t>Total Assets</t>
  </si>
  <si>
    <t>BS_TOT_NON_CUR_ASSET</t>
  </si>
  <si>
    <t>Total Noncurrent Assets</t>
  </si>
  <si>
    <t>BS_NET_FIX_ASSET</t>
  </si>
  <si>
    <t xml:space="preserve">  + Property, Plant &amp; Equip, Net</t>
  </si>
  <si>
    <t>BS_CUR_ASSET_REPORT</t>
  </si>
  <si>
    <t>Total Current Assets</t>
  </si>
  <si>
    <t>BS_INVENTORIES</t>
  </si>
  <si>
    <t xml:space="preserve">  + Inventories</t>
  </si>
  <si>
    <t>BS_CASH_NEAR_CASH_ITEM</t>
  </si>
  <si>
    <t xml:space="preserve">    + Cash &amp; Cash Equivalents</t>
  </si>
  <si>
    <t>Vilkyskiu Pienine AB (VLP1L LH) - Standardized</t>
  </si>
  <si>
    <t>Q4 2021</t>
  </si>
  <si>
    <t>12/31/2021</t>
  </si>
  <si>
    <t>Formulė</t>
  </si>
  <si>
    <t>Q1 2005</t>
  </si>
  <si>
    <t>Q2 2005</t>
  </si>
  <si>
    <t>Q3 2005</t>
  </si>
  <si>
    <t>Q4 2005</t>
  </si>
  <si>
    <t>Trump. Turtas/trump.įsipar.</t>
  </si>
  <si>
    <t>x1</t>
  </si>
  <si>
    <t>Trump. Turtas - Atsargos/trump.įsipar.</t>
  </si>
  <si>
    <t>x2</t>
  </si>
  <si>
    <t>Pinigai ir jų ekviv./trump. Įsipar.</t>
  </si>
  <si>
    <t>x3</t>
  </si>
  <si>
    <t>Trump. Turtas - Trump. Įsipar.</t>
  </si>
  <si>
    <t>x4</t>
  </si>
  <si>
    <t>Apyvartinis kapitalas/Turtas</t>
  </si>
  <si>
    <t>x5</t>
  </si>
  <si>
    <t>Grynasis pelnas/Pardavimo pajamos</t>
  </si>
  <si>
    <t>x6</t>
  </si>
  <si>
    <t>Bendrasis pelnas/Pardavimo pajamos</t>
  </si>
  <si>
    <t>x7</t>
  </si>
  <si>
    <t>Tipinės veiklos pelnas/pardavimo pajamos</t>
  </si>
  <si>
    <t>x8</t>
  </si>
  <si>
    <t>Pelnas prieš mokesčius EBT/pardavimo pajamos</t>
  </si>
  <si>
    <t>x9</t>
  </si>
  <si>
    <t>Grynasis pelnas/vidutinis turtas</t>
  </si>
  <si>
    <t>x10</t>
  </si>
  <si>
    <t>Grynasis pelnas/vidutinis nuosavas kapitalas</t>
  </si>
  <si>
    <t>x11</t>
  </si>
  <si>
    <t>Įsipareigojimai/turtas</t>
  </si>
  <si>
    <t>x12</t>
  </si>
  <si>
    <t>Ilg. Fin. Skola+ trump. Fin.skola/turtas</t>
  </si>
  <si>
    <t>x13</t>
  </si>
  <si>
    <t>Įsipareigojimai/nuosavas kapitalas</t>
  </si>
  <si>
    <t>x14</t>
  </si>
  <si>
    <t>Skola/nuosavas kapitalas</t>
  </si>
  <si>
    <t>x15</t>
  </si>
  <si>
    <t>Ilg. Fin. Skola/nuosavas kapitalas</t>
  </si>
  <si>
    <t>x16</t>
  </si>
  <si>
    <t>Nuosavas kapitalas/įsipareigojimai</t>
  </si>
  <si>
    <t>x17</t>
  </si>
  <si>
    <t>Skola/Skola+nuosavas kapitalas</t>
  </si>
  <si>
    <t>x18</t>
  </si>
  <si>
    <t>LT Debt/LT debt+equity</t>
  </si>
  <si>
    <t>x19</t>
  </si>
  <si>
    <t>Nuosavas kapitalas/Turtas</t>
  </si>
  <si>
    <t>x20</t>
  </si>
  <si>
    <t>Trumpalaikis turtas/nuosavas kapitalas</t>
  </si>
  <si>
    <t>x21</t>
  </si>
  <si>
    <t>Pardavimo savikaina/vid. metinės atsargos</t>
  </si>
  <si>
    <t>x22</t>
  </si>
  <si>
    <t>Pardavimo pajamos/ilg. Turtas</t>
  </si>
  <si>
    <t>x23</t>
  </si>
  <si>
    <t>Pardavimo pajamos/Turtas</t>
  </si>
  <si>
    <t>x24</t>
  </si>
  <si>
    <t>x25</t>
  </si>
  <si>
    <t>EPS</t>
  </si>
  <si>
    <t>x26</t>
  </si>
  <si>
    <t>x27</t>
  </si>
  <si>
    <t>x28</t>
  </si>
  <si>
    <t>x29</t>
  </si>
  <si>
    <t>P/E ratio</t>
  </si>
  <si>
    <t>x30</t>
  </si>
  <si>
    <t>(Turtas - Įsipareigojimai)/shares outstanding</t>
  </si>
  <si>
    <t>03/31/2005</t>
  </si>
  <si>
    <t>06/30/2005</t>
  </si>
  <si>
    <t>09/30/2005</t>
  </si>
  <si>
    <t>12/31/2005</t>
  </si>
  <si>
    <t>x31</t>
  </si>
  <si>
    <t>x32</t>
  </si>
  <si>
    <t>x33</t>
  </si>
  <si>
    <t>x34</t>
  </si>
  <si>
    <t>Current ratio</t>
  </si>
  <si>
    <t>Acid test (Quick) ratio</t>
  </si>
  <si>
    <t>Cash ratio</t>
  </si>
  <si>
    <t>Working capital</t>
  </si>
  <si>
    <t>Working capital to total assets</t>
  </si>
  <si>
    <t>Net profitability</t>
  </si>
  <si>
    <t>Gross profitability</t>
  </si>
  <si>
    <t>Operating profitability</t>
  </si>
  <si>
    <t>Profitability ratio</t>
  </si>
  <si>
    <t>Return on assets (ROA)</t>
  </si>
  <si>
    <t>Return on equity (ROE)</t>
  </si>
  <si>
    <t>Debt ratio</t>
  </si>
  <si>
    <t>Debt-to-asset ratio</t>
  </si>
  <si>
    <t>Total liabilities to equity ratio</t>
  </si>
  <si>
    <t>Debt to equity ratio</t>
  </si>
  <si>
    <t>Long-term debt to equity ratio</t>
  </si>
  <si>
    <t>Equity to total liabilities ratio</t>
  </si>
  <si>
    <t>Debt to capital employed ratio</t>
  </si>
  <si>
    <t>Long-term debt ratio</t>
  </si>
  <si>
    <t>Equity to total assets ratio or Equity ratio</t>
  </si>
  <si>
    <t>Current assets to equity ratio</t>
  </si>
  <si>
    <t>Inventory turnover</t>
  </si>
  <si>
    <t>Long-term asset turnover</t>
  </si>
  <si>
    <t>Total asset turnover</t>
  </si>
  <si>
    <t>Number of shares</t>
  </si>
  <si>
    <t>Number of employees</t>
  </si>
  <si>
    <t>Net Asset Value Per Share (NAVPS)</t>
  </si>
  <si>
    <t>Dividends paid</t>
  </si>
  <si>
    <t>Dividends per share</t>
  </si>
  <si>
    <t>Macroeconomic indicators</t>
  </si>
  <si>
    <t>B1g Gross value added, at the prices of the time, MM Eur, class C, without removing the effect of season and number of working days</t>
  </si>
  <si>
    <t>Interest rate on company loans, last month of the quarter</t>
  </si>
  <si>
    <t>Annual changes in consumer prices, compared to the corresponding month of the previous year</t>
  </si>
  <si>
    <t>Export, K Eur</t>
  </si>
  <si>
    <t>Share price in the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</si>
</sst>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164" fontId="1" fillId="34" borderId="2">
      <alignment horizontal="right"/>
    </xf>
    <xf numFmtId="1" fontId="7" fillId="34" borderId="2">
      <alignment horizontal="right"/>
    </xf>
    <xf numFmtId="164" fontId="7" fillId="34" borderId="2">
      <alignment horizontal="right"/>
    </xf>
    <xf numFmtId="0" fontId="6" fillId="33" borderId="16">
      <alignment horizontal="left"/>
    </xf>
    <xf numFmtId="0" fontId="6" fillId="33" borderId="16">
      <alignment horizontal="right"/>
    </xf>
    <xf numFmtId="0" fontId="6" fillId="33" borderId="17">
      <alignment horizontal="left"/>
    </xf>
    <xf numFmtId="0" fontId="6" fillId="33" borderId="17">
      <alignment horizontal="right"/>
    </xf>
    <xf numFmtId="0" fontId="7" fillId="34" borderId="18"/>
    <xf numFmtId="0" fontId="3" fillId="34" borderId="18"/>
    <xf numFmtId="9" fontId="10" fillId="0" borderId="0" applyFont="0" applyFill="0" applyBorder="0" applyAlignment="0" applyProtection="0"/>
  </cellStyleXfs>
  <cellXfs count="74">
    <xf numFmtId="0" fontId="0" fillId="0" borderId="0" xfId="0"/>
    <xf numFmtId="0" fontId="6" fillId="33" borderId="16" xfId="55">
      <alignment horizontal="left"/>
    </xf>
    <xf numFmtId="0" fontId="6" fillId="33" borderId="16" xfId="56">
      <alignment horizontal="right"/>
    </xf>
    <xf numFmtId="0" fontId="6" fillId="33" borderId="17" xfId="57">
      <alignment horizontal="left"/>
    </xf>
    <xf numFmtId="0" fontId="6" fillId="33" borderId="17" xfId="58">
      <alignment horizontal="right"/>
    </xf>
    <xf numFmtId="0" fontId="7" fillId="34" borderId="18" xfId="59"/>
    <xf numFmtId="0" fontId="3" fillId="34" borderId="18" xfId="6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7" fillId="34" borderId="5" xfId="35"/>
    <xf numFmtId="0" fontId="9" fillId="35" borderId="4" xfId="34"/>
    <xf numFmtId="0" fontId="4" fillId="33" borderId="15" xfId="50">
      <alignment horizontal="left" vertical="center" readingOrder="1"/>
    </xf>
    <xf numFmtId="0" fontId="6" fillId="33" borderId="1" xfId="51">
      <alignment horizontal="left"/>
    </xf>
    <xf numFmtId="0" fontId="3" fillId="34" borderId="5" xfId="36" applyFont="1"/>
    <xf numFmtId="164" fontId="1" fillId="34" borderId="2" xfId="52">
      <alignment horizontal="right"/>
    </xf>
    <xf numFmtId="1" fontId="7" fillId="34" borderId="2" xfId="53">
      <alignment horizontal="right"/>
    </xf>
    <xf numFmtId="164" fontId="7" fillId="34" borderId="2" xfId="54">
      <alignment horizontal="right"/>
    </xf>
    <xf numFmtId="0" fontId="0" fillId="0" borderId="0" xfId="0" applyAlignment="1">
      <alignment wrapText="1"/>
    </xf>
    <xf numFmtId="0" fontId="0" fillId="36" borderId="19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36" borderId="18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36" borderId="20" xfId="0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2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37" borderId="19" xfId="0" applyFill="1" applyBorder="1" applyAlignment="1">
      <alignment vertical="center" wrapText="1"/>
    </xf>
    <xf numFmtId="165" fontId="0" fillId="0" borderId="4" xfId="61" applyNumberFormat="1" applyFont="1" applyBorder="1" applyAlignment="1">
      <alignment horizontal="center" vertical="center"/>
    </xf>
    <xf numFmtId="0" fontId="0" fillId="37" borderId="18" xfId="0" applyFill="1" applyBorder="1" applyAlignment="1">
      <alignment vertical="center" wrapText="1"/>
    </xf>
    <xf numFmtId="165" fontId="0" fillId="0" borderId="0" xfId="61" applyNumberFormat="1" applyFont="1" applyBorder="1" applyAlignment="1">
      <alignment horizontal="center" vertical="center"/>
    </xf>
    <xf numFmtId="10" fontId="0" fillId="0" borderId="0" xfId="61" applyNumberFormat="1" applyFont="1" applyBorder="1" applyAlignment="1">
      <alignment horizontal="center" vertical="center"/>
    </xf>
    <xf numFmtId="0" fontId="0" fillId="38" borderId="19" xfId="0" applyFill="1" applyBorder="1" applyAlignment="1">
      <alignment vertical="center" wrapText="1"/>
    </xf>
    <xf numFmtId="2" fontId="0" fillId="0" borderId="4" xfId="0" applyNumberFormat="1" applyBorder="1" applyAlignment="1">
      <alignment horizontal="center" vertical="center"/>
    </xf>
    <xf numFmtId="0" fontId="0" fillId="38" borderId="18" xfId="0" applyFill="1" applyBorder="1" applyAlignment="1">
      <alignment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38" borderId="20" xfId="0" applyFill="1" applyBorder="1" applyAlignment="1">
      <alignment vertical="center" wrapText="1"/>
    </xf>
    <xf numFmtId="0" fontId="0" fillId="39" borderId="19" xfId="0" applyFill="1" applyBorder="1" applyAlignment="1">
      <alignment vertical="center" wrapText="1"/>
    </xf>
    <xf numFmtId="0" fontId="0" fillId="39" borderId="18" xfId="0" applyFill="1" applyBorder="1" applyAlignment="1">
      <alignment vertical="center" wrapText="1"/>
    </xf>
    <xf numFmtId="0" fontId="0" fillId="39" borderId="20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0" fontId="6" fillId="33" borderId="16" xfId="33" applyBorder="1">
      <alignment horizontal="left"/>
    </xf>
    <xf numFmtId="0" fontId="3" fillId="34" borderId="18" xfId="36" applyFont="1" applyBorder="1"/>
    <xf numFmtId="164" fontId="3" fillId="34" borderId="18" xfId="60" applyNumberFormat="1"/>
    <xf numFmtId="1" fontId="1" fillId="34" borderId="2" xfId="52" applyNumberFormat="1">
      <alignment horizontal="right"/>
    </xf>
    <xf numFmtId="164" fontId="1" fillId="34" borderId="18" xfId="35" applyNumberFormat="1" applyFont="1" applyBorder="1"/>
    <xf numFmtId="164" fontId="0" fillId="0" borderId="0" xfId="0" applyNumberFormat="1"/>
    <xf numFmtId="9" fontId="0" fillId="0" borderId="0" xfId="61" applyFont="1"/>
    <xf numFmtId="164" fontId="7" fillId="34" borderId="18" xfId="35" applyNumberFormat="1" applyBorder="1"/>
    <xf numFmtId="2" fontId="7" fillId="34" borderId="18" xfId="35" applyNumberFormat="1" applyBorder="1"/>
    <xf numFmtId="164" fontId="3" fillId="34" borderId="18" xfId="36" applyNumberFormat="1" applyFont="1" applyBorder="1"/>
    <xf numFmtId="0" fontId="0" fillId="0" borderId="0" xfId="61" applyNumberFormat="1" applyFont="1"/>
    <xf numFmtId="164" fontId="0" fillId="0" borderId="0" xfId="61" applyNumberFormat="1" applyFont="1"/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0" borderId="0" xfId="0" applyFill="1" applyAlignment="1">
      <alignment vertical="center" wrapText="1"/>
    </xf>
    <xf numFmtId="0" fontId="0" fillId="40" borderId="0" xfId="0" applyFill="1" applyAlignment="1">
      <alignment vertical="center"/>
    </xf>
    <xf numFmtId="2" fontId="0" fillId="40" borderId="0" xfId="0" applyNumberFormat="1" applyFill="1" applyAlignment="1">
      <alignment horizontal="center" vertical="center"/>
    </xf>
    <xf numFmtId="0" fontId="25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1" borderId="0" xfId="0" applyFill="1" applyAlignment="1">
      <alignment horizontal="center" vertical="center" wrapText="1"/>
    </xf>
    <xf numFmtId="2" fontId="0" fillId="41" borderId="0" xfId="0" applyNumberFormat="1" applyFill="1" applyAlignment="1">
      <alignment horizontal="center" vertical="center"/>
    </xf>
    <xf numFmtId="0" fontId="0" fillId="41" borderId="0" xfId="0" applyFill="1" applyAlignment="1">
      <alignment vertic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 2" xfId="58" xr:uid="{C9036C5F-D249-4F06-8EF2-C7B0D3B75599}"/>
    <cellStyle name="fa_column_header_bottom_left" xfId="51" xr:uid="{00000000-0005-0000-0000-00001F000000}"/>
    <cellStyle name="fa_column_header_bottom_left 2" xfId="57" xr:uid="{DB6CF83A-9565-4D62-92E5-592305C8120D}"/>
    <cellStyle name="fa_column_header_empty" xfId="31" xr:uid="{00000000-0005-0000-0000-000020000000}"/>
    <cellStyle name="fa_column_header_top" xfId="32" xr:uid="{00000000-0005-0000-0000-000021000000}"/>
    <cellStyle name="fa_column_header_top 2" xfId="56" xr:uid="{FBBBBE87-9807-4D23-B1DF-301E973DCEB2}"/>
    <cellStyle name="fa_column_header_top_left" xfId="33" xr:uid="{00000000-0005-0000-0000-000022000000}"/>
    <cellStyle name="fa_column_header_top_left 2" xfId="55" xr:uid="{FEB3C2CC-038C-47C3-A56F-27918AD5FF3C}"/>
    <cellStyle name="fa_data_bold_0" xfId="53" xr:uid="{00000000-0005-0000-0000-000023000000}"/>
    <cellStyle name="fa_data_bold_3" xfId="54" xr:uid="{00000000-0005-0000-0000-000024000000}"/>
    <cellStyle name="fa_data_standard_3" xfId="52" xr:uid="{00000000-0005-0000-0000-000027000000}"/>
    <cellStyle name="fa_footer_italic" xfId="34" xr:uid="{00000000-0005-0000-0000-000028000000}"/>
    <cellStyle name="fa_row_header_bold" xfId="35" xr:uid="{00000000-0005-0000-0000-000029000000}"/>
    <cellStyle name="fa_row_header_bold 2" xfId="59" xr:uid="{5B7D3254-14E6-477E-AF21-507C8AEDFBCC}"/>
    <cellStyle name="fa_row_header_standard" xfId="36" xr:uid="{00000000-0005-0000-0000-00002B000000}"/>
    <cellStyle name="fa_row_header_standard 2" xfId="60" xr:uid="{960EE6EC-8637-4E51-BA91-2421E3BA5748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Percent" xfId="61" builtinId="5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5D1C-5F66-43CD-BF47-2A3C7A1574D1}">
  <dimension ref="A1:BR48"/>
  <sheetViews>
    <sheetView workbookViewId="0">
      <pane xSplit="2" ySplit="5" topLeftCell="F6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defaultRowHeight="15" x14ac:dyDescent="0.25"/>
  <cols>
    <col min="1" max="1" width="35.140625" customWidth="1"/>
    <col min="2" max="2" width="0" hidden="1" customWidth="1"/>
    <col min="3" max="5" width="10.140625" hidden="1" customWidth="1"/>
    <col min="6" max="6" width="10.140625" bestFit="1" customWidth="1"/>
    <col min="7" max="70" width="14.140625" customWidth="1"/>
  </cols>
  <sheetData>
    <row r="1" spans="1:70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</row>
    <row r="2" spans="1:70" ht="20.25" x14ac:dyDescent="0.25">
      <c r="A2" s="14" t="s">
        <v>189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</row>
    <row r="3" spans="1:70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</row>
    <row r="4" spans="1:70" x14ac:dyDescent="0.25">
      <c r="A4" s="1" t="s">
        <v>4</v>
      </c>
      <c r="B4" s="1"/>
      <c r="C4" s="2" t="s">
        <v>193</v>
      </c>
      <c r="D4" s="2" t="s">
        <v>194</v>
      </c>
      <c r="E4" s="2" t="s">
        <v>195</v>
      </c>
      <c r="F4" s="2" t="s">
        <v>196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22</v>
      </c>
      <c r="Y4" s="2" t="s">
        <v>23</v>
      </c>
      <c r="Z4" s="2" t="s">
        <v>24</v>
      </c>
      <c r="AA4" s="2" t="s">
        <v>25</v>
      </c>
      <c r="AB4" s="2" t="s">
        <v>26</v>
      </c>
      <c r="AC4" s="2" t="s">
        <v>27</v>
      </c>
      <c r="AD4" s="2" t="s">
        <v>149</v>
      </c>
      <c r="AE4" s="2" t="s">
        <v>148</v>
      </c>
      <c r="AF4" s="2" t="s">
        <v>147</v>
      </c>
      <c r="AG4" s="2" t="s">
        <v>146</v>
      </c>
      <c r="AH4" s="2" t="s">
        <v>145</v>
      </c>
      <c r="AI4" s="2" t="s">
        <v>144</v>
      </c>
      <c r="AJ4" s="2" t="s">
        <v>143</v>
      </c>
      <c r="AK4" s="2" t="s">
        <v>142</v>
      </c>
      <c r="AL4" s="2" t="s">
        <v>141</v>
      </c>
      <c r="AM4" s="2" t="s">
        <v>140</v>
      </c>
      <c r="AN4" s="2" t="s">
        <v>139</v>
      </c>
      <c r="AO4" s="2" t="s">
        <v>138</v>
      </c>
      <c r="AP4" s="2" t="s">
        <v>137</v>
      </c>
      <c r="AQ4" s="2" t="s">
        <v>136</v>
      </c>
      <c r="AR4" s="2" t="s">
        <v>135</v>
      </c>
      <c r="AS4" s="2" t="s">
        <v>134</v>
      </c>
      <c r="AT4" s="2" t="s">
        <v>133</v>
      </c>
      <c r="AU4" s="2" t="s">
        <v>132</v>
      </c>
      <c r="AV4" s="2" t="s">
        <v>131</v>
      </c>
      <c r="AW4" s="2" t="s">
        <v>130</v>
      </c>
      <c r="AX4" s="2" t="s">
        <v>129</v>
      </c>
      <c r="AY4" s="2" t="s">
        <v>128</v>
      </c>
      <c r="AZ4" s="2" t="s">
        <v>127</v>
      </c>
      <c r="BA4" s="2" t="s">
        <v>126</v>
      </c>
      <c r="BB4" s="2" t="s">
        <v>125</v>
      </c>
      <c r="BC4" s="2" t="s">
        <v>124</v>
      </c>
      <c r="BD4" s="2" t="s">
        <v>123</v>
      </c>
      <c r="BE4" s="2" t="s">
        <v>122</v>
      </c>
      <c r="BF4" s="2" t="s">
        <v>121</v>
      </c>
      <c r="BG4" s="2" t="s">
        <v>120</v>
      </c>
      <c r="BH4" s="2" t="s">
        <v>119</v>
      </c>
      <c r="BI4" s="2" t="s">
        <v>118</v>
      </c>
      <c r="BJ4" s="2" t="s">
        <v>117</v>
      </c>
      <c r="BK4" s="2" t="s">
        <v>116</v>
      </c>
      <c r="BL4" s="2" t="s">
        <v>115</v>
      </c>
      <c r="BM4" s="2" t="s">
        <v>114</v>
      </c>
      <c r="BN4" s="2" t="s">
        <v>113</v>
      </c>
      <c r="BO4" s="2" t="s">
        <v>112</v>
      </c>
      <c r="BP4" s="2" t="s">
        <v>111</v>
      </c>
      <c r="BQ4" s="2" t="s">
        <v>110</v>
      </c>
      <c r="BR4" s="2" t="s">
        <v>190</v>
      </c>
    </row>
    <row r="5" spans="1:70" x14ac:dyDescent="0.25">
      <c r="A5" s="3" t="s">
        <v>28</v>
      </c>
      <c r="B5" s="3"/>
      <c r="C5" s="4" t="s">
        <v>254</v>
      </c>
      <c r="D5" s="4" t="s">
        <v>255</v>
      </c>
      <c r="E5" s="4" t="s">
        <v>256</v>
      </c>
      <c r="F5" s="4" t="s">
        <v>257</v>
      </c>
      <c r="G5" s="4" t="s">
        <v>29</v>
      </c>
      <c r="H5" s="4" t="s">
        <v>30</v>
      </c>
      <c r="I5" s="4" t="s">
        <v>31</v>
      </c>
      <c r="J5" s="4" t="s">
        <v>32</v>
      </c>
      <c r="K5" s="4" t="s">
        <v>33</v>
      </c>
      <c r="L5" s="4" t="s">
        <v>34</v>
      </c>
      <c r="M5" s="4" t="s">
        <v>35</v>
      </c>
      <c r="N5" s="4" t="s">
        <v>36</v>
      </c>
      <c r="O5" s="4" t="s">
        <v>37</v>
      </c>
      <c r="P5" s="4" t="s">
        <v>38</v>
      </c>
      <c r="Q5" s="4" t="s">
        <v>39</v>
      </c>
      <c r="R5" s="4" t="s">
        <v>40</v>
      </c>
      <c r="S5" s="4" t="s">
        <v>41</v>
      </c>
      <c r="T5" s="4" t="s">
        <v>42</v>
      </c>
      <c r="U5" s="4" t="s">
        <v>43</v>
      </c>
      <c r="V5" s="4" t="s">
        <v>44</v>
      </c>
      <c r="W5" s="4" t="s">
        <v>45</v>
      </c>
      <c r="X5" s="4" t="s">
        <v>46</v>
      </c>
      <c r="Y5" s="4" t="s">
        <v>47</v>
      </c>
      <c r="Z5" s="4" t="s">
        <v>48</v>
      </c>
      <c r="AA5" s="4" t="s">
        <v>49</v>
      </c>
      <c r="AB5" s="4" t="s">
        <v>50</v>
      </c>
      <c r="AC5" s="4" t="s">
        <v>51</v>
      </c>
      <c r="AD5" s="4" t="s">
        <v>109</v>
      </c>
      <c r="AE5" s="4" t="s">
        <v>108</v>
      </c>
      <c r="AF5" s="4" t="s">
        <v>107</v>
      </c>
      <c r="AG5" s="4" t="s">
        <v>106</v>
      </c>
      <c r="AH5" s="4" t="s">
        <v>105</v>
      </c>
      <c r="AI5" s="4" t="s">
        <v>104</v>
      </c>
      <c r="AJ5" s="4" t="s">
        <v>103</v>
      </c>
      <c r="AK5" s="4" t="s">
        <v>102</v>
      </c>
      <c r="AL5" s="4" t="s">
        <v>101</v>
      </c>
      <c r="AM5" s="4" t="s">
        <v>100</v>
      </c>
      <c r="AN5" s="4" t="s">
        <v>99</v>
      </c>
      <c r="AO5" s="4" t="s">
        <v>98</v>
      </c>
      <c r="AP5" s="4" t="s">
        <v>97</v>
      </c>
      <c r="AQ5" s="4" t="s">
        <v>96</v>
      </c>
      <c r="AR5" s="4" t="s">
        <v>95</v>
      </c>
      <c r="AS5" s="4" t="s">
        <v>94</v>
      </c>
      <c r="AT5" s="4" t="s">
        <v>93</v>
      </c>
      <c r="AU5" s="4" t="s">
        <v>92</v>
      </c>
      <c r="AV5" s="4" t="s">
        <v>91</v>
      </c>
      <c r="AW5" s="4" t="s">
        <v>90</v>
      </c>
      <c r="AX5" s="4" t="s">
        <v>89</v>
      </c>
      <c r="AY5" s="4" t="s">
        <v>88</v>
      </c>
      <c r="AZ5" s="4" t="s">
        <v>87</v>
      </c>
      <c r="BA5" s="4" t="s">
        <v>86</v>
      </c>
      <c r="BB5" s="4" t="s">
        <v>85</v>
      </c>
      <c r="BC5" s="4" t="s">
        <v>84</v>
      </c>
      <c r="BD5" s="4" t="s">
        <v>83</v>
      </c>
      <c r="BE5" s="4" t="s">
        <v>82</v>
      </c>
      <c r="BF5" s="4" t="s">
        <v>81</v>
      </c>
      <c r="BG5" s="4" t="s">
        <v>80</v>
      </c>
      <c r="BH5" s="4" t="s">
        <v>79</v>
      </c>
      <c r="BI5" s="4" t="s">
        <v>78</v>
      </c>
      <c r="BJ5" s="4" t="s">
        <v>77</v>
      </c>
      <c r="BK5" s="4" t="s">
        <v>76</v>
      </c>
      <c r="BL5" s="4" t="s">
        <v>75</v>
      </c>
      <c r="BM5" s="4" t="s">
        <v>74</v>
      </c>
      <c r="BN5" s="4" t="s">
        <v>73</v>
      </c>
      <c r="BO5" s="4" t="s">
        <v>72</v>
      </c>
      <c r="BP5" s="4" t="s">
        <v>71</v>
      </c>
      <c r="BQ5" s="4" t="s">
        <v>70</v>
      </c>
      <c r="BR5" s="4" t="s">
        <v>191</v>
      </c>
    </row>
    <row r="6" spans="1:70" x14ac:dyDescent="0.25">
      <c r="A6" s="5" t="s">
        <v>178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</row>
    <row r="7" spans="1:70" x14ac:dyDescent="0.25">
      <c r="A7" s="6" t="s">
        <v>188</v>
      </c>
      <c r="B7" s="6" t="s">
        <v>187</v>
      </c>
      <c r="C7" s="6"/>
      <c r="D7" s="6"/>
      <c r="E7" s="6"/>
      <c r="F7" s="53">
        <v>0.30149443929564412</v>
      </c>
      <c r="G7" s="17">
        <v>0.29220000000000002</v>
      </c>
      <c r="H7" s="17">
        <v>0.2195</v>
      </c>
      <c r="I7" s="17">
        <v>3.4500000000000003E-2</v>
      </c>
      <c r="J7" s="17">
        <v>0.2581</v>
      </c>
      <c r="K7" s="17">
        <v>0.19550000000000001</v>
      </c>
      <c r="L7" s="17">
        <v>0.1158</v>
      </c>
      <c r="M7" s="17">
        <v>0.16569999999999999</v>
      </c>
      <c r="N7" s="17">
        <v>0.30549999999999999</v>
      </c>
      <c r="O7" s="17">
        <v>0.17</v>
      </c>
      <c r="P7" s="17">
        <v>0.1014</v>
      </c>
      <c r="Q7" s="17">
        <v>0.17349999999999999</v>
      </c>
      <c r="R7" s="17">
        <v>5.6500000000000002E-2</v>
      </c>
      <c r="S7" s="17">
        <v>0.1726</v>
      </c>
      <c r="T7" s="17">
        <v>0.18909999999999999</v>
      </c>
      <c r="U7" s="17">
        <v>0.1358</v>
      </c>
      <c r="V7" s="17">
        <v>0.1144</v>
      </c>
      <c r="W7" s="17">
        <v>5.33E-2</v>
      </c>
      <c r="X7" s="17">
        <v>7.3899999999999993E-2</v>
      </c>
      <c r="Y7" s="17">
        <v>1.0871999999999999</v>
      </c>
      <c r="Z7" s="17">
        <v>0.1037</v>
      </c>
      <c r="AA7" s="17">
        <v>6.9800000000000001E-2</v>
      </c>
      <c r="AB7" s="17">
        <v>6.2600000000000003E-2</v>
      </c>
      <c r="AC7" s="17">
        <v>5.91E-2</v>
      </c>
      <c r="AD7" s="17">
        <v>9.7600000000000006E-2</v>
      </c>
      <c r="AE7" s="17">
        <v>5.8500000000000003E-2</v>
      </c>
      <c r="AF7" s="17">
        <v>0.1048</v>
      </c>
      <c r="AG7" s="17">
        <v>0.15809999999999999</v>
      </c>
      <c r="AH7" s="17">
        <v>0.25490000000000002</v>
      </c>
      <c r="AI7" s="17">
        <v>0.15379999999999999</v>
      </c>
      <c r="AJ7" s="17">
        <v>8.0199999999999994E-2</v>
      </c>
      <c r="AK7" s="17">
        <v>0.15609999999999999</v>
      </c>
      <c r="AL7" s="17">
        <v>6.9800000000000001E-2</v>
      </c>
      <c r="AM7" s="17">
        <v>0.1416</v>
      </c>
      <c r="AN7" s="17">
        <v>0.17349999999999999</v>
      </c>
      <c r="AO7" s="17">
        <v>8.9499999999999996E-2</v>
      </c>
      <c r="AP7" s="17">
        <v>0.115</v>
      </c>
      <c r="AQ7" s="17">
        <v>9.2999999999999999E-2</v>
      </c>
      <c r="AR7" s="17">
        <v>0.123</v>
      </c>
      <c r="AS7" s="17">
        <v>0.13</v>
      </c>
      <c r="AT7" s="17">
        <v>0.154</v>
      </c>
      <c r="AU7" s="17">
        <v>0.154</v>
      </c>
      <c r="AV7" s="17">
        <v>0.14899999999999999</v>
      </c>
      <c r="AW7" s="17">
        <v>0.32600000000000001</v>
      </c>
      <c r="AX7" s="17">
        <v>0.22900000000000001</v>
      </c>
      <c r="AY7" s="17">
        <v>0.13700000000000001</v>
      </c>
      <c r="AZ7" s="17">
        <v>9.5000000000000001E-2</v>
      </c>
      <c r="BA7" s="17">
        <v>0.111</v>
      </c>
      <c r="BB7" s="17">
        <v>0.317</v>
      </c>
      <c r="BC7" s="17">
        <v>0.10299999999999999</v>
      </c>
      <c r="BD7" s="17">
        <v>0.104</v>
      </c>
      <c r="BE7" s="17">
        <v>0.17</v>
      </c>
      <c r="BF7" s="17">
        <v>0.40699999999999997</v>
      </c>
      <c r="BG7" s="17">
        <v>0.10299999999999999</v>
      </c>
      <c r="BH7" s="17">
        <v>0.36499999999999999</v>
      </c>
      <c r="BI7" s="17">
        <v>0.378</v>
      </c>
      <c r="BJ7" s="17">
        <v>0.29799999999999999</v>
      </c>
      <c r="BK7" s="17">
        <v>0.30599999999999999</v>
      </c>
      <c r="BL7" s="17">
        <v>0.14599999999999999</v>
      </c>
      <c r="BM7" s="17">
        <v>0.93799999999999994</v>
      </c>
      <c r="BN7" s="17">
        <v>0.18099999999999999</v>
      </c>
      <c r="BO7" s="17">
        <v>0.23499999999999999</v>
      </c>
      <c r="BP7" s="17">
        <v>0.219</v>
      </c>
      <c r="BQ7" s="17">
        <v>0.48699999999999999</v>
      </c>
      <c r="BR7" s="17">
        <v>0.79900000000000004</v>
      </c>
    </row>
    <row r="8" spans="1:70" x14ac:dyDescent="0.25">
      <c r="A8" s="6" t="s">
        <v>186</v>
      </c>
      <c r="B8" s="6" t="s">
        <v>185</v>
      </c>
      <c r="C8" s="6"/>
      <c r="D8" s="6"/>
      <c r="E8" s="6"/>
      <c r="F8" s="53">
        <v>2.4406278962001857</v>
      </c>
      <c r="G8" s="17">
        <v>1.9975000000000001</v>
      </c>
      <c r="H8" s="17">
        <v>2.5507</v>
      </c>
      <c r="I8" s="17">
        <v>3.9845999999999999</v>
      </c>
      <c r="J8" s="17">
        <v>3.9222999999999999</v>
      </c>
      <c r="K8" s="17">
        <v>2.1718999999999999</v>
      </c>
      <c r="L8" s="17">
        <v>2.2378999999999998</v>
      </c>
      <c r="M8" s="17">
        <v>2.9662999999999999</v>
      </c>
      <c r="N8" s="17">
        <v>4.7648000000000001</v>
      </c>
      <c r="O8" s="17">
        <v>6.2480000000000002</v>
      </c>
      <c r="P8" s="17">
        <v>5.8537999999999997</v>
      </c>
      <c r="Q8" s="17">
        <v>6.84</v>
      </c>
      <c r="R8" s="17">
        <v>5.9664999999999999</v>
      </c>
      <c r="S8" s="17">
        <v>4.3460000000000001</v>
      </c>
      <c r="T8" s="17">
        <v>4.4926000000000004</v>
      </c>
      <c r="U8" s="17">
        <v>5.5677000000000003</v>
      </c>
      <c r="V8" s="17">
        <v>5.3926999999999996</v>
      </c>
      <c r="W8" s="17">
        <v>3.5206</v>
      </c>
      <c r="X8" s="17">
        <v>3.6017000000000001</v>
      </c>
      <c r="Y8" s="17">
        <v>4.1653000000000002</v>
      </c>
      <c r="Z8" s="17">
        <v>4.9090999999999996</v>
      </c>
      <c r="AA8" s="17">
        <v>5.1315</v>
      </c>
      <c r="AB8" s="17">
        <v>6.5106999999999999</v>
      </c>
      <c r="AC8" s="17">
        <v>7.4805999999999999</v>
      </c>
      <c r="AD8" s="17">
        <v>6.7363</v>
      </c>
      <c r="AE8" s="17">
        <v>5.9890999999999996</v>
      </c>
      <c r="AF8" s="17">
        <v>7.1843000000000004</v>
      </c>
      <c r="AG8" s="17">
        <v>8.3667999999999996</v>
      </c>
      <c r="AH8" s="17">
        <v>6.9419000000000004</v>
      </c>
      <c r="AI8" s="17">
        <v>6.6322999999999999</v>
      </c>
      <c r="AJ8" s="17">
        <v>6.7369000000000003</v>
      </c>
      <c r="AK8" s="17">
        <v>7.5735999999999999</v>
      </c>
      <c r="AL8" s="17">
        <v>8.7403999999999993</v>
      </c>
      <c r="AM8" s="17">
        <v>7.6372999999999998</v>
      </c>
      <c r="AN8" s="17">
        <v>8.4578000000000007</v>
      </c>
      <c r="AO8" s="17">
        <v>10.8468</v>
      </c>
      <c r="AP8" s="17">
        <v>10.1593</v>
      </c>
      <c r="AQ8" s="17">
        <v>10.135999999999999</v>
      </c>
      <c r="AR8" s="17">
        <v>10.813000000000001</v>
      </c>
      <c r="AS8" s="17">
        <v>13.137</v>
      </c>
      <c r="AT8" s="17">
        <v>12.047000000000001</v>
      </c>
      <c r="AU8" s="17">
        <v>13.439</v>
      </c>
      <c r="AV8" s="17">
        <v>11.737</v>
      </c>
      <c r="AW8" s="17">
        <v>8.4909999999999997</v>
      </c>
      <c r="AX8" s="17">
        <v>10.372999999999999</v>
      </c>
      <c r="AY8" s="17">
        <v>7.6360000000000001</v>
      </c>
      <c r="AZ8" s="17">
        <v>7.0149999999999997</v>
      </c>
      <c r="BA8" s="17">
        <v>10.074</v>
      </c>
      <c r="BB8" s="17">
        <v>9.6560000000000006</v>
      </c>
      <c r="BC8" s="17">
        <v>14.021000000000001</v>
      </c>
      <c r="BD8" s="17">
        <v>15.237</v>
      </c>
      <c r="BE8" s="17">
        <v>15.92</v>
      </c>
      <c r="BF8" s="17">
        <v>15.228</v>
      </c>
      <c r="BG8" s="17">
        <v>12.462</v>
      </c>
      <c r="BH8" s="17">
        <v>14.641999999999999</v>
      </c>
      <c r="BI8" s="17">
        <v>13.992000000000001</v>
      </c>
      <c r="BJ8" s="17">
        <v>11.161</v>
      </c>
      <c r="BK8" s="17">
        <v>11.021000000000001</v>
      </c>
      <c r="BL8" s="17">
        <v>11.391999999999999</v>
      </c>
      <c r="BM8" s="17">
        <v>10.272</v>
      </c>
      <c r="BN8" s="17">
        <v>11.693</v>
      </c>
      <c r="BO8" s="17">
        <v>10.774000000000001</v>
      </c>
      <c r="BP8" s="17">
        <v>13.583</v>
      </c>
      <c r="BQ8" s="17">
        <v>15.766999999999999</v>
      </c>
      <c r="BR8" s="17">
        <v>17.625</v>
      </c>
    </row>
    <row r="9" spans="1:70" x14ac:dyDescent="0.25">
      <c r="A9" s="5" t="s">
        <v>184</v>
      </c>
      <c r="B9" s="5" t="s">
        <v>183</v>
      </c>
      <c r="C9" s="5"/>
      <c r="D9" s="5"/>
      <c r="E9" s="5"/>
      <c r="F9" s="53">
        <v>4.7022706209453196</v>
      </c>
      <c r="G9" s="19">
        <v>4.5465</v>
      </c>
      <c r="H9" s="19">
        <v>5.9899000000000004</v>
      </c>
      <c r="I9" s="19">
        <v>8.2882999999999996</v>
      </c>
      <c r="J9" s="19">
        <v>7.3826999999999998</v>
      </c>
      <c r="K9" s="19">
        <v>5.7487000000000004</v>
      </c>
      <c r="L9" s="19">
        <v>5.5473999999999997</v>
      </c>
      <c r="M9" s="19">
        <v>7.2327000000000004</v>
      </c>
      <c r="N9" s="19">
        <v>9.0309000000000008</v>
      </c>
      <c r="O9" s="19">
        <v>10.0527</v>
      </c>
      <c r="P9" s="19">
        <v>12.2941</v>
      </c>
      <c r="Q9" s="19">
        <v>14.013</v>
      </c>
      <c r="R9" s="19">
        <v>11.7287</v>
      </c>
      <c r="S9" s="19">
        <v>10.093</v>
      </c>
      <c r="T9" s="19">
        <v>9.4024999999999999</v>
      </c>
      <c r="U9" s="19">
        <v>11.0783</v>
      </c>
      <c r="V9" s="19">
        <v>9.8297000000000008</v>
      </c>
      <c r="W9" s="19">
        <v>8.3323999999999998</v>
      </c>
      <c r="X9" s="19">
        <v>9.3359000000000005</v>
      </c>
      <c r="Y9" s="19">
        <v>10.683199999999999</v>
      </c>
      <c r="Z9" s="19">
        <v>9.2927</v>
      </c>
      <c r="AA9" s="19">
        <v>10.466900000000001</v>
      </c>
      <c r="AB9" s="19">
        <v>12.0763</v>
      </c>
      <c r="AC9" s="19">
        <v>14.1508</v>
      </c>
      <c r="AD9" s="19">
        <v>12.911799999999999</v>
      </c>
      <c r="AE9" s="19">
        <v>12.8864</v>
      </c>
      <c r="AF9" s="19">
        <v>14.0489</v>
      </c>
      <c r="AG9" s="19">
        <v>15.182499999999999</v>
      </c>
      <c r="AH9" s="19">
        <v>12.4476</v>
      </c>
      <c r="AI9" s="19">
        <v>13.429399999999999</v>
      </c>
      <c r="AJ9" s="19">
        <v>15.1069</v>
      </c>
      <c r="AK9" s="19">
        <v>15.026400000000001</v>
      </c>
      <c r="AL9" s="19">
        <v>16.8553</v>
      </c>
      <c r="AM9" s="19">
        <v>17.322199999999999</v>
      </c>
      <c r="AN9" s="19">
        <v>17.5794</v>
      </c>
      <c r="AO9" s="19">
        <v>18.707699999999999</v>
      </c>
      <c r="AP9" s="19">
        <v>17.502300000000002</v>
      </c>
      <c r="AQ9" s="19">
        <v>16.728999999999999</v>
      </c>
      <c r="AR9" s="19">
        <v>18.440000000000001</v>
      </c>
      <c r="AS9" s="19">
        <v>19.899000000000001</v>
      </c>
      <c r="AT9" s="19">
        <v>18.651</v>
      </c>
      <c r="AU9" s="19">
        <v>18.585999999999999</v>
      </c>
      <c r="AV9" s="19">
        <v>17.988</v>
      </c>
      <c r="AW9" s="19">
        <v>16.989000000000001</v>
      </c>
      <c r="AX9" s="19">
        <v>17.934999999999999</v>
      </c>
      <c r="AY9" s="19">
        <v>18.722000000000001</v>
      </c>
      <c r="AZ9" s="19">
        <v>19.297000000000001</v>
      </c>
      <c r="BA9" s="19">
        <v>22.617999999999999</v>
      </c>
      <c r="BB9" s="19">
        <v>19.469000000000001</v>
      </c>
      <c r="BC9" s="19">
        <v>22.652999999999999</v>
      </c>
      <c r="BD9" s="19">
        <v>25.885000000000002</v>
      </c>
      <c r="BE9" s="19">
        <v>24.376999999999999</v>
      </c>
      <c r="BF9" s="19">
        <v>23.728000000000002</v>
      </c>
      <c r="BG9" s="19">
        <v>20.28</v>
      </c>
      <c r="BH9" s="19">
        <v>24.646999999999998</v>
      </c>
      <c r="BI9" s="19">
        <v>24.966000000000001</v>
      </c>
      <c r="BJ9" s="19">
        <v>20.837</v>
      </c>
      <c r="BK9" s="19">
        <v>21.361999999999998</v>
      </c>
      <c r="BL9" s="19">
        <v>19.923000000000002</v>
      </c>
      <c r="BM9" s="19">
        <v>21.818000000000001</v>
      </c>
      <c r="BN9" s="19">
        <v>21.672000000000001</v>
      </c>
      <c r="BO9" s="19">
        <v>20.948</v>
      </c>
      <c r="BP9" s="19">
        <v>27.05</v>
      </c>
      <c r="BQ9" s="19">
        <v>29.76</v>
      </c>
      <c r="BR9" s="19">
        <v>32.228000000000002</v>
      </c>
    </row>
    <row r="10" spans="1:70" x14ac:dyDescent="0.25">
      <c r="A10" s="6" t="s">
        <v>182</v>
      </c>
      <c r="B10" s="6" t="s">
        <v>181</v>
      </c>
      <c r="C10" s="6"/>
      <c r="D10" s="6"/>
      <c r="E10" s="6"/>
      <c r="F10" s="53">
        <v>6.2230653382761822</v>
      </c>
      <c r="G10" s="17">
        <v>6.8197000000000001</v>
      </c>
      <c r="H10" s="17">
        <v>7.1070000000000002</v>
      </c>
      <c r="I10" s="17">
        <v>6.9998000000000005</v>
      </c>
      <c r="J10" s="17">
        <v>11.0421</v>
      </c>
      <c r="K10" s="17">
        <v>12.343299999999999</v>
      </c>
      <c r="L10" s="17">
        <v>12.620799999999999</v>
      </c>
      <c r="M10" s="17">
        <v>12.763</v>
      </c>
      <c r="N10" s="17">
        <v>13.3955</v>
      </c>
      <c r="O10" s="17">
        <v>13.7445</v>
      </c>
      <c r="P10" s="17">
        <v>20.462199999999999</v>
      </c>
      <c r="Q10" s="17">
        <v>20.698899999999998</v>
      </c>
      <c r="R10" s="17">
        <v>20.7773</v>
      </c>
      <c r="S10" s="17">
        <v>20.332799999999999</v>
      </c>
      <c r="T10" s="17">
        <v>20.058199999999999</v>
      </c>
      <c r="U10" s="17">
        <v>19.257100000000001</v>
      </c>
      <c r="V10" s="17">
        <v>19.052700000000002</v>
      </c>
      <c r="W10" s="17">
        <v>18.752299999999998</v>
      </c>
      <c r="X10" s="17">
        <v>18.937999999999999</v>
      </c>
      <c r="Y10" s="17">
        <v>18.769100000000002</v>
      </c>
      <c r="Z10" s="17">
        <v>19.020499999999998</v>
      </c>
      <c r="AA10" s="17">
        <v>18.912199999999999</v>
      </c>
      <c r="AB10" s="17">
        <v>19.573699999999999</v>
      </c>
      <c r="AC10" s="17">
        <v>20.834700000000002</v>
      </c>
      <c r="AD10" s="17">
        <v>20.952300000000001</v>
      </c>
      <c r="AE10" s="17">
        <v>23.025099999999998</v>
      </c>
      <c r="AF10" s="17">
        <v>24.493500000000001</v>
      </c>
      <c r="AG10" s="17">
        <v>25.055</v>
      </c>
      <c r="AH10" s="17">
        <v>27.203099999999999</v>
      </c>
      <c r="AI10" s="17">
        <v>27.415099999999999</v>
      </c>
      <c r="AJ10" s="17">
        <v>27.347100000000001</v>
      </c>
      <c r="AK10" s="17">
        <v>28.036999999999999</v>
      </c>
      <c r="AL10" s="17">
        <v>28.235900000000001</v>
      </c>
      <c r="AM10" s="17">
        <v>29.002300000000002</v>
      </c>
      <c r="AN10" s="17">
        <v>29.654499999999999</v>
      </c>
      <c r="AO10" s="17">
        <v>30.067799999999998</v>
      </c>
      <c r="AP10" s="17">
        <v>30.030999999999999</v>
      </c>
      <c r="AQ10" s="17">
        <v>30.838000000000001</v>
      </c>
      <c r="AR10" s="17">
        <v>35.942999999999998</v>
      </c>
      <c r="AS10" s="17">
        <v>35.777000000000001</v>
      </c>
      <c r="AT10" s="17">
        <v>35.262999999999998</v>
      </c>
      <c r="AU10" s="17">
        <v>35.771000000000001</v>
      </c>
      <c r="AV10" s="17">
        <v>44.578000000000003</v>
      </c>
      <c r="AW10" s="17">
        <v>59.966999999999999</v>
      </c>
      <c r="AX10" s="17">
        <v>49.064999999999998</v>
      </c>
      <c r="AY10" s="17">
        <v>51.029000000000003</v>
      </c>
      <c r="AZ10" s="17">
        <v>52.113999999999997</v>
      </c>
      <c r="BA10" s="17">
        <v>52.642000000000003</v>
      </c>
      <c r="BB10" s="17">
        <v>54.447000000000003</v>
      </c>
      <c r="BC10" s="17">
        <v>53.936</v>
      </c>
      <c r="BD10" s="17">
        <v>53.154000000000003</v>
      </c>
      <c r="BE10" s="17">
        <v>52.335999999999999</v>
      </c>
      <c r="BF10" s="17">
        <v>51.31</v>
      </c>
      <c r="BG10" s="17">
        <v>51.386000000000003</v>
      </c>
      <c r="BH10" s="17">
        <v>50.805</v>
      </c>
      <c r="BI10" s="17">
        <v>50.011000000000003</v>
      </c>
      <c r="BJ10" s="17">
        <v>49.755000000000003</v>
      </c>
      <c r="BK10" s="17">
        <v>49.014000000000003</v>
      </c>
      <c r="BL10" s="17">
        <v>48.658000000000001</v>
      </c>
      <c r="BM10" s="17">
        <v>47.801000000000002</v>
      </c>
      <c r="BN10" s="17">
        <v>47.174999999999997</v>
      </c>
      <c r="BO10" s="17">
        <v>46.259</v>
      </c>
      <c r="BP10" s="17">
        <v>53.017000000000003</v>
      </c>
      <c r="BQ10" s="17">
        <v>51.962000000000003</v>
      </c>
      <c r="BR10" s="17">
        <v>50.094000000000001</v>
      </c>
    </row>
    <row r="11" spans="1:70" x14ac:dyDescent="0.25">
      <c r="A11" s="5" t="s">
        <v>180</v>
      </c>
      <c r="B11" s="5" t="s">
        <v>179</v>
      </c>
      <c r="C11" s="5"/>
      <c r="D11" s="5"/>
      <c r="E11" s="5"/>
      <c r="F11" s="53">
        <v>6.4136353104726602</v>
      </c>
      <c r="G11" s="19">
        <v>7.2868000000000004</v>
      </c>
      <c r="H11" s="19">
        <v>7.6260000000000003</v>
      </c>
      <c r="I11" s="19">
        <v>7.5049000000000001</v>
      </c>
      <c r="J11" s="19">
        <v>11.374000000000001</v>
      </c>
      <c r="K11" s="19">
        <v>12.653499999999999</v>
      </c>
      <c r="L11" s="19">
        <v>12.9307</v>
      </c>
      <c r="M11" s="19">
        <v>13.071400000000001</v>
      </c>
      <c r="N11" s="19">
        <v>13.9895</v>
      </c>
      <c r="O11" s="19">
        <v>14.337300000000001</v>
      </c>
      <c r="P11" s="19">
        <v>27.677800000000001</v>
      </c>
      <c r="Q11" s="19">
        <v>27.937000000000001</v>
      </c>
      <c r="R11" s="19">
        <v>28.170500000000001</v>
      </c>
      <c r="S11" s="19">
        <v>27.7728</v>
      </c>
      <c r="T11" s="19">
        <v>27.489899999999999</v>
      </c>
      <c r="U11" s="19">
        <v>26.6465</v>
      </c>
      <c r="V11" s="19">
        <v>26.405200000000001</v>
      </c>
      <c r="W11" s="19">
        <v>26.120799999999999</v>
      </c>
      <c r="X11" s="19">
        <v>26.3644</v>
      </c>
      <c r="Y11" s="19">
        <v>26.169799999999999</v>
      </c>
      <c r="Z11" s="19">
        <v>26.481100000000001</v>
      </c>
      <c r="AA11" s="19">
        <v>26.3291</v>
      </c>
      <c r="AB11" s="19">
        <v>26.998100000000001</v>
      </c>
      <c r="AC11" s="19">
        <v>28.350899999999999</v>
      </c>
      <c r="AD11" s="19">
        <v>28.357600000000001</v>
      </c>
      <c r="AE11" s="19">
        <v>30.418500000000002</v>
      </c>
      <c r="AF11" s="19">
        <v>31.795400000000001</v>
      </c>
      <c r="AG11" s="19">
        <v>32.411700000000003</v>
      </c>
      <c r="AH11" s="19">
        <v>34.523000000000003</v>
      </c>
      <c r="AI11" s="19">
        <v>34.712699999999998</v>
      </c>
      <c r="AJ11" s="19">
        <v>34.717599999999997</v>
      </c>
      <c r="AK11" s="19">
        <v>35.319499999999998</v>
      </c>
      <c r="AL11" s="19">
        <v>35.650199999999998</v>
      </c>
      <c r="AM11" s="19">
        <v>36.311700000000002</v>
      </c>
      <c r="AN11" s="19">
        <v>37.0381</v>
      </c>
      <c r="AO11" s="19">
        <v>37.356299999999997</v>
      </c>
      <c r="AP11" s="19">
        <v>37.387</v>
      </c>
      <c r="AQ11" s="19">
        <v>38.225999999999999</v>
      </c>
      <c r="AR11" s="19">
        <v>43.38</v>
      </c>
      <c r="AS11" s="19">
        <v>43.155000000000001</v>
      </c>
      <c r="AT11" s="19">
        <v>42.715000000000003</v>
      </c>
      <c r="AU11" s="19">
        <v>43.143000000000001</v>
      </c>
      <c r="AV11" s="19">
        <v>52.048000000000002</v>
      </c>
      <c r="AW11" s="19">
        <v>67.319999999999993</v>
      </c>
      <c r="AX11" s="19">
        <v>56.427</v>
      </c>
      <c r="AY11" s="19">
        <v>58.317</v>
      </c>
      <c r="AZ11" s="19">
        <v>59.478000000000002</v>
      </c>
      <c r="BA11" s="19">
        <v>59.899000000000001</v>
      </c>
      <c r="BB11" s="19">
        <v>61.661999999999999</v>
      </c>
      <c r="BC11" s="19">
        <v>61.07</v>
      </c>
      <c r="BD11" s="19">
        <v>60.328000000000003</v>
      </c>
      <c r="BE11" s="19">
        <v>59.460999999999999</v>
      </c>
      <c r="BF11" s="19">
        <v>58.557000000000002</v>
      </c>
      <c r="BG11" s="19">
        <v>58.593000000000004</v>
      </c>
      <c r="BH11" s="19">
        <v>58.036999999999999</v>
      </c>
      <c r="BI11" s="19">
        <v>57.225999999999999</v>
      </c>
      <c r="BJ11" s="19">
        <v>57.207999999999998</v>
      </c>
      <c r="BK11" s="19">
        <v>56.572000000000003</v>
      </c>
      <c r="BL11" s="19">
        <v>56.561999999999998</v>
      </c>
      <c r="BM11" s="19">
        <v>55.713999999999999</v>
      </c>
      <c r="BN11" s="19">
        <v>55.225999999999999</v>
      </c>
      <c r="BO11" s="19">
        <v>54.222999999999999</v>
      </c>
      <c r="BP11" s="19">
        <v>61.095999999999997</v>
      </c>
      <c r="BQ11" s="19">
        <v>59.899000000000001</v>
      </c>
      <c r="BR11" s="19">
        <v>58.978000000000002</v>
      </c>
    </row>
    <row r="12" spans="1:70" x14ac:dyDescent="0.25">
      <c r="A12" s="5" t="s">
        <v>178</v>
      </c>
      <c r="B12" s="5" t="s">
        <v>177</v>
      </c>
      <c r="C12" s="5"/>
      <c r="D12" s="5"/>
      <c r="E12" s="5"/>
      <c r="F12" s="53">
        <v>11.115905931417979</v>
      </c>
      <c r="G12" s="19">
        <v>11.833299999999999</v>
      </c>
      <c r="H12" s="19">
        <v>13.6159</v>
      </c>
      <c r="I12" s="19">
        <v>15.7933</v>
      </c>
      <c r="J12" s="19">
        <v>18.756699999999999</v>
      </c>
      <c r="K12" s="19">
        <v>18.402200000000001</v>
      </c>
      <c r="L12" s="19">
        <v>18.478000000000002</v>
      </c>
      <c r="M12" s="19">
        <v>20.304099999999998</v>
      </c>
      <c r="N12" s="19">
        <v>23.020399999999999</v>
      </c>
      <c r="O12" s="19">
        <v>24.3901</v>
      </c>
      <c r="P12" s="19">
        <v>39.971899999999998</v>
      </c>
      <c r="Q12" s="19">
        <v>41.95</v>
      </c>
      <c r="R12" s="19">
        <v>39.8992</v>
      </c>
      <c r="S12" s="19">
        <v>37.8658</v>
      </c>
      <c r="T12" s="19">
        <v>36.892400000000002</v>
      </c>
      <c r="U12" s="19">
        <v>37.724699999999999</v>
      </c>
      <c r="V12" s="19">
        <v>36.234900000000003</v>
      </c>
      <c r="W12" s="19">
        <v>34.453200000000002</v>
      </c>
      <c r="X12" s="19">
        <v>35.700299999999999</v>
      </c>
      <c r="Y12" s="19">
        <v>36.853000000000002</v>
      </c>
      <c r="Z12" s="19">
        <v>35.773899999999998</v>
      </c>
      <c r="AA12" s="19">
        <v>36.795900000000003</v>
      </c>
      <c r="AB12" s="19">
        <v>39.074399999999997</v>
      </c>
      <c r="AC12" s="19">
        <v>42.5017</v>
      </c>
      <c r="AD12" s="19">
        <v>41.269399999999997</v>
      </c>
      <c r="AE12" s="19">
        <v>43.304900000000004</v>
      </c>
      <c r="AF12" s="19">
        <v>45.844200000000001</v>
      </c>
      <c r="AG12" s="19">
        <v>47.594099999999997</v>
      </c>
      <c r="AH12" s="19">
        <v>46.970599999999997</v>
      </c>
      <c r="AI12" s="19">
        <v>48.142099999999999</v>
      </c>
      <c r="AJ12" s="19">
        <v>49.8245</v>
      </c>
      <c r="AK12" s="19">
        <v>50.345799999999997</v>
      </c>
      <c r="AL12" s="19">
        <v>52.505499999999998</v>
      </c>
      <c r="AM12" s="19">
        <v>53.633899999999997</v>
      </c>
      <c r="AN12" s="19">
        <v>54.617400000000004</v>
      </c>
      <c r="AO12" s="19">
        <v>56.064100000000003</v>
      </c>
      <c r="AP12" s="19">
        <v>54.889400000000002</v>
      </c>
      <c r="AQ12" s="19">
        <v>54.954999999999998</v>
      </c>
      <c r="AR12" s="19">
        <v>61.82</v>
      </c>
      <c r="AS12" s="19">
        <v>63.054000000000002</v>
      </c>
      <c r="AT12" s="19">
        <v>61.366</v>
      </c>
      <c r="AU12" s="19">
        <v>61.728999999999999</v>
      </c>
      <c r="AV12" s="19">
        <v>70.036000000000001</v>
      </c>
      <c r="AW12" s="19">
        <v>84.308999999999997</v>
      </c>
      <c r="AX12" s="19">
        <v>74.361999999999995</v>
      </c>
      <c r="AY12" s="19">
        <v>77.039000000000001</v>
      </c>
      <c r="AZ12" s="19">
        <v>78.775000000000006</v>
      </c>
      <c r="BA12" s="19">
        <v>82.516999999999996</v>
      </c>
      <c r="BB12" s="19">
        <v>81.131</v>
      </c>
      <c r="BC12" s="19">
        <v>83.722999999999999</v>
      </c>
      <c r="BD12" s="19">
        <v>86.212999999999994</v>
      </c>
      <c r="BE12" s="19">
        <v>83.837999999999994</v>
      </c>
      <c r="BF12" s="19">
        <v>82.284999999999997</v>
      </c>
      <c r="BG12" s="19">
        <v>78.873000000000005</v>
      </c>
      <c r="BH12" s="19">
        <v>82.683999999999997</v>
      </c>
      <c r="BI12" s="19">
        <v>82.191999999999993</v>
      </c>
      <c r="BJ12" s="19">
        <v>78.045000000000002</v>
      </c>
      <c r="BK12" s="19">
        <v>77.933999999999997</v>
      </c>
      <c r="BL12" s="19">
        <v>76.484999999999999</v>
      </c>
      <c r="BM12" s="19">
        <v>77.531999999999996</v>
      </c>
      <c r="BN12" s="19">
        <v>76.897999999999996</v>
      </c>
      <c r="BO12" s="19">
        <v>75.171000000000006</v>
      </c>
      <c r="BP12" s="19">
        <v>88.146000000000001</v>
      </c>
      <c r="BQ12" s="19">
        <v>89.659000000000006</v>
      </c>
      <c r="BR12" s="19">
        <v>91.206000000000003</v>
      </c>
    </row>
    <row r="13" spans="1:70" x14ac:dyDescent="0.25">
      <c r="A13" s="5" t="s">
        <v>176</v>
      </c>
      <c r="B13" s="18"/>
      <c r="C13" s="18"/>
      <c r="D13" s="18"/>
      <c r="E13" s="18"/>
      <c r="F13" s="53">
        <v>0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</row>
    <row r="14" spans="1:70" x14ac:dyDescent="0.25">
      <c r="A14" s="6" t="s">
        <v>175</v>
      </c>
      <c r="B14" s="6" t="s">
        <v>174</v>
      </c>
      <c r="C14" s="6"/>
      <c r="D14" s="6"/>
      <c r="E14" s="6"/>
      <c r="F14" s="53">
        <v>1.856753938832252</v>
      </c>
      <c r="G14" s="17">
        <v>2.6951999999999998</v>
      </c>
      <c r="H14" s="17">
        <v>2.3224999999999998</v>
      </c>
      <c r="I14" s="17">
        <v>4.3848000000000003</v>
      </c>
      <c r="J14" s="17">
        <v>3.2174</v>
      </c>
      <c r="K14" s="17">
        <v>2.5796000000000001</v>
      </c>
      <c r="L14" s="17">
        <v>3.0775000000000001</v>
      </c>
      <c r="M14" s="17">
        <v>3.3489</v>
      </c>
      <c r="N14" s="17">
        <v>2.6248</v>
      </c>
      <c r="O14" s="17">
        <v>3.7965999999999998</v>
      </c>
      <c r="P14" s="17">
        <v>6.1784999999999997</v>
      </c>
      <c r="Q14" s="17">
        <v>8.1938999999999993</v>
      </c>
      <c r="R14" s="17">
        <v>5.74</v>
      </c>
      <c r="S14" s="17">
        <v>6.4035000000000002</v>
      </c>
      <c r="T14" s="17">
        <v>5.9809000000000001</v>
      </c>
      <c r="U14" s="17">
        <v>6.6911000000000005</v>
      </c>
      <c r="V14" s="17">
        <v>5.9763000000000002</v>
      </c>
      <c r="W14" s="17">
        <v>5.1334999999999997</v>
      </c>
      <c r="X14" s="17">
        <v>5.0903999999999998</v>
      </c>
      <c r="Y14" s="17">
        <v>7.3639000000000001</v>
      </c>
      <c r="Z14" s="17">
        <v>6.3013000000000003</v>
      </c>
      <c r="AA14" s="17">
        <v>6.4318999999999997</v>
      </c>
      <c r="AB14" s="17">
        <v>6.8743999999999996</v>
      </c>
      <c r="AC14" s="17">
        <v>9.2738999999999994</v>
      </c>
      <c r="AD14" s="17">
        <v>8.4656000000000002</v>
      </c>
      <c r="AE14" s="17">
        <v>8.6738</v>
      </c>
      <c r="AF14" s="17">
        <v>9.7263000000000002</v>
      </c>
      <c r="AG14" s="17">
        <v>9.8170000000000002</v>
      </c>
      <c r="AH14" s="17">
        <v>9.2402999999999995</v>
      </c>
      <c r="AI14" s="17">
        <v>8.4068000000000005</v>
      </c>
      <c r="AJ14" s="17">
        <v>10.8628</v>
      </c>
      <c r="AK14" s="17">
        <v>11.0076</v>
      </c>
      <c r="AL14" s="17">
        <v>10.0669</v>
      </c>
      <c r="AM14" s="17">
        <v>10.706099999999999</v>
      </c>
      <c r="AN14" s="17">
        <v>11.4739</v>
      </c>
      <c r="AO14" s="17" t="s">
        <v>53</v>
      </c>
      <c r="AP14" s="17" t="s">
        <v>53</v>
      </c>
      <c r="AQ14" s="17">
        <v>8.6829999999999998</v>
      </c>
      <c r="AR14" s="17">
        <v>8.5809999999999995</v>
      </c>
      <c r="AS14" s="17" t="s">
        <v>53</v>
      </c>
      <c r="AT14" s="17">
        <v>9.16</v>
      </c>
      <c r="AU14" s="17">
        <v>10.17</v>
      </c>
      <c r="AV14" s="17">
        <v>8.3409999999999993</v>
      </c>
      <c r="AW14" s="17" t="s">
        <v>53</v>
      </c>
      <c r="AX14" s="17">
        <v>7.85</v>
      </c>
      <c r="AY14" s="17">
        <v>12.145</v>
      </c>
      <c r="AZ14" s="17">
        <v>11.196999999999999</v>
      </c>
      <c r="BA14" s="17">
        <v>15.055</v>
      </c>
      <c r="BB14" s="17">
        <v>11.054</v>
      </c>
      <c r="BC14" s="17">
        <v>12.172000000000001</v>
      </c>
      <c r="BD14" s="17">
        <v>13.324</v>
      </c>
      <c r="BE14" s="17">
        <v>0</v>
      </c>
      <c r="BF14" s="17">
        <v>15.774000000000001</v>
      </c>
      <c r="BG14" s="17">
        <v>12.413</v>
      </c>
      <c r="BH14" s="17">
        <v>16.658999999999999</v>
      </c>
      <c r="BI14" s="17">
        <v>16.271999999999998</v>
      </c>
      <c r="BJ14" s="17">
        <v>13.718999999999999</v>
      </c>
      <c r="BK14" s="17">
        <v>15.081</v>
      </c>
      <c r="BL14" s="17">
        <v>14.391999999999999</v>
      </c>
      <c r="BM14" s="17">
        <v>14.989000000000001</v>
      </c>
      <c r="BN14" s="17">
        <v>15.426</v>
      </c>
      <c r="BO14" s="17">
        <v>15.867000000000001</v>
      </c>
      <c r="BP14" s="17">
        <v>19.872</v>
      </c>
      <c r="BQ14" s="17">
        <v>19.879000000000001</v>
      </c>
      <c r="BR14" s="17"/>
    </row>
    <row r="15" spans="1:70" x14ac:dyDescent="0.25">
      <c r="A15" s="6" t="s">
        <v>173</v>
      </c>
      <c r="B15" s="6" t="s">
        <v>172</v>
      </c>
      <c r="C15" s="6"/>
      <c r="D15" s="6"/>
      <c r="E15" s="6"/>
      <c r="F15" s="53">
        <v>0.74577154772937915</v>
      </c>
      <c r="G15" s="17">
        <v>0.63019999999999998</v>
      </c>
      <c r="H15" s="17">
        <v>0.45150000000000001</v>
      </c>
      <c r="I15" s="17">
        <v>0.22500000000000001</v>
      </c>
      <c r="J15" s="17">
        <v>1.6122999999999998</v>
      </c>
      <c r="K15" s="17">
        <v>1.3655999999999999</v>
      </c>
      <c r="L15" s="17">
        <v>0.84450000000000003</v>
      </c>
      <c r="M15" s="17">
        <v>0.4874</v>
      </c>
      <c r="N15" s="17">
        <v>2.6537999999999999</v>
      </c>
      <c r="O15" s="17">
        <v>2.4165999999999999</v>
      </c>
      <c r="P15" s="17">
        <v>7.0339999999999998</v>
      </c>
      <c r="Q15" s="17">
        <v>5.4048999999999996</v>
      </c>
      <c r="R15" s="17">
        <v>6.3026999999999997</v>
      </c>
      <c r="S15" s="17">
        <v>4.9557000000000002</v>
      </c>
      <c r="T15" s="17">
        <v>3.653</v>
      </c>
      <c r="U15" s="17">
        <v>1.7858000000000001</v>
      </c>
      <c r="V15" s="17">
        <v>5.6463999999999999</v>
      </c>
      <c r="W15" s="17">
        <v>7.0736999999999997</v>
      </c>
      <c r="X15" s="17">
        <v>6.1787999999999998</v>
      </c>
      <c r="Y15" s="17">
        <v>5.6646999999999998</v>
      </c>
      <c r="Z15" s="17">
        <v>5.3350999999999997</v>
      </c>
      <c r="AA15" s="17">
        <v>4.2342000000000004</v>
      </c>
      <c r="AB15" s="17">
        <v>5.0869</v>
      </c>
      <c r="AC15" s="17">
        <v>5.9621000000000004</v>
      </c>
      <c r="AD15" s="17">
        <v>6.1237000000000004</v>
      </c>
      <c r="AE15" s="17">
        <v>6.2939999999999996</v>
      </c>
      <c r="AF15" s="17">
        <v>8.4146000000000001</v>
      </c>
      <c r="AG15" s="17">
        <v>8.4905000000000008</v>
      </c>
      <c r="AH15" s="17">
        <v>5.1986999999999997</v>
      </c>
      <c r="AI15" s="17">
        <v>7.8822999999999999</v>
      </c>
      <c r="AJ15" s="17">
        <v>8.0911000000000008</v>
      </c>
      <c r="AK15" s="17">
        <v>6.4550999999999998</v>
      </c>
      <c r="AL15" s="17">
        <v>7.5941000000000001</v>
      </c>
      <c r="AM15" s="17">
        <v>9.8810000000000002</v>
      </c>
      <c r="AN15" s="17">
        <v>9.2982999999999993</v>
      </c>
      <c r="AO15" s="17">
        <v>10.9384</v>
      </c>
      <c r="AP15" s="17">
        <v>8.9646000000000008</v>
      </c>
      <c r="AQ15" s="17">
        <v>11.29</v>
      </c>
      <c r="AR15" s="17">
        <v>10.268000000000001</v>
      </c>
      <c r="AS15" s="17">
        <v>9.1389999999999993</v>
      </c>
      <c r="AT15" s="17">
        <v>9.2240000000000002</v>
      </c>
      <c r="AU15" s="17">
        <v>11.696</v>
      </c>
      <c r="AV15" s="17">
        <v>13.821999999999999</v>
      </c>
      <c r="AW15" s="17">
        <v>8.1430000000000007</v>
      </c>
      <c r="AX15" s="17">
        <v>8.7840000000000007</v>
      </c>
      <c r="AY15" s="17">
        <v>8.3729999999999993</v>
      </c>
      <c r="AZ15" s="17">
        <v>8.7349999999999994</v>
      </c>
      <c r="BA15" s="17">
        <v>8.3330000000000002</v>
      </c>
      <c r="BB15" s="17">
        <v>7.9740000000000002</v>
      </c>
      <c r="BC15" s="17">
        <v>10.766999999999999</v>
      </c>
      <c r="BD15" s="17">
        <v>12.861000000000001</v>
      </c>
      <c r="BE15" s="17">
        <v>12.837</v>
      </c>
      <c r="BF15" s="17">
        <v>12.923999999999999</v>
      </c>
      <c r="BG15" s="17">
        <v>13.749000000000001</v>
      </c>
      <c r="BH15" s="17">
        <v>14.763</v>
      </c>
      <c r="BI15" s="17">
        <v>15.548</v>
      </c>
      <c r="BJ15" s="17">
        <v>14.532999999999999</v>
      </c>
      <c r="BK15" s="17">
        <v>13.813000000000001</v>
      </c>
      <c r="BL15" s="17">
        <v>12.885</v>
      </c>
      <c r="BM15" s="17">
        <v>12.387</v>
      </c>
      <c r="BN15" s="17">
        <v>18.385999999999999</v>
      </c>
      <c r="BO15" s="17">
        <v>17.134</v>
      </c>
      <c r="BP15" s="17">
        <v>18.803999999999998</v>
      </c>
      <c r="BQ15" s="17">
        <v>18.158999999999999</v>
      </c>
      <c r="BR15" s="17">
        <v>4.4729999999999999</v>
      </c>
    </row>
    <row r="16" spans="1:70" x14ac:dyDescent="0.25">
      <c r="A16" s="5" t="s">
        <v>171</v>
      </c>
      <c r="B16" s="5" t="s">
        <v>170</v>
      </c>
      <c r="C16" s="5"/>
      <c r="D16" s="5"/>
      <c r="E16" s="5"/>
      <c r="F16" s="53">
        <v>2.9028614457831328</v>
      </c>
      <c r="G16" s="19">
        <v>3.6071999999999997</v>
      </c>
      <c r="H16" s="19">
        <v>4.3605</v>
      </c>
      <c r="I16" s="19">
        <v>4.7205000000000004</v>
      </c>
      <c r="J16" s="19">
        <v>5.7329999999999997</v>
      </c>
      <c r="K16" s="19">
        <v>4.0462999999999996</v>
      </c>
      <c r="L16" s="19">
        <v>3.9222999999999999</v>
      </c>
      <c r="M16" s="19">
        <v>4.0850999999999997</v>
      </c>
      <c r="N16" s="19">
        <v>6.3377999999999997</v>
      </c>
      <c r="O16" s="19">
        <v>6.4909999999999997</v>
      </c>
      <c r="P16" s="19">
        <v>13.431699999999999</v>
      </c>
      <c r="Q16" s="19">
        <v>13.6</v>
      </c>
      <c r="R16" s="19">
        <v>13.5131</v>
      </c>
      <c r="S16" s="19">
        <v>11.3592</v>
      </c>
      <c r="T16" s="19">
        <v>9.6339000000000006</v>
      </c>
      <c r="U16" s="19">
        <v>8.4769000000000005</v>
      </c>
      <c r="V16" s="19">
        <v>11.6227</v>
      </c>
      <c r="W16" s="19">
        <v>12.2072</v>
      </c>
      <c r="X16" s="19">
        <v>12.940200000000001</v>
      </c>
      <c r="Y16" s="19">
        <v>13.028600000000001</v>
      </c>
      <c r="Z16" s="19">
        <v>11.6456</v>
      </c>
      <c r="AA16" s="19">
        <v>10.666399999999999</v>
      </c>
      <c r="AB16" s="19">
        <v>13.4384</v>
      </c>
      <c r="AC16" s="19">
        <v>15.236000000000001</v>
      </c>
      <c r="AD16" s="19">
        <v>14.6913</v>
      </c>
      <c r="AE16" s="19">
        <v>15.0982</v>
      </c>
      <c r="AF16" s="19">
        <v>18.140899999999998</v>
      </c>
      <c r="AG16" s="19">
        <v>18.467600000000001</v>
      </c>
      <c r="AH16" s="19">
        <v>14.565300000000001</v>
      </c>
      <c r="AI16" s="19">
        <v>16.413900000000002</v>
      </c>
      <c r="AJ16" s="19">
        <v>19.0593</v>
      </c>
      <c r="AK16" s="19">
        <v>17.5779</v>
      </c>
      <c r="AL16" s="19">
        <v>19.246099999999998</v>
      </c>
      <c r="AM16" s="19">
        <v>20.6968</v>
      </c>
      <c r="AN16" s="19">
        <v>20.8857</v>
      </c>
      <c r="AO16" s="19">
        <v>23.2197</v>
      </c>
      <c r="AP16" s="19">
        <v>20.624099999999999</v>
      </c>
      <c r="AQ16" s="19">
        <v>20.094999999999999</v>
      </c>
      <c r="AR16" s="19">
        <v>21.312000000000001</v>
      </c>
      <c r="AS16" s="19">
        <v>21.504000000000001</v>
      </c>
      <c r="AT16" s="19">
        <v>20.280999999999999</v>
      </c>
      <c r="AU16" s="19">
        <v>22.015999999999998</v>
      </c>
      <c r="AV16" s="19">
        <v>25.523</v>
      </c>
      <c r="AW16" s="19">
        <v>33.65</v>
      </c>
      <c r="AX16" s="19">
        <v>20.007000000000001</v>
      </c>
      <c r="AY16" s="19">
        <v>20.634</v>
      </c>
      <c r="AZ16" s="19">
        <v>21.567</v>
      </c>
      <c r="BA16" s="19">
        <v>23.475999999999999</v>
      </c>
      <c r="BB16" s="19">
        <v>19.507000000000001</v>
      </c>
      <c r="BC16" s="19">
        <v>23.059000000000001</v>
      </c>
      <c r="BD16" s="19">
        <v>26.54</v>
      </c>
      <c r="BE16" s="19">
        <v>25.475999999999999</v>
      </c>
      <c r="BF16" s="19">
        <v>29.17</v>
      </c>
      <c r="BG16" s="19">
        <v>26.161999999999999</v>
      </c>
      <c r="BH16" s="19">
        <v>31.582999999999998</v>
      </c>
      <c r="BI16" s="19">
        <v>31.82</v>
      </c>
      <c r="BJ16" s="19">
        <v>28.751000000000001</v>
      </c>
      <c r="BK16" s="19">
        <v>28.893999999999998</v>
      </c>
      <c r="BL16" s="19">
        <v>27.459</v>
      </c>
      <c r="BM16" s="19">
        <v>27.376000000000001</v>
      </c>
      <c r="BN16" s="19">
        <v>33.987000000000002</v>
      </c>
      <c r="BO16" s="19">
        <v>33.000999999999998</v>
      </c>
      <c r="BP16" s="19">
        <v>38.636000000000003</v>
      </c>
      <c r="BQ16" s="19">
        <v>38.037999999999997</v>
      </c>
      <c r="BR16" s="19">
        <v>24.815000000000001</v>
      </c>
    </row>
    <row r="17" spans="1:70" x14ac:dyDescent="0.25">
      <c r="A17" s="6" t="s">
        <v>169</v>
      </c>
      <c r="B17" s="6" t="s">
        <v>168</v>
      </c>
      <c r="C17" s="6"/>
      <c r="D17" s="6"/>
      <c r="E17" s="6"/>
      <c r="F17" s="53">
        <v>3.8258804448563488</v>
      </c>
      <c r="G17" s="17">
        <v>4.4939999999999998</v>
      </c>
      <c r="H17" s="17">
        <v>5.49</v>
      </c>
      <c r="I17" s="17">
        <v>6.7426000000000004</v>
      </c>
      <c r="J17" s="17">
        <v>4.8308999999999997</v>
      </c>
      <c r="K17" s="17">
        <v>6.1672000000000002</v>
      </c>
      <c r="L17" s="17">
        <v>6.5891000000000002</v>
      </c>
      <c r="M17" s="17">
        <v>6.2138</v>
      </c>
      <c r="N17" s="17">
        <v>5.2644000000000002</v>
      </c>
      <c r="O17" s="17">
        <v>6.9138000000000002</v>
      </c>
      <c r="P17" s="17">
        <v>12.7117</v>
      </c>
      <c r="Q17" s="17">
        <v>14.9725</v>
      </c>
      <c r="R17" s="17">
        <v>14.129099999999999</v>
      </c>
      <c r="S17" s="17">
        <v>14.108499999999999</v>
      </c>
      <c r="T17" s="17">
        <v>14.302</v>
      </c>
      <c r="U17" s="17">
        <v>15.3826</v>
      </c>
      <c r="V17" s="17">
        <v>10.357099999999999</v>
      </c>
      <c r="W17" s="17">
        <v>8.6335999999999995</v>
      </c>
      <c r="X17" s="17">
        <v>8.0482999999999993</v>
      </c>
      <c r="Y17" s="17">
        <v>7.4427000000000003</v>
      </c>
      <c r="Z17" s="17">
        <v>6.4523999999999999</v>
      </c>
      <c r="AA17" s="17">
        <v>8.0662000000000003</v>
      </c>
      <c r="AB17" s="17">
        <v>7.7805999999999997</v>
      </c>
      <c r="AC17" s="17">
        <v>8.1434999999999995</v>
      </c>
      <c r="AD17" s="17">
        <v>6.9847999999999999</v>
      </c>
      <c r="AE17" s="17">
        <v>9.1827000000000005</v>
      </c>
      <c r="AF17" s="17">
        <v>9.4314999999999998</v>
      </c>
      <c r="AG17" s="17">
        <v>9.3359000000000005</v>
      </c>
      <c r="AH17" s="17">
        <v>10.355399999999999</v>
      </c>
      <c r="AI17" s="17">
        <v>10.2103</v>
      </c>
      <c r="AJ17" s="17">
        <v>9.2333999999999996</v>
      </c>
      <c r="AK17" s="17">
        <v>8.7147000000000006</v>
      </c>
      <c r="AL17" s="17">
        <v>8.1930999999999994</v>
      </c>
      <c r="AM17" s="17">
        <v>7.931</v>
      </c>
      <c r="AN17" s="17">
        <v>8.7988999999999997</v>
      </c>
      <c r="AO17" s="17">
        <v>7.6189999999999998</v>
      </c>
      <c r="AP17" s="17">
        <v>7.2161999999999997</v>
      </c>
      <c r="AQ17" s="17">
        <v>6.6210000000000004</v>
      </c>
      <c r="AR17" s="17">
        <v>12.939</v>
      </c>
      <c r="AS17" s="17">
        <v>13.759</v>
      </c>
      <c r="AT17" s="17">
        <v>12.991</v>
      </c>
      <c r="AU17" s="17">
        <v>12.567</v>
      </c>
      <c r="AV17" s="17">
        <v>17.515000000000001</v>
      </c>
      <c r="AW17" s="17">
        <v>20.86</v>
      </c>
      <c r="AX17" s="17">
        <v>21.524000000000001</v>
      </c>
      <c r="AY17" s="17">
        <v>22.523</v>
      </c>
      <c r="AZ17" s="17">
        <v>21.678000000000001</v>
      </c>
      <c r="BA17" s="17">
        <v>20.834</v>
      </c>
      <c r="BB17" s="17">
        <v>20.123000000000001</v>
      </c>
      <c r="BC17" s="17">
        <v>19.224</v>
      </c>
      <c r="BD17" s="17">
        <v>20.126000000000001</v>
      </c>
      <c r="BE17" s="17">
        <v>18.762</v>
      </c>
      <c r="BF17" s="17">
        <v>14.9</v>
      </c>
      <c r="BG17" s="17">
        <v>15.803000000000001</v>
      </c>
      <c r="BH17" s="17">
        <v>14.435</v>
      </c>
      <c r="BI17" s="17">
        <v>13.734999999999999</v>
      </c>
      <c r="BJ17" s="17">
        <v>12.95</v>
      </c>
      <c r="BK17" s="17">
        <v>12.339</v>
      </c>
      <c r="BL17" s="17">
        <v>11.738</v>
      </c>
      <c r="BM17" s="17">
        <v>11.138</v>
      </c>
      <c r="BN17" s="17">
        <v>3.274</v>
      </c>
      <c r="BO17" s="17">
        <v>2.9609999999999999</v>
      </c>
      <c r="BP17" s="17">
        <v>8.1620000000000008</v>
      </c>
      <c r="BQ17" s="17">
        <v>7.9630000000000001</v>
      </c>
      <c r="BR17" s="17">
        <v>17.908000000000001</v>
      </c>
    </row>
    <row r="18" spans="1:70" x14ac:dyDescent="0.25">
      <c r="A18" s="5" t="s">
        <v>167</v>
      </c>
      <c r="B18" s="5" t="s">
        <v>166</v>
      </c>
      <c r="C18" s="5"/>
      <c r="D18" s="5"/>
      <c r="E18" s="5"/>
      <c r="F18" s="53">
        <v>4.2035449490268766</v>
      </c>
      <c r="G18" s="19">
        <v>4.9585999999999997</v>
      </c>
      <c r="H18" s="19">
        <v>5.9603999999999999</v>
      </c>
      <c r="I18" s="19">
        <v>7.1942000000000004</v>
      </c>
      <c r="J18" s="19">
        <v>6.0571000000000002</v>
      </c>
      <c r="K18" s="19">
        <v>7.3803999999999998</v>
      </c>
      <c r="L18" s="19">
        <v>7.8918999999999997</v>
      </c>
      <c r="M18" s="19">
        <v>7.4870000000000001</v>
      </c>
      <c r="N18" s="19">
        <v>7.3592000000000004</v>
      </c>
      <c r="O18" s="19">
        <v>8.9901</v>
      </c>
      <c r="P18" s="19">
        <v>15.736499999999999</v>
      </c>
      <c r="Q18" s="19">
        <v>18.361000000000001</v>
      </c>
      <c r="R18" s="19">
        <v>17.165800000000001</v>
      </c>
      <c r="S18" s="19">
        <v>17.0334</v>
      </c>
      <c r="T18" s="19">
        <v>17.125499999999999</v>
      </c>
      <c r="U18" s="19">
        <v>18.2437</v>
      </c>
      <c r="V18" s="19">
        <v>13.400700000000001</v>
      </c>
      <c r="W18" s="19">
        <v>11.5723</v>
      </c>
      <c r="X18" s="19">
        <v>11.0212</v>
      </c>
      <c r="Y18" s="19">
        <v>10.498100000000001</v>
      </c>
      <c r="Z18" s="19">
        <v>9.7013999999999996</v>
      </c>
      <c r="AA18" s="19">
        <v>11.2584</v>
      </c>
      <c r="AB18" s="19">
        <v>10.826000000000001</v>
      </c>
      <c r="AC18" s="19">
        <v>11.2121</v>
      </c>
      <c r="AD18" s="19">
        <v>10.321199999999999</v>
      </c>
      <c r="AE18" s="19">
        <v>12.3711</v>
      </c>
      <c r="AF18" s="19">
        <v>12.4482</v>
      </c>
      <c r="AG18" s="19">
        <v>12.4093</v>
      </c>
      <c r="AH18" s="19">
        <v>15.027799999999999</v>
      </c>
      <c r="AI18" s="19">
        <v>14.681100000000001</v>
      </c>
      <c r="AJ18" s="19">
        <v>13.4833</v>
      </c>
      <c r="AK18" s="19">
        <v>13.1435</v>
      </c>
      <c r="AL18" s="19">
        <v>12.6732</v>
      </c>
      <c r="AM18" s="19">
        <v>12.328799999999999</v>
      </c>
      <c r="AN18" s="19">
        <v>13.130800000000001</v>
      </c>
      <c r="AO18" s="19">
        <v>11.985300000000001</v>
      </c>
      <c r="AP18" s="19">
        <v>11.530900000000001</v>
      </c>
      <c r="AQ18" s="19">
        <v>10.877000000000001</v>
      </c>
      <c r="AR18" s="19">
        <v>17.094999999999999</v>
      </c>
      <c r="AS18" s="19">
        <v>17.812000000000001</v>
      </c>
      <c r="AT18" s="19">
        <v>16.751999999999999</v>
      </c>
      <c r="AU18" s="19">
        <v>15.954000000000001</v>
      </c>
      <c r="AV18" s="19">
        <v>20.670999999999999</v>
      </c>
      <c r="AW18" s="19">
        <v>24.032</v>
      </c>
      <c r="AX18" s="19">
        <v>25.44</v>
      </c>
      <c r="AY18" s="19">
        <v>26.443000000000001</v>
      </c>
      <c r="AZ18" s="19">
        <v>25.844999999999999</v>
      </c>
      <c r="BA18" s="19">
        <v>25.222000000000001</v>
      </c>
      <c r="BB18" s="19">
        <v>27.337</v>
      </c>
      <c r="BC18" s="19">
        <v>26.254999999999999</v>
      </c>
      <c r="BD18" s="19">
        <v>26.760999999999999</v>
      </c>
      <c r="BE18" s="19">
        <v>25.177</v>
      </c>
      <c r="BF18" s="19">
        <v>21.568000000000001</v>
      </c>
      <c r="BG18" s="19">
        <v>21.984000000000002</v>
      </c>
      <c r="BH18" s="19">
        <v>20.315000000000001</v>
      </c>
      <c r="BI18" s="19">
        <v>19.245999999999999</v>
      </c>
      <c r="BJ18" s="19">
        <v>18.193000000000001</v>
      </c>
      <c r="BK18" s="19">
        <v>17.437000000000001</v>
      </c>
      <c r="BL18" s="19">
        <v>16.693000000000001</v>
      </c>
      <c r="BM18" s="19">
        <v>15.948</v>
      </c>
      <c r="BN18" s="19">
        <v>7.9379999999999997</v>
      </c>
      <c r="BO18" s="19">
        <v>7.3929999999999998</v>
      </c>
      <c r="BP18" s="19">
        <v>13.744999999999999</v>
      </c>
      <c r="BQ18" s="19">
        <v>13.430999999999999</v>
      </c>
      <c r="BR18" s="19">
        <v>23.66</v>
      </c>
    </row>
    <row r="19" spans="1:70" x14ac:dyDescent="0.25">
      <c r="A19" s="5" t="s">
        <v>165</v>
      </c>
      <c r="B19" s="5" t="s">
        <v>164</v>
      </c>
      <c r="C19" s="5"/>
      <c r="D19" s="5"/>
      <c r="E19" s="5"/>
      <c r="F19" s="53">
        <v>7.1064063948100094</v>
      </c>
      <c r="G19" s="19">
        <v>8.5657999999999994</v>
      </c>
      <c r="H19" s="19">
        <v>10.3209</v>
      </c>
      <c r="I19" s="19">
        <v>11.9147</v>
      </c>
      <c r="J19" s="19">
        <v>11.790100000000001</v>
      </c>
      <c r="K19" s="19">
        <v>11.4267</v>
      </c>
      <c r="L19" s="19">
        <v>11.8142</v>
      </c>
      <c r="M19" s="19">
        <v>11.572100000000001</v>
      </c>
      <c r="N19" s="19">
        <v>13.696999999999999</v>
      </c>
      <c r="O19" s="19">
        <v>15.4811</v>
      </c>
      <c r="P19" s="19">
        <v>29.168199999999999</v>
      </c>
      <c r="Q19" s="19">
        <v>31.960999999999999</v>
      </c>
      <c r="R19" s="19">
        <v>30.678899999999999</v>
      </c>
      <c r="S19" s="19">
        <v>28.392600000000002</v>
      </c>
      <c r="T19" s="19">
        <v>26.759399999999999</v>
      </c>
      <c r="U19" s="19">
        <v>26.720600000000001</v>
      </c>
      <c r="V19" s="19">
        <v>25.023499999999999</v>
      </c>
      <c r="W19" s="19">
        <v>23.779499999999999</v>
      </c>
      <c r="X19" s="19">
        <v>23.961400000000001</v>
      </c>
      <c r="Y19" s="19">
        <v>23.526699999999998</v>
      </c>
      <c r="Z19" s="19">
        <v>21.347000000000001</v>
      </c>
      <c r="AA19" s="19">
        <v>21.924800000000001</v>
      </c>
      <c r="AB19" s="19">
        <v>24.264399999999998</v>
      </c>
      <c r="AC19" s="19">
        <v>26.4481</v>
      </c>
      <c r="AD19" s="19">
        <v>25.012499999999999</v>
      </c>
      <c r="AE19" s="19">
        <v>27.4693</v>
      </c>
      <c r="AF19" s="19">
        <v>30.589099999999998</v>
      </c>
      <c r="AG19" s="19">
        <v>30.876999999999999</v>
      </c>
      <c r="AH19" s="19">
        <v>29.5931</v>
      </c>
      <c r="AI19" s="19">
        <v>31.095099999999999</v>
      </c>
      <c r="AJ19" s="19">
        <v>32.5426</v>
      </c>
      <c r="AK19" s="19">
        <v>30.721399999999999</v>
      </c>
      <c r="AL19" s="19">
        <v>31.9193</v>
      </c>
      <c r="AM19" s="19">
        <v>33.025700000000001</v>
      </c>
      <c r="AN19" s="19">
        <v>34.016500000000001</v>
      </c>
      <c r="AO19" s="19">
        <v>35.205100000000002</v>
      </c>
      <c r="AP19" s="19">
        <v>32.155099999999997</v>
      </c>
      <c r="AQ19" s="19">
        <v>30.972000000000001</v>
      </c>
      <c r="AR19" s="19">
        <v>38.406999999999996</v>
      </c>
      <c r="AS19" s="19">
        <v>39.316000000000003</v>
      </c>
      <c r="AT19" s="19">
        <v>37.033000000000001</v>
      </c>
      <c r="AU19" s="19">
        <v>37.97</v>
      </c>
      <c r="AV19" s="19">
        <v>46.194000000000003</v>
      </c>
      <c r="AW19" s="19">
        <v>57.682000000000002</v>
      </c>
      <c r="AX19" s="19">
        <v>45.447000000000003</v>
      </c>
      <c r="AY19" s="19">
        <v>47.076999999999998</v>
      </c>
      <c r="AZ19" s="19">
        <v>47.411999999999999</v>
      </c>
      <c r="BA19" s="19">
        <v>48.698</v>
      </c>
      <c r="BB19" s="19">
        <v>46.844000000000001</v>
      </c>
      <c r="BC19" s="19">
        <v>49.314</v>
      </c>
      <c r="BD19" s="19">
        <v>53.301000000000002</v>
      </c>
      <c r="BE19" s="19">
        <v>50.652999999999999</v>
      </c>
      <c r="BF19" s="19">
        <v>50.738</v>
      </c>
      <c r="BG19" s="19">
        <v>48.146000000000001</v>
      </c>
      <c r="BH19" s="19">
        <v>51.898000000000003</v>
      </c>
      <c r="BI19" s="19">
        <v>51.066000000000003</v>
      </c>
      <c r="BJ19" s="19">
        <v>46.944000000000003</v>
      </c>
      <c r="BK19" s="19">
        <v>46.331000000000003</v>
      </c>
      <c r="BL19" s="19">
        <v>44.152000000000001</v>
      </c>
      <c r="BM19" s="19">
        <v>43.323999999999998</v>
      </c>
      <c r="BN19" s="19">
        <v>41.924999999999997</v>
      </c>
      <c r="BO19" s="19">
        <v>40.393999999999998</v>
      </c>
      <c r="BP19" s="19">
        <v>52.381</v>
      </c>
      <c r="BQ19" s="19">
        <v>51.469000000000001</v>
      </c>
      <c r="BR19" s="19">
        <v>48.475000000000001</v>
      </c>
    </row>
    <row r="20" spans="1:70" x14ac:dyDescent="0.25">
      <c r="A20" s="6" t="s">
        <v>163</v>
      </c>
      <c r="B20" s="6" t="s">
        <v>162</v>
      </c>
      <c r="C20" s="6"/>
      <c r="D20" s="6"/>
      <c r="E20" s="6"/>
      <c r="F20" s="53">
        <v>2.7088160333642262</v>
      </c>
      <c r="G20" s="17">
        <v>2.7088000000000001</v>
      </c>
      <c r="H20" s="17">
        <v>2.7088000000000001</v>
      </c>
      <c r="I20" s="17">
        <v>2.7088000000000001</v>
      </c>
      <c r="J20" s="17">
        <v>2.7088000000000001</v>
      </c>
      <c r="K20" s="17">
        <v>2.7088000000000001</v>
      </c>
      <c r="L20" s="17">
        <v>2.7088000000000001</v>
      </c>
      <c r="M20" s="17">
        <v>2.7088000000000001</v>
      </c>
      <c r="N20" s="17">
        <v>2.7088000000000001</v>
      </c>
      <c r="O20" s="17">
        <v>2.7088000000000001</v>
      </c>
      <c r="P20" s="17">
        <v>3.4588999999999999</v>
      </c>
      <c r="Q20" s="17">
        <v>3.4588999999999999</v>
      </c>
      <c r="R20" s="17">
        <v>6.7594000000000003</v>
      </c>
      <c r="S20" s="17">
        <v>6.7594000000000003</v>
      </c>
      <c r="T20" s="17">
        <v>6.7594000000000003</v>
      </c>
      <c r="U20" s="17">
        <v>6.7594000000000003</v>
      </c>
      <c r="V20" s="17">
        <v>6.7594000000000003</v>
      </c>
      <c r="W20" s="17">
        <v>6.7594000000000003</v>
      </c>
      <c r="X20" s="17">
        <v>6.7594000000000003</v>
      </c>
      <c r="Y20" s="17">
        <v>6.7594000000000003</v>
      </c>
      <c r="Z20" s="17">
        <v>6.7594000000000003</v>
      </c>
      <c r="AA20" s="17">
        <v>6.7594000000000003</v>
      </c>
      <c r="AB20" s="17">
        <v>6.7594000000000003</v>
      </c>
      <c r="AC20" s="17">
        <v>6.7594000000000003</v>
      </c>
      <c r="AD20" s="17">
        <v>6.7594000000000003</v>
      </c>
      <c r="AE20" s="17">
        <v>6.7594000000000003</v>
      </c>
      <c r="AF20" s="17">
        <v>6.7594000000000003</v>
      </c>
      <c r="AG20" s="17">
        <v>6.7594000000000003</v>
      </c>
      <c r="AH20" s="17">
        <v>6.7594000000000003</v>
      </c>
      <c r="AI20" s="17">
        <v>6.7594000000000003</v>
      </c>
      <c r="AJ20" s="17">
        <v>6.7594000000000003</v>
      </c>
      <c r="AK20" s="17">
        <v>6.7594000000000003</v>
      </c>
      <c r="AL20" s="17">
        <v>6.7594000000000003</v>
      </c>
      <c r="AM20" s="17">
        <v>6.7594000000000003</v>
      </c>
      <c r="AN20" s="17">
        <v>6.7594000000000003</v>
      </c>
      <c r="AO20" s="17">
        <v>6.7594000000000003</v>
      </c>
      <c r="AP20" s="17">
        <v>6.7594000000000003</v>
      </c>
      <c r="AQ20" s="17">
        <v>6.7640000000000002</v>
      </c>
      <c r="AR20" s="17">
        <v>6.7640000000000002</v>
      </c>
      <c r="AS20" s="17">
        <v>6.7640000000000002</v>
      </c>
      <c r="AT20" s="17">
        <v>6.7640000000000002</v>
      </c>
      <c r="AU20" s="17">
        <v>6.7640000000000002</v>
      </c>
      <c r="AV20" s="17">
        <v>6.7640000000000002</v>
      </c>
      <c r="AW20" s="17">
        <v>6.7640000000000002</v>
      </c>
      <c r="AX20" s="17">
        <v>6.7640000000000002</v>
      </c>
      <c r="AY20" s="17">
        <v>6.7640000000000002</v>
      </c>
      <c r="AZ20" s="17">
        <v>6.7640000000000002</v>
      </c>
      <c r="BA20" s="17">
        <v>6.7640000000000002</v>
      </c>
      <c r="BB20" s="17">
        <v>6.7640000000000002</v>
      </c>
      <c r="BC20" s="17">
        <v>6.7640000000000002</v>
      </c>
      <c r="BD20" s="17">
        <v>6.7640000000000002</v>
      </c>
      <c r="BE20" s="17">
        <v>6.7640000000000002</v>
      </c>
      <c r="BF20" s="17">
        <v>6.7640000000000002</v>
      </c>
      <c r="BG20" s="17">
        <v>6.7640000000000002</v>
      </c>
      <c r="BH20" s="17">
        <v>6.7640000000000002</v>
      </c>
      <c r="BI20" s="17">
        <v>6.7640000000000002</v>
      </c>
      <c r="BJ20" s="17">
        <v>6.7640000000000002</v>
      </c>
      <c r="BK20" s="17">
        <v>6.7640000000000002</v>
      </c>
      <c r="BL20" s="17">
        <v>6.7640000000000002</v>
      </c>
      <c r="BM20" s="17">
        <v>6.7640000000000002</v>
      </c>
      <c r="BN20" s="17">
        <v>6.7640000000000002</v>
      </c>
      <c r="BO20" s="17">
        <v>6.7640000000000002</v>
      </c>
      <c r="BP20" s="17">
        <v>6.7640000000000002</v>
      </c>
      <c r="BQ20" s="17">
        <v>6.7640000000000002</v>
      </c>
      <c r="BR20" s="17">
        <v>6.7640000000000002</v>
      </c>
    </row>
    <row r="21" spans="1:70" x14ac:dyDescent="0.25">
      <c r="A21" s="6" t="s">
        <v>161</v>
      </c>
      <c r="B21" s="6" t="s">
        <v>160</v>
      </c>
      <c r="C21" s="6"/>
      <c r="D21" s="6"/>
      <c r="E21" s="6"/>
      <c r="F21" s="53">
        <v>1.0965013901760889</v>
      </c>
      <c r="G21" s="17">
        <v>0.29249999999999998</v>
      </c>
      <c r="H21" s="17">
        <v>0.32</v>
      </c>
      <c r="I21" s="17">
        <v>0.90359999999999996</v>
      </c>
      <c r="J21" s="17">
        <v>1.4384999999999999</v>
      </c>
      <c r="K21" s="17">
        <v>1.4759</v>
      </c>
      <c r="L21" s="17">
        <v>1.1869000000000001</v>
      </c>
      <c r="M21" s="17">
        <v>3.2776000000000001</v>
      </c>
      <c r="N21" s="17">
        <v>3.8931</v>
      </c>
      <c r="O21" s="17">
        <v>3.5114000000000001</v>
      </c>
      <c r="P21" s="17">
        <v>1.3678999999999999</v>
      </c>
      <c r="Q21" s="17">
        <v>0.57950000000000002</v>
      </c>
      <c r="R21" s="17">
        <v>-2.35E-2</v>
      </c>
      <c r="S21" s="17">
        <v>0.23549999999999999</v>
      </c>
      <c r="T21" s="17">
        <v>0.86939999999999995</v>
      </c>
      <c r="U21" s="17">
        <v>1.8883000000000001</v>
      </c>
      <c r="V21" s="17">
        <v>1.8839999999999999</v>
      </c>
      <c r="W21" s="17">
        <v>1.4278</v>
      </c>
      <c r="X21" s="17">
        <v>2.5045999999999999</v>
      </c>
      <c r="Y21" s="17">
        <v>4.1151999999999997</v>
      </c>
      <c r="Z21" s="17">
        <v>5.2325999999999997</v>
      </c>
      <c r="AA21" s="17">
        <v>5.7016999999999998</v>
      </c>
      <c r="AB21" s="17">
        <v>5.6233000000000004</v>
      </c>
      <c r="AC21" s="17">
        <v>6.8875000000000002</v>
      </c>
      <c r="AD21" s="17">
        <v>5.8489000000000004</v>
      </c>
      <c r="AE21" s="17">
        <v>5.5164</v>
      </c>
      <c r="AF21" s="17">
        <v>5.0353000000000003</v>
      </c>
      <c r="AG21" s="17">
        <v>6.6065000000000005</v>
      </c>
      <c r="AH21" s="17">
        <v>7.2786999999999997</v>
      </c>
      <c r="AI21" s="17">
        <v>6.9541000000000004</v>
      </c>
      <c r="AJ21" s="17">
        <v>7.0415000000000001</v>
      </c>
      <c r="AK21" s="17">
        <v>9.4098000000000006</v>
      </c>
      <c r="AL21" s="17">
        <v>10.351599999999999</v>
      </c>
      <c r="AM21" s="17">
        <v>10.450900000000001</v>
      </c>
      <c r="AN21" s="17">
        <v>9.7903000000000002</v>
      </c>
      <c r="AO21" s="17">
        <v>10.1022</v>
      </c>
      <c r="AP21" s="17">
        <v>11.9541</v>
      </c>
      <c r="AQ21" s="17">
        <v>12.099</v>
      </c>
      <c r="AR21" s="17">
        <v>11.403</v>
      </c>
      <c r="AS21" s="17">
        <v>11.78</v>
      </c>
      <c r="AT21" s="17">
        <v>12.366</v>
      </c>
      <c r="AU21" s="17">
        <v>11.84</v>
      </c>
      <c r="AV21" s="17">
        <v>11.91</v>
      </c>
      <c r="AW21" s="17">
        <v>14.724</v>
      </c>
      <c r="AX21" s="17">
        <v>16.977</v>
      </c>
      <c r="AY21" s="17">
        <v>18.055</v>
      </c>
      <c r="AZ21" s="17">
        <v>19.434000000000001</v>
      </c>
      <c r="BA21" s="17">
        <v>21.925999999999998</v>
      </c>
      <c r="BB21" s="17">
        <v>22.367000000000001</v>
      </c>
      <c r="BC21" s="17">
        <v>22.527000000000001</v>
      </c>
      <c r="BD21" s="17">
        <v>23.858000000000001</v>
      </c>
      <c r="BE21" s="17">
        <v>23.818000000000001</v>
      </c>
      <c r="BF21" s="17">
        <v>22.152999999999999</v>
      </c>
      <c r="BG21" s="17">
        <v>21.364999999999998</v>
      </c>
      <c r="BH21" s="17">
        <v>21.800999999999998</v>
      </c>
      <c r="BI21" s="17">
        <v>21.824999999999999</v>
      </c>
      <c r="BJ21" s="17">
        <v>21.831</v>
      </c>
      <c r="BK21" s="17">
        <v>22.361000000000001</v>
      </c>
      <c r="BL21" s="17">
        <v>23.119</v>
      </c>
      <c r="BM21" s="17">
        <v>25.018000000000001</v>
      </c>
      <c r="BN21" s="17">
        <v>25.809000000000001</v>
      </c>
      <c r="BO21" s="17">
        <v>25.713000000000001</v>
      </c>
      <c r="BP21" s="17">
        <v>26.509</v>
      </c>
      <c r="BQ21" s="17">
        <v>28.963999999999999</v>
      </c>
      <c r="BR21" s="17">
        <v>33.570999999999998</v>
      </c>
    </row>
    <row r="22" spans="1:70" x14ac:dyDescent="0.25">
      <c r="A22" s="5" t="s">
        <v>159</v>
      </c>
      <c r="B22" s="5" t="s">
        <v>158</v>
      </c>
      <c r="C22" s="5"/>
      <c r="D22" s="5"/>
      <c r="E22" s="5"/>
      <c r="F22" s="53">
        <v>4.0094995366079704</v>
      </c>
      <c r="G22" s="19">
        <v>3.2675000000000001</v>
      </c>
      <c r="H22" s="19">
        <v>3.2949999999999999</v>
      </c>
      <c r="I22" s="19">
        <v>3.8786</v>
      </c>
      <c r="J22" s="19">
        <v>6.9664999999999999</v>
      </c>
      <c r="K22" s="19">
        <v>6.9755000000000003</v>
      </c>
      <c r="L22" s="19">
        <v>6.6638999999999999</v>
      </c>
      <c r="M22" s="19">
        <v>8.7319999999999993</v>
      </c>
      <c r="N22" s="19">
        <v>9.3233999999999995</v>
      </c>
      <c r="O22" s="19">
        <v>8.9090000000000007</v>
      </c>
      <c r="P22" s="19">
        <v>10.803699999999999</v>
      </c>
      <c r="Q22" s="19">
        <v>9.9890000000000008</v>
      </c>
      <c r="R22" s="19">
        <v>9.2202999999999999</v>
      </c>
      <c r="S22" s="19">
        <v>9.4732000000000003</v>
      </c>
      <c r="T22" s="19">
        <v>10.132899999999999</v>
      </c>
      <c r="U22" s="19">
        <v>11.004099999999999</v>
      </c>
      <c r="V22" s="19">
        <v>11.211499999999999</v>
      </c>
      <c r="W22" s="19">
        <v>10.6737</v>
      </c>
      <c r="X22" s="19">
        <v>11.738899999999999</v>
      </c>
      <c r="Y22" s="19">
        <v>13.3263</v>
      </c>
      <c r="Z22" s="19">
        <v>14.4268</v>
      </c>
      <c r="AA22" s="19">
        <v>14.8711</v>
      </c>
      <c r="AB22" s="19">
        <v>14.81</v>
      </c>
      <c r="AC22" s="19">
        <v>16.053599999999999</v>
      </c>
      <c r="AD22" s="19">
        <v>16.257000000000001</v>
      </c>
      <c r="AE22" s="19">
        <v>15.835599999999999</v>
      </c>
      <c r="AF22" s="19">
        <v>15.2552</v>
      </c>
      <c r="AG22" s="19">
        <v>16.717199999999998</v>
      </c>
      <c r="AH22" s="19">
        <v>17.377500000000001</v>
      </c>
      <c r="AI22" s="19">
        <v>17.047000000000001</v>
      </c>
      <c r="AJ22" s="19">
        <v>17.2819</v>
      </c>
      <c r="AK22" s="19">
        <v>19.624400000000001</v>
      </c>
      <c r="AL22" s="19">
        <v>20.586200000000002</v>
      </c>
      <c r="AM22" s="19">
        <v>20.6082</v>
      </c>
      <c r="AN22" s="19">
        <v>20.600999999999999</v>
      </c>
      <c r="AO22" s="19">
        <v>20.859000000000002</v>
      </c>
      <c r="AP22" s="19">
        <v>22.734300000000001</v>
      </c>
      <c r="AQ22" s="19">
        <v>23.983000000000001</v>
      </c>
      <c r="AR22" s="19">
        <v>23.413</v>
      </c>
      <c r="AS22" s="19">
        <v>23.738</v>
      </c>
      <c r="AT22" s="19">
        <v>24.332999999999998</v>
      </c>
      <c r="AU22" s="19">
        <v>23.759</v>
      </c>
      <c r="AV22" s="19">
        <v>23.841999999999999</v>
      </c>
      <c r="AW22" s="19">
        <v>26.626999999999999</v>
      </c>
      <c r="AX22" s="19">
        <v>28.914999999999999</v>
      </c>
      <c r="AY22" s="19">
        <v>29.962</v>
      </c>
      <c r="AZ22" s="19">
        <v>31.363</v>
      </c>
      <c r="BA22" s="19">
        <v>33.819000000000003</v>
      </c>
      <c r="BB22" s="19">
        <v>34.286999999999999</v>
      </c>
      <c r="BC22" s="19">
        <v>34.408999999999999</v>
      </c>
      <c r="BD22" s="19">
        <v>32.911999999999999</v>
      </c>
      <c r="BE22" s="19">
        <v>33.185000000000002</v>
      </c>
      <c r="BF22" s="19">
        <v>31.547000000000001</v>
      </c>
      <c r="BG22" s="19">
        <v>30.727</v>
      </c>
      <c r="BH22" s="19">
        <v>30.786000000000001</v>
      </c>
      <c r="BI22" s="19">
        <v>31.126000000000001</v>
      </c>
      <c r="BJ22" s="19">
        <v>31.100999999999999</v>
      </c>
      <c r="BK22" s="19">
        <v>31.603000000000002</v>
      </c>
      <c r="BL22" s="19">
        <v>32.332999999999998</v>
      </c>
      <c r="BM22" s="19">
        <v>34.207999999999998</v>
      </c>
      <c r="BN22" s="19">
        <v>34.972999999999999</v>
      </c>
      <c r="BO22" s="19">
        <v>34.777000000000001</v>
      </c>
      <c r="BP22" s="19">
        <v>35.765000000000001</v>
      </c>
      <c r="BQ22" s="19">
        <v>38.19</v>
      </c>
      <c r="BR22" s="19">
        <v>42.731000000000002</v>
      </c>
    </row>
    <row r="23" spans="1:70" x14ac:dyDescent="0.25">
      <c r="A23" s="5" t="s">
        <v>157</v>
      </c>
      <c r="B23" s="5" t="s">
        <v>156</v>
      </c>
      <c r="C23" s="5"/>
      <c r="D23" s="5"/>
      <c r="E23" s="5"/>
      <c r="F23" s="53">
        <v>11.115905931417979</v>
      </c>
      <c r="G23" s="19">
        <v>11.833299999999999</v>
      </c>
      <c r="H23" s="19">
        <v>13.6159</v>
      </c>
      <c r="I23" s="19">
        <v>15.7933</v>
      </c>
      <c r="J23" s="19">
        <v>18.756699999999999</v>
      </c>
      <c r="K23" s="19">
        <v>18.402200000000001</v>
      </c>
      <c r="L23" s="19">
        <v>18.478000000000002</v>
      </c>
      <c r="M23" s="19">
        <v>20.304099999999998</v>
      </c>
      <c r="N23" s="19">
        <v>23.020399999999999</v>
      </c>
      <c r="O23" s="19">
        <v>24.3901</v>
      </c>
      <c r="P23" s="19">
        <v>39.971899999999998</v>
      </c>
      <c r="Q23" s="19">
        <v>41.95</v>
      </c>
      <c r="R23" s="19">
        <v>39.8992</v>
      </c>
      <c r="S23" s="19">
        <v>37.8658</v>
      </c>
      <c r="T23" s="19">
        <v>36.892400000000002</v>
      </c>
      <c r="U23" s="19">
        <v>37.724699999999999</v>
      </c>
      <c r="V23" s="19">
        <v>36.234900000000003</v>
      </c>
      <c r="W23" s="19">
        <v>34.453200000000002</v>
      </c>
      <c r="X23" s="19">
        <v>35.700299999999999</v>
      </c>
      <c r="Y23" s="19">
        <v>36.853000000000002</v>
      </c>
      <c r="Z23" s="19">
        <v>35.773899999999998</v>
      </c>
      <c r="AA23" s="19">
        <v>36.795900000000003</v>
      </c>
      <c r="AB23" s="19">
        <v>39.074399999999997</v>
      </c>
      <c r="AC23" s="19">
        <v>42.5017</v>
      </c>
      <c r="AD23" s="19">
        <v>41.269399999999997</v>
      </c>
      <c r="AE23" s="19">
        <v>43.304900000000004</v>
      </c>
      <c r="AF23" s="19">
        <v>45.844200000000001</v>
      </c>
      <c r="AG23" s="19">
        <v>47.594099999999997</v>
      </c>
      <c r="AH23" s="19">
        <v>46.970599999999997</v>
      </c>
      <c r="AI23" s="19">
        <v>48.142099999999999</v>
      </c>
      <c r="AJ23" s="19">
        <v>49.8245</v>
      </c>
      <c r="AK23" s="19">
        <v>50.345799999999997</v>
      </c>
      <c r="AL23" s="19">
        <v>52.505499999999998</v>
      </c>
      <c r="AM23" s="19">
        <v>53.633899999999997</v>
      </c>
      <c r="AN23" s="19">
        <v>54.617400000000004</v>
      </c>
      <c r="AO23" s="19">
        <v>56.064100000000003</v>
      </c>
      <c r="AP23" s="19">
        <v>54.889400000000002</v>
      </c>
      <c r="AQ23" s="19">
        <v>54.954999999999998</v>
      </c>
      <c r="AR23" s="19">
        <v>61.82</v>
      </c>
      <c r="AS23" s="19">
        <v>63.054000000000002</v>
      </c>
      <c r="AT23" s="19">
        <v>61.366</v>
      </c>
      <c r="AU23" s="19">
        <v>61.728999999999999</v>
      </c>
      <c r="AV23" s="19">
        <v>70.036000000000001</v>
      </c>
      <c r="AW23" s="19">
        <v>84.308999999999997</v>
      </c>
      <c r="AX23" s="19">
        <v>74.361999999999995</v>
      </c>
      <c r="AY23" s="19">
        <v>77.039000000000001</v>
      </c>
      <c r="AZ23" s="19">
        <v>78.775000000000006</v>
      </c>
      <c r="BA23" s="19">
        <v>82.516999999999996</v>
      </c>
      <c r="BB23" s="19">
        <v>81.131</v>
      </c>
      <c r="BC23" s="19">
        <v>83.722999999999999</v>
      </c>
      <c r="BD23" s="19">
        <v>86.212999999999994</v>
      </c>
      <c r="BE23" s="19">
        <v>83.837999999999994</v>
      </c>
      <c r="BF23" s="19">
        <v>82.284999999999997</v>
      </c>
      <c r="BG23" s="19">
        <v>78.873000000000005</v>
      </c>
      <c r="BH23" s="19">
        <v>82.683999999999997</v>
      </c>
      <c r="BI23" s="19">
        <v>82.191999999999993</v>
      </c>
      <c r="BJ23" s="19">
        <v>78.045000000000002</v>
      </c>
      <c r="BK23" s="19">
        <v>77.933999999999997</v>
      </c>
      <c r="BL23" s="19">
        <v>76.484999999999999</v>
      </c>
      <c r="BM23" s="19">
        <v>77.531999999999996</v>
      </c>
      <c r="BN23" s="19">
        <v>76.897999999999996</v>
      </c>
      <c r="BO23" s="19">
        <v>75.171000000000006</v>
      </c>
      <c r="BP23" s="19">
        <v>88.146000000000001</v>
      </c>
      <c r="BQ23" s="19">
        <v>89.659000000000006</v>
      </c>
      <c r="BR23" s="19">
        <v>91.206000000000003</v>
      </c>
    </row>
    <row r="24" spans="1:70" x14ac:dyDescent="0.25">
      <c r="A24" s="5" t="s">
        <v>2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</row>
    <row r="25" spans="1:70" x14ac:dyDescent="0.25">
      <c r="A25" s="6" t="s">
        <v>155</v>
      </c>
      <c r="B25" s="6" t="s">
        <v>154</v>
      </c>
      <c r="C25" s="17">
        <v>9.3529999999999998</v>
      </c>
      <c r="D25" s="17">
        <v>9.3529999999999998</v>
      </c>
      <c r="E25" s="17">
        <v>9.3529999999999998</v>
      </c>
      <c r="F25" s="17">
        <v>9.3529999999999998</v>
      </c>
      <c r="G25" s="17">
        <v>9.3529999999999998</v>
      </c>
      <c r="H25" s="17">
        <v>9.3529999999999998</v>
      </c>
      <c r="I25" s="17">
        <v>9.3529999999999998</v>
      </c>
      <c r="J25" s="17">
        <v>9.3529999999999998</v>
      </c>
      <c r="K25" s="17">
        <v>9.3529999999999998</v>
      </c>
      <c r="L25" s="17">
        <v>9.3529999999999998</v>
      </c>
      <c r="M25" s="17">
        <v>9.3529999999999998</v>
      </c>
      <c r="N25" s="17">
        <v>9.3529999999999998</v>
      </c>
      <c r="O25" s="17">
        <v>11.943</v>
      </c>
      <c r="P25" s="17">
        <v>11.943</v>
      </c>
      <c r="Q25" s="17">
        <v>11.943</v>
      </c>
      <c r="R25" s="17">
        <v>11.943</v>
      </c>
      <c r="S25" s="17">
        <v>11.943</v>
      </c>
      <c r="T25" s="17">
        <v>11.943</v>
      </c>
      <c r="U25" s="17">
        <v>11.943</v>
      </c>
      <c r="V25" s="17">
        <v>11.943</v>
      </c>
      <c r="W25" s="17">
        <v>11.943</v>
      </c>
      <c r="X25" s="17">
        <v>11.943</v>
      </c>
      <c r="Y25" s="17">
        <v>11.943</v>
      </c>
      <c r="Z25" s="17">
        <v>11.943</v>
      </c>
      <c r="AA25" s="17">
        <v>11.943</v>
      </c>
      <c r="AB25" s="17">
        <v>11.943</v>
      </c>
      <c r="AC25" s="17">
        <v>11.943</v>
      </c>
      <c r="AD25" s="17">
        <v>11.943</v>
      </c>
      <c r="AE25" s="17">
        <v>11.943</v>
      </c>
      <c r="AF25" s="17">
        <v>11.943</v>
      </c>
      <c r="AG25" s="17">
        <v>11.943</v>
      </c>
      <c r="AH25" s="17">
        <v>11.943</v>
      </c>
      <c r="AI25" s="17">
        <v>11.943</v>
      </c>
      <c r="AJ25" s="17">
        <v>11.943</v>
      </c>
      <c r="AK25" s="17">
        <v>11.943</v>
      </c>
      <c r="AL25" s="17">
        <v>11.943</v>
      </c>
      <c r="AM25" s="17">
        <v>11.943</v>
      </c>
      <c r="AN25" s="17">
        <v>11.943</v>
      </c>
      <c r="AO25" s="17">
        <v>11.943</v>
      </c>
      <c r="AP25" s="17">
        <v>11.943</v>
      </c>
      <c r="AQ25" s="17">
        <v>11.943</v>
      </c>
      <c r="AR25" s="17">
        <v>11.943</v>
      </c>
      <c r="AS25" s="17">
        <v>11.943</v>
      </c>
      <c r="AT25" s="17">
        <v>11.943</v>
      </c>
      <c r="AU25" s="17">
        <v>11.943</v>
      </c>
      <c r="AV25" s="17">
        <v>11.943</v>
      </c>
      <c r="AW25" s="17">
        <v>11.943</v>
      </c>
      <c r="AX25" s="17">
        <v>11.943</v>
      </c>
      <c r="AY25" s="17">
        <v>11.943</v>
      </c>
      <c r="AZ25" s="17">
        <v>11.943</v>
      </c>
      <c r="BA25" s="17">
        <v>11.943</v>
      </c>
      <c r="BB25" s="17">
        <v>11.943</v>
      </c>
      <c r="BC25" s="17">
        <v>11.943</v>
      </c>
      <c r="BD25" s="17">
        <v>11.943</v>
      </c>
      <c r="BE25" s="17">
        <v>11.943</v>
      </c>
      <c r="BF25" s="17">
        <v>11.943</v>
      </c>
      <c r="BG25" s="17">
        <v>11.943</v>
      </c>
      <c r="BH25" s="17">
        <v>11.943</v>
      </c>
      <c r="BI25" s="17">
        <v>11.943</v>
      </c>
      <c r="BJ25" s="17">
        <v>11.943</v>
      </c>
      <c r="BK25" s="17">
        <v>11.943</v>
      </c>
      <c r="BL25" s="17">
        <v>11.943</v>
      </c>
      <c r="BM25" s="17">
        <v>11.943</v>
      </c>
      <c r="BN25" s="17">
        <v>11.943</v>
      </c>
      <c r="BO25" s="17">
        <v>11.943</v>
      </c>
      <c r="BP25" s="17">
        <v>11.943</v>
      </c>
      <c r="BQ25" s="17">
        <v>11.943</v>
      </c>
      <c r="BR25" s="17">
        <v>11.943</v>
      </c>
    </row>
    <row r="26" spans="1:70" x14ac:dyDescent="0.25">
      <c r="A26" s="6" t="s">
        <v>153</v>
      </c>
      <c r="B26" s="6" t="s">
        <v>152</v>
      </c>
      <c r="C26" s="6"/>
      <c r="D26" s="6"/>
      <c r="E26" s="6"/>
      <c r="F26" s="6"/>
      <c r="G26" s="17" t="s">
        <v>53</v>
      </c>
      <c r="H26" s="17" t="s">
        <v>53</v>
      </c>
      <c r="I26" s="17" t="s">
        <v>53</v>
      </c>
      <c r="J26" s="17" t="s">
        <v>53</v>
      </c>
      <c r="K26" s="17" t="s">
        <v>53</v>
      </c>
      <c r="L26" s="17" t="s">
        <v>53</v>
      </c>
      <c r="M26" s="17" t="s">
        <v>53</v>
      </c>
      <c r="N26" s="17" t="s">
        <v>53</v>
      </c>
      <c r="O26" s="17" t="s">
        <v>53</v>
      </c>
      <c r="P26" s="54">
        <v>385</v>
      </c>
      <c r="Q26" s="54" t="s">
        <v>53</v>
      </c>
      <c r="R26" s="54">
        <v>695</v>
      </c>
      <c r="S26" s="17" t="s">
        <v>53</v>
      </c>
      <c r="T26" s="17" t="s">
        <v>53</v>
      </c>
      <c r="U26" s="17" t="s">
        <v>53</v>
      </c>
      <c r="V26" s="17" t="s">
        <v>53</v>
      </c>
      <c r="W26" s="17" t="s">
        <v>53</v>
      </c>
      <c r="X26" s="17">
        <v>844</v>
      </c>
      <c r="Y26" s="17" t="s">
        <v>53</v>
      </c>
      <c r="Z26" s="17" t="s">
        <v>53</v>
      </c>
      <c r="AA26" s="17" t="s">
        <v>53</v>
      </c>
      <c r="AB26" s="17">
        <v>984</v>
      </c>
      <c r="AC26" s="17" t="s">
        <v>53</v>
      </c>
      <c r="AD26" s="17" t="s">
        <v>53</v>
      </c>
      <c r="AE26" s="17" t="s">
        <v>53</v>
      </c>
      <c r="AF26" s="17" t="s">
        <v>53</v>
      </c>
      <c r="AG26" s="17" t="s">
        <v>53</v>
      </c>
      <c r="AH26" s="17">
        <v>911</v>
      </c>
      <c r="AI26" s="17" t="s">
        <v>53</v>
      </c>
      <c r="AJ26" s="17" t="s">
        <v>53</v>
      </c>
      <c r="AK26" s="17" t="s">
        <v>53</v>
      </c>
      <c r="AL26" s="17" t="s">
        <v>53</v>
      </c>
      <c r="AM26" s="17" t="s">
        <v>53</v>
      </c>
      <c r="AN26" s="17" t="s">
        <v>53</v>
      </c>
      <c r="AO26" s="17" t="s">
        <v>53</v>
      </c>
      <c r="AP26" s="17" t="s">
        <v>53</v>
      </c>
      <c r="AQ26" s="17" t="s">
        <v>53</v>
      </c>
      <c r="AR26" s="17">
        <v>932</v>
      </c>
      <c r="AS26" s="17" t="s">
        <v>53</v>
      </c>
      <c r="AT26" s="17" t="s">
        <v>53</v>
      </c>
      <c r="AU26" s="17" t="s">
        <v>53</v>
      </c>
      <c r="AV26" s="17">
        <v>887</v>
      </c>
      <c r="AW26" s="17" t="s">
        <v>53</v>
      </c>
      <c r="AX26" s="17" t="s">
        <v>53</v>
      </c>
      <c r="AY26" s="17" t="s">
        <v>53</v>
      </c>
      <c r="AZ26" s="17">
        <v>839</v>
      </c>
      <c r="BA26" s="17" t="s">
        <v>53</v>
      </c>
      <c r="BB26" s="17" t="s">
        <v>53</v>
      </c>
      <c r="BC26" s="17" t="s">
        <v>53</v>
      </c>
      <c r="BD26" s="17">
        <v>882</v>
      </c>
      <c r="BE26" s="17" t="s">
        <v>53</v>
      </c>
      <c r="BF26" s="17" t="s">
        <v>53</v>
      </c>
      <c r="BG26" s="17" t="s">
        <v>53</v>
      </c>
      <c r="BH26" s="17">
        <v>878</v>
      </c>
      <c r="BI26" s="17" t="s">
        <v>53</v>
      </c>
      <c r="BJ26" s="17" t="s">
        <v>53</v>
      </c>
      <c r="BK26" s="17" t="s">
        <v>53</v>
      </c>
      <c r="BL26" s="17">
        <v>1049</v>
      </c>
      <c r="BM26" s="17" t="s">
        <v>53</v>
      </c>
      <c r="BN26" s="17" t="s">
        <v>53</v>
      </c>
      <c r="BO26" s="17" t="s">
        <v>53</v>
      </c>
      <c r="BP26" s="17">
        <v>1216</v>
      </c>
      <c r="BQ26" s="17" t="s">
        <v>53</v>
      </c>
      <c r="BR26" s="17"/>
    </row>
    <row r="27" spans="1:70" x14ac:dyDescent="0.25">
      <c r="A27" s="6" t="s">
        <v>151</v>
      </c>
      <c r="B27" s="6" t="s">
        <v>150</v>
      </c>
      <c r="C27" s="6">
        <v>446</v>
      </c>
      <c r="D27" s="6">
        <v>446</v>
      </c>
      <c r="E27" s="6">
        <v>446</v>
      </c>
      <c r="F27" s="6">
        <v>446</v>
      </c>
      <c r="G27" s="54">
        <v>470</v>
      </c>
      <c r="H27" s="54">
        <v>495</v>
      </c>
      <c r="I27" s="54">
        <v>510</v>
      </c>
      <c r="J27" s="54">
        <v>544</v>
      </c>
      <c r="K27" s="54">
        <v>520</v>
      </c>
      <c r="L27" s="54">
        <v>470</v>
      </c>
      <c r="M27" s="54">
        <v>425</v>
      </c>
      <c r="N27" s="54">
        <v>469</v>
      </c>
      <c r="O27" s="54">
        <v>464</v>
      </c>
      <c r="P27" s="54">
        <v>442</v>
      </c>
      <c r="Q27" s="54">
        <v>409</v>
      </c>
      <c r="R27" s="54">
        <v>738</v>
      </c>
      <c r="S27" s="54">
        <v>758</v>
      </c>
      <c r="T27" s="54">
        <v>765</v>
      </c>
      <c r="U27" s="54">
        <v>776</v>
      </c>
      <c r="V27" s="54">
        <v>747</v>
      </c>
      <c r="W27" s="54">
        <v>716</v>
      </c>
      <c r="X27" s="54">
        <v>753</v>
      </c>
      <c r="Y27" s="54">
        <v>777</v>
      </c>
      <c r="Z27" s="54">
        <v>453</v>
      </c>
      <c r="AA27" s="54">
        <v>793</v>
      </c>
      <c r="AB27" s="54">
        <v>857</v>
      </c>
      <c r="AC27" s="54">
        <v>831</v>
      </c>
      <c r="AD27" s="54">
        <v>845</v>
      </c>
      <c r="AE27" s="54">
        <v>878</v>
      </c>
      <c r="AF27" s="54">
        <v>882</v>
      </c>
      <c r="AG27" s="54">
        <v>917</v>
      </c>
      <c r="AH27" s="54">
        <v>925</v>
      </c>
      <c r="AI27" s="54">
        <v>936</v>
      </c>
      <c r="AJ27" s="54">
        <v>953</v>
      </c>
      <c r="AK27" s="54">
        <v>944</v>
      </c>
      <c r="AL27" s="54">
        <v>936</v>
      </c>
      <c r="AM27" s="54">
        <v>940</v>
      </c>
      <c r="AN27" s="54">
        <v>990</v>
      </c>
      <c r="AO27" s="54">
        <v>956</v>
      </c>
      <c r="AP27" s="54">
        <v>966</v>
      </c>
      <c r="AQ27" s="54">
        <v>966</v>
      </c>
      <c r="AR27" s="54">
        <v>988</v>
      </c>
      <c r="AS27" s="54">
        <v>982</v>
      </c>
      <c r="AT27" s="54">
        <v>975</v>
      </c>
      <c r="AU27" s="54">
        <v>989</v>
      </c>
      <c r="AV27" s="54">
        <v>988</v>
      </c>
      <c r="AW27" s="54">
        <v>980</v>
      </c>
      <c r="AX27" s="54">
        <v>957</v>
      </c>
      <c r="AY27" s="54">
        <v>950</v>
      </c>
      <c r="AZ27" s="54">
        <v>954</v>
      </c>
      <c r="BA27" s="54">
        <v>925</v>
      </c>
      <c r="BB27" s="54">
        <v>930</v>
      </c>
      <c r="BC27" s="54">
        <v>928</v>
      </c>
      <c r="BD27" s="54">
        <v>954</v>
      </c>
      <c r="BE27" s="54">
        <v>954</v>
      </c>
      <c r="BF27" s="54">
        <v>934</v>
      </c>
      <c r="BG27" s="54">
        <v>913</v>
      </c>
      <c r="BH27" s="54">
        <v>873</v>
      </c>
      <c r="BI27" s="54">
        <v>839</v>
      </c>
      <c r="BJ27" s="54">
        <v>828</v>
      </c>
      <c r="BK27" s="54">
        <v>842</v>
      </c>
      <c r="BL27" s="54">
        <v>820</v>
      </c>
      <c r="BM27" s="54">
        <v>820</v>
      </c>
      <c r="BN27" s="54">
        <v>830</v>
      </c>
      <c r="BO27" s="54">
        <v>817</v>
      </c>
      <c r="BP27" s="54">
        <v>860</v>
      </c>
      <c r="BQ27" s="54">
        <v>858</v>
      </c>
      <c r="BR27" s="17">
        <v>867</v>
      </c>
    </row>
    <row r="28" spans="1:70" x14ac:dyDescent="0.25">
      <c r="A28" s="13" t="s">
        <v>69</v>
      </c>
      <c r="B28" s="13"/>
      <c r="C28" s="13"/>
      <c r="D28" s="13"/>
      <c r="E28" s="13"/>
      <c r="F28" s="13"/>
      <c r="G28" s="13" t="s">
        <v>3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 t="s">
        <v>3</v>
      </c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</row>
    <row r="32" spans="1:70" x14ac:dyDescent="0.25">
      <c r="A32" s="9" t="s">
        <v>4</v>
      </c>
      <c r="B32" s="9"/>
      <c r="C32" s="51"/>
      <c r="D32" s="51"/>
      <c r="E32" s="51"/>
      <c r="F32" s="2" t="s">
        <v>196</v>
      </c>
      <c r="G32" s="10" t="s">
        <v>5</v>
      </c>
      <c r="H32" s="10" t="s">
        <v>6</v>
      </c>
      <c r="I32" s="10" t="s">
        <v>7</v>
      </c>
      <c r="J32" s="10" t="s">
        <v>8</v>
      </c>
      <c r="K32" s="10" t="s">
        <v>9</v>
      </c>
      <c r="L32" s="10" t="s">
        <v>10</v>
      </c>
      <c r="M32" s="10" t="s">
        <v>11</v>
      </c>
      <c r="N32" s="10" t="s">
        <v>12</v>
      </c>
      <c r="O32" s="10" t="s">
        <v>13</v>
      </c>
      <c r="P32" s="10" t="s">
        <v>14</v>
      </c>
      <c r="Q32" s="10" t="s">
        <v>15</v>
      </c>
      <c r="R32" s="10" t="s">
        <v>16</v>
      </c>
      <c r="S32" s="10" t="s">
        <v>17</v>
      </c>
      <c r="T32" s="10" t="s">
        <v>18</v>
      </c>
      <c r="U32" s="10" t="s">
        <v>19</v>
      </c>
      <c r="V32" s="10" t="s">
        <v>20</v>
      </c>
      <c r="W32" s="10" t="s">
        <v>21</v>
      </c>
      <c r="X32" s="10" t="s">
        <v>22</v>
      </c>
      <c r="Y32" s="10" t="s">
        <v>23</v>
      </c>
      <c r="Z32" s="10" t="s">
        <v>24</v>
      </c>
      <c r="AA32" s="10" t="s">
        <v>25</v>
      </c>
      <c r="AB32" s="10" t="s">
        <v>26</v>
      </c>
      <c r="AC32" s="10" t="s">
        <v>27</v>
      </c>
      <c r="AD32" s="2" t="s">
        <v>149</v>
      </c>
      <c r="AE32" s="2" t="s">
        <v>148</v>
      </c>
      <c r="AF32" s="2" t="s">
        <v>147</v>
      </c>
      <c r="AG32" s="2" t="s">
        <v>146</v>
      </c>
      <c r="AH32" s="2" t="s">
        <v>145</v>
      </c>
      <c r="AI32" s="2" t="s">
        <v>144</v>
      </c>
      <c r="AJ32" s="2" t="s">
        <v>143</v>
      </c>
      <c r="AK32" s="2" t="s">
        <v>142</v>
      </c>
      <c r="AL32" s="2" t="s">
        <v>141</v>
      </c>
      <c r="AM32" s="2" t="s">
        <v>140</v>
      </c>
      <c r="AN32" s="2" t="s">
        <v>139</v>
      </c>
      <c r="AO32" s="2" t="s">
        <v>138</v>
      </c>
      <c r="AP32" s="2" t="s">
        <v>137</v>
      </c>
      <c r="AQ32" s="2" t="s">
        <v>136</v>
      </c>
      <c r="AR32" s="2" t="s">
        <v>135</v>
      </c>
      <c r="AS32" s="2" t="s">
        <v>134</v>
      </c>
      <c r="AT32" s="2" t="s">
        <v>133</v>
      </c>
      <c r="AU32" s="2" t="s">
        <v>132</v>
      </c>
      <c r="AV32" s="2" t="s">
        <v>131</v>
      </c>
      <c r="AW32" s="2" t="s">
        <v>130</v>
      </c>
      <c r="AX32" s="2" t="s">
        <v>129</v>
      </c>
      <c r="AY32" s="2" t="s">
        <v>128</v>
      </c>
      <c r="AZ32" s="2" t="s">
        <v>127</v>
      </c>
      <c r="BA32" s="2" t="s">
        <v>126</v>
      </c>
      <c r="BB32" s="2" t="s">
        <v>125</v>
      </c>
      <c r="BC32" s="2" t="s">
        <v>124</v>
      </c>
      <c r="BD32" s="2" t="s">
        <v>123</v>
      </c>
      <c r="BE32" s="2" t="s">
        <v>122</v>
      </c>
      <c r="BF32" s="2" t="s">
        <v>121</v>
      </c>
      <c r="BG32" s="2" t="s">
        <v>120</v>
      </c>
      <c r="BH32" s="2" t="s">
        <v>119</v>
      </c>
      <c r="BI32" s="2" t="s">
        <v>118</v>
      </c>
      <c r="BJ32" s="2" t="s">
        <v>117</v>
      </c>
      <c r="BK32" s="2" t="s">
        <v>116</v>
      </c>
      <c r="BL32" s="2" t="s">
        <v>115</v>
      </c>
      <c r="BM32" s="2" t="s">
        <v>114</v>
      </c>
      <c r="BN32" s="2" t="s">
        <v>113</v>
      </c>
      <c r="BO32" s="2" t="s">
        <v>112</v>
      </c>
      <c r="BP32" s="2" t="s">
        <v>111</v>
      </c>
      <c r="BQ32" s="2" t="s">
        <v>110</v>
      </c>
      <c r="BR32" s="2" t="s">
        <v>190</v>
      </c>
    </row>
    <row r="33" spans="1:70" x14ac:dyDescent="0.25">
      <c r="A33" s="15" t="s">
        <v>28</v>
      </c>
      <c r="B33" s="15"/>
      <c r="C33" s="15"/>
      <c r="D33" s="15"/>
      <c r="E33" s="15"/>
      <c r="F33" s="4" t="s">
        <v>257</v>
      </c>
      <c r="G33" s="11" t="s">
        <v>29</v>
      </c>
      <c r="H33" s="11" t="s">
        <v>30</v>
      </c>
      <c r="I33" s="11" t="s">
        <v>31</v>
      </c>
      <c r="J33" s="11" t="s">
        <v>32</v>
      </c>
      <c r="K33" s="11" t="s">
        <v>33</v>
      </c>
      <c r="L33" s="11" t="s">
        <v>34</v>
      </c>
      <c r="M33" s="11" t="s">
        <v>35</v>
      </c>
      <c r="N33" s="11" t="s">
        <v>36</v>
      </c>
      <c r="O33" s="11" t="s">
        <v>37</v>
      </c>
      <c r="P33" s="11" t="s">
        <v>38</v>
      </c>
      <c r="Q33" s="11" t="s">
        <v>39</v>
      </c>
      <c r="R33" s="11" t="s">
        <v>40</v>
      </c>
      <c r="S33" s="11" t="s">
        <v>41</v>
      </c>
      <c r="T33" s="11" t="s">
        <v>42</v>
      </c>
      <c r="U33" s="11" t="s">
        <v>43</v>
      </c>
      <c r="V33" s="11" t="s">
        <v>44</v>
      </c>
      <c r="W33" s="11" t="s">
        <v>45</v>
      </c>
      <c r="X33" s="11" t="s">
        <v>46</v>
      </c>
      <c r="Y33" s="11" t="s">
        <v>47</v>
      </c>
      <c r="Z33" s="11" t="s">
        <v>48</v>
      </c>
      <c r="AA33" s="11" t="s">
        <v>49</v>
      </c>
      <c r="AB33" s="11" t="s">
        <v>50</v>
      </c>
      <c r="AC33" s="11" t="s">
        <v>51</v>
      </c>
      <c r="AD33" s="4" t="s">
        <v>109</v>
      </c>
      <c r="AE33" s="4" t="s">
        <v>108</v>
      </c>
      <c r="AF33" s="4" t="s">
        <v>107</v>
      </c>
      <c r="AG33" s="4" t="s">
        <v>106</v>
      </c>
      <c r="AH33" s="4" t="s">
        <v>105</v>
      </c>
      <c r="AI33" s="4" t="s">
        <v>104</v>
      </c>
      <c r="AJ33" s="4" t="s">
        <v>103</v>
      </c>
      <c r="AK33" s="4" t="s">
        <v>102</v>
      </c>
      <c r="AL33" s="4" t="s">
        <v>101</v>
      </c>
      <c r="AM33" s="4" t="s">
        <v>100</v>
      </c>
      <c r="AN33" s="4" t="s">
        <v>99</v>
      </c>
      <c r="AO33" s="4" t="s">
        <v>98</v>
      </c>
      <c r="AP33" s="4" t="s">
        <v>97</v>
      </c>
      <c r="AQ33" s="4" t="s">
        <v>96</v>
      </c>
      <c r="AR33" s="4" t="s">
        <v>95</v>
      </c>
      <c r="AS33" s="4" t="s">
        <v>94</v>
      </c>
      <c r="AT33" s="4" t="s">
        <v>93</v>
      </c>
      <c r="AU33" s="4" t="s">
        <v>92</v>
      </c>
      <c r="AV33" s="4" t="s">
        <v>91</v>
      </c>
      <c r="AW33" s="4" t="s">
        <v>90</v>
      </c>
      <c r="AX33" s="4" t="s">
        <v>89</v>
      </c>
      <c r="AY33" s="4" t="s">
        <v>88</v>
      </c>
      <c r="AZ33" s="4" t="s">
        <v>87</v>
      </c>
      <c r="BA33" s="4" t="s">
        <v>86</v>
      </c>
      <c r="BB33" s="4" t="s">
        <v>85</v>
      </c>
      <c r="BC33" s="4" t="s">
        <v>84</v>
      </c>
      <c r="BD33" s="4" t="s">
        <v>83</v>
      </c>
      <c r="BE33" s="4" t="s">
        <v>82</v>
      </c>
      <c r="BF33" s="4" t="s">
        <v>81</v>
      </c>
      <c r="BG33" s="4" t="s">
        <v>80</v>
      </c>
      <c r="BH33" s="4" t="s">
        <v>79</v>
      </c>
      <c r="BI33" s="4" t="s">
        <v>78</v>
      </c>
      <c r="BJ33" s="4" t="s">
        <v>77</v>
      </c>
      <c r="BK33" s="4" t="s">
        <v>76</v>
      </c>
      <c r="BL33" s="4" t="s">
        <v>75</v>
      </c>
      <c r="BM33" s="4" t="s">
        <v>74</v>
      </c>
      <c r="BN33" s="4" t="s">
        <v>73</v>
      </c>
      <c r="BO33" s="4" t="s">
        <v>72</v>
      </c>
      <c r="BP33" s="4" t="s">
        <v>71</v>
      </c>
      <c r="BQ33" s="4" t="s">
        <v>70</v>
      </c>
      <c r="BR33" s="4" t="s">
        <v>191</v>
      </c>
    </row>
    <row r="34" spans="1:70" x14ac:dyDescent="0.25">
      <c r="A34" s="12" t="s">
        <v>0</v>
      </c>
      <c r="B34" s="12" t="s">
        <v>52</v>
      </c>
      <c r="C34" s="59">
        <v>4.6187806044306745</v>
      </c>
      <c r="D34" s="59">
        <v>5.5346115698527898</v>
      </c>
      <c r="E34" s="59">
        <v>7.781234640793091</v>
      </c>
      <c r="F34" s="59">
        <v>8.6261354648122293</v>
      </c>
      <c r="G34" s="19">
        <v>5.8280000000000003</v>
      </c>
      <c r="H34" s="19">
        <v>6.9836</v>
      </c>
      <c r="I34" s="19">
        <v>9.8184000000000005</v>
      </c>
      <c r="J34" s="19">
        <v>10.884499999999999</v>
      </c>
      <c r="K34" s="19">
        <v>7.9946999999999999</v>
      </c>
      <c r="L34" s="19">
        <v>8.3094999999999999</v>
      </c>
      <c r="M34" s="19">
        <v>12.487299999999999</v>
      </c>
      <c r="N34" s="19">
        <v>10.676299999999999</v>
      </c>
      <c r="O34" s="19">
        <v>7.0528000000000004</v>
      </c>
      <c r="P34" s="19">
        <v>12.311500000000001</v>
      </c>
      <c r="Q34" s="19">
        <v>14.7165</v>
      </c>
      <c r="R34" s="19">
        <v>9.9359999999999999</v>
      </c>
      <c r="S34" s="19">
        <v>9.9110999999999994</v>
      </c>
      <c r="T34" s="19">
        <v>10.5656</v>
      </c>
      <c r="U34" s="19">
        <v>12.7384</v>
      </c>
      <c r="V34" s="19">
        <v>12.650600000000001</v>
      </c>
      <c r="W34" s="19">
        <v>14.991300000000001</v>
      </c>
      <c r="X34" s="19">
        <v>16.1677</v>
      </c>
      <c r="Y34" s="19">
        <v>20.703499999999998</v>
      </c>
      <c r="Z34" s="19">
        <v>18.883800000000001</v>
      </c>
      <c r="AA34" s="19">
        <v>18.3413</v>
      </c>
      <c r="AB34" s="19">
        <v>19.253900000000002</v>
      </c>
      <c r="AC34" s="19">
        <v>23.438700000000001</v>
      </c>
      <c r="AD34" s="19">
        <v>22.994399999999999</v>
      </c>
      <c r="AE34" s="19">
        <v>19.933700000000002</v>
      </c>
      <c r="AF34" s="19">
        <v>20.227599999999999</v>
      </c>
      <c r="AG34" s="19">
        <v>22.504300000000001</v>
      </c>
      <c r="AH34" s="19">
        <v>22.992100000000001</v>
      </c>
      <c r="AI34" s="19">
        <v>20.387799999999999</v>
      </c>
      <c r="AJ34" s="19">
        <v>25.3855</v>
      </c>
      <c r="AK34" s="19">
        <v>30.811199999999999</v>
      </c>
      <c r="AL34" s="19">
        <v>28.962299999999999</v>
      </c>
      <c r="AM34" s="19">
        <v>28.3066</v>
      </c>
      <c r="AN34" s="19">
        <v>27.367899999999999</v>
      </c>
      <c r="AO34" s="19">
        <v>25.0779</v>
      </c>
      <c r="AP34" s="19">
        <v>28.9</v>
      </c>
      <c r="AQ34" s="19">
        <v>19.63</v>
      </c>
      <c r="AR34" s="19">
        <v>19.518999999999998</v>
      </c>
      <c r="AS34" s="19">
        <v>20.931000000000001</v>
      </c>
      <c r="AT34" s="19">
        <v>24.364999999999998</v>
      </c>
      <c r="AU34" s="19">
        <v>16.713999999999999</v>
      </c>
      <c r="AV34" s="19">
        <v>20.843</v>
      </c>
      <c r="AW34" s="19">
        <v>26.844999999999999</v>
      </c>
      <c r="AX34" s="19">
        <v>26.088000000000001</v>
      </c>
      <c r="AY34" s="19">
        <v>27.818000000000001</v>
      </c>
      <c r="AZ34" s="19">
        <v>29.052</v>
      </c>
      <c r="BA34" s="19">
        <v>30.204999999999998</v>
      </c>
      <c r="BB34" s="19">
        <v>26.864000000000001</v>
      </c>
      <c r="BC34" s="19">
        <v>20.975000000000001</v>
      </c>
      <c r="BD34" s="19">
        <v>26.492000000000001</v>
      </c>
      <c r="BE34" s="19">
        <v>28.698</v>
      </c>
      <c r="BF34" s="19">
        <v>26.997</v>
      </c>
      <c r="BG34" s="19">
        <v>27.414000000000001</v>
      </c>
      <c r="BH34" s="19">
        <v>26.167000000000002</v>
      </c>
      <c r="BI34" s="19">
        <v>28.681000000000001</v>
      </c>
      <c r="BJ34" s="19">
        <v>32.319000000000003</v>
      </c>
      <c r="BK34" s="19">
        <v>29.103000000000002</v>
      </c>
      <c r="BL34" s="19">
        <v>26.681000000000001</v>
      </c>
      <c r="BM34" s="19">
        <v>32.692</v>
      </c>
      <c r="BN34" s="19">
        <v>32.396999999999998</v>
      </c>
      <c r="BO34" s="19">
        <v>31.652999999999999</v>
      </c>
      <c r="BP34" s="19">
        <v>36.182000000000002</v>
      </c>
      <c r="BQ34" s="19">
        <v>38.996000000000002</v>
      </c>
      <c r="BR34" s="19">
        <v>49.213999999999999</v>
      </c>
    </row>
    <row r="35" spans="1:70" x14ac:dyDescent="0.25">
      <c r="A35" s="16" t="s">
        <v>54</v>
      </c>
      <c r="B35" s="16" t="s">
        <v>55</v>
      </c>
      <c r="C35" s="60">
        <f>C34*0.93</f>
        <v>4.2954659621205273</v>
      </c>
      <c r="D35" s="60">
        <f>D34*0.9</f>
        <v>4.9811504128675113</v>
      </c>
      <c r="E35" s="60">
        <f>E34*0.86</f>
        <v>6.6918617910820579</v>
      </c>
      <c r="F35" s="55">
        <v>7.2512275799911059</v>
      </c>
      <c r="G35" s="17">
        <v>5.4401999999999999</v>
      </c>
      <c r="H35" s="17">
        <v>6.2954999999999997</v>
      </c>
      <c r="I35" s="17">
        <v>8.4891000000000005</v>
      </c>
      <c r="J35" s="17">
        <v>9.3924000000000003</v>
      </c>
      <c r="K35" s="17">
        <v>7.3418999999999999</v>
      </c>
      <c r="L35" s="17">
        <v>7.3228</v>
      </c>
      <c r="M35" s="17">
        <v>9.3233999999999995</v>
      </c>
      <c r="N35" s="17">
        <v>9.0952000000000002</v>
      </c>
      <c r="O35" s="17">
        <v>6.7576999999999998</v>
      </c>
      <c r="P35" s="17">
        <v>12.9434</v>
      </c>
      <c r="Q35" s="17">
        <v>14.058199999999999</v>
      </c>
      <c r="R35" s="17">
        <v>10.708399999999999</v>
      </c>
      <c r="S35" s="17">
        <v>8.6646000000000001</v>
      </c>
      <c r="T35" s="17">
        <v>8.7025000000000006</v>
      </c>
      <c r="U35" s="17">
        <v>10.3881</v>
      </c>
      <c r="V35" s="17">
        <v>10.9529</v>
      </c>
      <c r="W35" s="17">
        <v>14.5664</v>
      </c>
      <c r="X35" s="17">
        <v>14.1798</v>
      </c>
      <c r="Y35" s="17">
        <v>17.033999999999999</v>
      </c>
      <c r="Z35" s="17">
        <v>16.5228</v>
      </c>
      <c r="AA35" s="17">
        <v>16.764900000000001</v>
      </c>
      <c r="AB35" s="17">
        <v>17.200800000000001</v>
      </c>
      <c r="AC35" s="17">
        <v>20.726700000000001</v>
      </c>
      <c r="AD35" s="17">
        <v>20.885400000000001</v>
      </c>
      <c r="AE35" s="17">
        <v>18.8919</v>
      </c>
      <c r="AF35" s="17">
        <v>18.4468</v>
      </c>
      <c r="AG35" s="17">
        <v>19.162700000000001</v>
      </c>
      <c r="AH35" s="17">
        <v>20.452100000000002</v>
      </c>
      <c r="AI35" s="17">
        <v>19.132000000000001</v>
      </c>
      <c r="AJ35" s="17">
        <v>22.707699999999999</v>
      </c>
      <c r="AK35" s="17">
        <v>26.171800000000001</v>
      </c>
      <c r="AL35" s="17">
        <v>25.765499999999999</v>
      </c>
      <c r="AM35" s="17">
        <v>26.6694</v>
      </c>
      <c r="AN35" s="17">
        <v>24.438400000000001</v>
      </c>
      <c r="AO35" s="17">
        <v>22.520600000000002</v>
      </c>
      <c r="AP35" s="17">
        <v>24.916599999999999</v>
      </c>
      <c r="AQ35" s="17">
        <v>17.878</v>
      </c>
      <c r="AR35" s="17">
        <v>17.149999999999999</v>
      </c>
      <c r="AS35" s="17">
        <v>18.52</v>
      </c>
      <c r="AT35" s="17">
        <v>22.047000000000001</v>
      </c>
      <c r="AU35" s="17">
        <v>15.817</v>
      </c>
      <c r="AV35" s="17">
        <v>19.087</v>
      </c>
      <c r="AW35" s="17">
        <v>22.071000000000002</v>
      </c>
      <c r="AX35" s="17">
        <v>20.905999999999999</v>
      </c>
      <c r="AY35" s="17">
        <v>24.928999999999998</v>
      </c>
      <c r="AZ35" s="17">
        <v>23.934999999999999</v>
      </c>
      <c r="BA35" s="17">
        <v>23.036999999999999</v>
      </c>
      <c r="BB35" s="17">
        <v>25.55</v>
      </c>
      <c r="BC35" s="17">
        <v>19.195</v>
      </c>
      <c r="BD35" s="17">
        <v>24.343</v>
      </c>
      <c r="BE35" s="17">
        <v>26.341999999999999</v>
      </c>
      <c r="BF35" s="17">
        <v>27.509</v>
      </c>
      <c r="BG35" s="17">
        <v>26.608000000000001</v>
      </c>
      <c r="BH35" s="17">
        <v>24.300999999999998</v>
      </c>
      <c r="BI35" s="17">
        <v>26.468</v>
      </c>
      <c r="BJ35" s="17">
        <v>30.108000000000001</v>
      </c>
      <c r="BK35" s="17">
        <v>26.846</v>
      </c>
      <c r="BL35" s="17">
        <v>24.039000000000001</v>
      </c>
      <c r="BM35" s="17">
        <v>28.939</v>
      </c>
      <c r="BN35" s="17">
        <v>30.715</v>
      </c>
      <c r="BO35" s="17">
        <v>30.196999999999999</v>
      </c>
      <c r="BP35" s="17">
        <v>32.656999999999996</v>
      </c>
      <c r="BQ35" s="17">
        <v>34.734000000000002</v>
      </c>
      <c r="BR35" s="17">
        <v>40.911999999999999</v>
      </c>
    </row>
    <row r="36" spans="1:70" x14ac:dyDescent="0.25">
      <c r="A36" s="12" t="s">
        <v>1</v>
      </c>
      <c r="B36" s="12" t="s">
        <v>56</v>
      </c>
      <c r="C36" s="58">
        <f>C34-C35</f>
        <v>0.32331464231014717</v>
      </c>
      <c r="D36" s="58">
        <f t="shared" ref="D36:E36" si="0">D34-D35</f>
        <v>0.55346115698527854</v>
      </c>
      <c r="E36" s="58">
        <f t="shared" si="0"/>
        <v>1.0893728497110331</v>
      </c>
      <c r="F36" s="58">
        <v>1.3749078848211611</v>
      </c>
      <c r="G36" s="19">
        <v>0.38779999999999998</v>
      </c>
      <c r="H36" s="19">
        <v>0.68810000000000004</v>
      </c>
      <c r="I36" s="19">
        <v>1.3294000000000001</v>
      </c>
      <c r="J36" s="19">
        <v>1.4921</v>
      </c>
      <c r="K36" s="19">
        <v>0.65280000000000005</v>
      </c>
      <c r="L36" s="19">
        <v>0.98670000000000002</v>
      </c>
      <c r="M36" s="19">
        <v>3.1638000000000002</v>
      </c>
      <c r="N36" s="19">
        <v>1.581</v>
      </c>
      <c r="O36" s="19">
        <v>0.29509999999999997</v>
      </c>
      <c r="P36" s="19">
        <v>-0.63200000000000001</v>
      </c>
      <c r="Q36" s="19">
        <v>0.6583</v>
      </c>
      <c r="R36" s="19">
        <v>-0.77239999999999998</v>
      </c>
      <c r="S36" s="19">
        <v>1.2464999999999999</v>
      </c>
      <c r="T36" s="19">
        <v>1.8631</v>
      </c>
      <c r="U36" s="19">
        <v>2.3502999999999998</v>
      </c>
      <c r="V36" s="19">
        <v>1.6978</v>
      </c>
      <c r="W36" s="19">
        <v>0.4249</v>
      </c>
      <c r="X36" s="19">
        <v>1.988</v>
      </c>
      <c r="Y36" s="19">
        <v>3.6695000000000002</v>
      </c>
      <c r="Z36" s="19">
        <v>2.3609999999999998</v>
      </c>
      <c r="AA36" s="19">
        <v>1.5764</v>
      </c>
      <c r="AB36" s="19">
        <v>2.0531000000000001</v>
      </c>
      <c r="AC36" s="19">
        <v>2.7119999999999997</v>
      </c>
      <c r="AD36" s="19">
        <v>2.109</v>
      </c>
      <c r="AE36" s="19">
        <v>1.0418000000000001</v>
      </c>
      <c r="AF36" s="19">
        <v>1.7808999999999999</v>
      </c>
      <c r="AG36" s="19">
        <v>3.3416000000000001</v>
      </c>
      <c r="AH36" s="19">
        <v>2.54</v>
      </c>
      <c r="AI36" s="19">
        <v>1.2558</v>
      </c>
      <c r="AJ36" s="19">
        <v>2.6778</v>
      </c>
      <c r="AK36" s="19">
        <v>4.6394000000000002</v>
      </c>
      <c r="AL36" s="19">
        <v>3.1968000000000001</v>
      </c>
      <c r="AM36" s="19">
        <v>1.6372</v>
      </c>
      <c r="AN36" s="19">
        <v>2.9295</v>
      </c>
      <c r="AO36" s="19">
        <v>2.5573000000000001</v>
      </c>
      <c r="AP36" s="19">
        <v>3.9834000000000001</v>
      </c>
      <c r="AQ36" s="19">
        <v>1.752</v>
      </c>
      <c r="AR36" s="19">
        <v>2.3689999999999998</v>
      </c>
      <c r="AS36" s="19">
        <v>2.411</v>
      </c>
      <c r="AT36" s="19">
        <v>2.3180000000000001</v>
      </c>
      <c r="AU36" s="19">
        <v>0.89700000000000002</v>
      </c>
      <c r="AV36" s="19">
        <v>1.756</v>
      </c>
      <c r="AW36" s="19">
        <v>4.774</v>
      </c>
      <c r="AX36" s="19">
        <v>5.1820000000000004</v>
      </c>
      <c r="AY36" s="19">
        <v>2.8890000000000002</v>
      </c>
      <c r="AZ36" s="19">
        <v>5.117</v>
      </c>
      <c r="BA36" s="19">
        <v>7.1680000000000001</v>
      </c>
      <c r="BB36" s="19">
        <v>1.3140000000000001</v>
      </c>
      <c r="BC36" s="19">
        <v>1.78</v>
      </c>
      <c r="BD36" s="19">
        <v>2.149</v>
      </c>
      <c r="BE36" s="19">
        <v>2.3559999999999999</v>
      </c>
      <c r="BF36" s="19">
        <v>-0.51200000000000001</v>
      </c>
      <c r="BG36" s="19">
        <v>0.80600000000000005</v>
      </c>
      <c r="BH36" s="19">
        <v>1.8660000000000001</v>
      </c>
      <c r="BI36" s="19">
        <v>2.2130000000000001</v>
      </c>
      <c r="BJ36" s="19">
        <v>2.2109999999999999</v>
      </c>
      <c r="BK36" s="19">
        <v>2.2570000000000001</v>
      </c>
      <c r="BL36" s="19">
        <v>2.6419999999999999</v>
      </c>
      <c r="BM36" s="19">
        <v>3.7530000000000001</v>
      </c>
      <c r="BN36" s="19">
        <v>1.6819999999999999</v>
      </c>
      <c r="BO36" s="19">
        <v>1.456</v>
      </c>
      <c r="BP36" s="19">
        <v>3.5249999999999999</v>
      </c>
      <c r="BQ36" s="19">
        <v>4.2619999999999996</v>
      </c>
      <c r="BR36" s="19">
        <v>8.3019999999999996</v>
      </c>
    </row>
    <row r="37" spans="1:70" x14ac:dyDescent="0.25">
      <c r="A37" s="16" t="s">
        <v>57</v>
      </c>
      <c r="B37" s="16" t="s">
        <v>58</v>
      </c>
      <c r="C37" s="52"/>
      <c r="D37" s="52"/>
      <c r="E37" s="52"/>
      <c r="F37" s="55">
        <v>0</v>
      </c>
      <c r="G37" s="17" t="s">
        <v>53</v>
      </c>
      <c r="H37" s="17" t="s">
        <v>53</v>
      </c>
      <c r="I37" s="17" t="s">
        <v>53</v>
      </c>
      <c r="J37" s="17" t="s">
        <v>53</v>
      </c>
      <c r="K37" s="17" t="s">
        <v>53</v>
      </c>
      <c r="L37" s="17">
        <v>1.04E-2</v>
      </c>
      <c r="M37" s="17">
        <v>1.01E-2</v>
      </c>
      <c r="N37" s="17" t="s">
        <v>53</v>
      </c>
      <c r="O37" s="17" t="s">
        <v>53</v>
      </c>
      <c r="P37" s="17">
        <v>0.10539999999999999</v>
      </c>
      <c r="Q37" s="17">
        <v>7.85E-2</v>
      </c>
      <c r="R37" s="17">
        <v>0.1115</v>
      </c>
      <c r="S37" s="17">
        <v>1.8499999999999999E-2</v>
      </c>
      <c r="T37" s="17">
        <v>4.2900000000000001E-2</v>
      </c>
      <c r="U37" s="17" t="s">
        <v>53</v>
      </c>
      <c r="V37" s="17">
        <v>9.6199999999999994E-2</v>
      </c>
      <c r="W37" s="17">
        <v>3.39E-2</v>
      </c>
      <c r="X37" s="17">
        <v>5.2699999999999997E-2</v>
      </c>
      <c r="Y37" s="17">
        <v>6.6000000000000003E-2</v>
      </c>
      <c r="Z37" s="17">
        <v>0.8639</v>
      </c>
      <c r="AA37" s="17">
        <v>0.54510000000000003</v>
      </c>
      <c r="AB37" s="17">
        <v>0.34960000000000002</v>
      </c>
      <c r="AC37" s="17">
        <v>0.25629999999999997</v>
      </c>
      <c r="AD37" s="17" t="s">
        <v>53</v>
      </c>
      <c r="AE37" s="17">
        <v>0.11119999999999999</v>
      </c>
      <c r="AF37" s="17">
        <v>5.5E-2</v>
      </c>
      <c r="AG37" s="17">
        <v>5.4199999999999998E-2</v>
      </c>
      <c r="AH37" s="17">
        <v>9.6699999999999994E-2</v>
      </c>
      <c r="AI37" s="17">
        <v>9.4399999999999998E-2</v>
      </c>
      <c r="AJ37" s="17">
        <v>9.2399999999999996E-2</v>
      </c>
      <c r="AK37" s="17">
        <v>8.2000000000000003E-2</v>
      </c>
      <c r="AL37" s="17">
        <v>0.14860000000000001</v>
      </c>
      <c r="AM37" s="17">
        <v>0.17169999999999999</v>
      </c>
      <c r="AN37" s="17">
        <v>0.2132</v>
      </c>
      <c r="AO37" s="17">
        <v>0.20130000000000001</v>
      </c>
      <c r="AP37" s="17">
        <v>0.1613</v>
      </c>
      <c r="AQ37" s="17">
        <v>0.10299999999999999</v>
      </c>
      <c r="AR37" s="17">
        <v>8.5000000000000006E-2</v>
      </c>
      <c r="AS37" s="17">
        <v>7.9000000000000001E-2</v>
      </c>
      <c r="AT37" s="17">
        <v>0.157</v>
      </c>
      <c r="AU37" s="17">
        <v>0.06</v>
      </c>
      <c r="AV37" s="17">
        <v>7.0000000000000007E-2</v>
      </c>
      <c r="AW37" s="17">
        <v>0.06</v>
      </c>
      <c r="AX37" s="17">
        <v>9.1999999999999998E-2</v>
      </c>
      <c r="AY37" s="17">
        <v>6.4000000000000001E-2</v>
      </c>
      <c r="AZ37" s="17">
        <v>6.9000000000000006E-2</v>
      </c>
      <c r="BA37" s="17">
        <v>6.5000000000000002E-2</v>
      </c>
      <c r="BB37" s="17">
        <v>0.192</v>
      </c>
      <c r="BC37" s="17">
        <v>7.5999999999999998E-2</v>
      </c>
      <c r="BD37" s="17">
        <v>6.9000000000000006E-2</v>
      </c>
      <c r="BE37" s="17">
        <v>9.5000000000000001E-2</v>
      </c>
      <c r="BF37" s="17">
        <v>8.5999999999999993E-2</v>
      </c>
      <c r="BG37" s="17">
        <v>0.12</v>
      </c>
      <c r="BH37" s="17">
        <v>7.4999999999999997E-2</v>
      </c>
      <c r="BI37" s="17">
        <v>7.5999999999999998E-2</v>
      </c>
      <c r="BJ37" s="17">
        <v>5.0999999999999997E-2</v>
      </c>
      <c r="BK37" s="17">
        <v>5.0999999999999997E-2</v>
      </c>
      <c r="BL37" s="17">
        <v>4.1000000000000002E-2</v>
      </c>
      <c r="BM37" s="17">
        <v>0.13400000000000001</v>
      </c>
      <c r="BN37" s="17">
        <v>6.4000000000000001E-2</v>
      </c>
      <c r="BO37" s="17">
        <v>6.6000000000000003E-2</v>
      </c>
      <c r="BP37" s="17">
        <v>0.3</v>
      </c>
      <c r="BQ37" s="17">
        <v>0.14499999999999999</v>
      </c>
      <c r="BR37" s="17"/>
    </row>
    <row r="38" spans="1:70" x14ac:dyDescent="0.25">
      <c r="A38" s="16" t="s">
        <v>59</v>
      </c>
      <c r="B38" s="16" t="s">
        <v>60</v>
      </c>
      <c r="C38" s="60">
        <v>0.28205628296446067</v>
      </c>
      <c r="D38" s="60">
        <v>0.45466616897080953</v>
      </c>
      <c r="E38" s="60">
        <v>0.39110642214937164</v>
      </c>
      <c r="F38" s="60">
        <v>0.53459003231016822</v>
      </c>
      <c r="G38" s="17">
        <v>0.35589999999999999</v>
      </c>
      <c r="H38" s="17">
        <v>0.57369999999999999</v>
      </c>
      <c r="I38" s="17">
        <v>0.49349999999999999</v>
      </c>
      <c r="J38" s="17">
        <v>0.7843</v>
      </c>
      <c r="K38" s="17">
        <v>0.55230000000000001</v>
      </c>
      <c r="L38" s="17">
        <v>0.52829999999999999</v>
      </c>
      <c r="M38" s="17">
        <v>0.55900000000000005</v>
      </c>
      <c r="N38" s="17">
        <v>0.79990000000000006</v>
      </c>
      <c r="O38" s="17">
        <v>0.58420000000000005</v>
      </c>
      <c r="P38" s="17">
        <v>0.82540000000000002</v>
      </c>
      <c r="Q38" s="17">
        <v>1.2427999999999999</v>
      </c>
      <c r="R38" s="17" t="s">
        <v>53</v>
      </c>
      <c r="S38" s="17">
        <v>0.79410000000000003</v>
      </c>
      <c r="T38" s="17">
        <v>1.0840000000000001</v>
      </c>
      <c r="U38" s="17">
        <v>1.0968</v>
      </c>
      <c r="V38" s="17">
        <v>1.1292</v>
      </c>
      <c r="W38" s="17">
        <v>1.0232000000000001</v>
      </c>
      <c r="X38" s="17">
        <v>0.98529999999999995</v>
      </c>
      <c r="Y38" s="17">
        <v>1.3786</v>
      </c>
      <c r="Z38" s="17">
        <v>2.0941999999999998</v>
      </c>
      <c r="AA38" s="17">
        <v>1.5634000000000001</v>
      </c>
      <c r="AB38" s="17">
        <v>1.5422</v>
      </c>
      <c r="AC38" s="17">
        <v>1.5569999999999999</v>
      </c>
      <c r="AD38" s="17">
        <v>0.44540000000000002</v>
      </c>
      <c r="AE38" s="17">
        <v>1.4973000000000001</v>
      </c>
      <c r="AF38" s="17">
        <v>1.4527000000000001</v>
      </c>
      <c r="AG38" s="17">
        <v>1.681</v>
      </c>
      <c r="AH38" s="17">
        <v>1.7212000000000001</v>
      </c>
      <c r="AI38" s="17">
        <v>1.6059000000000001</v>
      </c>
      <c r="AJ38" s="17">
        <v>1.7892999999999999</v>
      </c>
      <c r="AK38" s="17">
        <v>1.9830000000000001</v>
      </c>
      <c r="AL38" s="17">
        <v>2.0857999999999999</v>
      </c>
      <c r="AM38" s="17">
        <v>1.6673</v>
      </c>
      <c r="AN38" s="17">
        <v>2.0129000000000001</v>
      </c>
      <c r="AO38" s="17">
        <v>2.3536999999999999</v>
      </c>
      <c r="AP38" s="17">
        <v>2.0630000000000002</v>
      </c>
      <c r="AQ38" s="17">
        <v>1.8129999999999999</v>
      </c>
      <c r="AR38" s="17">
        <v>2.1709999999999998</v>
      </c>
      <c r="AS38" s="17">
        <v>2.1640000000000001</v>
      </c>
      <c r="AT38" s="17">
        <v>1.9889999999999999</v>
      </c>
      <c r="AU38" s="17">
        <v>1.627</v>
      </c>
      <c r="AV38" s="17">
        <v>1.734</v>
      </c>
      <c r="AW38" s="17">
        <v>1.77</v>
      </c>
      <c r="AX38" s="17">
        <v>2.0760000000000001</v>
      </c>
      <c r="AY38" s="17">
        <v>1.6619999999999999</v>
      </c>
      <c r="AZ38" s="17">
        <v>1.8959999999999999</v>
      </c>
      <c r="BA38" s="17">
        <v>4.3380000000000001</v>
      </c>
      <c r="BB38" s="17">
        <v>0.88700000000000001</v>
      </c>
      <c r="BC38" s="17">
        <v>1.5780000000000001</v>
      </c>
      <c r="BD38" s="17">
        <v>2.0819999999999999</v>
      </c>
      <c r="BE38" s="17">
        <v>2.052</v>
      </c>
      <c r="BF38" s="17">
        <v>1.381</v>
      </c>
      <c r="BG38" s="17">
        <v>1.853</v>
      </c>
      <c r="BH38" s="17">
        <v>1.85</v>
      </c>
      <c r="BI38" s="17">
        <v>1.8740000000000001</v>
      </c>
      <c r="BJ38" s="17">
        <v>2.173</v>
      </c>
      <c r="BK38" s="17">
        <v>1.706</v>
      </c>
      <c r="BL38" s="17">
        <v>1.92</v>
      </c>
      <c r="BM38" s="17">
        <v>1.8399999999999999</v>
      </c>
      <c r="BN38" s="17">
        <v>0.83899999999999997</v>
      </c>
      <c r="BO38" s="17">
        <v>1.5859999999999999</v>
      </c>
      <c r="BP38" s="17">
        <v>1.8050000000000002</v>
      </c>
      <c r="BQ38" s="17">
        <v>1.7509999999999999</v>
      </c>
      <c r="BR38" s="17"/>
    </row>
    <row r="39" spans="1:70" x14ac:dyDescent="0.25">
      <c r="A39" s="12" t="s">
        <v>61</v>
      </c>
      <c r="B39" s="12" t="s">
        <v>62</v>
      </c>
      <c r="C39" s="58">
        <f>C36-C38</f>
        <v>4.1258359345686502E-2</v>
      </c>
      <c r="D39" s="58">
        <f t="shared" ref="D39:E39" si="1">D36-D38</f>
        <v>9.879498801446901E-2</v>
      </c>
      <c r="E39" s="58">
        <f t="shared" si="1"/>
        <v>0.69826642756166146</v>
      </c>
      <c r="F39" s="58">
        <v>0.84031785251099289</v>
      </c>
      <c r="G39" s="19">
        <v>3.1899999999999998E-2</v>
      </c>
      <c r="H39" s="19">
        <v>0.1144</v>
      </c>
      <c r="I39" s="19">
        <v>0.83579999999999999</v>
      </c>
      <c r="J39" s="19">
        <v>0.70779999999999998</v>
      </c>
      <c r="K39" s="19">
        <v>0.10050000000000001</v>
      </c>
      <c r="L39" s="19">
        <v>0.46889999999999998</v>
      </c>
      <c r="M39" s="19">
        <v>2.6150000000000002</v>
      </c>
      <c r="N39" s="19">
        <v>0.78110000000000002</v>
      </c>
      <c r="O39" s="19">
        <v>-0.28899999999999998</v>
      </c>
      <c r="P39" s="19">
        <v>-1.3519000000000001</v>
      </c>
      <c r="Q39" s="19">
        <v>-0.50600000000000001</v>
      </c>
      <c r="R39" s="19">
        <v>-0.66090000000000004</v>
      </c>
      <c r="S39" s="19">
        <v>0.47089999999999999</v>
      </c>
      <c r="T39" s="19">
        <v>0.82189999999999996</v>
      </c>
      <c r="U39" s="19">
        <v>1.2535000000000001</v>
      </c>
      <c r="V39" s="19">
        <v>0.66469999999999996</v>
      </c>
      <c r="W39" s="19">
        <v>-0.5645</v>
      </c>
      <c r="X39" s="19">
        <v>1.0553999999999999</v>
      </c>
      <c r="Y39" s="19">
        <v>2.3569</v>
      </c>
      <c r="Z39" s="19">
        <v>1.1307</v>
      </c>
      <c r="AA39" s="19">
        <v>0.55810000000000004</v>
      </c>
      <c r="AB39" s="19">
        <v>0.86050000000000004</v>
      </c>
      <c r="AC39" s="19">
        <v>1.4113</v>
      </c>
      <c r="AD39" s="19">
        <v>0.75160000000000005</v>
      </c>
      <c r="AE39" s="19">
        <v>-0.34439999999999998</v>
      </c>
      <c r="AF39" s="19">
        <v>0.38319999999999999</v>
      </c>
      <c r="AG39" s="19">
        <v>1.7147999999999999</v>
      </c>
      <c r="AH39" s="19">
        <v>0.91549999999999998</v>
      </c>
      <c r="AI39" s="19">
        <v>-0.25569999999999998</v>
      </c>
      <c r="AJ39" s="19">
        <v>0.98089999999999999</v>
      </c>
      <c r="AK39" s="19">
        <v>2.7383999999999999</v>
      </c>
      <c r="AL39" s="19">
        <v>1.2596000000000001</v>
      </c>
      <c r="AM39" s="19">
        <v>0.1416</v>
      </c>
      <c r="AN39" s="19">
        <v>1.1297999999999999</v>
      </c>
      <c r="AO39" s="19">
        <v>0.40489999999999998</v>
      </c>
      <c r="AP39" s="19">
        <v>2.0817999999999999</v>
      </c>
      <c r="AQ39" s="19">
        <v>4.2000000000000003E-2</v>
      </c>
      <c r="AR39" s="19">
        <v>0.28299999999999997</v>
      </c>
      <c r="AS39" s="19">
        <v>0.32600000000000001</v>
      </c>
      <c r="AT39" s="19">
        <v>0.48599999999999999</v>
      </c>
      <c r="AU39" s="19">
        <v>-0.67</v>
      </c>
      <c r="AV39" s="19">
        <v>9.1999999999999998E-2</v>
      </c>
      <c r="AW39" s="19">
        <v>3.0640000000000001</v>
      </c>
      <c r="AX39" s="19">
        <v>3.198</v>
      </c>
      <c r="AY39" s="19">
        <v>1.2909999999999999</v>
      </c>
      <c r="AZ39" s="19">
        <v>3.29</v>
      </c>
      <c r="BA39" s="19">
        <v>2.895</v>
      </c>
      <c r="BB39" s="19">
        <v>0.61899999999999999</v>
      </c>
      <c r="BC39" s="19">
        <v>0.27800000000000002</v>
      </c>
      <c r="BD39" s="19">
        <v>0.13600000000000001</v>
      </c>
      <c r="BE39" s="19">
        <v>0.39900000000000002</v>
      </c>
      <c r="BF39" s="19">
        <v>-1.8069999999999999</v>
      </c>
      <c r="BG39" s="19">
        <v>-0.92700000000000005</v>
      </c>
      <c r="BH39" s="19">
        <v>9.0999999999999998E-2</v>
      </c>
      <c r="BI39" s="19">
        <v>0.41499999999999998</v>
      </c>
      <c r="BJ39" s="19">
        <v>8.8999999999999996E-2</v>
      </c>
      <c r="BK39" s="19">
        <v>0.60199999999999998</v>
      </c>
      <c r="BL39" s="19">
        <v>0.76300000000000001</v>
      </c>
      <c r="BM39" s="19">
        <v>2.0470000000000002</v>
      </c>
      <c r="BN39" s="19">
        <v>0.90700000000000003</v>
      </c>
      <c r="BO39" s="19">
        <v>-6.4000000000000001E-2</v>
      </c>
      <c r="BP39" s="19">
        <v>2.02</v>
      </c>
      <c r="BQ39" s="19">
        <v>2.6560000000000001</v>
      </c>
      <c r="BR39" s="19">
        <v>5.4320000000000004</v>
      </c>
    </row>
    <row r="40" spans="1:70" x14ac:dyDescent="0.25">
      <c r="A40" s="12" t="s">
        <v>63</v>
      </c>
      <c r="B40" s="12" t="s">
        <v>64</v>
      </c>
      <c r="C40" s="58">
        <v>1.2770885127596141E-3</v>
      </c>
      <c r="D40" s="58">
        <v>6.1300248612461479E-2</v>
      </c>
      <c r="E40" s="58">
        <v>0.80605569963677648</v>
      </c>
      <c r="F40" s="58">
        <v>0.63652219956793765</v>
      </c>
      <c r="G40" s="19">
        <v>1.1999999999999999E-3</v>
      </c>
      <c r="H40" s="19">
        <v>5.7599999999999998E-2</v>
      </c>
      <c r="I40" s="19">
        <v>0.75739999999999996</v>
      </c>
      <c r="J40" s="19">
        <v>0.59809999999999997</v>
      </c>
      <c r="K40" s="19">
        <v>2E-3</v>
      </c>
      <c r="L40" s="19">
        <v>0.37159999999999999</v>
      </c>
      <c r="M40" s="19">
        <v>2.5133000000000001</v>
      </c>
      <c r="N40" s="19">
        <v>0.68030000000000002</v>
      </c>
      <c r="O40" s="19">
        <v>-0.4118</v>
      </c>
      <c r="P40" s="19">
        <v>-1.5859999999999999</v>
      </c>
      <c r="Q40" s="19">
        <v>-0.81530000000000002</v>
      </c>
      <c r="R40" s="19">
        <v>-1.0725</v>
      </c>
      <c r="S40" s="19">
        <v>0.16420000000000001</v>
      </c>
      <c r="T40" s="19">
        <v>0.58240000000000003</v>
      </c>
      <c r="U40" s="19">
        <v>1.0337000000000001</v>
      </c>
      <c r="V40" s="19">
        <v>0.48399999999999999</v>
      </c>
      <c r="W40" s="19">
        <v>-0.71220000000000006</v>
      </c>
      <c r="X40" s="19">
        <v>1.4881</v>
      </c>
      <c r="Y40" s="19">
        <v>1.6922000000000001</v>
      </c>
      <c r="Z40" s="19">
        <v>1.1333</v>
      </c>
      <c r="AA40" s="19">
        <v>0.4451</v>
      </c>
      <c r="AB40" s="19">
        <v>0.71679999999999999</v>
      </c>
      <c r="AC40" s="19">
        <v>1.0363</v>
      </c>
      <c r="AD40" s="19">
        <v>0.62960000000000005</v>
      </c>
      <c r="AE40" s="19">
        <v>-0.48449999999999999</v>
      </c>
      <c r="AF40" s="19">
        <v>0.20619999999999999</v>
      </c>
      <c r="AG40" s="19">
        <v>1.5527</v>
      </c>
      <c r="AH40" s="19">
        <v>0.72489999999999999</v>
      </c>
      <c r="AI40" s="19">
        <v>-0.40550000000000003</v>
      </c>
      <c r="AJ40" s="19">
        <v>0.80920000000000003</v>
      </c>
      <c r="AK40" s="19">
        <v>2.6198999999999999</v>
      </c>
      <c r="AL40" s="19">
        <v>4.1146000000000003</v>
      </c>
      <c r="AM40" s="19">
        <v>1.5599999999999999E-2</v>
      </c>
      <c r="AN40" s="19">
        <v>0.94650000000000001</v>
      </c>
      <c r="AO40" s="19">
        <v>0.28560000000000002</v>
      </c>
      <c r="AP40" s="19">
        <v>1.9205000000000001</v>
      </c>
      <c r="AQ40" s="19">
        <v>-6.4000000000000001E-2</v>
      </c>
      <c r="AR40" s="19">
        <v>0.08</v>
      </c>
      <c r="AS40" s="19">
        <v>0.219</v>
      </c>
      <c r="AT40" s="19">
        <v>0.31</v>
      </c>
      <c r="AU40" s="19">
        <v>-0.82799999999999996</v>
      </c>
      <c r="AV40" s="19">
        <v>-0.14299999999999999</v>
      </c>
      <c r="AW40" s="19">
        <v>2.9379999999999997</v>
      </c>
      <c r="AX40" s="19">
        <v>3.0030000000000001</v>
      </c>
      <c r="AY40" s="19">
        <v>1.1890000000000001</v>
      </c>
      <c r="AZ40" s="19">
        <v>3.1189999999999998</v>
      </c>
      <c r="BA40" s="19">
        <v>2.7749999999999999</v>
      </c>
      <c r="BB40" s="19">
        <v>0.45900000000000002</v>
      </c>
      <c r="BC40" s="19">
        <v>7.0000000000000007E-2</v>
      </c>
      <c r="BD40" s="19">
        <v>-0.14899999999999999</v>
      </c>
      <c r="BE40" s="19">
        <v>0.193</v>
      </c>
      <c r="BF40" s="19">
        <v>-2.0939999999999999</v>
      </c>
      <c r="BG40" s="19">
        <v>-1.19</v>
      </c>
      <c r="BH40" s="19">
        <v>-0.19</v>
      </c>
      <c r="BI40" s="19">
        <v>0.114</v>
      </c>
      <c r="BJ40" s="19">
        <v>-0.308</v>
      </c>
      <c r="BK40" s="19">
        <v>0.32300000000000001</v>
      </c>
      <c r="BL40" s="19">
        <v>0.45700000000000002</v>
      </c>
      <c r="BM40" s="19">
        <v>1.782</v>
      </c>
      <c r="BN40" s="19">
        <v>0.56699999999999995</v>
      </c>
      <c r="BO40" s="19">
        <v>-0.19700000000000001</v>
      </c>
      <c r="BP40" s="19">
        <v>1.7970000000000002</v>
      </c>
      <c r="BQ40" s="19">
        <v>2.427</v>
      </c>
      <c r="BR40" s="19">
        <v>5.0389999999999997</v>
      </c>
    </row>
    <row r="41" spans="1:70" x14ac:dyDescent="0.25">
      <c r="A41" s="12" t="s">
        <v>65</v>
      </c>
      <c r="B41" s="12" t="s">
        <v>66</v>
      </c>
      <c r="C41" s="58">
        <v>8.8643915711469345E-3</v>
      </c>
      <c r="D41" s="58">
        <v>2.9300248612461478E-2</v>
      </c>
      <c r="E41" s="58">
        <v>0.62605569963677654</v>
      </c>
      <c r="F41" s="58">
        <v>0.57622219956793763</v>
      </c>
      <c r="G41" s="19">
        <v>-1.7999999999999999E-2</v>
      </c>
      <c r="H41" s="19">
        <v>2.7799999999999998E-2</v>
      </c>
      <c r="I41" s="19">
        <v>0.58330000000000004</v>
      </c>
      <c r="J41" s="19">
        <v>0.53779999999999994</v>
      </c>
      <c r="K41" s="19">
        <v>6.7000000000000002E-3</v>
      </c>
      <c r="L41" s="19">
        <v>0.27889999999999998</v>
      </c>
      <c r="M41" s="19">
        <v>2.0594999999999999</v>
      </c>
      <c r="N41" s="19">
        <v>0.55520000000000003</v>
      </c>
      <c r="O41" s="19">
        <v>-0.4133</v>
      </c>
      <c r="P41" s="19">
        <v>-1.5853999999999999</v>
      </c>
      <c r="Q41" s="19">
        <v>-0.81930000000000003</v>
      </c>
      <c r="R41" s="19">
        <v>-0.6331</v>
      </c>
      <c r="S41" s="19">
        <v>0.247</v>
      </c>
      <c r="T41" s="19">
        <v>0.63139999999999996</v>
      </c>
      <c r="U41" s="19">
        <v>0.94530000000000003</v>
      </c>
      <c r="V41" s="19">
        <v>6.6600000000000006E-2</v>
      </c>
      <c r="W41" s="19">
        <v>-0.64500000000000002</v>
      </c>
      <c r="X41" s="19">
        <v>1.3908</v>
      </c>
      <c r="Y41" s="19">
        <v>1.579</v>
      </c>
      <c r="Z41" s="19">
        <v>1.0854999999999999</v>
      </c>
      <c r="AA41" s="19">
        <v>0.43619999999999998</v>
      </c>
      <c r="AB41" s="19">
        <v>0.79359999999999997</v>
      </c>
      <c r="AC41" s="19">
        <v>1.2309000000000001</v>
      </c>
      <c r="AD41" s="19">
        <v>0.59919999999999995</v>
      </c>
      <c r="AE41" s="19">
        <v>-0.36259999999999998</v>
      </c>
      <c r="AF41" s="19">
        <v>0.3533</v>
      </c>
      <c r="AG41" s="19">
        <v>1.5535000000000001</v>
      </c>
      <c r="AH41" s="19">
        <v>0.64639999999999997</v>
      </c>
      <c r="AI41" s="19">
        <v>-0.35020000000000001</v>
      </c>
      <c r="AJ41" s="19">
        <v>0.8468</v>
      </c>
      <c r="AK41" s="19">
        <v>2.3424</v>
      </c>
      <c r="AL41" s="19">
        <v>0.91110000000000002</v>
      </c>
      <c r="AM41" s="19">
        <v>6.9500000000000006E-2</v>
      </c>
      <c r="AN41" s="19">
        <v>1.0435000000000001</v>
      </c>
      <c r="AO41" s="19">
        <v>0.28349999999999997</v>
      </c>
      <c r="AP41" s="19">
        <v>1.8260999999999998</v>
      </c>
      <c r="AQ41" s="19">
        <v>0.109</v>
      </c>
      <c r="AR41" s="19">
        <v>0.185</v>
      </c>
      <c r="AS41" s="19">
        <v>0.33300000000000002</v>
      </c>
      <c r="AT41" s="19">
        <v>0.54200000000000004</v>
      </c>
      <c r="AU41" s="19">
        <v>-0.56499999999999995</v>
      </c>
      <c r="AV41" s="19">
        <v>2.9000000000000001E-2</v>
      </c>
      <c r="AW41" s="19">
        <v>2.7749999999999999</v>
      </c>
      <c r="AX41" s="19">
        <v>2.2189999999999999</v>
      </c>
      <c r="AY41" s="19">
        <v>1.042</v>
      </c>
      <c r="AZ41" s="19">
        <v>2.7749999999999999</v>
      </c>
      <c r="BA41" s="19">
        <v>2.456</v>
      </c>
      <c r="BB41" s="19">
        <v>0.40699999999999997</v>
      </c>
      <c r="BC41" s="19">
        <v>0.124</v>
      </c>
      <c r="BD41" s="19">
        <v>0.114</v>
      </c>
      <c r="BE41" s="19">
        <v>0.27300000000000002</v>
      </c>
      <c r="BF41" s="19">
        <v>-1.6970000000000001</v>
      </c>
      <c r="BG41" s="19">
        <v>-0.81899999999999995</v>
      </c>
      <c r="BH41" s="19">
        <v>5.8999999999999997E-2</v>
      </c>
      <c r="BI41" s="19">
        <v>0.33900000000000002</v>
      </c>
      <c r="BJ41" s="19">
        <v>-2.5000000000000001E-2</v>
      </c>
      <c r="BK41" s="19">
        <v>0.503</v>
      </c>
      <c r="BL41" s="19">
        <v>0.73</v>
      </c>
      <c r="BM41" s="19">
        <v>1.873</v>
      </c>
      <c r="BN41" s="19">
        <v>0.76400000000000001</v>
      </c>
      <c r="BO41" s="19">
        <v>-0.19600000000000001</v>
      </c>
      <c r="BP41" s="19">
        <v>1.7269999999999999</v>
      </c>
      <c r="BQ41" s="19">
        <v>2.4300000000000002</v>
      </c>
      <c r="BR41" s="19">
        <v>4.5419999999999998</v>
      </c>
    </row>
    <row r="42" spans="1:70" x14ac:dyDescent="0.25">
      <c r="A42" s="12" t="s">
        <v>67</v>
      </c>
      <c r="B42" s="12" t="s">
        <v>68</v>
      </c>
      <c r="C42" s="58">
        <v>9.4775917578818929E-4</v>
      </c>
      <c r="D42" s="58">
        <v>3.1327112811356229E-3</v>
      </c>
      <c r="E42" s="58">
        <v>6.693635193379413E-2</v>
      </c>
      <c r="F42" s="58">
        <v>6.1608275373456395E-2</v>
      </c>
      <c r="G42" s="19">
        <v>-1.9E-3</v>
      </c>
      <c r="H42" s="19">
        <v>3.0000000000000001E-3</v>
      </c>
      <c r="I42" s="19">
        <v>6.2399999999999997E-2</v>
      </c>
      <c r="J42" s="19">
        <v>5.7500000000000002E-2</v>
      </c>
      <c r="K42" s="19">
        <v>6.9999999999999999E-4</v>
      </c>
      <c r="L42" s="19">
        <v>2.98E-2</v>
      </c>
      <c r="M42" s="19">
        <v>0.22020000000000001</v>
      </c>
      <c r="N42" s="19">
        <v>5.9400000000000001E-2</v>
      </c>
      <c r="O42" s="19">
        <v>-3.4599999999999999E-2</v>
      </c>
      <c r="P42" s="19">
        <v>-0.13270000000000001</v>
      </c>
      <c r="Q42" s="19">
        <v>-6.8599999999999994E-2</v>
      </c>
      <c r="R42" s="19">
        <v>-5.4399999999999997E-2</v>
      </c>
      <c r="S42" s="19">
        <v>2.07E-2</v>
      </c>
      <c r="T42" s="19">
        <v>5.2900000000000003E-2</v>
      </c>
      <c r="U42" s="19">
        <v>7.9200000000000007E-2</v>
      </c>
      <c r="V42" s="19">
        <v>5.5999999999999999E-3</v>
      </c>
      <c r="W42" s="19">
        <v>-5.3999999999999999E-2</v>
      </c>
      <c r="X42" s="19">
        <v>0.11650000000000001</v>
      </c>
      <c r="Y42" s="19">
        <v>0.13159999999999999</v>
      </c>
      <c r="Z42" s="19">
        <v>9.1499999999999998E-2</v>
      </c>
      <c r="AA42" s="19">
        <v>3.6499999999999998E-2</v>
      </c>
      <c r="AB42" s="19">
        <v>6.6400000000000001E-2</v>
      </c>
      <c r="AC42" s="19">
        <v>0.1043</v>
      </c>
      <c r="AD42" s="19">
        <v>4.7699999999999999E-2</v>
      </c>
      <c r="AE42" s="19">
        <v>-3.04E-2</v>
      </c>
      <c r="AF42" s="19">
        <v>2.9600000000000001E-2</v>
      </c>
      <c r="AG42" s="19">
        <v>0.13009999999999999</v>
      </c>
      <c r="AH42" s="19">
        <v>5.4100000000000002E-2</v>
      </c>
      <c r="AI42" s="19">
        <v>-2.93E-2</v>
      </c>
      <c r="AJ42" s="19">
        <v>7.0900000000000005E-2</v>
      </c>
      <c r="AK42" s="19">
        <v>0.19689999999999999</v>
      </c>
      <c r="AL42" s="19">
        <v>7.5300000000000006E-2</v>
      </c>
      <c r="AM42" s="19">
        <v>5.7999999999999996E-3</v>
      </c>
      <c r="AN42" s="19">
        <v>8.6900000000000005E-2</v>
      </c>
      <c r="AO42" s="19">
        <v>2.3199999999999998E-2</v>
      </c>
      <c r="AP42" s="19">
        <v>0.1535</v>
      </c>
      <c r="AQ42" s="19">
        <v>0.01</v>
      </c>
      <c r="AR42" s="19">
        <v>7.7000000000000002E-3</v>
      </c>
      <c r="AS42" s="19">
        <v>0.03</v>
      </c>
      <c r="AT42" s="19">
        <v>4.5400000000000003E-2</v>
      </c>
      <c r="AU42" s="19">
        <v>-0.05</v>
      </c>
      <c r="AV42" s="19">
        <v>2.3999999999999998E-3</v>
      </c>
      <c r="AW42" s="19">
        <v>0.23</v>
      </c>
      <c r="AX42" s="19">
        <v>0.18579999999999999</v>
      </c>
      <c r="AY42" s="19">
        <v>0.09</v>
      </c>
      <c r="AZ42" s="19">
        <v>0.2324</v>
      </c>
      <c r="BA42" s="19">
        <v>0.21</v>
      </c>
      <c r="BB42" s="19">
        <v>3.4099999999999998E-2</v>
      </c>
      <c r="BC42" s="19">
        <v>0.01</v>
      </c>
      <c r="BD42" s="19">
        <v>0.01</v>
      </c>
      <c r="BE42" s="19">
        <v>0.02</v>
      </c>
      <c r="BF42" s="19">
        <v>-0.1421</v>
      </c>
      <c r="BG42" s="19">
        <v>-7.0000000000000007E-2</v>
      </c>
      <c r="BH42" s="19">
        <v>0</v>
      </c>
      <c r="BI42" s="19">
        <v>0.03</v>
      </c>
      <c r="BJ42" s="19">
        <v>-2.0999999999999999E-3</v>
      </c>
      <c r="BK42" s="19">
        <v>0.04</v>
      </c>
      <c r="BL42" s="19">
        <v>0.06</v>
      </c>
      <c r="BM42" s="19">
        <v>0.16</v>
      </c>
      <c r="BN42" s="19">
        <v>6.4000000000000001E-2</v>
      </c>
      <c r="BO42" s="19">
        <v>-0.02</v>
      </c>
      <c r="BP42" s="19">
        <v>0.14460000000000001</v>
      </c>
      <c r="BQ42" s="19">
        <v>0.2</v>
      </c>
      <c r="BR42" s="19">
        <v>0.38</v>
      </c>
    </row>
    <row r="43" spans="1:70" x14ac:dyDescent="0.25">
      <c r="A43" s="13" t="s">
        <v>69</v>
      </c>
      <c r="B43" s="13"/>
      <c r="C43" s="13"/>
      <c r="D43" s="13"/>
      <c r="E43" s="13"/>
      <c r="F43" s="13"/>
      <c r="G43" s="13" t="s">
        <v>3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 t="s">
        <v>3</v>
      </c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</row>
    <row r="44" spans="1:70" x14ac:dyDescent="0.25">
      <c r="F44" s="56"/>
      <c r="I44" s="61"/>
      <c r="J44" s="62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</row>
    <row r="45" spans="1:70" x14ac:dyDescent="0.25">
      <c r="C45" s="56"/>
      <c r="D45" s="56"/>
      <c r="E45" s="56"/>
      <c r="F45" s="56"/>
      <c r="G45" s="56"/>
      <c r="H45" s="56"/>
      <c r="I45" s="56"/>
      <c r="J45" s="56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</row>
    <row r="46" spans="1:70" x14ac:dyDescent="0.25">
      <c r="I46" s="57"/>
      <c r="J46" s="57"/>
    </row>
    <row r="47" spans="1:70" x14ac:dyDescent="0.25">
      <c r="I47" s="56"/>
      <c r="J47" s="56"/>
    </row>
    <row r="48" spans="1:70" x14ac:dyDescent="0.25">
      <c r="D48" s="56"/>
      <c r="E48" s="56"/>
      <c r="F48" s="56"/>
      <c r="G48" s="61"/>
      <c r="H48" s="61"/>
      <c r="I48" s="61"/>
      <c r="J48" s="6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90F2-BBA8-4924-84E3-51BD10303E47}">
  <dimension ref="A1:BP3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40.5703125" style="20" customWidth="1"/>
    <col min="2" max="2" width="39.28515625" style="20" hidden="1" customWidth="1"/>
    <col min="3" max="3" width="5.5703125" style="63" customWidth="1"/>
    <col min="4" max="4" width="9.140625" hidden="1" customWidth="1"/>
    <col min="5" max="5" width="8" hidden="1" customWidth="1"/>
    <col min="6" max="68" width="10.5703125" bestFit="1" customWidth="1"/>
  </cols>
  <sheetData>
    <row r="1" spans="1:68" x14ac:dyDescent="0.25">
      <c r="B1" s="20" t="s">
        <v>192</v>
      </c>
      <c r="D1" s="2" t="s">
        <v>196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149</v>
      </c>
      <c r="AC1" s="2" t="s">
        <v>148</v>
      </c>
      <c r="AD1" s="2" t="s">
        <v>147</v>
      </c>
      <c r="AE1" s="2" t="s">
        <v>146</v>
      </c>
      <c r="AF1" s="2" t="s">
        <v>145</v>
      </c>
      <c r="AG1" s="2" t="s">
        <v>144</v>
      </c>
      <c r="AH1" s="2" t="s">
        <v>143</v>
      </c>
      <c r="AI1" s="2" t="s">
        <v>142</v>
      </c>
      <c r="AJ1" s="2" t="s">
        <v>141</v>
      </c>
      <c r="AK1" s="2" t="s">
        <v>140</v>
      </c>
      <c r="AL1" s="2" t="s">
        <v>139</v>
      </c>
      <c r="AM1" s="2" t="s">
        <v>138</v>
      </c>
      <c r="AN1" s="2" t="s">
        <v>137</v>
      </c>
      <c r="AO1" s="2" t="s">
        <v>136</v>
      </c>
      <c r="AP1" s="2" t="s">
        <v>135</v>
      </c>
      <c r="AQ1" s="2" t="s">
        <v>134</v>
      </c>
      <c r="AR1" s="2" t="s">
        <v>133</v>
      </c>
      <c r="AS1" s="2" t="s">
        <v>132</v>
      </c>
      <c r="AT1" s="2" t="s">
        <v>131</v>
      </c>
      <c r="AU1" s="2" t="s">
        <v>130</v>
      </c>
      <c r="AV1" s="2" t="s">
        <v>129</v>
      </c>
      <c r="AW1" s="2" t="s">
        <v>128</v>
      </c>
      <c r="AX1" s="2" t="s">
        <v>127</v>
      </c>
      <c r="AY1" s="2" t="s">
        <v>126</v>
      </c>
      <c r="AZ1" s="2" t="s">
        <v>125</v>
      </c>
      <c r="BA1" s="2" t="s">
        <v>124</v>
      </c>
      <c r="BB1" s="2" t="s">
        <v>123</v>
      </c>
      <c r="BC1" s="2" t="s">
        <v>122</v>
      </c>
      <c r="BD1" s="2" t="s">
        <v>121</v>
      </c>
      <c r="BE1" s="2" t="s">
        <v>120</v>
      </c>
      <c r="BF1" s="2" t="s">
        <v>119</v>
      </c>
      <c r="BG1" s="2" t="s">
        <v>118</v>
      </c>
      <c r="BH1" s="2" t="s">
        <v>117</v>
      </c>
      <c r="BI1" s="2" t="s">
        <v>116</v>
      </c>
      <c r="BJ1" s="2" t="s">
        <v>115</v>
      </c>
      <c r="BK1" s="2" t="s">
        <v>114</v>
      </c>
      <c r="BL1" s="2" t="s">
        <v>113</v>
      </c>
      <c r="BM1" s="2" t="s">
        <v>112</v>
      </c>
      <c r="BN1" s="2" t="s">
        <v>111</v>
      </c>
      <c r="BO1" s="2" t="s">
        <v>110</v>
      </c>
      <c r="BP1" s="2" t="s">
        <v>190</v>
      </c>
    </row>
    <row r="2" spans="1:68" s="24" customFormat="1" x14ac:dyDescent="0.25">
      <c r="A2" s="21" t="s">
        <v>262</v>
      </c>
      <c r="B2" s="22" t="s">
        <v>197</v>
      </c>
      <c r="C2" s="64" t="s">
        <v>198</v>
      </c>
      <c r="D2" s="23">
        <f>BS!F9/BS!F16</f>
        <v>1.6198742891349893</v>
      </c>
      <c r="E2" s="23">
        <f>BS!G9/BS!G16</f>
        <v>1.2603958749168331</v>
      </c>
      <c r="F2" s="23">
        <f>BS!H9/BS!H16</f>
        <v>1.3736727439513818</v>
      </c>
      <c r="G2" s="23">
        <f>BS!I9/BS!I16</f>
        <v>1.7558097659146275</v>
      </c>
      <c r="H2" s="23">
        <f>BS!J9/BS!J16</f>
        <v>1.2877551020408164</v>
      </c>
      <c r="I2" s="23">
        <f>BS!K9/BS!K16</f>
        <v>1.4207300496750119</v>
      </c>
      <c r="J2" s="23">
        <f>BS!L9/BS!L16</f>
        <v>1.414323228717844</v>
      </c>
      <c r="K2" s="23">
        <f>BS!M9/BS!M16</f>
        <v>1.7705074539178969</v>
      </c>
      <c r="L2" s="23">
        <f>BS!N9/BS!N16</f>
        <v>1.4249266306920385</v>
      </c>
      <c r="M2" s="23">
        <f>BS!O9/BS!O16</f>
        <v>1.5487136034509321</v>
      </c>
      <c r="N2" s="23">
        <f>BS!P9/BS!P16</f>
        <v>0.91530483855357114</v>
      </c>
      <c r="O2" s="23">
        <f>BS!Q9/BS!Q16</f>
        <v>1.0303676470588234</v>
      </c>
      <c r="P2" s="23">
        <f>BS!R9/BS!R16</f>
        <v>0.86795035928099407</v>
      </c>
      <c r="Q2" s="23">
        <f>BS!S9/BS!S16</f>
        <v>0.88853088245651102</v>
      </c>
      <c r="R2" s="23">
        <f>BS!T9/BS!T16</f>
        <v>0.97598065165716885</v>
      </c>
      <c r="S2" s="23">
        <f>BS!U9/BS!U16</f>
        <v>1.3068810532152084</v>
      </c>
      <c r="T2" s="23">
        <f>BS!V9/BS!V16</f>
        <v>0.8457329192012184</v>
      </c>
      <c r="U2" s="23">
        <f>BS!W9/BS!W16</f>
        <v>0.68258077200340783</v>
      </c>
      <c r="V2" s="23">
        <f>BS!X9/BS!X16</f>
        <v>0.72146489235096833</v>
      </c>
      <c r="W2" s="23">
        <f>BS!Y9/BS!Y16</f>
        <v>0.81998065793715358</v>
      </c>
      <c r="X2" s="23">
        <f>BS!Z9/BS!Z16</f>
        <v>0.79795802706601637</v>
      </c>
      <c r="Y2" s="23">
        <f>BS!AA9/BS!AA16</f>
        <v>0.98129640741018542</v>
      </c>
      <c r="Z2" s="23">
        <f>BS!AB9/BS!AB16</f>
        <v>0.8986412072865817</v>
      </c>
      <c r="AA2" s="23">
        <f>BS!AC9/BS!AC16</f>
        <v>0.92877395641900762</v>
      </c>
      <c r="AB2" s="23">
        <f>BS!AD9/BS!AD16</f>
        <v>0.87887389135066329</v>
      </c>
      <c r="AC2" s="23">
        <f>BS!AE9/BS!AE16</f>
        <v>0.85350571591315516</v>
      </c>
      <c r="AD2" s="23">
        <f>BS!AF9/BS!AF16</f>
        <v>0.77443236002623905</v>
      </c>
      <c r="AE2" s="23">
        <f>BS!AG9/BS!AG16</f>
        <v>0.822115488747861</v>
      </c>
      <c r="AF2" s="23">
        <f>BS!AH9/BS!AH16</f>
        <v>0.85460649626166296</v>
      </c>
      <c r="AG2" s="23">
        <f>BS!AI9/BS!AI16</f>
        <v>0.81817240265872204</v>
      </c>
      <c r="AH2" s="23">
        <f>BS!AJ9/BS!AJ16</f>
        <v>0.79262617200002095</v>
      </c>
      <c r="AI2" s="23">
        <f>BS!AK9/BS!AK16</f>
        <v>0.85484614203061804</v>
      </c>
      <c r="AJ2" s="23">
        <f>BS!AL9/BS!AL16</f>
        <v>0.87577743023261856</v>
      </c>
      <c r="AK2" s="23">
        <f>BS!AM9/BS!AM16</f>
        <v>0.83695063971241923</v>
      </c>
      <c r="AL2" s="23">
        <f>BS!AN9/BS!AN16</f>
        <v>0.84169551415561839</v>
      </c>
      <c r="AM2" s="23">
        <f>BS!AO9/BS!AO16</f>
        <v>0.80568224395664023</v>
      </c>
      <c r="AN2" s="23">
        <f>BS!AP9/BS!AP16</f>
        <v>0.84863339491177814</v>
      </c>
      <c r="AO2" s="23">
        <f>BS!AQ9/BS!AQ16</f>
        <v>0.83249564568300571</v>
      </c>
      <c r="AP2" s="23">
        <f>BS!AR9/BS!AR16</f>
        <v>0.86524024024024027</v>
      </c>
      <c r="AQ2" s="23">
        <f>BS!AS9/BS!AS16</f>
        <v>0.9253627232142857</v>
      </c>
      <c r="AR2" s="23">
        <f>BS!AT9/BS!AT16</f>
        <v>0.91962920960504912</v>
      </c>
      <c r="AS2" s="23">
        <f>BS!AU9/BS!AU16</f>
        <v>0.84420421511627908</v>
      </c>
      <c r="AT2" s="23">
        <f>BS!AV9/BS!AV16</f>
        <v>0.70477608431610705</v>
      </c>
      <c r="AU2" s="23">
        <f>BS!AW9/BS!AW16</f>
        <v>0.50487369985141162</v>
      </c>
      <c r="AV2" s="23">
        <f>BS!AX9/BS!AX16</f>
        <v>0.89643624731344018</v>
      </c>
      <c r="AW2" s="23">
        <f>BS!AY9/BS!AY16</f>
        <v>0.90733740428419118</v>
      </c>
      <c r="AX2" s="23">
        <f>BS!AZ9/BS!AZ16</f>
        <v>0.89474660360736313</v>
      </c>
      <c r="AY2" s="23">
        <f>BS!BA9/BS!BA16</f>
        <v>0.96345203612199692</v>
      </c>
      <c r="AZ2" s="23">
        <f>BS!BB9/BS!BB16</f>
        <v>0.99805198134003181</v>
      </c>
      <c r="BA2" s="23">
        <f>BS!BC9/BS!BC16</f>
        <v>0.98239299189036811</v>
      </c>
      <c r="BB2" s="23">
        <f>BS!BD9/BS!BD16</f>
        <v>0.97532027128862109</v>
      </c>
      <c r="BC2" s="23">
        <f>BS!BE9/BS!BE16</f>
        <v>0.95686135971110065</v>
      </c>
      <c r="BD2" s="23">
        <f>BS!BF9/BS!BF16</f>
        <v>0.81343846417552279</v>
      </c>
      <c r="BE2" s="23">
        <f>BS!BG9/BS!BG16</f>
        <v>0.77517009402950854</v>
      </c>
      <c r="BF2" s="23">
        <f>BS!BH9/BS!BH16</f>
        <v>0.78038818351644867</v>
      </c>
      <c r="BG2" s="23">
        <f>BS!BI9/BS!BI16</f>
        <v>0.78460087994971717</v>
      </c>
      <c r="BH2" s="23">
        <f>BS!BJ9/BS!BJ16</f>
        <v>0.72474000904316371</v>
      </c>
      <c r="BI2" s="23">
        <f>BS!BK9/BS!BK16</f>
        <v>0.7393230428462656</v>
      </c>
      <c r="BJ2" s="23">
        <f>BS!BL9/BS!BL16</f>
        <v>0.72555446301758997</v>
      </c>
      <c r="BK2" s="23">
        <f>BS!BM9/BS!BM16</f>
        <v>0.79697545295149042</v>
      </c>
      <c r="BL2" s="23">
        <f>BS!BN9/BS!BN16</f>
        <v>0.63765557419013152</v>
      </c>
      <c r="BM2" s="23">
        <f>BS!BO9/BS!BO16</f>
        <v>0.63476864337444328</v>
      </c>
      <c r="BN2" s="23">
        <f>BS!BP9/BS!BP16</f>
        <v>0.70012423646340194</v>
      </c>
      <c r="BO2" s="23">
        <f>BS!BQ9/BS!BQ16</f>
        <v>0.7823755192176246</v>
      </c>
      <c r="BP2" s="23">
        <f>BS!BR9/BS!BR16</f>
        <v>1.2987306064880113</v>
      </c>
    </row>
    <row r="3" spans="1:68" s="28" customFormat="1" x14ac:dyDescent="0.25">
      <c r="A3" s="25" t="s">
        <v>263</v>
      </c>
      <c r="B3" s="26" t="s">
        <v>199</v>
      </c>
      <c r="C3" s="64" t="s">
        <v>200</v>
      </c>
      <c r="D3" s="27">
        <f>(BS!F9-BS!F8)/BS!F16</f>
        <v>0.77910805148159212</v>
      </c>
      <c r="E3" s="27">
        <f>(BS!G9-BS!G8)/BS!G16</f>
        <v>0.7066422710135285</v>
      </c>
      <c r="F3" s="27">
        <f>(BS!H9-BS!H8)/BS!H16</f>
        <v>0.78871689026487801</v>
      </c>
      <c r="G3" s="27">
        <f>(BS!I9-BS!I8)/BS!I16</f>
        <v>0.91170426861561249</v>
      </c>
      <c r="H3" s="27">
        <f>(BS!J9-BS!J8)/BS!J16</f>
        <v>0.60359323216466076</v>
      </c>
      <c r="I3" s="27">
        <f>(BS!K9-BS!K8)/BS!K16</f>
        <v>0.88396806959444452</v>
      </c>
      <c r="J3" s="27">
        <f>(BS!L9-BS!L8)/BS!L16</f>
        <v>0.84376513780179996</v>
      </c>
      <c r="K3" s="27">
        <f>(BS!M9-BS!M8)/BS!M16</f>
        <v>1.0443807985116647</v>
      </c>
      <c r="L3" s="27">
        <f>(BS!N9-BS!N8)/BS!N16</f>
        <v>0.67312001009814149</v>
      </c>
      <c r="M3" s="27">
        <f>(BS!O9-BS!O8)/BS!O16</f>
        <v>0.58615005392081343</v>
      </c>
      <c r="N3" s="27">
        <f>(BS!P9-BS!P8)/BS!P16</f>
        <v>0.47948509868445549</v>
      </c>
      <c r="O3" s="27">
        <f>(BS!Q9-BS!Q8)/BS!Q16</f>
        <v>0.52742647058823533</v>
      </c>
      <c r="P3" s="27">
        <f>(BS!R9-BS!R8)/BS!R16</f>
        <v>0.42641584832495877</v>
      </c>
      <c r="Q3" s="27">
        <f>(BS!S9-BS!S8)/BS!S16</f>
        <v>0.5059335164448201</v>
      </c>
      <c r="R3" s="27">
        <f>(BS!T9-BS!T8)/BS!T16</f>
        <v>0.50964822138490118</v>
      </c>
      <c r="S3" s="27">
        <f>(BS!U9-BS!U8)/BS!U16</f>
        <v>0.65007255010676068</v>
      </c>
      <c r="T3" s="27">
        <f>(BS!V9-BS!V8)/BS!V16</f>
        <v>0.38175294897054912</v>
      </c>
      <c r="U3" s="27">
        <f>(BS!W9-BS!W8)/BS!W16</f>
        <v>0.39417720689429186</v>
      </c>
      <c r="V3" s="27">
        <f>(BS!X9-BS!X8)/BS!X16</f>
        <v>0.44313070895349377</v>
      </c>
      <c r="W3" s="27">
        <f>(BS!Y9-BS!Y8)/BS!Y16</f>
        <v>0.50027631518351923</v>
      </c>
      <c r="X3" s="27">
        <f>(BS!Z9-BS!Z8)/BS!Z16</f>
        <v>0.37641684412997189</v>
      </c>
      <c r="Y3" s="27">
        <f>(BS!AA9-BS!AA8)/BS!AA16</f>
        <v>0.50020625515637906</v>
      </c>
      <c r="Z3" s="27">
        <f>(BS!AB9-BS!AB8)/BS!AB16</f>
        <v>0.41415644719609479</v>
      </c>
      <c r="AA3" s="27">
        <f>(BS!AC9-BS!AC8)/BS!AC16</f>
        <v>0.43779207140981885</v>
      </c>
      <c r="AB3" s="27">
        <f>(BS!AD9-BS!AD8)/BS!AD16</f>
        <v>0.420350819872986</v>
      </c>
      <c r="AC3" s="27">
        <f>(BS!AE9-BS!AE8)/BS!AE16</f>
        <v>0.45682929090885011</v>
      </c>
      <c r="AD3" s="27">
        <f>(BS!AF9-BS!AF8)/BS!AF16</f>
        <v>0.37840459955129019</v>
      </c>
      <c r="AE3" s="27">
        <f>(BS!AG9-BS!AG8)/BS!AG16</f>
        <v>0.36906257445472068</v>
      </c>
      <c r="AF3" s="27">
        <f>(BS!AH9-BS!AH8)/BS!AH16</f>
        <v>0.37800113969502852</v>
      </c>
      <c r="AG3" s="27">
        <f>(BS!AI9-BS!AI8)/BS!AI16</f>
        <v>0.41410633670242897</v>
      </c>
      <c r="AH3" s="27">
        <f>(BS!AJ9-BS!AJ8)/BS!AJ16</f>
        <v>0.43915568777447228</v>
      </c>
      <c r="AI3" s="27">
        <f>(BS!AK9-BS!AK8)/BS!AK16</f>
        <v>0.42398693814391941</v>
      </c>
      <c r="AJ3" s="27">
        <f>(BS!AL9-BS!AL8)/BS!AL16</f>
        <v>0.42163866965255303</v>
      </c>
      <c r="AK3" s="27">
        <f>(BS!AM9-BS!AM8)/BS!AM16</f>
        <v>0.46794190406246372</v>
      </c>
      <c r="AL3" s="27">
        <f>(BS!AN9-BS!AN8)/BS!AN16</f>
        <v>0.4367390128173822</v>
      </c>
      <c r="AM3" s="27">
        <f>(BS!AO9-BS!AO8)/BS!AO16</f>
        <v>0.33854442563857412</v>
      </c>
      <c r="AN3" s="27">
        <f>(BS!AP9-BS!AP8)/BS!AP16</f>
        <v>0.35603977870549514</v>
      </c>
      <c r="AO3" s="27">
        <f>(BS!AQ9-BS!AQ8)/BS!AQ16</f>
        <v>0.32809156506593684</v>
      </c>
      <c r="AP3" s="27">
        <f>(BS!AR9-BS!AR8)/BS!AR16</f>
        <v>0.35787349849849853</v>
      </c>
      <c r="AQ3" s="27">
        <f>(BS!AS9-BS!AS8)/BS!AS16</f>
        <v>0.314453125</v>
      </c>
      <c r="AR3" s="27">
        <f>(BS!AT9-BS!AT8)/BS!AT16</f>
        <v>0.32562496918297912</v>
      </c>
      <c r="AS3" s="27">
        <f>(BS!AU9-BS!AU8)/BS!AU16</f>
        <v>0.23378452034883715</v>
      </c>
      <c r="AT3" s="27">
        <f>(BS!AV9-BS!AV8)/BS!AV16</f>
        <v>0.24491634995886061</v>
      </c>
      <c r="AU3" s="27">
        <f>(BS!AW9-BS!AW8)/BS!AW16</f>
        <v>0.25254086181277863</v>
      </c>
      <c r="AV3" s="27">
        <f>(BS!AX9-BS!AX8)/BS!AX16</f>
        <v>0.37796771130104456</v>
      </c>
      <c r="AW3" s="27">
        <f>(BS!AY9-BS!AY8)/BS!AY16</f>
        <v>0.537268585829214</v>
      </c>
      <c r="AX3" s="27">
        <f>(BS!AZ9-BS!AZ8)/BS!AZ16</f>
        <v>0.56948115175963276</v>
      </c>
      <c r="AY3" s="27">
        <f>(BS!BA9-BS!BA8)/BS!BA16</f>
        <v>0.53433293576418461</v>
      </c>
      <c r="AZ3" s="27">
        <f>(BS!BB9-BS!BB8)/BS!BB16</f>
        <v>0.50305018711231864</v>
      </c>
      <c r="BA3" s="27">
        <f>(BS!BC9-BS!BC8)/BS!BC16</f>
        <v>0.37434407389739355</v>
      </c>
      <c r="BB3" s="27">
        <f>(BS!BD9-BS!BD8)/BS!BD16</f>
        <v>0.4012057272042201</v>
      </c>
      <c r="BC3" s="27">
        <f>(BS!BE9-BS!BE8)/BS!BE16</f>
        <v>0.33195949128591612</v>
      </c>
      <c r="BD3" s="27">
        <f>(BS!BF9-BS!BF8)/BS!BF16</f>
        <v>0.29139526911210151</v>
      </c>
      <c r="BE3" s="27">
        <f>(BS!BG9-BS!BG8)/BS!BG16</f>
        <v>0.29883036465102064</v>
      </c>
      <c r="BF3" s="27">
        <f>(BS!BH9-BS!BH8)/BS!BH16</f>
        <v>0.31678434600892885</v>
      </c>
      <c r="BG3" s="27">
        <f>(BS!BI9-BS!BI8)/BS!BI16</f>
        <v>0.34487743557510997</v>
      </c>
      <c r="BH3" s="27">
        <f>(BS!BJ9-BS!BJ8)/BS!BJ16</f>
        <v>0.33654481583249279</v>
      </c>
      <c r="BI3" s="27">
        <f>(BS!BK9-BS!BK8)/BS!BK16</f>
        <v>0.35789437253409007</v>
      </c>
      <c r="BJ3" s="27">
        <f>(BS!BL9-BS!BL8)/BS!BL16</f>
        <v>0.31068137951127145</v>
      </c>
      <c r="BK3" s="27">
        <f>(BS!BM9-BS!BM8)/BS!BM16</f>
        <v>0.42175628287551142</v>
      </c>
      <c r="BL3" s="27">
        <f>(BS!BN9-BS!BN8)/BS!BN16</f>
        <v>0.29361226351251951</v>
      </c>
      <c r="BM3" s="27">
        <f>(BS!BO9-BS!BO8)/BS!BO16</f>
        <v>0.30829368807005847</v>
      </c>
      <c r="BN3" s="27">
        <f>(BS!BP9-BS!BP8)/BS!BP16</f>
        <v>0.34856092763226004</v>
      </c>
      <c r="BO3" s="27">
        <f>(BS!BQ9-BS!BQ8)/BS!BQ16</f>
        <v>0.36786897313213113</v>
      </c>
      <c r="BP3" s="27">
        <f>(BS!BR9-BS!BR8)/BS!BR16</f>
        <v>0.58847471287527708</v>
      </c>
    </row>
    <row r="4" spans="1:68" s="28" customFormat="1" x14ac:dyDescent="0.25">
      <c r="A4" s="25" t="s">
        <v>264</v>
      </c>
      <c r="B4" s="26" t="s">
        <v>201</v>
      </c>
      <c r="C4" s="64" t="s">
        <v>202</v>
      </c>
      <c r="D4" s="27">
        <f>BS!F7/BS!F16</f>
        <v>0.10386111942532175</v>
      </c>
      <c r="E4" s="27">
        <f>BS!G7/BS!G16</f>
        <v>8.1004657351962744E-2</v>
      </c>
      <c r="F4" s="27">
        <f>BS!H7/BS!H16</f>
        <v>5.0338263960554984E-2</v>
      </c>
      <c r="G4" s="27">
        <f>BS!I7/BS!I16</f>
        <v>7.3085478233238001E-3</v>
      </c>
      <c r="H4" s="27">
        <f>BS!J7/BS!J16</f>
        <v>4.5020059305773595E-2</v>
      </c>
      <c r="I4" s="27">
        <f>BS!K7/BS!K16</f>
        <v>4.8315745248745774E-2</v>
      </c>
      <c r="J4" s="27">
        <f>BS!L7/BS!L16</f>
        <v>2.9523493868393546E-2</v>
      </c>
      <c r="K4" s="27">
        <f>BS!M7/BS!M16</f>
        <v>4.0562042544858144E-2</v>
      </c>
      <c r="L4" s="27">
        <f>BS!N7/BS!N16</f>
        <v>4.8202846413582003E-2</v>
      </c>
      <c r="M4" s="27">
        <f>BS!O7/BS!O16</f>
        <v>2.6190109382221542E-2</v>
      </c>
      <c r="N4" s="27">
        <f>BS!P7/BS!P16</f>
        <v>7.5493050023451988E-3</v>
      </c>
      <c r="O4" s="27">
        <f>BS!Q7/BS!Q16</f>
        <v>1.275735294117647E-2</v>
      </c>
      <c r="P4" s="27">
        <f>BS!R7/BS!R16</f>
        <v>4.1811279425150415E-3</v>
      </c>
      <c r="Q4" s="27">
        <f>BS!S7/BS!S16</f>
        <v>1.5194732023381929E-2</v>
      </c>
      <c r="R4" s="27">
        <f>BS!T7/BS!T16</f>
        <v>1.9628603161751728E-2</v>
      </c>
      <c r="S4" s="27">
        <f>BS!U7/BS!U16</f>
        <v>1.6020007313994503E-2</v>
      </c>
      <c r="T4" s="27">
        <f>BS!V7/BS!V16</f>
        <v>9.8428076092474219E-3</v>
      </c>
      <c r="U4" s="27">
        <f>BS!W7/BS!W16</f>
        <v>4.3662756406055445E-3</v>
      </c>
      <c r="V4" s="27">
        <f>BS!X7/BS!X16</f>
        <v>5.7108854577209E-3</v>
      </c>
      <c r="W4" s="27">
        <f>BS!Y7/BS!Y16</f>
        <v>8.3447185422838979E-2</v>
      </c>
      <c r="X4" s="27">
        <f>BS!Z7/BS!Z16</f>
        <v>8.904650683519956E-3</v>
      </c>
      <c r="Y4" s="27">
        <f>BS!AA7/BS!AA16</f>
        <v>6.5439135978399461E-3</v>
      </c>
      <c r="Z4" s="27">
        <f>BS!AB7/BS!AB16</f>
        <v>4.6582926538873675E-3</v>
      </c>
      <c r="AA4" s="27">
        <f>BS!AC7/BS!AC16</f>
        <v>3.8789708584930425E-3</v>
      </c>
      <c r="AB4" s="27">
        <f>BS!AD7/BS!AD16</f>
        <v>6.6433875831274298E-3</v>
      </c>
      <c r="AC4" s="27">
        <f>BS!AE7/BS!AE16</f>
        <v>3.8746340623385571E-3</v>
      </c>
      <c r="AD4" s="27">
        <f>BS!AF7/BS!AF16</f>
        <v>5.7770011410679745E-3</v>
      </c>
      <c r="AE4" s="27">
        <f>BS!AG7/BS!AG16</f>
        <v>8.5609391583096866E-3</v>
      </c>
      <c r="AF4" s="27">
        <f>BS!AH7/BS!AH16</f>
        <v>1.7500497758370922E-2</v>
      </c>
      <c r="AG4" s="27">
        <f>BS!AI7/BS!AI16</f>
        <v>9.3701070434205145E-3</v>
      </c>
      <c r="AH4" s="27">
        <f>BS!AJ7/BS!AJ16</f>
        <v>4.2079194933706899E-3</v>
      </c>
      <c r="AI4" s="27">
        <f>BS!AK7/BS!AK16</f>
        <v>8.8804692255616425E-3</v>
      </c>
      <c r="AJ4" s="27">
        <f>BS!AL7/BS!AL16</f>
        <v>3.6267087877544027E-3</v>
      </c>
      <c r="AK4" s="27">
        <f>BS!AM7/BS!AM16</f>
        <v>6.84163735456689E-3</v>
      </c>
      <c r="AL4" s="27">
        <f>BS!AN7/BS!AN16</f>
        <v>8.3071192251157489E-3</v>
      </c>
      <c r="AM4" s="27">
        <f>BS!AO7/BS!AO16</f>
        <v>3.8544856307359699E-3</v>
      </c>
      <c r="AN4" s="27">
        <f>BS!AP7/BS!AP16</f>
        <v>5.5760008921601437E-3</v>
      </c>
      <c r="AO4" s="27">
        <f>BS!AQ7/BS!AQ16</f>
        <v>4.6280169196317496E-3</v>
      </c>
      <c r="AP4" s="27">
        <f>BS!AR7/BS!AR16</f>
        <v>5.7713963963963964E-3</v>
      </c>
      <c r="AQ4" s="27">
        <f>BS!AS7/BS!AS16</f>
        <v>6.045386904761905E-3</v>
      </c>
      <c r="AR4" s="27">
        <f>BS!AT7/BS!AT16</f>
        <v>7.5933139391548745E-3</v>
      </c>
      <c r="AS4" s="27">
        <f>BS!AU7/BS!AU16</f>
        <v>6.9949127906976747E-3</v>
      </c>
      <c r="AT4" s="27">
        <f>BS!AV7/BS!AV16</f>
        <v>5.8378717235434705E-3</v>
      </c>
      <c r="AU4" s="27">
        <f>BS!AW7/BS!AW16</f>
        <v>9.687964338781576E-3</v>
      </c>
      <c r="AV4" s="27">
        <f>BS!AX7/BS!AX16</f>
        <v>1.1445993902134253E-2</v>
      </c>
      <c r="AW4" s="27">
        <f>BS!AY7/BS!AY16</f>
        <v>6.6395269942812838E-3</v>
      </c>
      <c r="AX4" s="27">
        <f>BS!AZ7/BS!AZ16</f>
        <v>4.4048778225993417E-3</v>
      </c>
      <c r="AY4" s="27">
        <f>BS!BA7/BS!BA16</f>
        <v>4.7282330891122853E-3</v>
      </c>
      <c r="AZ4" s="27">
        <f>BS!BB7/BS!BB16</f>
        <v>1.6250576716050649E-2</v>
      </c>
      <c r="BA4" s="27">
        <f>BS!BC7/BS!BC16</f>
        <v>4.4668025499804845E-3</v>
      </c>
      <c r="BB4" s="27">
        <f>BS!BD7/BS!BD16</f>
        <v>3.9186134137151468E-3</v>
      </c>
      <c r="BC4" s="27">
        <f>BS!BE7/BS!BE16</f>
        <v>6.6729470874548604E-3</v>
      </c>
      <c r="BD4" s="27">
        <f>BS!BF7/BS!BF16</f>
        <v>1.395269112101474E-2</v>
      </c>
      <c r="BE4" s="27">
        <f>BS!BG7/BS!BG16</f>
        <v>3.937007874015748E-3</v>
      </c>
      <c r="BF4" s="27">
        <f>BS!BH7/BS!BH16</f>
        <v>1.1556850204223791E-2</v>
      </c>
      <c r="BG4" s="27">
        <f>BS!BI7/BS!BI16</f>
        <v>1.1879321181646764E-2</v>
      </c>
      <c r="BH4" s="27">
        <f>BS!BJ7/BS!BJ16</f>
        <v>1.0364856874543494E-2</v>
      </c>
      <c r="BI4" s="27">
        <f>BS!BK7/BS!BK16</f>
        <v>1.0590434000138437E-2</v>
      </c>
      <c r="BJ4" s="27">
        <f>BS!BL7/BS!BL16</f>
        <v>5.3170180997122981E-3</v>
      </c>
      <c r="BK4" s="27">
        <f>BS!BM7/BS!BM16</f>
        <v>3.4263588544710691E-2</v>
      </c>
      <c r="BL4" s="27">
        <f>BS!BN7/BS!BN16</f>
        <v>5.3255656574572622E-3</v>
      </c>
      <c r="BM4" s="27">
        <f>BS!BO7/BS!BO16</f>
        <v>7.1209963334444414E-3</v>
      </c>
      <c r="BN4" s="27">
        <f>BS!BP7/BS!BP16</f>
        <v>5.6682886427166373E-3</v>
      </c>
      <c r="BO4" s="27">
        <f>BS!BQ7/BS!BQ16</f>
        <v>1.2802986487197014E-2</v>
      </c>
      <c r="BP4" s="27">
        <f>BS!BR7/BS!BR16</f>
        <v>3.219826717711062E-2</v>
      </c>
    </row>
    <row r="5" spans="1:68" s="28" customFormat="1" x14ac:dyDescent="0.25">
      <c r="A5" s="25" t="s">
        <v>265</v>
      </c>
      <c r="B5" s="26" t="s">
        <v>203</v>
      </c>
      <c r="C5" s="64" t="s">
        <v>204</v>
      </c>
      <c r="D5" s="29">
        <f>BS!F9-BS!F16</f>
        <v>1.7994091751621868</v>
      </c>
      <c r="E5" s="29">
        <f>BS!G9-BS!G16</f>
        <v>0.93930000000000025</v>
      </c>
      <c r="F5" s="29">
        <f>BS!H9-BS!H16</f>
        <v>1.6294000000000004</v>
      </c>
      <c r="G5" s="29">
        <f>BS!I9-BS!I16</f>
        <v>3.5677999999999992</v>
      </c>
      <c r="H5" s="29">
        <f>BS!J9-BS!J16</f>
        <v>1.6497000000000002</v>
      </c>
      <c r="I5" s="29">
        <f>BS!K9-BS!K16</f>
        <v>1.7024000000000008</v>
      </c>
      <c r="J5" s="29">
        <f>BS!L9-BS!L16</f>
        <v>1.6250999999999998</v>
      </c>
      <c r="K5" s="29">
        <f>BS!M9-BS!M16</f>
        <v>3.1476000000000006</v>
      </c>
      <c r="L5" s="29">
        <f>BS!N9-BS!N16</f>
        <v>2.6931000000000012</v>
      </c>
      <c r="M5" s="29">
        <f>BS!O9-BS!O16</f>
        <v>3.5617000000000001</v>
      </c>
      <c r="N5" s="29">
        <f>BS!P9-BS!P16</f>
        <v>-1.1375999999999991</v>
      </c>
      <c r="O5" s="29">
        <f>BS!Q9-BS!Q16</f>
        <v>0.41300000000000026</v>
      </c>
      <c r="P5" s="29">
        <f>BS!R9-BS!R16</f>
        <v>-1.7843999999999998</v>
      </c>
      <c r="Q5" s="29">
        <f>BS!S9-BS!S16</f>
        <v>-1.2661999999999995</v>
      </c>
      <c r="R5" s="29">
        <f>BS!T9-BS!T16</f>
        <v>-0.23140000000000072</v>
      </c>
      <c r="S5" s="29">
        <f>BS!U9-BS!U16</f>
        <v>2.6013999999999999</v>
      </c>
      <c r="T5" s="29">
        <f>BS!V9-BS!V16</f>
        <v>-1.7929999999999993</v>
      </c>
      <c r="U5" s="29">
        <f>BS!W9-BS!W16</f>
        <v>-3.8748000000000005</v>
      </c>
      <c r="V5" s="29">
        <f>BS!X9-BS!X16</f>
        <v>-3.6043000000000003</v>
      </c>
      <c r="W5" s="29">
        <f>BS!Y9-BS!Y16</f>
        <v>-2.3454000000000015</v>
      </c>
      <c r="X5" s="29">
        <f>BS!Z9-BS!Z16</f>
        <v>-2.3529</v>
      </c>
      <c r="Y5" s="29">
        <f>BS!AA9-BS!AA16</f>
        <v>-0.19949999999999868</v>
      </c>
      <c r="Z5" s="29">
        <f>BS!AB9-BS!AB16</f>
        <v>-1.3620999999999999</v>
      </c>
      <c r="AA5" s="29">
        <f>BS!AC9-BS!AC16</f>
        <v>-1.0852000000000004</v>
      </c>
      <c r="AB5" s="29">
        <f>BS!AD9-BS!AD16</f>
        <v>-1.7795000000000005</v>
      </c>
      <c r="AC5" s="29">
        <f>BS!AE9-BS!AE16</f>
        <v>-2.2118000000000002</v>
      </c>
      <c r="AD5" s="29">
        <f>BS!AF9-BS!AF16</f>
        <v>-4.0919999999999987</v>
      </c>
      <c r="AE5" s="29">
        <f>BS!AG9-BS!AG16</f>
        <v>-3.2851000000000017</v>
      </c>
      <c r="AF5" s="29">
        <f>BS!AH9-BS!AH16</f>
        <v>-2.117700000000001</v>
      </c>
      <c r="AG5" s="29">
        <f>BS!AI9-BS!AI16</f>
        <v>-2.9845000000000024</v>
      </c>
      <c r="AH5" s="29">
        <f>BS!AJ9-BS!AJ16</f>
        <v>-3.9524000000000008</v>
      </c>
      <c r="AI5" s="29">
        <f>BS!AK9-BS!AK16</f>
        <v>-2.551499999999999</v>
      </c>
      <c r="AJ5" s="29">
        <f>BS!AL9-BS!AL16</f>
        <v>-2.3907999999999987</v>
      </c>
      <c r="AK5" s="29">
        <f>BS!AM9-BS!AM16</f>
        <v>-3.3746000000000009</v>
      </c>
      <c r="AL5" s="29">
        <f>BS!AN9-BS!AN16</f>
        <v>-3.3063000000000002</v>
      </c>
      <c r="AM5" s="29">
        <f>BS!AO9-BS!AO16</f>
        <v>-4.5120000000000005</v>
      </c>
      <c r="AN5" s="29">
        <f>BS!AP9-BS!AP16</f>
        <v>-3.1217999999999968</v>
      </c>
      <c r="AO5" s="29">
        <f>BS!AQ9-BS!AQ16</f>
        <v>-3.3659999999999997</v>
      </c>
      <c r="AP5" s="29">
        <f>BS!AR9-BS!AR16</f>
        <v>-2.8719999999999999</v>
      </c>
      <c r="AQ5" s="29">
        <f>BS!AS9-BS!AS16</f>
        <v>-1.6050000000000004</v>
      </c>
      <c r="AR5" s="29">
        <f>BS!AT9-BS!AT16</f>
        <v>-1.629999999999999</v>
      </c>
      <c r="AS5" s="29">
        <f>BS!AU9-BS!AU16</f>
        <v>-3.4299999999999997</v>
      </c>
      <c r="AT5" s="29">
        <f>BS!AV9-BS!AV16</f>
        <v>-7.5350000000000001</v>
      </c>
      <c r="AU5" s="29">
        <f>BS!AW9-BS!AW16</f>
        <v>-16.660999999999998</v>
      </c>
      <c r="AV5" s="29">
        <f>BS!AX9-BS!AX16</f>
        <v>-2.0720000000000027</v>
      </c>
      <c r="AW5" s="29">
        <f>BS!AY9-BS!AY16</f>
        <v>-1.911999999999999</v>
      </c>
      <c r="AX5" s="29">
        <f>BS!AZ9-BS!AZ16</f>
        <v>-2.2699999999999996</v>
      </c>
      <c r="AY5" s="29">
        <f>BS!BA9-BS!BA16</f>
        <v>-0.85800000000000054</v>
      </c>
      <c r="AZ5" s="29">
        <f>BS!BB9-BS!BB16</f>
        <v>-3.8000000000000256E-2</v>
      </c>
      <c r="BA5" s="29">
        <f>BS!BC9-BS!BC16</f>
        <v>-0.40600000000000236</v>
      </c>
      <c r="BB5" s="29">
        <f>BS!BD9-BS!BD16</f>
        <v>-0.65499999999999758</v>
      </c>
      <c r="BC5" s="29">
        <f>BS!BE9-BS!BE16</f>
        <v>-1.0990000000000002</v>
      </c>
      <c r="BD5" s="29">
        <f>BS!BF9-BS!BF16</f>
        <v>-5.4420000000000002</v>
      </c>
      <c r="BE5" s="29">
        <f>BS!BG9-BS!BG16</f>
        <v>-5.8819999999999979</v>
      </c>
      <c r="BF5" s="29">
        <f>BS!BH9-BS!BH16</f>
        <v>-6.9359999999999999</v>
      </c>
      <c r="BG5" s="29">
        <f>BS!BI9-BS!BI16</f>
        <v>-6.8539999999999992</v>
      </c>
      <c r="BH5" s="29">
        <f>BS!BJ9-BS!BJ16</f>
        <v>-7.9140000000000015</v>
      </c>
      <c r="BI5" s="29">
        <f>BS!BK9-BS!BK16</f>
        <v>-7.532</v>
      </c>
      <c r="BJ5" s="29">
        <f>BS!BL9-BS!BL16</f>
        <v>-7.5359999999999978</v>
      </c>
      <c r="BK5" s="29">
        <f>BS!BM9-BS!BM16</f>
        <v>-5.5579999999999998</v>
      </c>
      <c r="BL5" s="29">
        <f>BS!BN9-BS!BN16</f>
        <v>-12.315000000000001</v>
      </c>
      <c r="BM5" s="29">
        <f>BS!BO9-BS!BO16</f>
        <v>-12.052999999999997</v>
      </c>
      <c r="BN5" s="29">
        <f>BS!BP9-BS!BP16</f>
        <v>-11.586000000000002</v>
      </c>
      <c r="BO5" s="29">
        <f>BS!BQ9-BS!BQ16</f>
        <v>-8.2779999999999951</v>
      </c>
      <c r="BP5" s="29">
        <f>BS!BR9-BS!BR16</f>
        <v>7.4130000000000003</v>
      </c>
    </row>
    <row r="6" spans="1:68" s="33" customFormat="1" x14ac:dyDescent="0.25">
      <c r="A6" s="30" t="s">
        <v>266</v>
      </c>
      <c r="B6" s="31" t="s">
        <v>205</v>
      </c>
      <c r="C6" s="64" t="s">
        <v>206</v>
      </c>
      <c r="D6" s="32">
        <f>D5/BS!F12</f>
        <v>0.16187697037596724</v>
      </c>
      <c r="E6" s="32">
        <f>E5/BS!G12</f>
        <v>7.9377688387854639E-2</v>
      </c>
      <c r="F6" s="32">
        <f>F5/BS!H12</f>
        <v>0.11966891648734204</v>
      </c>
      <c r="G6" s="32">
        <f>G5/BS!I12</f>
        <v>0.22590592213153673</v>
      </c>
      <c r="H6" s="32">
        <f>H5/BS!J12</f>
        <v>8.7952571614409794E-2</v>
      </c>
      <c r="I6" s="32">
        <f>I5/BS!K12</f>
        <v>9.2510678071100236E-2</v>
      </c>
      <c r="J6" s="32">
        <f>J5/BS!L12</f>
        <v>8.7947829851715537E-2</v>
      </c>
      <c r="K6" s="32">
        <f>K5/BS!M12</f>
        <v>0.15502287715289034</v>
      </c>
      <c r="L6" s="32">
        <f>L5/BS!N12</f>
        <v>0.11698754148494385</v>
      </c>
      <c r="M6" s="32">
        <f>M5/BS!O12</f>
        <v>0.14603056158031333</v>
      </c>
      <c r="N6" s="32">
        <f>N5/BS!P12</f>
        <v>-2.8459993145184471E-2</v>
      </c>
      <c r="O6" s="32">
        <f>O5/BS!Q12</f>
        <v>9.8450536352801005E-3</v>
      </c>
      <c r="P6" s="32">
        <f>P5/BS!R12</f>
        <v>-4.4722701207041742E-2</v>
      </c>
      <c r="Q6" s="32">
        <f>Q5/BS!S12</f>
        <v>-3.3439145614248204E-2</v>
      </c>
      <c r="R6" s="32">
        <f>R5/BS!T12</f>
        <v>-6.2722945647342189E-3</v>
      </c>
      <c r="S6" s="32">
        <f>S5/BS!U12</f>
        <v>6.8957473485541307E-2</v>
      </c>
      <c r="T6" s="32">
        <f>T5/BS!V12</f>
        <v>-4.9482681061628404E-2</v>
      </c>
      <c r="U6" s="32">
        <f>U5/BS!W12</f>
        <v>-0.11246560551704922</v>
      </c>
      <c r="V6" s="32">
        <f>V5/BS!X12</f>
        <v>-0.10095993591090272</v>
      </c>
      <c r="W6" s="32">
        <f>W5/BS!Y12</f>
        <v>-6.3642037283260552E-2</v>
      </c>
      <c r="X6" s="32">
        <f>X5/BS!Z12</f>
        <v>-6.5771414355158375E-2</v>
      </c>
      <c r="Y6" s="32">
        <f>Y5/BS!AA12</f>
        <v>-5.4217997113808515E-3</v>
      </c>
      <c r="Z6" s="32">
        <f>Z5/BS!AB12</f>
        <v>-3.4859140511434593E-2</v>
      </c>
      <c r="AA6" s="32">
        <f>AA5/BS!AC12</f>
        <v>-2.5533096323205905E-2</v>
      </c>
      <c r="AB6" s="32">
        <f>AB5/BS!AD12</f>
        <v>-4.3119114888997674E-2</v>
      </c>
      <c r="AC6" s="32">
        <f>AC5/BS!AE12</f>
        <v>-5.1075051553057506E-2</v>
      </c>
      <c r="AD6" s="32">
        <f>AD5/BS!AF12</f>
        <v>-8.9258837541062966E-2</v>
      </c>
      <c r="AE6" s="32">
        <f>AE5/BS!AG12</f>
        <v>-6.9023261286588089E-2</v>
      </c>
      <c r="AF6" s="32">
        <f>AF5/BS!AH12</f>
        <v>-4.5085649321064687E-2</v>
      </c>
      <c r="AG6" s="32">
        <f>AG5/BS!AI12</f>
        <v>-6.1993556575222153E-2</v>
      </c>
      <c r="AH6" s="32">
        <f>AH5/BS!AJ12</f>
        <v>-7.9326435789621591E-2</v>
      </c>
      <c r="AI6" s="32">
        <f>AI5/BS!AK12</f>
        <v>-5.0679500574029993E-2</v>
      </c>
      <c r="AJ6" s="32">
        <f>AJ5/BS!AL12</f>
        <v>-4.5534277361419254E-2</v>
      </c>
      <c r="AK6" s="32">
        <f>AK5/BS!AM12</f>
        <v>-6.2919161202150159E-2</v>
      </c>
      <c r="AL6" s="32">
        <f>AL5/BS!AN12</f>
        <v>-6.0535653473069023E-2</v>
      </c>
      <c r="AM6" s="32">
        <f>AM5/BS!AO12</f>
        <v>-8.047930850579961E-2</v>
      </c>
      <c r="AN6" s="32">
        <f>AN5/BS!AP12</f>
        <v>-5.6874369186035861E-2</v>
      </c>
      <c r="AO6" s="32">
        <f>AO5/BS!AQ12</f>
        <v>-6.1250113729414975E-2</v>
      </c>
      <c r="AP6" s="32">
        <f>AP5/BS!AR12</f>
        <v>-4.6457457133613718E-2</v>
      </c>
      <c r="AQ6" s="32">
        <f>AQ5/BS!AS12</f>
        <v>-2.5454372442668197E-2</v>
      </c>
      <c r="AR6" s="32">
        <f>AR5/BS!AT12</f>
        <v>-2.656193983639147E-2</v>
      </c>
      <c r="AS6" s="32">
        <f>AS5/BS!AU12</f>
        <v>-5.55654554585365E-2</v>
      </c>
      <c r="AT6" s="32">
        <f>AT5/BS!AV12</f>
        <v>-0.10758752641498658</v>
      </c>
      <c r="AU6" s="32">
        <f>AU5/BS!AW12</f>
        <v>-0.1976182851178403</v>
      </c>
      <c r="AV6" s="32">
        <f>AV5/BS!AX12</f>
        <v>-2.7863693822113483E-2</v>
      </c>
      <c r="AW6" s="32">
        <f>AW5/BS!AY12</f>
        <v>-2.4818598372253E-2</v>
      </c>
      <c r="AX6" s="32">
        <f>AX5/BS!AZ12</f>
        <v>-2.881624880990161E-2</v>
      </c>
      <c r="AY6" s="32">
        <f>AY5/BS!BA12</f>
        <v>-1.0397857411200124E-2</v>
      </c>
      <c r="AZ6" s="32">
        <f>AZ5/BS!BB12</f>
        <v>-4.6837830175888696E-4</v>
      </c>
      <c r="BA6" s="32">
        <f>BA5/BS!BC12</f>
        <v>-4.8493245583651132E-3</v>
      </c>
      <c r="BB6" s="32">
        <f>BB5/BS!BD12</f>
        <v>-7.5974620996833147E-3</v>
      </c>
      <c r="BC6" s="32">
        <f>BC5/BS!BE12</f>
        <v>-1.310861423220974E-2</v>
      </c>
      <c r="BD6" s="32">
        <f>BD5/BS!BF12</f>
        <v>-6.6135990763808716E-2</v>
      </c>
      <c r="BE6" s="32">
        <f>BE5/BS!BG12</f>
        <v>-7.4575583533021406E-2</v>
      </c>
      <c r="BF6" s="32">
        <f>BF5/BS!BH12</f>
        <v>-8.388563688258914E-2</v>
      </c>
      <c r="BG6" s="32">
        <f>BG5/BS!BI12</f>
        <v>-8.3390110959704111E-2</v>
      </c>
      <c r="BH6" s="32">
        <f>BH5/BS!BJ12</f>
        <v>-0.10140303670959064</v>
      </c>
      <c r="BI6" s="32">
        <f>BI5/BS!BK12</f>
        <v>-9.6645879847050073E-2</v>
      </c>
      <c r="BJ6" s="32">
        <f>BJ5/BS!BL12</f>
        <v>-9.8529123357521051E-2</v>
      </c>
      <c r="BK6" s="32">
        <f>BK5/BS!BM12</f>
        <v>-7.1686529433008309E-2</v>
      </c>
      <c r="BL6" s="32">
        <f>BL5/BS!BN12</f>
        <v>-0.1601472079898047</v>
      </c>
      <c r="BM6" s="32">
        <f>BM5/BS!BO12</f>
        <v>-0.1603410889837836</v>
      </c>
      <c r="BN6" s="32">
        <f>BN5/BS!BP12</f>
        <v>-0.13144101831053029</v>
      </c>
      <c r="BO6" s="32">
        <f>BO5/BS!BQ12</f>
        <v>-9.2327596783368035E-2</v>
      </c>
      <c r="BP6" s="32">
        <f>BP5/BS!BR12</f>
        <v>8.1277547529767777E-2</v>
      </c>
    </row>
    <row r="7" spans="1:68" s="28" customFormat="1" x14ac:dyDescent="0.25">
      <c r="A7" s="34" t="s">
        <v>267</v>
      </c>
      <c r="B7" s="22" t="s">
        <v>207</v>
      </c>
      <c r="C7" s="64" t="s">
        <v>208</v>
      </c>
      <c r="D7" s="35">
        <f>BS!F41/BS!F34</f>
        <v>6.6799576927404611E-2</v>
      </c>
      <c r="E7" s="35">
        <f>BS!G41/BS!G34</f>
        <v>-3.0885380919698007E-3</v>
      </c>
      <c r="F7" s="35">
        <f>BS!H41/BS!H34</f>
        <v>3.9807549115069589E-3</v>
      </c>
      <c r="G7" s="35">
        <f>BS!I41/BS!I34</f>
        <v>5.9408864988185449E-2</v>
      </c>
      <c r="H7" s="35">
        <f>BS!J41/BS!J34</f>
        <v>4.9409711057007671E-2</v>
      </c>
      <c r="I7" s="35">
        <f>BS!K41/BS!K34</f>
        <v>8.3805521157767019E-4</v>
      </c>
      <c r="J7" s="35">
        <f>BS!L41/BS!L34</f>
        <v>3.3563993020037305E-2</v>
      </c>
      <c r="K7" s="35">
        <f>BS!M41/BS!M34</f>
        <v>0.16492756640747</v>
      </c>
      <c r="L7" s="35">
        <f>BS!N41/BS!N34</f>
        <v>5.2003034759233076E-2</v>
      </c>
      <c r="M7" s="35">
        <f>BS!O41/BS!O34</f>
        <v>-5.8600839382940105E-2</v>
      </c>
      <c r="N7" s="35">
        <f>BS!P41/BS!P34</f>
        <v>-0.12877391057141696</v>
      </c>
      <c r="O7" s="35">
        <f>BS!Q41/BS!Q34</f>
        <v>-5.5672204668229537E-2</v>
      </c>
      <c r="P7" s="35">
        <f>BS!R41/BS!R34</f>
        <v>-6.3717793880837356E-2</v>
      </c>
      <c r="Q7" s="35">
        <f>BS!S41/BS!S34</f>
        <v>2.492155260263745E-2</v>
      </c>
      <c r="R7" s="35">
        <f>BS!T41/BS!T34</f>
        <v>5.9759975770424772E-2</v>
      </c>
      <c r="S7" s="35">
        <f>BS!U41/BS!U34</f>
        <v>7.420869182942913E-2</v>
      </c>
      <c r="T7" s="35">
        <f>BS!V41/BS!V34</f>
        <v>5.2645724313471302E-3</v>
      </c>
      <c r="U7" s="35">
        <f>BS!W41/BS!W34</f>
        <v>-4.3024954473594682E-2</v>
      </c>
      <c r="V7" s="35">
        <f>BS!X41/BS!X34</f>
        <v>8.6023367578567142E-2</v>
      </c>
      <c r="W7" s="35">
        <f>BS!Y41/BS!Y34</f>
        <v>7.6267297799888917E-2</v>
      </c>
      <c r="X7" s="35">
        <f>BS!Z41/BS!Z34</f>
        <v>5.7483133691312124E-2</v>
      </c>
      <c r="Y7" s="35">
        <f>BS!AA41/BS!AA34</f>
        <v>2.3782392742062994E-2</v>
      </c>
      <c r="Z7" s="35">
        <f>BS!AB41/BS!AB34</f>
        <v>4.1217623442523325E-2</v>
      </c>
      <c r="AA7" s="35">
        <f>BS!AC41/BS!AC34</f>
        <v>5.2515711195586789E-2</v>
      </c>
      <c r="AB7" s="35">
        <f>BS!AD41/BS!AD34</f>
        <v>2.6058518595832029E-2</v>
      </c>
      <c r="AC7" s="35">
        <f>BS!AE41/BS!AE34</f>
        <v>-1.8190300847308827E-2</v>
      </c>
      <c r="AD7" s="35">
        <f>BS!AF41/BS!AF34</f>
        <v>1.7466234254187349E-2</v>
      </c>
      <c r="AE7" s="35">
        <f>BS!AG41/BS!AG34</f>
        <v>6.9031251805210567E-2</v>
      </c>
      <c r="AF7" s="35">
        <f>BS!AH41/BS!AH34</f>
        <v>2.8114004375415901E-2</v>
      </c>
      <c r="AG7" s="35">
        <f>BS!AI41/BS!AI34</f>
        <v>-1.7176939149883757E-2</v>
      </c>
      <c r="AH7" s="35">
        <f>BS!AJ41/BS!AJ34</f>
        <v>3.3357625416083982E-2</v>
      </c>
      <c r="AI7" s="35">
        <f>BS!AK41/BS!AK34</f>
        <v>7.6024302850911357E-2</v>
      </c>
      <c r="AJ7" s="35">
        <f>BS!AL41/BS!AL34</f>
        <v>3.1458136957354908E-2</v>
      </c>
      <c r="AK7" s="35">
        <f>BS!AM41/BS!AM34</f>
        <v>2.4552577844036377E-3</v>
      </c>
      <c r="AL7" s="35">
        <f>BS!AN41/BS!AN34</f>
        <v>3.8128610525469626E-2</v>
      </c>
      <c r="AM7" s="35">
        <f>BS!AO41/BS!AO34</f>
        <v>1.130477432320888E-2</v>
      </c>
      <c r="AN7" s="35">
        <f>BS!AP41/BS!AP34</f>
        <v>6.3186851211072662E-2</v>
      </c>
      <c r="AO7" s="35">
        <f>BS!AQ41/BS!AQ34</f>
        <v>5.5527254202750896E-3</v>
      </c>
      <c r="AP7" s="35">
        <f>BS!AR41/BS!AR34</f>
        <v>9.4779445668323175E-3</v>
      </c>
      <c r="AQ7" s="35">
        <f>BS!AS41/BS!AS34</f>
        <v>1.5909416654722661E-2</v>
      </c>
      <c r="AR7" s="35">
        <f>BS!AT41/BS!AT34</f>
        <v>2.2245023599425408E-2</v>
      </c>
      <c r="AS7" s="35">
        <f>BS!AU41/BS!AU34</f>
        <v>-3.3803996649515375E-2</v>
      </c>
      <c r="AT7" s="35">
        <f>BS!AV41/BS!AV34</f>
        <v>1.3913544115530395E-3</v>
      </c>
      <c r="AU7" s="35">
        <f>BS!AW41/BS!AW34</f>
        <v>0.10337120506612033</v>
      </c>
      <c r="AV7" s="35">
        <f>BS!AX41/BS!AX34</f>
        <v>8.5058264336093217E-2</v>
      </c>
      <c r="AW7" s="35">
        <f>BS!AY41/BS!AY34</f>
        <v>3.745776116183766E-2</v>
      </c>
      <c r="AX7" s="35">
        <f>BS!AZ41/BS!AZ34</f>
        <v>9.5518380834365965E-2</v>
      </c>
      <c r="AY7" s="35">
        <f>BS!BA41/BS!BA34</f>
        <v>8.1311041218341332E-2</v>
      </c>
      <c r="AZ7" s="35">
        <f>BS!BB41/BS!BB34</f>
        <v>1.5150387135199521E-2</v>
      </c>
      <c r="BA7" s="35">
        <f>BS!BC41/BS!BC34</f>
        <v>5.9117997616209769E-3</v>
      </c>
      <c r="BB7" s="35">
        <f>BS!BD41/BS!BD34</f>
        <v>4.3031858674316779E-3</v>
      </c>
      <c r="BC7" s="35">
        <f>BS!BE41/BS!BE34</f>
        <v>9.5128580388877271E-3</v>
      </c>
      <c r="BD7" s="35">
        <f>BS!BF41/BS!BF34</f>
        <v>-6.2858836166981513E-2</v>
      </c>
      <c r="BE7" s="35">
        <f>BS!BG41/BS!BG34</f>
        <v>-2.9875246224556791E-2</v>
      </c>
      <c r="BF7" s="35">
        <f>BS!BH41/BS!BH34</f>
        <v>2.2547483471548131E-3</v>
      </c>
      <c r="BG7" s="35">
        <f>BS!BI41/BS!BI34</f>
        <v>1.1819671559569053E-2</v>
      </c>
      <c r="BH7" s="35">
        <f>BS!BJ41/BS!BJ34</f>
        <v>-7.7353878523469166E-4</v>
      </c>
      <c r="BI7" s="35">
        <f>BS!BK41/BS!BK34</f>
        <v>1.7283441569597637E-2</v>
      </c>
      <c r="BJ7" s="35">
        <f>BS!BL41/BS!BL34</f>
        <v>2.7360293842059891E-2</v>
      </c>
      <c r="BK7" s="35">
        <f>BS!BM41/BS!BM34</f>
        <v>5.7292303927566374E-2</v>
      </c>
      <c r="BL7" s="35">
        <f>BS!BN41/BS!BN34</f>
        <v>2.358243047195728E-2</v>
      </c>
      <c r="BM7" s="35">
        <f>BS!BO41/BS!BO34</f>
        <v>-6.1921460840994539E-3</v>
      </c>
      <c r="BN7" s="35">
        <f>BS!BP41/BS!BP34</f>
        <v>4.7730915925045594E-2</v>
      </c>
      <c r="BO7" s="35">
        <f>BS!BQ41/BS!BQ34</f>
        <v>6.2314083495743154E-2</v>
      </c>
      <c r="BP7" s="35">
        <f>BS!BR41/BS!BR34</f>
        <v>9.2290811557686842E-2</v>
      </c>
    </row>
    <row r="8" spans="1:68" s="28" customFormat="1" x14ac:dyDescent="0.25">
      <c r="A8" s="36" t="s">
        <v>268</v>
      </c>
      <c r="B8" s="26" t="s">
        <v>209</v>
      </c>
      <c r="C8" s="64" t="s">
        <v>210</v>
      </c>
      <c r="D8" s="37">
        <f>BS!F36/BS!F34</f>
        <v>0.15938862662540967</v>
      </c>
      <c r="E8" s="37">
        <f>BS!G36/BS!G34</f>
        <v>6.6540837336993813E-2</v>
      </c>
      <c r="F8" s="37">
        <f>BS!H36/BS!H34</f>
        <v>9.8530843690933054E-2</v>
      </c>
      <c r="G8" s="37">
        <f>BS!I36/BS!I34</f>
        <v>0.13539884298867433</v>
      </c>
      <c r="H8" s="37">
        <f>BS!J36/BS!J34</f>
        <v>0.13708484542238963</v>
      </c>
      <c r="I8" s="37">
        <f>BS!K36/BS!K34</f>
        <v>8.1654095838493007E-2</v>
      </c>
      <c r="J8" s="37">
        <f>BS!L36/BS!L34</f>
        <v>0.11874360671520549</v>
      </c>
      <c r="K8" s="37">
        <f>BS!M36/BS!M34</f>
        <v>0.25336141519784106</v>
      </c>
      <c r="L8" s="37">
        <f>BS!N36/BS!N34</f>
        <v>0.14808501072468927</v>
      </c>
      <c r="M8" s="37">
        <f>BS!O36/BS!O34</f>
        <v>4.1841538112522683E-2</v>
      </c>
      <c r="N8" s="37">
        <f>BS!P36/BS!P34</f>
        <v>-5.1334118507086871E-2</v>
      </c>
      <c r="O8" s="37">
        <f>BS!Q36/BS!Q34</f>
        <v>4.47321034213298E-2</v>
      </c>
      <c r="P8" s="37">
        <f>BS!R36/BS!R34</f>
        <v>-7.7737520128824469E-2</v>
      </c>
      <c r="Q8" s="37">
        <f>BS!S36/BS!S34</f>
        <v>0.12576807821533431</v>
      </c>
      <c r="R8" s="37">
        <f>BS!T36/BS!T34</f>
        <v>0.1763364125085182</v>
      </c>
      <c r="S8" s="37">
        <f>BS!U36/BS!U34</f>
        <v>0.18450511838221439</v>
      </c>
      <c r="T8" s="37">
        <f>BS!V36/BS!V34</f>
        <v>0.13420707318229966</v>
      </c>
      <c r="U8" s="37">
        <f>BS!W36/BS!W34</f>
        <v>2.8343105667954078E-2</v>
      </c>
      <c r="V8" s="37">
        <f>BS!X36/BS!X34</f>
        <v>0.12296121278846095</v>
      </c>
      <c r="W8" s="37">
        <f>BS!Y36/BS!Y34</f>
        <v>0.17724056318979886</v>
      </c>
      <c r="X8" s="37">
        <f>BS!Z36/BS!Z34</f>
        <v>0.12502780160772725</v>
      </c>
      <c r="Y8" s="37">
        <f>BS!AA36/BS!AA34</f>
        <v>8.5948106186584369E-2</v>
      </c>
      <c r="Z8" s="37">
        <f>BS!AB36/BS!AB34</f>
        <v>0.10663294189748571</v>
      </c>
      <c r="AA8" s="37">
        <f>BS!AC36/BS!AC34</f>
        <v>0.11570607584891653</v>
      </c>
      <c r="AB8" s="37">
        <f>BS!AD36/BS!AD34</f>
        <v>9.1717983509028295E-2</v>
      </c>
      <c r="AC8" s="37">
        <f>BS!AE36/BS!AE34</f>
        <v>5.2263252682642959E-2</v>
      </c>
      <c r="AD8" s="37">
        <f>BS!AF36/BS!AF34</f>
        <v>8.8043069864937012E-2</v>
      </c>
      <c r="AE8" s="37">
        <f>BS!AG36/BS!AG34</f>
        <v>0.14848717800598107</v>
      </c>
      <c r="AF8" s="37">
        <f>BS!AH36/BS!AH34</f>
        <v>0.11047272758904145</v>
      </c>
      <c r="AG8" s="37">
        <f>BS!AI36/BS!AI34</f>
        <v>6.1595660149697376E-2</v>
      </c>
      <c r="AH8" s="37">
        <f>BS!AJ36/BS!AJ34</f>
        <v>0.10548541490220795</v>
      </c>
      <c r="AI8" s="37">
        <f>BS!AK36/BS!AK34</f>
        <v>0.15057511554240016</v>
      </c>
      <c r="AJ8" s="37">
        <f>BS!AL36/BS!AL34</f>
        <v>0.11037797412498318</v>
      </c>
      <c r="AK8" s="37">
        <f>BS!AM36/BS!AM34</f>
        <v>5.7838101361519928E-2</v>
      </c>
      <c r="AL8" s="37">
        <f>BS!AN36/BS!AN34</f>
        <v>0.10704146098166101</v>
      </c>
      <c r="AM8" s="37">
        <f>BS!AO36/BS!AO34</f>
        <v>0.10197424824247645</v>
      </c>
      <c r="AN8" s="37">
        <f>BS!AP36/BS!AP34</f>
        <v>0.13783391003460208</v>
      </c>
      <c r="AO8" s="37">
        <f>BS!AQ36/BS!AQ34</f>
        <v>8.9251146204788592E-2</v>
      </c>
      <c r="AP8" s="37">
        <f>BS!AR36/BS!AR34</f>
        <v>0.12136892258824734</v>
      </c>
      <c r="AQ8" s="37">
        <f>BS!AS36/BS!AS34</f>
        <v>0.11518799866227127</v>
      </c>
      <c r="AR8" s="37">
        <f>BS!AT36/BS!AT34</f>
        <v>9.5136466242561057E-2</v>
      </c>
      <c r="AS8" s="37">
        <f>BS!AU36/BS!AU34</f>
        <v>5.366758406126601E-2</v>
      </c>
      <c r="AT8" s="37">
        <f>BS!AV36/BS!AV34</f>
        <v>8.4248908506453002E-2</v>
      </c>
      <c r="AU8" s="37">
        <f>BS!AW36/BS!AW34</f>
        <v>0.17783572359843547</v>
      </c>
      <c r="AV8" s="37">
        <f>BS!AX36/BS!AX34</f>
        <v>0.19863538791781662</v>
      </c>
      <c r="AW8" s="37">
        <f>BS!AY36/BS!AY34</f>
        <v>0.10385361995830038</v>
      </c>
      <c r="AX8" s="37">
        <f>BS!AZ36/BS!AZ34</f>
        <v>0.17613245215475698</v>
      </c>
      <c r="AY8" s="37">
        <f>BS!BA36/BS!BA34</f>
        <v>0.23731170336037083</v>
      </c>
      <c r="AZ8" s="37">
        <f>BS!BB36/BS!BB34</f>
        <v>4.8913043478260872E-2</v>
      </c>
      <c r="BA8" s="37">
        <f>BS!BC36/BS!BC34</f>
        <v>8.4862932061978535E-2</v>
      </c>
      <c r="BB8" s="37">
        <f>BS!BD36/BS!BD34</f>
        <v>8.111882832553223E-2</v>
      </c>
      <c r="BC8" s="37">
        <f>BS!BE36/BS!BE34</f>
        <v>8.2096313331939508E-2</v>
      </c>
      <c r="BD8" s="37">
        <f>BS!BF36/BS!BF34</f>
        <v>-1.8965070192984407E-2</v>
      </c>
      <c r="BE8" s="37">
        <f>BS!BG36/BS!BG34</f>
        <v>2.9401035967024147E-2</v>
      </c>
      <c r="BF8" s="37">
        <f>BS!BH36/BS!BH34</f>
        <v>7.1311193487981039E-2</v>
      </c>
      <c r="BG8" s="37">
        <f>BS!BI36/BS!BI34</f>
        <v>7.7159094871169065E-2</v>
      </c>
      <c r="BH8" s="37">
        <f>BS!BJ36/BS!BJ34</f>
        <v>6.8411770166156127E-2</v>
      </c>
      <c r="BI8" s="37">
        <f>BS!BK36/BS!BK34</f>
        <v>7.7552142390818812E-2</v>
      </c>
      <c r="BJ8" s="37">
        <f>BS!BL36/BS!BL34</f>
        <v>9.90217757955099E-2</v>
      </c>
      <c r="BK8" s="37">
        <f>BS!BM36/BS!BM34</f>
        <v>0.11479872751743546</v>
      </c>
      <c r="BL8" s="37">
        <f>BS!BN36/BS!BN34</f>
        <v>5.19183875050159E-2</v>
      </c>
      <c r="BM8" s="37">
        <f>BS!BO36/BS!BO34</f>
        <v>4.5998799481881653E-2</v>
      </c>
      <c r="BN8" s="37">
        <f>BS!BP36/BS!BP34</f>
        <v>9.7424133547067596E-2</v>
      </c>
      <c r="BO8" s="37">
        <f>BS!BQ36/BS!BQ34</f>
        <v>0.10929326084726637</v>
      </c>
      <c r="BP8" s="37">
        <f>BS!BR36/BS!BR34</f>
        <v>0.16869183565652049</v>
      </c>
    </row>
    <row r="9" spans="1:68" s="28" customFormat="1" ht="30" x14ac:dyDescent="0.25">
      <c r="A9" s="36" t="s">
        <v>269</v>
      </c>
      <c r="B9" s="26" t="s">
        <v>211</v>
      </c>
      <c r="C9" s="64" t="s">
        <v>212</v>
      </c>
      <c r="D9" s="37">
        <f>BS!F39/BS!F34</f>
        <v>9.7415332270032309E-2</v>
      </c>
      <c r="E9" s="37">
        <f>BS!G39/BS!G34</f>
        <v>5.4735758407687025E-3</v>
      </c>
      <c r="F9" s="37">
        <f>BS!H39/BS!H34</f>
        <v>1.6381236038719285E-2</v>
      </c>
      <c r="G9" s="37">
        <f>BS!I39/BS!I34</f>
        <v>8.5125886091420189E-2</v>
      </c>
      <c r="H9" s="37">
        <f>BS!J39/BS!J34</f>
        <v>6.5028251182874738E-2</v>
      </c>
      <c r="I9" s="37">
        <f>BS!K39/BS!K34</f>
        <v>1.2570828173665054E-2</v>
      </c>
      <c r="J9" s="37">
        <f>BS!L39/BS!L34</f>
        <v>5.642938804982249E-2</v>
      </c>
      <c r="K9" s="37">
        <f>BS!M39/BS!M34</f>
        <v>0.20941276336758149</v>
      </c>
      <c r="L9" s="37">
        <f>BS!N39/BS!N34</f>
        <v>7.3162050523121316E-2</v>
      </c>
      <c r="M9" s="37">
        <f>BS!O39/BS!O34</f>
        <v>-4.0976633393829398E-2</v>
      </c>
      <c r="N9" s="37">
        <f>BS!P39/BS!P34</f>
        <v>-0.1098079031799537</v>
      </c>
      <c r="O9" s="37">
        <f>BS!Q39/BS!Q34</f>
        <v>-3.4383175347399181E-2</v>
      </c>
      <c r="P9" s="37">
        <f>BS!R39/BS!R34</f>
        <v>-6.6515700483091786E-2</v>
      </c>
      <c r="Q9" s="37">
        <f>BS!S39/BS!S34</f>
        <v>4.7512385103570746E-2</v>
      </c>
      <c r="R9" s="37">
        <f>BS!T39/BS!T34</f>
        <v>7.7790187022033774E-2</v>
      </c>
      <c r="S9" s="37">
        <f>BS!U39/BS!U34</f>
        <v>9.8403253155812345E-2</v>
      </c>
      <c r="T9" s="37">
        <f>BS!V39/BS!V34</f>
        <v>5.2542962389135688E-2</v>
      </c>
      <c r="U9" s="37">
        <f>BS!W39/BS!W34</f>
        <v>-3.7655173333866976E-2</v>
      </c>
      <c r="V9" s="37">
        <f>BS!X39/BS!X34</f>
        <v>6.5278301799266428E-2</v>
      </c>
      <c r="W9" s="37">
        <f>BS!Y39/BS!Y34</f>
        <v>0.11384065496172145</v>
      </c>
      <c r="X9" s="37">
        <f>BS!Z39/BS!Z34</f>
        <v>5.987671972802084E-2</v>
      </c>
      <c r="Y9" s="37">
        <f>BS!AA39/BS!AA34</f>
        <v>3.0428595573923332E-2</v>
      </c>
      <c r="Z9" s="37">
        <f>BS!AB39/BS!AB34</f>
        <v>4.4692244168713868E-2</v>
      </c>
      <c r="AA9" s="37">
        <f>BS!AC39/BS!AC34</f>
        <v>6.0212383792616481E-2</v>
      </c>
      <c r="AB9" s="37">
        <f>BS!AD39/BS!AD34</f>
        <v>3.2686219253383435E-2</v>
      </c>
      <c r="AC9" s="37">
        <f>BS!AE39/BS!AE34</f>
        <v>-1.7277274163853169E-2</v>
      </c>
      <c r="AD9" s="37">
        <f>BS!AF39/BS!AF34</f>
        <v>1.8944412584785145E-2</v>
      </c>
      <c r="AE9" s="37">
        <f>BS!AG39/BS!AG34</f>
        <v>7.6198770901561033E-2</v>
      </c>
      <c r="AF9" s="37">
        <f>BS!AH39/BS!AH34</f>
        <v>3.9818024451876946E-2</v>
      </c>
      <c r="AG9" s="37">
        <f>BS!AI39/BS!AI34</f>
        <v>-1.2541814222230942E-2</v>
      </c>
      <c r="AH9" s="37">
        <f>BS!AJ39/BS!AJ34</f>
        <v>3.8640168600185147E-2</v>
      </c>
      <c r="AI9" s="37">
        <f>BS!AK39/BS!AK34</f>
        <v>8.8876772082878946E-2</v>
      </c>
      <c r="AJ9" s="37">
        <f>BS!AL39/BS!AL34</f>
        <v>4.3491021086032533E-2</v>
      </c>
      <c r="AK9" s="37">
        <f>BS!AM39/BS!AM34</f>
        <v>5.0023669391590659E-3</v>
      </c>
      <c r="AL9" s="37">
        <f>BS!AN39/BS!AN34</f>
        <v>4.1281939790776788E-2</v>
      </c>
      <c r="AM9" s="37">
        <f>BS!AO39/BS!AO34</f>
        <v>1.6145690029866933E-2</v>
      </c>
      <c r="AN9" s="37">
        <f>BS!AP39/BS!AP34</f>
        <v>7.2034602076124568E-2</v>
      </c>
      <c r="AO9" s="37">
        <f>BS!AQ39/BS!AQ34</f>
        <v>2.1395822720326036E-3</v>
      </c>
      <c r="AP9" s="37">
        <f>BS!AR39/BS!AR34</f>
        <v>1.449869358061376E-2</v>
      </c>
      <c r="AQ9" s="37">
        <f>BS!AS39/BS!AS34</f>
        <v>1.5574984472791552E-2</v>
      </c>
      <c r="AR9" s="37">
        <f>BS!AT39/BS!AT34</f>
        <v>1.9946644777344553E-2</v>
      </c>
      <c r="AS9" s="37">
        <f>BS!AU39/BS!AU34</f>
        <v>-4.0086155318894347E-2</v>
      </c>
      <c r="AT9" s="37">
        <f>BS!AV39/BS!AV34</f>
        <v>4.4139519263061942E-3</v>
      </c>
      <c r="AU9" s="37">
        <f>BS!AW39/BS!AW34</f>
        <v>0.11413671074688024</v>
      </c>
      <c r="AV9" s="37">
        <f>BS!AX39/BS!AX34</f>
        <v>0.12258509659613614</v>
      </c>
      <c r="AW9" s="37">
        <f>BS!AY39/BS!AY34</f>
        <v>4.6408800057516714E-2</v>
      </c>
      <c r="AX9" s="37">
        <f>BS!AZ39/BS!AZ34</f>
        <v>0.11324521547569875</v>
      </c>
      <c r="AY9" s="37">
        <f>BS!BA39/BS!BA34</f>
        <v>9.5845058765105115E-2</v>
      </c>
      <c r="AZ9" s="37">
        <f>BS!BB39/BS!BB34</f>
        <v>2.3041989279332934E-2</v>
      </c>
      <c r="BA9" s="37">
        <f>BS!BC39/BS!BC34</f>
        <v>1.3253873659117997E-2</v>
      </c>
      <c r="BB9" s="37">
        <f>BS!BD39/BS!BD34</f>
        <v>5.133625245357089E-3</v>
      </c>
      <c r="BC9" s="37">
        <f>BS!BE39/BS!BE34</f>
        <v>1.3903407902989755E-2</v>
      </c>
      <c r="BD9" s="37">
        <f>BS!BF39/BS!BF34</f>
        <v>-6.6933362966255502E-2</v>
      </c>
      <c r="BE9" s="37">
        <f>BS!BG39/BS!BG34</f>
        <v>-3.3814839133289559E-2</v>
      </c>
      <c r="BF9" s="37">
        <f>BS!BH39/BS!BH34</f>
        <v>3.4776627049336946E-3</v>
      </c>
      <c r="BG9" s="37">
        <f>BS!BI39/BS!BI34</f>
        <v>1.4469509431330844E-2</v>
      </c>
      <c r="BH9" s="37">
        <f>BS!BJ39/BS!BJ34</f>
        <v>2.753798075435502E-3</v>
      </c>
      <c r="BI9" s="37">
        <f>BS!BK39/BS!BK34</f>
        <v>2.068515273339518E-2</v>
      </c>
      <c r="BJ9" s="37">
        <f>BS!BL39/BS!BL34</f>
        <v>2.859712904313931E-2</v>
      </c>
      <c r="BK9" s="37">
        <f>BS!BM39/BS!BM34</f>
        <v>6.2614706961947875E-2</v>
      </c>
      <c r="BL9" s="37">
        <f>BS!BN39/BS!BN34</f>
        <v>2.7996419421551379E-2</v>
      </c>
      <c r="BM9" s="37">
        <f>BS!BO39/BS!BO34</f>
        <v>-2.0219252519508421E-3</v>
      </c>
      <c r="BN9" s="37">
        <f>BS!BP39/BS!BP34</f>
        <v>5.5828865181581998E-2</v>
      </c>
      <c r="BO9" s="37">
        <f>BS!BQ39/BS!BQ34</f>
        <v>6.8109549697404861E-2</v>
      </c>
      <c r="BP9" s="37">
        <f>BS!BR39/BS!BR34</f>
        <v>0.11037509651725121</v>
      </c>
    </row>
    <row r="10" spans="1:68" s="28" customFormat="1" ht="30" x14ac:dyDescent="0.25">
      <c r="A10" s="36" t="s">
        <v>270</v>
      </c>
      <c r="B10" s="26" t="s">
        <v>213</v>
      </c>
      <c r="C10" s="65" t="s">
        <v>214</v>
      </c>
      <c r="D10" s="37">
        <f>BS!F40/BS!F34</f>
        <v>7.3789961004489424E-2</v>
      </c>
      <c r="E10" s="37">
        <f>BS!G40/BS!G34</f>
        <v>2.0590253946465336E-4</v>
      </c>
      <c r="F10" s="37">
        <f>BS!H40/BS!H34</f>
        <v>8.2478950684460733E-3</v>
      </c>
      <c r="G10" s="37">
        <f>BS!I40/BS!I34</f>
        <v>7.7140878350851455E-2</v>
      </c>
      <c r="H10" s="37">
        <f>BS!J40/BS!J34</f>
        <v>5.4949699113418161E-2</v>
      </c>
      <c r="I10" s="37">
        <f>BS!K40/BS!K34</f>
        <v>2.5016573479930452E-4</v>
      </c>
      <c r="J10" s="37">
        <f>BS!L40/BS!L34</f>
        <v>4.4719898910885132E-2</v>
      </c>
      <c r="K10" s="37">
        <f>BS!M40/BS!M34</f>
        <v>0.20126848878460518</v>
      </c>
      <c r="L10" s="37">
        <f>BS!N40/BS!N34</f>
        <v>6.3720577353577557E-2</v>
      </c>
      <c r="M10" s="37">
        <f>BS!O40/BS!O34</f>
        <v>-5.8388157894736836E-2</v>
      </c>
      <c r="N10" s="37">
        <f>BS!P40/BS!P34</f>
        <v>-0.12882264549405026</v>
      </c>
      <c r="O10" s="37">
        <f>BS!Q40/BS!Q34</f>
        <v>-5.5400400910542588E-2</v>
      </c>
      <c r="P10" s="37">
        <f>BS!R40/BS!R34</f>
        <v>-0.10794082125603865</v>
      </c>
      <c r="Q10" s="37">
        <f>BS!S40/BS!S34</f>
        <v>1.6567283147178417E-2</v>
      </c>
      <c r="R10" s="37">
        <f>BS!T40/BS!T34</f>
        <v>5.5122283637464985E-2</v>
      </c>
      <c r="S10" s="37">
        <f>BS!U40/BS!U34</f>
        <v>8.114833888086416E-2</v>
      </c>
      <c r="T10" s="37">
        <f>BS!V40/BS!V34</f>
        <v>3.8259054906486643E-2</v>
      </c>
      <c r="U10" s="37">
        <f>BS!W40/BS!W34</f>
        <v>-4.7507554381541292E-2</v>
      </c>
      <c r="V10" s="37">
        <f>BS!X40/BS!X34</f>
        <v>9.2041539612931961E-2</v>
      </c>
      <c r="W10" s="37">
        <f>BS!Y40/BS!Y34</f>
        <v>8.1734972347670701E-2</v>
      </c>
      <c r="X10" s="37">
        <f>BS!Z40/BS!Z34</f>
        <v>6.0014403880574878E-2</v>
      </c>
      <c r="Y10" s="37">
        <f>BS!AA40/BS!AA34</f>
        <v>2.4267636427079867E-2</v>
      </c>
      <c r="Z10" s="37">
        <f>BS!AB40/BS!AB34</f>
        <v>3.7228821173892042E-2</v>
      </c>
      <c r="AA10" s="37">
        <f>BS!AC40/BS!AC34</f>
        <v>4.4213202950675594E-2</v>
      </c>
      <c r="AB10" s="37">
        <f>BS!AD40/BS!AD34</f>
        <v>2.7380579619385594E-2</v>
      </c>
      <c r="AC10" s="37">
        <f>BS!AE40/BS!AE34</f>
        <v>-2.4305572974410168E-2</v>
      </c>
      <c r="AD10" s="37">
        <f>BS!AF40/BS!AF34</f>
        <v>1.0193992366865075E-2</v>
      </c>
      <c r="AE10" s="37">
        <f>BS!AG40/BS!AG34</f>
        <v>6.8995703043418372E-2</v>
      </c>
      <c r="AF10" s="37">
        <f>BS!AH40/BS!AH34</f>
        <v>3.1528220562715016E-2</v>
      </c>
      <c r="AG10" s="37">
        <f>BS!AI40/BS!AI34</f>
        <v>-1.9889345589028735E-2</v>
      </c>
      <c r="AH10" s="37">
        <f>BS!AJ40/BS!AJ34</f>
        <v>3.1876464911071281E-2</v>
      </c>
      <c r="AI10" s="37">
        <f>BS!AK40/BS!AK34</f>
        <v>8.5030768032403795E-2</v>
      </c>
      <c r="AJ10" s="37">
        <f>BS!AL40/BS!AL34</f>
        <v>0.14206744630088081</v>
      </c>
      <c r="AK10" s="37">
        <f>BS!AM40/BS!AM34</f>
        <v>5.5110822211074442E-4</v>
      </c>
      <c r="AL10" s="37">
        <f>BS!AN40/BS!AN34</f>
        <v>3.4584312278252989E-2</v>
      </c>
      <c r="AM10" s="37">
        <f>BS!AO40/BS!AO34</f>
        <v>1.1388513392269688E-2</v>
      </c>
      <c r="AN10" s="37">
        <f>BS!AP40/BS!AP34</f>
        <v>6.6453287197231842E-2</v>
      </c>
      <c r="AO10" s="37">
        <f>BS!AQ40/BS!AQ34</f>
        <v>-3.2603158430973005E-3</v>
      </c>
      <c r="AP10" s="37">
        <f>BS!AR40/BS!AR34</f>
        <v>4.098570623495057E-3</v>
      </c>
      <c r="AQ10" s="37">
        <f>BS!AS40/BS!AS34</f>
        <v>1.0462949691844631E-2</v>
      </c>
      <c r="AR10" s="37">
        <f>BS!AT40/BS!AT34</f>
        <v>1.2723168479376155E-2</v>
      </c>
      <c r="AS10" s="37">
        <f>BS!AU40/BS!AU34</f>
        <v>-4.9539308364245548E-2</v>
      </c>
      <c r="AT10" s="37">
        <f>BS!AV40/BS!AV34</f>
        <v>-6.8608165811063658E-3</v>
      </c>
      <c r="AU10" s="37">
        <f>BS!AW40/BS!AW34</f>
        <v>0.10944309927360774</v>
      </c>
      <c r="AV10" s="37">
        <f>BS!AX40/BS!AX34</f>
        <v>0.11511039558417663</v>
      </c>
      <c r="AW10" s="37">
        <f>BS!AY40/BS!AY34</f>
        <v>4.2742109425551802E-2</v>
      </c>
      <c r="AX10" s="37">
        <f>BS!AZ40/BS!AZ34</f>
        <v>0.10735921795401349</v>
      </c>
      <c r="AY10" s="37">
        <f>BS!BA40/BS!BA34</f>
        <v>9.1872206588313202E-2</v>
      </c>
      <c r="AZ10" s="37">
        <f>BS!BB40/BS!BB34</f>
        <v>1.7086063132817152E-2</v>
      </c>
      <c r="BA10" s="37">
        <f>BS!BC40/BS!BC34</f>
        <v>3.3373063170441001E-3</v>
      </c>
      <c r="BB10" s="37">
        <f>BS!BD40/BS!BD34</f>
        <v>-5.624339423222104E-3</v>
      </c>
      <c r="BC10" s="37">
        <f>BS!BE40/BS!BE34</f>
        <v>6.7252073315213603E-3</v>
      </c>
      <c r="BD10" s="37">
        <f>BS!BF40/BS!BF34</f>
        <v>-7.7564173797088562E-2</v>
      </c>
      <c r="BE10" s="37">
        <f>BS!BG40/BS!BG34</f>
        <v>-4.3408477420296195E-2</v>
      </c>
      <c r="BF10" s="37">
        <f>BS!BH40/BS!BH34</f>
        <v>-7.2610539993121104E-3</v>
      </c>
      <c r="BG10" s="37">
        <f>BS!BI40/BS!BI34</f>
        <v>3.97475680764269E-3</v>
      </c>
      <c r="BH10" s="37">
        <f>BS!BJ40/BS!BJ34</f>
        <v>-9.5299978340914002E-3</v>
      </c>
      <c r="BI10" s="37">
        <f>BS!BK40/BS!BK34</f>
        <v>1.1098512180874823E-2</v>
      </c>
      <c r="BJ10" s="37">
        <f>BS!BL40/BS!BL34</f>
        <v>1.7128293542221056E-2</v>
      </c>
      <c r="BK10" s="37">
        <f>BS!BM40/BS!BM34</f>
        <v>5.4508748317631223E-2</v>
      </c>
      <c r="BL10" s="37">
        <f>BS!BN40/BS!BN34</f>
        <v>1.7501620520418558E-2</v>
      </c>
      <c r="BM10" s="37">
        <f>BS!BO40/BS!BO34</f>
        <v>-6.2237386661611856E-3</v>
      </c>
      <c r="BN10" s="37">
        <f>BS!BP40/BS!BP34</f>
        <v>4.9665579569951913E-2</v>
      </c>
      <c r="BO10" s="37">
        <f>BS!BQ40/BS!BQ34</f>
        <v>6.2237152528464457E-2</v>
      </c>
      <c r="BP10" s="37">
        <f>BS!BR40/BS!BR34</f>
        <v>0.10238956394521884</v>
      </c>
    </row>
    <row r="11" spans="1:68" s="28" customFormat="1" x14ac:dyDescent="0.25">
      <c r="A11" s="36" t="s">
        <v>271</v>
      </c>
      <c r="B11" s="26" t="s">
        <v>215</v>
      </c>
      <c r="C11" s="65" t="s">
        <v>216</v>
      </c>
      <c r="D11" s="38">
        <v>5.1837628270971971E-2</v>
      </c>
      <c r="E11" s="38">
        <v>-1.5686817272712338E-3</v>
      </c>
      <c r="F11" s="38">
        <v>2.1847445106329471E-3</v>
      </c>
      <c r="G11" s="38">
        <v>3.9667859037308059E-2</v>
      </c>
      <c r="H11" s="38">
        <v>3.1131693198263387E-2</v>
      </c>
      <c r="I11" s="38">
        <v>3.6061347348818185E-4</v>
      </c>
      <c r="J11" s="38">
        <v>1.5124646829464046E-2</v>
      </c>
      <c r="K11" s="38">
        <v>0.1062087922005255</v>
      </c>
      <c r="L11" s="38">
        <v>2.5629839928908587E-2</v>
      </c>
      <c r="M11" s="38">
        <v>-1.7434956391516647E-2</v>
      </c>
      <c r="N11" s="38">
        <v>-4.9265094310307324E-2</v>
      </c>
      <c r="O11" s="38">
        <v>-2.0001977493197792E-2</v>
      </c>
      <c r="P11" s="38">
        <v>-1.5469912961886005E-2</v>
      </c>
      <c r="Q11" s="38">
        <v>6.3524721918600908E-3</v>
      </c>
      <c r="R11" s="38">
        <v>1.6891792472263911E-2</v>
      </c>
      <c r="S11" s="38">
        <v>2.5337355646359885E-2</v>
      </c>
      <c r="T11" s="38">
        <v>1.8009832394983211E-3</v>
      </c>
      <c r="U11" s="38">
        <v>-1.8249181969808213E-2</v>
      </c>
      <c r="V11" s="38">
        <v>3.9650195642412706E-2</v>
      </c>
      <c r="W11" s="38">
        <v>4.3526621118543191E-2</v>
      </c>
      <c r="X11" s="38">
        <v>2.98925053940069E-2</v>
      </c>
      <c r="Y11" s="38">
        <v>1.2021529617003215E-2</v>
      </c>
      <c r="Z11" s="38">
        <v>2.0919912007728979E-2</v>
      </c>
      <c r="AA11" s="38">
        <v>3.0177956533837733E-2</v>
      </c>
      <c r="AB11" s="38">
        <v>1.4305649561722361E-2</v>
      </c>
      <c r="AC11" s="38">
        <v>-8.5747088654591283E-3</v>
      </c>
      <c r="AD11" s="38">
        <v>7.9260474867385092E-3</v>
      </c>
      <c r="AE11" s="38">
        <v>3.3251889214594016E-2</v>
      </c>
      <c r="AF11" s="38">
        <v>1.3671063303748652E-2</v>
      </c>
      <c r="AG11" s="38">
        <v>-7.3638956732381697E-3</v>
      </c>
      <c r="AH11" s="38">
        <v>1.7287524523664187E-2</v>
      </c>
      <c r="AI11" s="38">
        <v>4.6768353493999722E-2</v>
      </c>
      <c r="AJ11" s="38">
        <v>1.7716839748257922E-2</v>
      </c>
      <c r="AK11" s="38">
        <v>1.3095985091304456E-3</v>
      </c>
      <c r="AL11" s="38">
        <v>1.9279214198813319E-2</v>
      </c>
      <c r="AM11" s="38">
        <v>5.1228073345590723E-3</v>
      </c>
      <c r="AN11" s="38">
        <v>3.2916492043964359E-2</v>
      </c>
      <c r="AO11" s="38">
        <v>1.9846255248333095E-3</v>
      </c>
      <c r="AP11" s="38">
        <v>3.1684864054806251E-3</v>
      </c>
      <c r="AQ11" s="38">
        <v>5.3333760430513966E-3</v>
      </c>
      <c r="AR11" s="38">
        <v>8.7124256550393832E-3</v>
      </c>
      <c r="AS11" s="38">
        <v>-9.1799017019375279E-3</v>
      </c>
      <c r="AT11" s="38">
        <v>4.4017758888931056E-4</v>
      </c>
      <c r="AU11" s="38">
        <v>3.5958404872201886E-2</v>
      </c>
      <c r="AV11" s="38">
        <v>2.7969824353536562E-2</v>
      </c>
      <c r="AW11" s="38">
        <v>1.3764770378002786E-2</v>
      </c>
      <c r="AX11" s="38">
        <v>3.561939235242019E-2</v>
      </c>
      <c r="AY11" s="38">
        <v>3.0454083277533912E-2</v>
      </c>
      <c r="AZ11" s="38">
        <v>4.9740907313257721E-3</v>
      </c>
      <c r="BA11" s="38">
        <v>1.5043614349666979E-3</v>
      </c>
      <c r="BB11" s="38">
        <v>1.3416815742397139E-3</v>
      </c>
      <c r="BC11" s="38">
        <v>3.2108014654427205E-3</v>
      </c>
      <c r="BD11" s="38">
        <v>-2.0430644763217619E-2</v>
      </c>
      <c r="BE11" s="38">
        <v>-1.0163938495141413E-2</v>
      </c>
      <c r="BF11" s="38">
        <v>7.3039236925667088E-4</v>
      </c>
      <c r="BG11" s="38">
        <v>4.1121812756253189E-3</v>
      </c>
      <c r="BH11" s="38">
        <v>-3.1203779401761146E-4</v>
      </c>
      <c r="BI11" s="38">
        <v>6.4495861622397895E-3</v>
      </c>
      <c r="BJ11" s="38">
        <v>9.4547950705547897E-3</v>
      </c>
      <c r="BK11" s="38">
        <v>2.4321990429627897E-2</v>
      </c>
      <c r="BL11" s="38">
        <v>9.8944505601243279E-3</v>
      </c>
      <c r="BM11" s="38">
        <v>-2.5777771932478017E-3</v>
      </c>
      <c r="BN11" s="38">
        <v>2.1149053680878289E-2</v>
      </c>
      <c r="BO11" s="38">
        <v>2.7333314586203989E-2</v>
      </c>
      <c r="BP11" s="38">
        <v>5.0225306167583555E-2</v>
      </c>
    </row>
    <row r="12" spans="1:68" s="28" customFormat="1" ht="30" x14ac:dyDescent="0.25">
      <c r="A12" s="36" t="s">
        <v>272</v>
      </c>
      <c r="B12" s="26" t="s">
        <v>217</v>
      </c>
      <c r="C12" s="65" t="s">
        <v>218</v>
      </c>
      <c r="D12" s="38">
        <v>0.14371424520862286</v>
      </c>
      <c r="E12" s="38">
        <v>-4.9470938975462245E-3</v>
      </c>
      <c r="F12" s="38">
        <v>8.4723809523809517E-3</v>
      </c>
      <c r="G12" s="38">
        <v>0.16262406601985058</v>
      </c>
      <c r="H12" s="38">
        <v>9.9178430812071797E-2</v>
      </c>
      <c r="I12" s="38">
        <v>9.6112465930282603E-4</v>
      </c>
      <c r="J12" s="38">
        <v>4.0896227106764223E-2</v>
      </c>
      <c r="K12" s="38">
        <v>0.26753876031930579</v>
      </c>
      <c r="L12" s="38">
        <v>6.1499606765842915E-2</v>
      </c>
      <c r="M12" s="38">
        <v>-4.5336872819815278E-2</v>
      </c>
      <c r="N12" s="38">
        <v>-0.16085061914400361</v>
      </c>
      <c r="O12" s="38">
        <v>-7.8806504205802999E-2</v>
      </c>
      <c r="P12" s="38">
        <v>-6.5915988609683854E-2</v>
      </c>
      <c r="Q12" s="38">
        <v>2.6426297911038597E-2</v>
      </c>
      <c r="R12" s="38">
        <v>6.440852591795411E-2</v>
      </c>
      <c r="S12" s="38">
        <v>8.9445048966267676E-2</v>
      </c>
      <c r="T12" s="38">
        <v>5.9957867444498467E-3</v>
      </c>
      <c r="U12" s="38">
        <v>-5.8943943852466513E-2</v>
      </c>
      <c r="V12" s="38">
        <v>0.1241087602509303</v>
      </c>
      <c r="W12" s="38">
        <v>0.1259914143912676</v>
      </c>
      <c r="X12" s="38">
        <v>7.8225495530229047E-2</v>
      </c>
      <c r="Y12" s="38">
        <v>2.9776878206287823E-2</v>
      </c>
      <c r="Z12" s="38">
        <v>5.3475107054657675E-2</v>
      </c>
      <c r="AA12" s="38">
        <v>7.9763864228411474E-2</v>
      </c>
      <c r="AB12" s="38">
        <v>3.7089995233762288E-2</v>
      </c>
      <c r="AC12" s="38">
        <v>-2.2597109614054325E-2</v>
      </c>
      <c r="AD12" s="38">
        <v>2.2726980328585947E-2</v>
      </c>
      <c r="AE12" s="38">
        <v>9.7177565650373457E-2</v>
      </c>
      <c r="AF12" s="38">
        <v>3.7917916860978389E-2</v>
      </c>
      <c r="AG12" s="38">
        <v>-2.0345974523958227E-2</v>
      </c>
      <c r="AH12" s="38">
        <v>4.9334525720311453E-2</v>
      </c>
      <c r="AI12" s="38">
        <v>0.12693767730712643</v>
      </c>
      <c r="AJ12" s="38">
        <v>4.5316409106056617E-2</v>
      </c>
      <c r="AK12" s="38">
        <v>3.3742450430155556E-3</v>
      </c>
      <c r="AL12" s="38">
        <v>5.0644030944546371E-2</v>
      </c>
      <c r="AM12" s="38">
        <v>1.3675832127351663E-2</v>
      </c>
      <c r="AN12" s="38">
        <v>8.3778929330883406E-2</v>
      </c>
      <c r="AO12" s="38">
        <v>4.6663655647907736E-3</v>
      </c>
      <c r="AP12" s="38">
        <v>7.8065659549329059E-3</v>
      </c>
      <c r="AQ12" s="38">
        <v>1.412483298339378E-2</v>
      </c>
      <c r="AR12" s="38">
        <v>2.2549978157308984E-2</v>
      </c>
      <c r="AS12" s="38">
        <v>-2.3496631456375278E-2</v>
      </c>
      <c r="AT12" s="38">
        <v>1.218461797021071E-3</v>
      </c>
      <c r="AU12" s="38">
        <v>0.10996849551209655</v>
      </c>
      <c r="AV12" s="38">
        <v>7.9903496453134562E-2</v>
      </c>
      <c r="AW12" s="38">
        <v>3.539582519489784E-2</v>
      </c>
      <c r="AX12" s="38">
        <v>9.0501426824296766E-2</v>
      </c>
      <c r="AY12" s="38">
        <v>7.5358227731582336E-2</v>
      </c>
      <c r="AZ12" s="38">
        <v>1.1951957243121017E-2</v>
      </c>
      <c r="BA12" s="38">
        <v>3.6101083032490976E-3</v>
      </c>
      <c r="BB12" s="38">
        <v>3.3867589607997507E-3</v>
      </c>
      <c r="BC12" s="38">
        <v>8.2605867134665709E-3</v>
      </c>
      <c r="BD12" s="38">
        <v>-5.2431563986899833E-2</v>
      </c>
      <c r="BE12" s="38">
        <v>-2.6303112053184311E-2</v>
      </c>
      <c r="BF12" s="38">
        <v>1.9182936940158987E-3</v>
      </c>
      <c r="BG12" s="38">
        <v>1.0951027264504457E-2</v>
      </c>
      <c r="BH12" s="38">
        <v>-8.0350973050283638E-4</v>
      </c>
      <c r="BI12" s="38">
        <v>1.6043633579994897E-2</v>
      </c>
      <c r="BJ12" s="38">
        <v>2.2835335335335334E-2</v>
      </c>
      <c r="BK12" s="38">
        <v>5.6296118182774531E-2</v>
      </c>
      <c r="BL12" s="38">
        <v>2.208698920223761E-2</v>
      </c>
      <c r="BM12" s="38">
        <v>-5.6200716845878134E-3</v>
      </c>
      <c r="BN12" s="38">
        <v>4.8963737915000985E-2</v>
      </c>
      <c r="BO12" s="38">
        <v>6.5715637887904813E-2</v>
      </c>
      <c r="BP12" s="38">
        <v>0.11225763398870504</v>
      </c>
    </row>
    <row r="13" spans="1:68" s="28" customFormat="1" x14ac:dyDescent="0.25">
      <c r="A13" s="39" t="s">
        <v>273</v>
      </c>
      <c r="B13" s="22" t="s">
        <v>219</v>
      </c>
      <c r="C13" s="65" t="s">
        <v>220</v>
      </c>
      <c r="D13" s="40">
        <f>BS!F19/BS!F12</f>
        <v>0.63930069565670522</v>
      </c>
      <c r="E13" s="40">
        <f>BS!G19/BS!G12</f>
        <v>0.72387246161256791</v>
      </c>
      <c r="F13" s="40">
        <f>BS!H19/BS!H12</f>
        <v>0.75800351060157611</v>
      </c>
      <c r="G13" s="40">
        <f>BS!I19/BS!I12</f>
        <v>0.75441484680212489</v>
      </c>
      <c r="H13" s="40">
        <f>BS!J19/BS!J12</f>
        <v>0.62858072048921199</v>
      </c>
      <c r="I13" s="40">
        <f>BS!K19/BS!K12</f>
        <v>0.62094206127528229</v>
      </c>
      <c r="J13" s="40">
        <f>BS!L19/BS!L12</f>
        <v>0.63936573222210191</v>
      </c>
      <c r="K13" s="40">
        <f>BS!M19/BS!M12</f>
        <v>0.56993907634418672</v>
      </c>
      <c r="L13" s="40">
        <f>BS!N19/BS!N12</f>
        <v>0.59499400531702318</v>
      </c>
      <c r="M13" s="40">
        <f>BS!O19/BS!O12</f>
        <v>0.63472884490018489</v>
      </c>
      <c r="N13" s="40">
        <f>BS!P19/BS!P12</f>
        <v>0.72971762663270945</v>
      </c>
      <c r="O13" s="40">
        <f>BS!Q19/BS!Q12</f>
        <v>0.76188319427890339</v>
      </c>
      <c r="P13" s="40">
        <f>BS!R19/BS!R12</f>
        <v>0.76891015358703929</v>
      </c>
      <c r="Q13" s="40">
        <f>BS!S19/BS!S12</f>
        <v>0.74982173887782644</v>
      </c>
      <c r="R13" s="40">
        <f>BS!T19/BS!T12</f>
        <v>0.72533638364541198</v>
      </c>
      <c r="S13" s="40">
        <f>BS!U19/BS!U12</f>
        <v>0.7083051687621108</v>
      </c>
      <c r="T13" s="40">
        <f>BS!V19/BS!V12</f>
        <v>0.69059111519557104</v>
      </c>
      <c r="U13" s="40">
        <f>BS!W19/BS!W12</f>
        <v>0.69019713698582419</v>
      </c>
      <c r="V13" s="40">
        <f>BS!X19/BS!X12</f>
        <v>0.67118203488486095</v>
      </c>
      <c r="W13" s="40">
        <f>BS!Y19/BS!Y12</f>
        <v>0.63839307519062216</v>
      </c>
      <c r="X13" s="40">
        <f>BS!Z19/BS!Z12</f>
        <v>0.59671995505102893</v>
      </c>
      <c r="Y13" s="40">
        <f>BS!AA19/BS!AA12</f>
        <v>0.59584899404553227</v>
      </c>
      <c r="Z13" s="40">
        <f>BS!AB19/BS!AB12</f>
        <v>0.62097946481583854</v>
      </c>
      <c r="AA13" s="40">
        <f>BS!AC19/BS!AC12</f>
        <v>0.62228334396035923</v>
      </c>
      <c r="AB13" s="40">
        <f>BS!AD19/BS!AD12</f>
        <v>0.60607859576344703</v>
      </c>
      <c r="AC13" s="40">
        <f>BS!AE19/BS!AE12</f>
        <v>0.63432313664273554</v>
      </c>
      <c r="AD13" s="40">
        <f>BS!AF19/BS!AF12</f>
        <v>0.66724034883365835</v>
      </c>
      <c r="AE13" s="40">
        <f>BS!AG19/BS!AG12</f>
        <v>0.64875688373138685</v>
      </c>
      <c r="AF13" s="40">
        <f>BS!AH19/BS!AH12</f>
        <v>0.63003453223931571</v>
      </c>
      <c r="AG13" s="40">
        <f>BS!AI19/BS!AI12</f>
        <v>0.64590244297610611</v>
      </c>
      <c r="AH13" s="40">
        <f>BS!AJ19/BS!AJ12</f>
        <v>0.6531445373260143</v>
      </c>
      <c r="AI13" s="40">
        <f>BS!AK19/BS!AK12</f>
        <v>0.61020780283558906</v>
      </c>
      <c r="AJ13" s="40">
        <f>BS!AL19/BS!AL12</f>
        <v>0.60792297949738605</v>
      </c>
      <c r="AK13" s="40">
        <f>BS!AM19/BS!AM12</f>
        <v>0.61576167312091801</v>
      </c>
      <c r="AL13" s="40">
        <f>BS!AN19/BS!AN12</f>
        <v>0.62281434121726775</v>
      </c>
      <c r="AM13" s="40">
        <f>BS!AO19/BS!AO12</f>
        <v>0.62794372869626014</v>
      </c>
      <c r="AN13" s="40">
        <f>BS!AP19/BS!AP12</f>
        <v>0.58581620495031816</v>
      </c>
      <c r="AO13" s="40">
        <f>BS!AQ19/BS!AQ12</f>
        <v>0.56358839050131926</v>
      </c>
      <c r="AP13" s="40">
        <f>BS!AR19/BS!AR12</f>
        <v>0.62127143319314126</v>
      </c>
      <c r="AQ13" s="40">
        <f>BS!AS19/BS!AS12</f>
        <v>0.6235290386018334</v>
      </c>
      <c r="AR13" s="40">
        <f>BS!AT19/BS!AT12</f>
        <v>0.60347749568164788</v>
      </c>
      <c r="AS13" s="40">
        <f>BS!AU19/BS!AU12</f>
        <v>0.61510797194187494</v>
      </c>
      <c r="AT13" s="40">
        <f>BS!AV19/BS!AV12</f>
        <v>0.659575075675367</v>
      </c>
      <c r="AU13" s="40">
        <f>BS!AW19/BS!AW12</f>
        <v>0.6841736943861273</v>
      </c>
      <c r="AV13" s="40">
        <f>BS!AX19/BS!AX12</f>
        <v>0.61115892525752413</v>
      </c>
      <c r="AW13" s="40">
        <f>BS!AY19/BS!AY12</f>
        <v>0.61108010228585519</v>
      </c>
      <c r="AX13" s="40">
        <f>BS!AZ19/BS!AZ12</f>
        <v>0.60186607426213889</v>
      </c>
      <c r="AY13" s="40">
        <f>BS!BA19/BS!BA12</f>
        <v>0.59015717973266113</v>
      </c>
      <c r="AZ13" s="40">
        <f>BS!BB19/BS!BB12</f>
        <v>0.57738718862087246</v>
      </c>
      <c r="BA13" s="40">
        <f>BS!BC19/BS!BC12</f>
        <v>0.58901377160397983</v>
      </c>
      <c r="BB13" s="40">
        <f>BS!BD19/BS!BD12</f>
        <v>0.61824782805377387</v>
      </c>
      <c r="BC13" s="40">
        <f>BS!BE19/BS!BE12</f>
        <v>0.6041771034614376</v>
      </c>
      <c r="BD13" s="40">
        <f>BS!BF19/BS!BF12</f>
        <v>0.61661299143221726</v>
      </c>
      <c r="BE13" s="40">
        <f>BS!BG19/BS!BG12</f>
        <v>0.61042435307392895</v>
      </c>
      <c r="BF13" s="40">
        <f>BS!BH19/BS!BH12</f>
        <v>0.62766677954622419</v>
      </c>
      <c r="BG13" s="40">
        <f>BS!BI19/BS!BI12</f>
        <v>0.62130134319641828</v>
      </c>
      <c r="BH13" s="40">
        <f>BS!BJ19/BS!BJ12</f>
        <v>0.60149913511435715</v>
      </c>
      <c r="BI13" s="40">
        <f>BS!BK19/BS!BK12</f>
        <v>0.5944902096645881</v>
      </c>
      <c r="BJ13" s="40">
        <f>BS!BL19/BS!BL12</f>
        <v>0.57726351572203705</v>
      </c>
      <c r="BK13" s="40">
        <f>BS!BM19/BS!BM12</f>
        <v>0.55878862921116446</v>
      </c>
      <c r="BL13" s="40">
        <f>BS!BN19/BS!BN12</f>
        <v>0.54520273609196601</v>
      </c>
      <c r="BM13" s="40">
        <f>BS!BO19/BS!BO12</f>
        <v>0.53736148248659721</v>
      </c>
      <c r="BN13" s="40">
        <f>BS!BP19/BS!BP12</f>
        <v>0.5942527170830213</v>
      </c>
      <c r="BO13" s="40">
        <f>BS!BQ19/BS!BQ12</f>
        <v>0.57405280005353621</v>
      </c>
      <c r="BP13" s="40">
        <f>BS!BR19/BS!BR12</f>
        <v>0.53148915641514816</v>
      </c>
    </row>
    <row r="14" spans="1:68" s="28" customFormat="1" x14ac:dyDescent="0.25">
      <c r="A14" s="41" t="s">
        <v>274</v>
      </c>
      <c r="B14" s="26" t="s">
        <v>221</v>
      </c>
      <c r="C14" s="65" t="s">
        <v>222</v>
      </c>
      <c r="D14" s="42">
        <f>(BS!F15+BS!F17)/BS!F12</f>
        <v>0.41127120189677197</v>
      </c>
      <c r="E14" s="42">
        <f>(BS!G15+BS!G17)/BS!G12</f>
        <v>0.43303220572452317</v>
      </c>
      <c r="F14" s="42">
        <f>(BS!H15+BS!H17)/BS!H12</f>
        <v>0.43636483816714289</v>
      </c>
      <c r="G14" s="42">
        <f>(BS!I15+BS!I17)/BS!I12</f>
        <v>0.44117442206505292</v>
      </c>
      <c r="H14" s="42">
        <f>(BS!J15+BS!J17)/BS!J12</f>
        <v>0.34351458412194041</v>
      </c>
      <c r="I14" s="42">
        <f>(BS!K15+BS!K17)/BS!K12</f>
        <v>0.40934236123941703</v>
      </c>
      <c r="J14" s="42">
        <f>(BS!L15+BS!L17)/BS!L12</f>
        <v>0.40229462062993826</v>
      </c>
      <c r="K14" s="42">
        <f>(BS!M15+BS!M17)/BS!M12</f>
        <v>0.33004171571259011</v>
      </c>
      <c r="L14" s="42">
        <f>(BS!N15+BS!N17)/BS!N12</f>
        <v>0.34396448367534888</v>
      </c>
      <c r="M14" s="42">
        <f>(BS!O15+BS!O17)/BS!O12</f>
        <v>0.38254865703707658</v>
      </c>
      <c r="N14" s="42">
        <f>(BS!P15+BS!P17)/BS!P12</f>
        <v>0.49398952764316933</v>
      </c>
      <c r="O14" s="42">
        <f>(BS!Q15+BS!Q17)/BS!Q12</f>
        <v>0.48575446960667462</v>
      </c>
      <c r="P14" s="42">
        <f>(BS!R15+BS!R17)/BS!R12</f>
        <v>0.51208545534747563</v>
      </c>
      <c r="Q14" s="42">
        <f>(BS!S15+BS!S17)/BS!S12</f>
        <v>0.50346750893946512</v>
      </c>
      <c r="R14" s="42">
        <f>(BS!T15+BS!T17)/BS!T12</f>
        <v>0.48668560462317434</v>
      </c>
      <c r="S14" s="42">
        <f>(BS!U15+BS!U17)/BS!U12</f>
        <v>0.45509705842591192</v>
      </c>
      <c r="T14" s="42">
        <f>(BS!V15+BS!V17)/BS!V12</f>
        <v>0.4416598362352317</v>
      </c>
      <c r="U14" s="42">
        <f>(BS!W15+BS!W17)/BS!W12</f>
        <v>0.45590249962267654</v>
      </c>
      <c r="V14" s="42">
        <f>(BS!X15+BS!X17)/BS!X12</f>
        <v>0.39851485841855672</v>
      </c>
      <c r="W14" s="42">
        <f>(BS!Y15+BS!Y17)/BS!Y12</f>
        <v>0.35566710986893874</v>
      </c>
      <c r="X14" s="42">
        <f>(BS!Z15+BS!Z17)/BS!Z12</f>
        <v>0.32949999860233298</v>
      </c>
      <c r="Y14" s="42">
        <f>(BS!AA15+BS!AA17)/BS!AA12</f>
        <v>0.33428724395924542</v>
      </c>
      <c r="Z14" s="42">
        <f>(BS!AB15+BS!AB17)/BS!AB12</f>
        <v>0.32930767970845365</v>
      </c>
      <c r="AA14" s="42">
        <f>(BS!AC15+BS!AC17)/BS!AC12</f>
        <v>0.33188319526042487</v>
      </c>
      <c r="AB14" s="42">
        <f>(BS!AD15+BS!AD17)/BS!AD12</f>
        <v>0.3176324346852632</v>
      </c>
      <c r="AC14" s="42">
        <f>(BS!AE15+BS!AE17)/BS!AE12</f>
        <v>0.357389117628721</v>
      </c>
      <c r="AD14" s="42">
        <f>(BS!AF15+BS!AF17)/BS!AF12</f>
        <v>0.38927716046959049</v>
      </c>
      <c r="AE14" s="42">
        <f>(BS!AG15+BS!AG17)/BS!AG12</f>
        <v>0.37455062707352382</v>
      </c>
      <c r="AF14" s="42">
        <f>(BS!AH15+BS!AH17)/BS!AH12</f>
        <v>0.33114543991347778</v>
      </c>
      <c r="AG14" s="42">
        <f>(BS!AI15+BS!AI17)/BS!AI12</f>
        <v>0.3758165929612543</v>
      </c>
      <c r="AH14" s="42">
        <f>(BS!AJ15+BS!AJ17)/BS!AJ12</f>
        <v>0.34771046372768416</v>
      </c>
      <c r="AI14" s="42">
        <f>(BS!AK15+BS!AK17)/BS!AK12</f>
        <v>0.30131212534114071</v>
      </c>
      <c r="AJ14" s="42">
        <f>(BS!AL15+BS!AL17)/BS!AL12</f>
        <v>0.30067707192579823</v>
      </c>
      <c r="AK14" s="42">
        <f>(BS!AM15+BS!AM17)/BS!AM12</f>
        <v>0.33210338983366866</v>
      </c>
      <c r="AL14" s="42">
        <f>(BS!AN15+BS!AN17)/BS!AN12</f>
        <v>0.33134495600303199</v>
      </c>
      <c r="AM14" s="42">
        <f>(BS!AO15+BS!AO17)/BS!AO12</f>
        <v>0.33100326233721755</v>
      </c>
      <c r="AN14" s="42">
        <f>(BS!AP15+BS!AP17)/BS!AP12</f>
        <v>0.29478915783375298</v>
      </c>
      <c r="AO14" s="42">
        <f>(BS!AQ15+BS!AQ17)/BS!AQ12</f>
        <v>0.32592120826130472</v>
      </c>
      <c r="AP14" s="42">
        <f>(BS!AR15+BS!AR17)/BS!AR12</f>
        <v>0.37539631187318023</v>
      </c>
      <c r="AQ14" s="42">
        <f>(BS!AS15+BS!AS17)/BS!AS12</f>
        <v>0.36314904684873284</v>
      </c>
      <c r="AR14" s="42">
        <f>(BS!AT15+BS!AT17)/BS!AT12</f>
        <v>0.36200827819965453</v>
      </c>
      <c r="AS14" s="42">
        <f>(BS!AU15+BS!AU17)/BS!AU12</f>
        <v>0.39305674804386914</v>
      </c>
      <c r="AT14" s="42">
        <f>(BS!AV15+BS!AV17)/BS!AV12</f>
        <v>0.44744131589468272</v>
      </c>
      <c r="AU14" s="42">
        <f>(BS!AW15+BS!AW17)/BS!AW12</f>
        <v>0.34400835023544346</v>
      </c>
      <c r="AV14" s="42">
        <f>(BS!AX15+BS!AX17)/BS!AX12</f>
        <v>0.4075737607918023</v>
      </c>
      <c r="AW14" s="42">
        <f>(BS!AY15+BS!AY17)/BS!AY12</f>
        <v>0.40104362725372861</v>
      </c>
      <c r="AX14" s="42">
        <f>(BS!AZ15+BS!AZ17)/BS!AZ12</f>
        <v>0.38607426213900348</v>
      </c>
      <c r="AY14" s="42">
        <f>(BS!BA15+BS!BA17)/BS!BA12</f>
        <v>0.35346655840614666</v>
      </c>
      <c r="AZ14" s="42">
        <f>(BS!BB15+BS!BB17)/BS!BB12</f>
        <v>0.34631645117156207</v>
      </c>
      <c r="BA14" s="42">
        <f>(BS!BC15+BS!BC17)/BS!BC12</f>
        <v>0.35821697741361397</v>
      </c>
      <c r="BB14" s="42">
        <f>(BS!BD15+BS!BD17)/BS!BD12</f>
        <v>0.38262211035458693</v>
      </c>
      <c r="BC14" s="42">
        <f>(BS!BE15+BS!BE17)/BS!BE12</f>
        <v>0.37690546053102414</v>
      </c>
      <c r="BD14" s="42">
        <f>(BS!BF15+BS!BF17)/BS!BF12</f>
        <v>0.33814182414777905</v>
      </c>
      <c r="BE14" s="42">
        <f>(BS!BG15+BS!BG17)/BS!BG12</f>
        <v>0.37467828027335082</v>
      </c>
      <c r="BF14" s="42">
        <f>(BS!BH15+BS!BH17)/BS!BH12</f>
        <v>0.35312757002563983</v>
      </c>
      <c r="BG14" s="42">
        <f>(BS!BI15+BS!BI17)/BS!BI12</f>
        <v>0.35627554993186689</v>
      </c>
      <c r="BH14" s="42">
        <f>(BS!BJ15+BS!BJ17)/BS!BJ12</f>
        <v>0.35214299442629249</v>
      </c>
      <c r="BI14" s="42">
        <f>(BS!BK15+BS!BK17)/BS!BK12</f>
        <v>0.33556599173659768</v>
      </c>
      <c r="BJ14" s="42">
        <f>(BS!BL15+BS!BL17)/BS!BL12</f>
        <v>0.32193240504674114</v>
      </c>
      <c r="BK14" s="42">
        <f>(BS!BM15+BS!BM17)/BS!BM12</f>
        <v>0.30342310271887735</v>
      </c>
      <c r="BL14" s="42">
        <f>(BS!BN15+BS!BN17)/BS!BN12</f>
        <v>0.28167182501495491</v>
      </c>
      <c r="BM14" s="42">
        <f>(BS!BO15+BS!BO17)/BS!BO12</f>
        <v>0.26732383498955709</v>
      </c>
      <c r="BN14" s="42">
        <f>(BS!BP15+BS!BP17)/BS!BP12</f>
        <v>0.30592426201983075</v>
      </c>
      <c r="BO14" s="42">
        <f>(BS!BQ15+BS!BQ17)/BS!BQ12</f>
        <v>0.29134833089818085</v>
      </c>
      <c r="BP14" s="42">
        <f>(BS!BR15+BS!BR17)/BS!BR12</f>
        <v>0.24538955770453696</v>
      </c>
    </row>
    <row r="15" spans="1:68" s="28" customFormat="1" x14ac:dyDescent="0.25">
      <c r="A15" s="41" t="s">
        <v>275</v>
      </c>
      <c r="B15" s="26" t="s">
        <v>223</v>
      </c>
      <c r="C15" s="65" t="s">
        <v>224</v>
      </c>
      <c r="D15" s="27">
        <f>BS!F19/BS!F22</f>
        <v>1.7723923721467785</v>
      </c>
      <c r="E15" s="27">
        <f>BS!G19/BS!G22</f>
        <v>2.6215149196633512</v>
      </c>
      <c r="F15" s="27">
        <f>BS!H19/BS!H22</f>
        <v>3.1322913505311076</v>
      </c>
      <c r="G15" s="27">
        <f>BS!I19/BS!I22</f>
        <v>3.0719073892641675</v>
      </c>
      <c r="H15" s="27">
        <f>BS!J19/BS!J22</f>
        <v>1.692399339697122</v>
      </c>
      <c r="I15" s="27">
        <f>BS!K19/BS!K22</f>
        <v>1.638119131245072</v>
      </c>
      <c r="J15" s="27">
        <f>BS!L19/BS!L22</f>
        <v>1.7728657392818019</v>
      </c>
      <c r="K15" s="27">
        <f>BS!M19/BS!M22</f>
        <v>1.3252519468621164</v>
      </c>
      <c r="L15" s="27">
        <f>BS!N19/BS!N22</f>
        <v>1.4690992556363558</v>
      </c>
      <c r="M15" s="27">
        <f>BS!O19/BS!O22</f>
        <v>1.7376922213491972</v>
      </c>
      <c r="N15" s="27">
        <f>BS!P19/BS!P22</f>
        <v>2.6998343160213629</v>
      </c>
      <c r="O15" s="27">
        <f>BS!Q19/BS!Q22</f>
        <v>3.1996195815396931</v>
      </c>
      <c r="P15" s="27">
        <f>BS!R19/BS!R22</f>
        <v>3.3273212368361116</v>
      </c>
      <c r="Q15" s="27">
        <f>BS!S19/BS!S22</f>
        <v>2.9971498543258877</v>
      </c>
      <c r="R15" s="27">
        <f>BS!T19/BS!T22</f>
        <v>2.6408431939523731</v>
      </c>
      <c r="S15" s="27">
        <f>BS!U19/BS!U22</f>
        <v>2.4282403831299244</v>
      </c>
      <c r="T15" s="27">
        <f>BS!V19/BS!V22</f>
        <v>2.2319493377335773</v>
      </c>
      <c r="U15" s="27">
        <f>BS!W19/BS!W22</f>
        <v>2.2278591303859017</v>
      </c>
      <c r="V15" s="27">
        <f>BS!X19/BS!X22</f>
        <v>2.0411963642249278</v>
      </c>
      <c r="W15" s="27">
        <f>BS!Y19/BS!Y22</f>
        <v>1.7654337663117294</v>
      </c>
      <c r="X15" s="27">
        <f>BS!Z19/BS!Z22</f>
        <v>1.47967671278454</v>
      </c>
      <c r="Y15" s="27">
        <f>BS!AA19/BS!AA22</f>
        <v>1.4743226795596829</v>
      </c>
      <c r="Z15" s="27">
        <f>BS!AB19/BS!AB22</f>
        <v>1.6383794733288317</v>
      </c>
      <c r="AA15" s="27">
        <f>BS!AC19/BS!AC22</f>
        <v>1.6474871679872427</v>
      </c>
      <c r="AB15" s="27">
        <f>BS!AD19/BS!AD22</f>
        <v>1.538568001476287</v>
      </c>
      <c r="AC15" s="27">
        <f>BS!AE19/BS!AE22</f>
        <v>1.7346548283614136</v>
      </c>
      <c r="AD15" s="27">
        <f>BS!AF19/BS!AF22</f>
        <v>2.0051588966385232</v>
      </c>
      <c r="AE15" s="27">
        <f>BS!AG19/BS!AG22</f>
        <v>1.8470198358576797</v>
      </c>
      <c r="AF15" s="27">
        <f>BS!AH19/BS!AH22</f>
        <v>1.7029549705078404</v>
      </c>
      <c r="AG15" s="27">
        <f>BS!AI19/BS!AI22</f>
        <v>1.8240804833695077</v>
      </c>
      <c r="AH15" s="27">
        <f>BS!AJ19/BS!AJ22</f>
        <v>1.883045267013465</v>
      </c>
      <c r="AI15" s="27">
        <f>BS!AK19/BS!AK22</f>
        <v>1.5654695175393896</v>
      </c>
      <c r="AJ15" s="27">
        <f>BS!AL19/BS!AL22</f>
        <v>1.5505192799059564</v>
      </c>
      <c r="AK15" s="27">
        <f>BS!AM19/BS!AM22</f>
        <v>1.6025514115740336</v>
      </c>
      <c r="AL15" s="27">
        <f>BS!AN19/BS!AN22</f>
        <v>1.6512062521236834</v>
      </c>
      <c r="AM15" s="27">
        <f>BS!AO19/BS!AO22</f>
        <v>1.687765472937341</v>
      </c>
      <c r="AN15" s="27">
        <f>BS!AP19/BS!AP22</f>
        <v>1.4143870715174867</v>
      </c>
      <c r="AO15" s="27">
        <f>BS!AQ19/BS!AQ22</f>
        <v>1.2914147521160821</v>
      </c>
      <c r="AP15" s="27">
        <f>BS!AR19/BS!AR22</f>
        <v>1.6404134455217185</v>
      </c>
      <c r="AQ15" s="27">
        <f>BS!AS19/BS!AS22</f>
        <v>1.6562473670907407</v>
      </c>
      <c r="AR15" s="27">
        <f>BS!AT19/BS!AT22</f>
        <v>1.5219249578761354</v>
      </c>
      <c r="AS15" s="27">
        <f>BS!AU19/BS!AU22</f>
        <v>1.5981312344795655</v>
      </c>
      <c r="AT15" s="27">
        <f>BS!AV19/BS!AV22</f>
        <v>1.9375052428487545</v>
      </c>
      <c r="AU15" s="27">
        <f>BS!AW19/BS!AW22</f>
        <v>2.1662973673339092</v>
      </c>
      <c r="AV15" s="27">
        <f>BS!AX19/BS!AX22</f>
        <v>1.5717447691509598</v>
      </c>
      <c r="AW15" s="27">
        <f>BS!AY19/BS!AY22</f>
        <v>1.5712235498297844</v>
      </c>
      <c r="AX15" s="27">
        <f>BS!AZ19/BS!AZ22</f>
        <v>1.5117176290533432</v>
      </c>
      <c r="AY15" s="27">
        <f>BS!BA19/BS!BA22</f>
        <v>1.4399597859191577</v>
      </c>
      <c r="AZ15" s="27">
        <f>BS!BB19/BS!BB22</f>
        <v>1.3662320996295974</v>
      </c>
      <c r="BA15" s="27">
        <f>BS!BC19/BS!BC22</f>
        <v>1.4331715539539074</v>
      </c>
      <c r="BB15" s="27">
        <f>BS!BD19/BS!BD22</f>
        <v>1.6195004861448712</v>
      </c>
      <c r="BC15" s="27">
        <f>BS!BE19/BS!BE22</f>
        <v>1.5263824016875094</v>
      </c>
      <c r="BD15" s="27">
        <f>BS!BF19/BS!BF22</f>
        <v>1.608330427615938</v>
      </c>
      <c r="BE15" s="27">
        <f>BS!BG19/BS!BG22</f>
        <v>1.5668955641618121</v>
      </c>
      <c r="BF15" s="27">
        <f>BS!BH19/BS!BH22</f>
        <v>1.6857662573897225</v>
      </c>
      <c r="BG15" s="27">
        <f>BS!BI19/BS!BI22</f>
        <v>1.6406219880485768</v>
      </c>
      <c r="BH15" s="27">
        <f>BS!BJ19/BS!BJ22</f>
        <v>1.5094048422880295</v>
      </c>
      <c r="BI15" s="27">
        <f>BS!BK19/BS!BK22</f>
        <v>1.4660317058507104</v>
      </c>
      <c r="BJ15" s="27">
        <f>BS!BL19/BS!BL22</f>
        <v>1.3655398509262984</v>
      </c>
      <c r="BK15" s="27">
        <f>BS!BM19/BS!BM22</f>
        <v>1.266487371375117</v>
      </c>
      <c r="BL15" s="27">
        <f>BS!BN19/BS!BN22</f>
        <v>1.1987819174791983</v>
      </c>
      <c r="BM15" s="27">
        <f>BS!BO19/BS!BO22</f>
        <v>1.1615147942605744</v>
      </c>
      <c r="BN15" s="27">
        <f>BS!BP19/BS!BP22</f>
        <v>1.4645882846358171</v>
      </c>
      <c r="BO15" s="27">
        <f>BS!BQ19/BS!BQ22</f>
        <v>1.347708824299555</v>
      </c>
      <c r="BP15" s="27">
        <f>BS!BR19/BS!BR22</f>
        <v>1.1344223163511269</v>
      </c>
    </row>
    <row r="16" spans="1:68" s="28" customFormat="1" x14ac:dyDescent="0.25">
      <c r="A16" s="41" t="s">
        <v>276</v>
      </c>
      <c r="B16" s="26" t="s">
        <v>225</v>
      </c>
      <c r="C16" s="65" t="s">
        <v>226</v>
      </c>
      <c r="D16" s="27">
        <f>(BS!F15+BS!F17)/BS!F22</f>
        <v>1.1402051430222482</v>
      </c>
      <c r="E16" s="27">
        <f>(BS!G15+BS!G17)/BS!G22</f>
        <v>1.5682325937260904</v>
      </c>
      <c r="F16" s="27">
        <f>(BS!H15+BS!H17)/BS!H22</f>
        <v>1.8031866464339912</v>
      </c>
      <c r="G16" s="27">
        <f>(BS!I15+BS!I17)/BS!I22</f>
        <v>1.7964213891610374</v>
      </c>
      <c r="H16" s="27">
        <f>(BS!J15+BS!J17)/BS!J22</f>
        <v>0.92488337041556012</v>
      </c>
      <c r="I16" s="27">
        <f>(BS!K15+BS!K17)/BS!K22</f>
        <v>1.0798939144147373</v>
      </c>
      <c r="J16" s="27">
        <f>(BS!L15+BS!L17)/BS!L22</f>
        <v>1.1155029337174929</v>
      </c>
      <c r="K16" s="27">
        <f>(BS!M15+BS!M17)/BS!M22</f>
        <v>0.76743014200641324</v>
      </c>
      <c r="L16" s="27">
        <f>(BS!N15+BS!N17)/BS!N22</f>
        <v>0.84928245060814733</v>
      </c>
      <c r="M16" s="27">
        <f>(BS!O15+BS!O17)/BS!O22</f>
        <v>1.0473004826579864</v>
      </c>
      <c r="N16" s="27">
        <f>(BS!P15+BS!P17)/BS!P22</f>
        <v>1.8276794061293817</v>
      </c>
      <c r="O16" s="27">
        <f>(BS!Q15+BS!Q17)/BS!Q22</f>
        <v>2.0399839823806185</v>
      </c>
      <c r="P16" s="27">
        <f>(BS!R15+BS!R17)/BS!R22</f>
        <v>2.2159582660000217</v>
      </c>
      <c r="Q16" s="27">
        <f>(BS!S15+BS!S17)/BS!S22</f>
        <v>2.0124350800152007</v>
      </c>
      <c r="R16" s="27">
        <f>(BS!T15+BS!T17)/BS!T22</f>
        <v>1.7719507742107392</v>
      </c>
      <c r="S16" s="27">
        <f>(BS!U15+BS!U17)/BS!U22</f>
        <v>1.5601821139393499</v>
      </c>
      <c r="T16" s="27">
        <f>(BS!V15+BS!V17)/BS!V22</f>
        <v>1.4274182758774472</v>
      </c>
      <c r="U16" s="27">
        <f>(BS!W15+BS!W17)/BS!W22</f>
        <v>1.4715890459728116</v>
      </c>
      <c r="V16" s="27">
        <f>(BS!X15+BS!X17)/BS!X22</f>
        <v>1.2119619385121265</v>
      </c>
      <c r="W16" s="27">
        <f>(BS!Y15+BS!Y17)/BS!Y22</f>
        <v>0.98357383519806696</v>
      </c>
      <c r="X16" s="27">
        <f>(BS!Z15+BS!Z17)/BS!Z22</f>
        <v>0.81705575734050517</v>
      </c>
      <c r="Y16" s="27">
        <f>(BS!AA15+BS!AA17)/BS!AA22</f>
        <v>0.82713450921586162</v>
      </c>
      <c r="Z16" s="27">
        <f>(BS!AB15+BS!AB17)/BS!AB22</f>
        <v>0.86883862255232946</v>
      </c>
      <c r="AA16" s="27">
        <f>(BS!AC15+BS!AC17)/BS!AC22</f>
        <v>0.87865650072257928</v>
      </c>
      <c r="AB16" s="27">
        <f>(BS!AD15+BS!AD17)/BS!AD22</f>
        <v>0.80632958110352448</v>
      </c>
      <c r="AC16" s="27">
        <f>(BS!AE15+BS!AE17)/BS!AE22</f>
        <v>0.97733587612720718</v>
      </c>
      <c r="AD16" s="27">
        <f>(BS!AF15+BS!AF17)/BS!AF22</f>
        <v>1.1698371702763648</v>
      </c>
      <c r="AE16" s="27">
        <f>(BS!AG15+BS!AG17)/BS!AG22</f>
        <v>1.0663508243007203</v>
      </c>
      <c r="AF16" s="27">
        <f>(BS!AH15+BS!AH17)/BS!AH22</f>
        <v>0.89507121277514012</v>
      </c>
      <c r="AG16" s="27">
        <f>(BS!AI15+BS!AI17)/BS!AI22</f>
        <v>1.0613363055083005</v>
      </c>
      <c r="AH16" s="27">
        <f>(BS!AJ15+BS!AJ17)/BS!AJ22</f>
        <v>1.0024650067411569</v>
      </c>
      <c r="AI16" s="27">
        <f>(BS!AK15+BS!AK17)/BS!AK22</f>
        <v>0.7730070728277042</v>
      </c>
      <c r="AJ16" s="27">
        <f>(BS!AL15+BS!AL17)/BS!AL22</f>
        <v>0.7668826689724183</v>
      </c>
      <c r="AK16" s="27">
        <f>(BS!AM15+BS!AM17)/BS!AM22</f>
        <v>0.86431614600013595</v>
      </c>
      <c r="AL16" s="27">
        <f>(BS!AN15+BS!AN17)/BS!AN22</f>
        <v>0.87846221057230245</v>
      </c>
      <c r="AM16" s="27">
        <f>(BS!AO15+BS!AO17)/BS!AO22</f>
        <v>0.88965913993959445</v>
      </c>
      <c r="AN16" s="27">
        <f>(BS!AP15+BS!AP17)/BS!AP22</f>
        <v>0.71173513149734102</v>
      </c>
      <c r="AO16" s="27">
        <f>(BS!AQ15+BS!AQ17)/BS!AQ22</f>
        <v>0.74682066463745156</v>
      </c>
      <c r="AP16" s="27">
        <f>(BS!AR15+BS!AR17)/BS!AR22</f>
        <v>0.99120146926920949</v>
      </c>
      <c r="AQ16" s="27">
        <f>(BS!AS15+BS!AS17)/BS!AS22</f>
        <v>0.96461369955345855</v>
      </c>
      <c r="AR16" s="27">
        <f>(BS!AT15+BS!AT17)/BS!AT22</f>
        <v>0.91295771174947604</v>
      </c>
      <c r="AS16" s="27">
        <f>(BS!AU15+BS!AU17)/BS!AU22</f>
        <v>1.0212130140157414</v>
      </c>
      <c r="AT16" s="27">
        <f>(BS!AV15+BS!AV17)/BS!AV22</f>
        <v>1.3143612113077763</v>
      </c>
      <c r="AU16" s="27">
        <f>(BS!AW15+BS!AW17)/BS!AW22</f>
        <v>1.0892327336913659</v>
      </c>
      <c r="AV16" s="27">
        <f>(BS!AX15+BS!AX17)/BS!AX22</f>
        <v>1.0481756873595021</v>
      </c>
      <c r="AW16" s="27">
        <f>(BS!AY15+BS!AY17)/BS!AY22</f>
        <v>1.0311728189039451</v>
      </c>
      <c r="AX16" s="27">
        <f>(BS!AZ15+BS!AZ17)/BS!AZ22</f>
        <v>0.96970953033829677</v>
      </c>
      <c r="AY16" s="27">
        <f>(BS!BA15+BS!BA17)/BS!BA22</f>
        <v>0.86244418817824298</v>
      </c>
      <c r="AZ16" s="27">
        <f>(BS!BB15+BS!BB17)/BS!BB22</f>
        <v>0.81946510339195622</v>
      </c>
      <c r="BA16" s="27">
        <f>(BS!BC15+BS!BC17)/BS!BC22</f>
        <v>0.87160335958615476</v>
      </c>
      <c r="BB16" s="27">
        <f>(BS!BD15+BS!BD17)/BS!BD22</f>
        <v>1.002278804083617</v>
      </c>
      <c r="BC16" s="27">
        <f>(BS!BE15+BS!BE17)/BS!BE22</f>
        <v>0.95220732258550544</v>
      </c>
      <c r="BD16" s="27">
        <f>(BS!BF15+BS!BF17)/BS!BF22</f>
        <v>0.88198560877420984</v>
      </c>
      <c r="BE16" s="27">
        <f>(BS!BG15+BS!BG17)/BS!BG22</f>
        <v>0.96176001562144042</v>
      </c>
      <c r="BF16" s="27">
        <f>(BS!BH15+BS!BH17)/BS!BH22</f>
        <v>0.94841811212888971</v>
      </c>
      <c r="BG16" s="27">
        <f>(BS!BI15+BS!BI17)/BS!BI22</f>
        <v>0.94078905095418619</v>
      </c>
      <c r="BH16" s="27">
        <f>(BS!BJ15+BS!BJ17)/BS!BJ22</f>
        <v>0.88366933539114489</v>
      </c>
      <c r="BI16" s="27">
        <f>(BS!BK15+BS!BK17)/BS!BK22</f>
        <v>0.82751637502768727</v>
      </c>
      <c r="BJ16" s="27">
        <f>(BS!BL15+BS!BL17)/BS!BL22</f>
        <v>0.76154393344261273</v>
      </c>
      <c r="BK16" s="27">
        <f>(BS!BM15+BS!BM17)/BS!BM22</f>
        <v>0.68770463049579045</v>
      </c>
      <c r="BL16" s="27">
        <f>(BS!BN15+BS!BN17)/BS!BN22</f>
        <v>0.61933491550624775</v>
      </c>
      <c r="BM16" s="27">
        <f>(BS!BO15+BS!BO17)/BS!BO22</f>
        <v>0.5778244241884003</v>
      </c>
      <c r="BN16" s="27">
        <f>(BS!BP15+BS!BP17)/BS!BP22</f>
        <v>0.75397735215993289</v>
      </c>
      <c r="BO16" s="27">
        <f>(BS!BQ15+BS!BQ17)/BS!BQ22</f>
        <v>0.68400104739460599</v>
      </c>
      <c r="BP16" s="27">
        <f>(BS!BR15+BS!BR17)/BS!BR22</f>
        <v>0.52376494816409636</v>
      </c>
    </row>
    <row r="17" spans="1:68" s="28" customFormat="1" x14ac:dyDescent="0.25">
      <c r="A17" s="41" t="s">
        <v>277</v>
      </c>
      <c r="B17" s="28" t="s">
        <v>227</v>
      </c>
      <c r="C17" s="65" t="s">
        <v>228</v>
      </c>
      <c r="D17" s="43">
        <f>BS!F17/BS!F22</f>
        <v>0.95420398728691136</v>
      </c>
      <c r="E17" s="43">
        <f>BS!G17/BS!G22</f>
        <v>1.3753634276970159</v>
      </c>
      <c r="F17" s="43">
        <f>BS!H17/BS!H22</f>
        <v>1.6661608497723825</v>
      </c>
      <c r="G17" s="43">
        <f>BS!I17/BS!I22</f>
        <v>1.7384107667715156</v>
      </c>
      <c r="H17" s="43">
        <f>BS!J17/BS!J22</f>
        <v>0.69344721165578116</v>
      </c>
      <c r="I17" s="43">
        <f>BS!K17/BS!K22</f>
        <v>0.8841230019353451</v>
      </c>
      <c r="J17" s="43">
        <f>BS!L17/BS!L22</f>
        <v>0.98877534176683324</v>
      </c>
      <c r="K17" s="43">
        <f>BS!M17/BS!M22</f>
        <v>0.71161245991754474</v>
      </c>
      <c r="L17" s="43">
        <f>BS!N17/BS!N22</f>
        <v>0.56464379947229559</v>
      </c>
      <c r="M17" s="43">
        <f>BS!O17/BS!O22</f>
        <v>0.77604669435402396</v>
      </c>
      <c r="N17" s="43">
        <f>BS!P17/BS!P22</f>
        <v>1.1766061627035185</v>
      </c>
      <c r="O17" s="43">
        <f>BS!Q17/BS!Q22</f>
        <v>1.4988987886675342</v>
      </c>
      <c r="P17" s="43">
        <f>BS!R17/BS!R22</f>
        <v>1.5323904862097761</v>
      </c>
      <c r="Q17" s="43">
        <f>BS!S17/BS!S22</f>
        <v>1.4893066756745343</v>
      </c>
      <c r="R17" s="43">
        <f>BS!T17/BS!T22</f>
        <v>1.4114419366617652</v>
      </c>
      <c r="S17" s="43">
        <f>BS!U17/BS!U22</f>
        <v>1.3978971474268682</v>
      </c>
      <c r="T17" s="43">
        <f>BS!V17/BS!V22</f>
        <v>0.9237925344512331</v>
      </c>
      <c r="U17" s="43">
        <f>BS!W17/BS!W22</f>
        <v>0.80886665355031517</v>
      </c>
      <c r="V17" s="43">
        <f>BS!X17/BS!X22</f>
        <v>0.68560938418420803</v>
      </c>
      <c r="W17" s="43">
        <f>BS!Y17/BS!Y22</f>
        <v>0.55849710722406076</v>
      </c>
      <c r="X17" s="43">
        <f>BS!Z17/BS!Z22</f>
        <v>0.44725094962153766</v>
      </c>
      <c r="Y17" s="43">
        <f>BS!AA17/BS!AA22</f>
        <v>0.54240775732797175</v>
      </c>
      <c r="Z17" s="43">
        <f>BS!AB17/BS!AB22</f>
        <v>0.52536124240378124</v>
      </c>
      <c r="AA17" s="43">
        <f>BS!AC17/BS!AC22</f>
        <v>0.50726939751831368</v>
      </c>
      <c r="AB17" s="43">
        <f>BS!AD17/BS!AD22</f>
        <v>0.4296487666851202</v>
      </c>
      <c r="AC17" s="43">
        <f>BS!AE17/BS!AE22</f>
        <v>0.57987698603147342</v>
      </c>
      <c r="AD17" s="43">
        <f>BS!AF17/BS!AF22</f>
        <v>0.61824820389113222</v>
      </c>
      <c r="AE17" s="43">
        <f>BS!AG17/BS!AG22</f>
        <v>0.55846074701505044</v>
      </c>
      <c r="AF17" s="43">
        <f>BS!AH17/BS!AH22</f>
        <v>0.59590850237375914</v>
      </c>
      <c r="AG17" s="43">
        <f>BS!AI17/BS!AI22</f>
        <v>0.59894996187012373</v>
      </c>
      <c r="AH17" s="43">
        <f>BS!AJ17/BS!AJ22</f>
        <v>0.53428153154456393</v>
      </c>
      <c r="AI17" s="43">
        <f>BS!AK17/BS!AK22</f>
        <v>0.44407472330364239</v>
      </c>
      <c r="AJ17" s="43">
        <f>BS!AL17/BS!AL22</f>
        <v>0.39798991557451102</v>
      </c>
      <c r="AK17" s="43">
        <f>BS!AM17/BS!AM22</f>
        <v>0.38484680855193565</v>
      </c>
      <c r="AL17" s="43">
        <f>BS!AN17/BS!AN22</f>
        <v>0.42711033444978402</v>
      </c>
      <c r="AM17" s="43">
        <f>BS!AO17/BS!AO22</f>
        <v>0.36526199721942565</v>
      </c>
      <c r="AN17" s="43">
        <f>BS!AP17/BS!AP22</f>
        <v>0.31741465538855385</v>
      </c>
      <c r="AO17" s="43">
        <f>BS!AQ17/BS!AQ22</f>
        <v>0.27607054997289748</v>
      </c>
      <c r="AP17" s="43">
        <f>BS!AR17/BS!AR22</f>
        <v>0.55264169478494851</v>
      </c>
      <c r="AQ17" s="43">
        <f>BS!AS17/BS!AS22</f>
        <v>0.57961917600471824</v>
      </c>
      <c r="AR17" s="43">
        <f>BS!AT17/BS!AT22</f>
        <v>0.53388402580857275</v>
      </c>
      <c r="AS17" s="43">
        <f>BS!AU17/BS!AU22</f>
        <v>0.5289364030472663</v>
      </c>
      <c r="AT17" s="43">
        <f>BS!AV17/BS!AV22</f>
        <v>0.734627967452395</v>
      </c>
      <c r="AU17" s="43">
        <f>BS!AW17/BS!AW22</f>
        <v>0.78341533030382693</v>
      </c>
      <c r="AV17" s="43">
        <f>BS!AX17/BS!AX22</f>
        <v>0.74438872557496116</v>
      </c>
      <c r="AW17" s="43">
        <f>BS!AY17/BS!AY22</f>
        <v>0.75171884386890064</v>
      </c>
      <c r="AX17" s="43">
        <f>BS!AZ17/BS!AZ22</f>
        <v>0.69119663297516187</v>
      </c>
      <c r="AY17" s="43">
        <f>BS!BA17/BS!BA22</f>
        <v>0.61604423548892628</v>
      </c>
      <c r="AZ17" s="43">
        <f>BS!BB17/BS!BB22</f>
        <v>0.58689882462740983</v>
      </c>
      <c r="BA17" s="43">
        <f>BS!BC17/BS!BC22</f>
        <v>0.55869104013484849</v>
      </c>
      <c r="BB17" s="43">
        <f>BS!BD17/BS!BD22</f>
        <v>0.61150947982498793</v>
      </c>
      <c r="BC17" s="43">
        <f>BS!BE17/BS!BE22</f>
        <v>0.56537592285671234</v>
      </c>
      <c r="BD17" s="43">
        <f>BS!BF17/BS!BF22</f>
        <v>0.47231115478492408</v>
      </c>
      <c r="BE17" s="43">
        <f>BS!BG17/BS!BG22</f>
        <v>0.5143033813909591</v>
      </c>
      <c r="BF17" s="43">
        <f>BS!BH17/BS!BH22</f>
        <v>0.46888195933216398</v>
      </c>
      <c r="BG17" s="43">
        <f>BS!BI17/BS!BI22</f>
        <v>0.44127096318190578</v>
      </c>
      <c r="BH17" s="43">
        <f>BS!BJ17/BS!BJ22</f>
        <v>0.41638532523069999</v>
      </c>
      <c r="BI17" s="43">
        <f>BS!BK17/BS!BK22</f>
        <v>0.39043761668196059</v>
      </c>
      <c r="BJ17" s="43">
        <f>BS!BL17/BS!BL22</f>
        <v>0.36303467046052024</v>
      </c>
      <c r="BK17" s="43">
        <f>BS!BM17/BS!BM22</f>
        <v>0.32559635173058937</v>
      </c>
      <c r="BL17" s="43">
        <f>BS!BN17/BS!BN22</f>
        <v>9.3615074486032082E-2</v>
      </c>
      <c r="BM17" s="43">
        <f>BS!BO17/BS!BO22</f>
        <v>8.5142479224774983E-2</v>
      </c>
      <c r="BN17" s="43">
        <f>BS!BP17/BS!BP22</f>
        <v>0.2282119390465539</v>
      </c>
      <c r="BO17" s="43">
        <f>BS!BQ17/BS!BQ22</f>
        <v>0.20851008117308198</v>
      </c>
      <c r="BP17" s="43">
        <f>BS!BR17/BS!BR22</f>
        <v>0.41908684561559523</v>
      </c>
    </row>
    <row r="18" spans="1:68" s="28" customFormat="1" x14ac:dyDescent="0.25">
      <c r="A18" s="41" t="s">
        <v>278</v>
      </c>
      <c r="B18" s="26" t="s">
        <v>229</v>
      </c>
      <c r="C18" s="65" t="s">
        <v>230</v>
      </c>
      <c r="D18" s="27">
        <f>BS!F22/BS!F19</f>
        <v>0.56420915352325063</v>
      </c>
      <c r="E18" s="27">
        <f>BS!G22/BS!G19</f>
        <v>0.38145882462817254</v>
      </c>
      <c r="F18" s="27">
        <f>BS!H22/BS!H19</f>
        <v>0.31925510372157467</v>
      </c>
      <c r="G18" s="27">
        <f>BS!I22/BS!I19</f>
        <v>0.32553064701587114</v>
      </c>
      <c r="H18" s="27">
        <f>BS!J22/BS!J19</f>
        <v>0.59087709179735537</v>
      </c>
      <c r="I18" s="27">
        <f>BS!K22/BS!K19</f>
        <v>0.61045621220474855</v>
      </c>
      <c r="J18" s="27">
        <f>BS!L22/BS!L19</f>
        <v>0.56405850586582251</v>
      </c>
      <c r="K18" s="27">
        <f>BS!M22/BS!M19</f>
        <v>0.75457350005616952</v>
      </c>
      <c r="L18" s="27">
        <f>BS!N22/BS!N19</f>
        <v>0.6806892020150398</v>
      </c>
      <c r="M18" s="27">
        <f>BS!O22/BS!O19</f>
        <v>0.57547590287511874</v>
      </c>
      <c r="N18" s="27">
        <f>BS!P22/BS!P19</f>
        <v>0.37039309933420644</v>
      </c>
      <c r="O18" s="27">
        <f>BS!Q22/BS!Q19</f>
        <v>0.31253715465723853</v>
      </c>
      <c r="P18" s="27">
        <f>BS!R22/BS!R19</f>
        <v>0.30054206637134973</v>
      </c>
      <c r="Q18" s="27">
        <f>BS!S22/BS!S19</f>
        <v>0.33365031733620731</v>
      </c>
      <c r="R18" s="27">
        <f>BS!T22/BS!T19</f>
        <v>0.37866693573099547</v>
      </c>
      <c r="S18" s="27">
        <f>BS!U22/BS!U19</f>
        <v>0.41182084234635447</v>
      </c>
      <c r="T18" s="27">
        <f>BS!V22/BS!V19</f>
        <v>0.44803884348712208</v>
      </c>
      <c r="U18" s="27">
        <f>BS!W22/BS!W19</f>
        <v>0.4488614142433609</v>
      </c>
      <c r="V18" s="27">
        <f>BS!X22/BS!X19</f>
        <v>0.48990876993831739</v>
      </c>
      <c r="W18" s="27">
        <f>BS!Y22/BS!Y19</f>
        <v>0.56643303140686962</v>
      </c>
      <c r="X18" s="27">
        <f>BS!Z22/BS!Z19</f>
        <v>0.67582330069799035</v>
      </c>
      <c r="Y18" s="27">
        <f>BS!AA22/BS!AA19</f>
        <v>0.67827756695614094</v>
      </c>
      <c r="Z18" s="27">
        <f>BS!AB22/BS!AB19</f>
        <v>0.61035920937670007</v>
      </c>
      <c r="AA18" s="27">
        <f>BS!AC22/BS!AC19</f>
        <v>0.60698500081291284</v>
      </c>
      <c r="AB18" s="27">
        <f>BS!AD22/BS!AD19</f>
        <v>0.6499550224887557</v>
      </c>
      <c r="AC18" s="27">
        <f>BS!AE22/BS!AE19</f>
        <v>0.57648356528925015</v>
      </c>
      <c r="AD18" s="27">
        <f>BS!AF22/BS!AF19</f>
        <v>0.49871359405801419</v>
      </c>
      <c r="AE18" s="27">
        <f>BS!AG22/BS!AG19</f>
        <v>0.54141270201120573</v>
      </c>
      <c r="AF18" s="27">
        <f>BS!AH22/BS!AH19</f>
        <v>0.58721458718417474</v>
      </c>
      <c r="AG18" s="27">
        <f>BS!AI22/BS!AI19</f>
        <v>0.54822142395425655</v>
      </c>
      <c r="AH18" s="27">
        <f>BS!AJ22/BS!AJ19</f>
        <v>0.53105467909755211</v>
      </c>
      <c r="AI18" s="27">
        <f>BS!AK22/BS!AK19</f>
        <v>0.6387859928258478</v>
      </c>
      <c r="AJ18" s="27">
        <f>BS!AL22/BS!AL19</f>
        <v>0.64494522122978892</v>
      </c>
      <c r="AK18" s="27">
        <f>BS!AM22/BS!AM19</f>
        <v>0.62400494160608255</v>
      </c>
      <c r="AL18" s="27">
        <f>BS!AN22/BS!AN19</f>
        <v>0.6056178619199506</v>
      </c>
      <c r="AM18" s="27">
        <f>BS!AO22/BS!AO19</f>
        <v>0.59249938219178477</v>
      </c>
      <c r="AN18" s="27">
        <f>BS!AP22/BS!AP19</f>
        <v>0.70702003725692042</v>
      </c>
      <c r="AO18" s="27">
        <f>BS!AQ22/BS!AQ19</f>
        <v>0.77434456928838946</v>
      </c>
      <c r="AP18" s="27">
        <f>BS!AR22/BS!AR19</f>
        <v>0.60960241622620881</v>
      </c>
      <c r="AQ18" s="27">
        <f>BS!AS22/BS!AS19</f>
        <v>0.60377454471462</v>
      </c>
      <c r="AR18" s="27">
        <f>BS!AT22/BS!AT19</f>
        <v>0.65706261982556091</v>
      </c>
      <c r="AS18" s="27">
        <f>BS!AU22/BS!AU19</f>
        <v>0.62573084013695024</v>
      </c>
      <c r="AT18" s="27">
        <f>BS!AV22/BS!AV19</f>
        <v>0.51612763562367403</v>
      </c>
      <c r="AU18" s="27">
        <f>BS!AW22/BS!AW19</f>
        <v>0.46161714226275091</v>
      </c>
      <c r="AV18" s="27">
        <f>BS!AX22/BS!AX19</f>
        <v>0.63623561511210858</v>
      </c>
      <c r="AW18" s="27">
        <f>BS!AY22/BS!AY19</f>
        <v>0.63644667247275744</v>
      </c>
      <c r="AX18" s="27">
        <f>BS!AZ22/BS!AZ19</f>
        <v>0.66149919851514383</v>
      </c>
      <c r="AY18" s="27">
        <f>BS!BA22/BS!BA19</f>
        <v>0.69446383835065095</v>
      </c>
      <c r="AZ18" s="27">
        <f>BS!BB22/BS!BB19</f>
        <v>0.73194005635727089</v>
      </c>
      <c r="BA18" s="27">
        <f>BS!BC22/BS!BC19</f>
        <v>0.69775317354098221</v>
      </c>
      <c r="BB18" s="27">
        <f>BS!BD22/BS!BD19</f>
        <v>0.61747434382094135</v>
      </c>
      <c r="BC18" s="27">
        <f>BS!BE22/BS!BE19</f>
        <v>0.65514382168874508</v>
      </c>
      <c r="BD18" s="27">
        <f>BS!BF22/BS!BF19</f>
        <v>0.62176278134731366</v>
      </c>
      <c r="BE18" s="27">
        <f>BS!BG22/BS!BG19</f>
        <v>0.6382046275910771</v>
      </c>
      <c r="BF18" s="27">
        <f>BS!BH22/BS!BH19</f>
        <v>0.59320205017534389</v>
      </c>
      <c r="BG18" s="27">
        <f>BS!BI22/BS!BI19</f>
        <v>0.60952492852387108</v>
      </c>
      <c r="BH18" s="27">
        <f>BS!BJ22/BS!BJ19</f>
        <v>0.66251278118609402</v>
      </c>
      <c r="BI18" s="27">
        <f>BS!BK22/BS!BK19</f>
        <v>0.6821134877295979</v>
      </c>
      <c r="BJ18" s="27">
        <f>BS!BL22/BS!BL19</f>
        <v>0.73231110708461677</v>
      </c>
      <c r="BK18" s="27">
        <f>BS!BM22/BS!BM19</f>
        <v>0.78958544917366813</v>
      </c>
      <c r="BL18" s="27">
        <f>BS!BN22/BS!BN19</f>
        <v>0.83418008348240913</v>
      </c>
      <c r="BM18" s="27">
        <f>BS!BO22/BS!BO19</f>
        <v>0.86094469475664703</v>
      </c>
      <c r="BN18" s="27">
        <f>BS!BP22/BS!BP19</f>
        <v>0.68278574292205185</v>
      </c>
      <c r="BO18" s="27">
        <f>BS!BQ22/BS!BQ19</f>
        <v>0.74200003885834187</v>
      </c>
      <c r="BP18" s="27">
        <f>BS!BR22/BS!BR19</f>
        <v>0.88150593089221252</v>
      </c>
    </row>
    <row r="19" spans="1:68" s="28" customFormat="1" x14ac:dyDescent="0.25">
      <c r="A19" s="41" t="s">
        <v>279</v>
      </c>
      <c r="B19" s="26" t="s">
        <v>231</v>
      </c>
      <c r="C19" s="65" t="s">
        <v>232</v>
      </c>
      <c r="D19" s="27">
        <f>(BS!F15+BS!F17)/(BS!F15+BS!F17+BS!F22)</f>
        <v>0.53275507104525976</v>
      </c>
      <c r="E19" s="27">
        <f>(BS!G15+BS!G17)/(BS!G15+BS!G17+BS!G22)</f>
        <v>0.61062716732009004</v>
      </c>
      <c r="F19" s="27">
        <f>(BS!H15+BS!H17)/(BS!H15+BS!H17+BS!H22)</f>
        <v>0.64326314080008673</v>
      </c>
      <c r="G19" s="27">
        <f>(BS!I15+BS!I17)/(BS!I15+BS!I17+BS!I22)</f>
        <v>0.64240010326197194</v>
      </c>
      <c r="H19" s="27">
        <f>(BS!J15+BS!J17)/(BS!J15+BS!J17+BS!J22)</f>
        <v>0.48048800495163946</v>
      </c>
      <c r="I19" s="27">
        <f>(BS!K15+BS!K17)/(BS!K15+BS!K17+BS!K22)</f>
        <v>0.51920624745835142</v>
      </c>
      <c r="J19" s="27">
        <f>(BS!L15+BS!L17)/(BS!L15+BS!L17+BS!L22)</f>
        <v>0.52729916651888631</v>
      </c>
      <c r="K19" s="27">
        <f>(BS!M15+BS!M17)/(BS!M15+BS!M17+BS!M22)</f>
        <v>0.43420677500453569</v>
      </c>
      <c r="L19" s="27">
        <f>(BS!N15+BS!N17)/(BS!N15+BS!N17+BS!N22)</f>
        <v>0.45924972160356353</v>
      </c>
      <c r="M19" s="27">
        <f>(BS!O15+BS!O17)/(BS!O15+BS!O17+BS!O22)</f>
        <v>0.51155191508492603</v>
      </c>
      <c r="N19" s="27">
        <f>(BS!P15+BS!P17)/(BS!P15+BS!P17+BS!P22)</f>
        <v>0.64635311986487465</v>
      </c>
      <c r="O19" s="27">
        <f>(BS!Q15+BS!Q17)/(BS!Q15+BS!Q17+BS!Q22)</f>
        <v>0.67105089836134679</v>
      </c>
      <c r="P19" s="27">
        <f>(BS!R15+BS!R17)/(BS!R15+BS!R17+BS!R22)</f>
        <v>0.68905069118207485</v>
      </c>
      <c r="Q19" s="27">
        <f>(BS!S15+BS!S17)/(BS!S15+BS!S17+BS!S22)</f>
        <v>0.66804263878279035</v>
      </c>
      <c r="R19" s="27">
        <f>(BS!T15+BS!T17)/(BS!T15+BS!T17+BS!T22)</f>
        <v>0.63924323285115658</v>
      </c>
      <c r="S19" s="27">
        <f>(BS!U15+BS!U17)/(BS!U15+BS!U17+BS!U22)</f>
        <v>0.60940278640518231</v>
      </c>
      <c r="T19" s="27">
        <f>(BS!V15+BS!V17)/(BS!V15+BS!V17+BS!V22)</f>
        <v>0.58803968399779538</v>
      </c>
      <c r="U19" s="27">
        <f>(BS!W15+BS!W17)/(BS!W15+BS!W17+BS!W22)</f>
        <v>0.59540199385921688</v>
      </c>
      <c r="V19" s="27">
        <f>(BS!X15+BS!X17)/(BS!X15+BS!X17+BS!X22)</f>
        <v>0.54791265501039821</v>
      </c>
      <c r="W19" s="27">
        <f>(BS!Y15+BS!Y17)/(BS!Y15+BS!Y17+BS!Y22)</f>
        <v>0.4958594521387471</v>
      </c>
      <c r="X19" s="27">
        <f>(BS!Z15+BS!Z17)/(BS!Z15+BS!Z17+BS!Z22)</f>
        <v>0.4496591554990978</v>
      </c>
      <c r="Y19" s="27">
        <f>(BS!AA15+BS!AA17)/(BS!AA15+BS!AA17+BS!AA22)</f>
        <v>0.4526949193088346</v>
      </c>
      <c r="Z19" s="27">
        <f>(BS!AB15+BS!AB17)/(BS!AB15+BS!AB17+BS!AB22)</f>
        <v>0.46490831903170443</v>
      </c>
      <c r="AA19" s="27">
        <f>(BS!AC15+BS!AC17)/(BS!AC15+BS!AC17+BS!AC22)</f>
        <v>0.46770471365288202</v>
      </c>
      <c r="AB19" s="27">
        <f>(BS!AD15+BS!AD17)/(BS!AD15+BS!AD17+BS!AD22)</f>
        <v>0.44639117331562544</v>
      </c>
      <c r="AC19" s="27">
        <f>(BS!AE15+BS!AE17)/(BS!AE15+BS!AE17+BS!AE22)</f>
        <v>0.4942690252712193</v>
      </c>
      <c r="AD19" s="27">
        <f>(BS!AF15+BS!AF17)/(BS!AF15+BS!AF17+BS!AF22)</f>
        <v>0.53913592517514419</v>
      </c>
      <c r="AE19" s="27">
        <f>(BS!AG15+BS!AG17)/(BS!AG15+BS!AG17+BS!AG22)</f>
        <v>0.51605507243020421</v>
      </c>
      <c r="AF19" s="27">
        <f>(BS!AH15+BS!AH17)/(BS!AH15+BS!AH17+BS!AH22)</f>
        <v>0.47231534453230323</v>
      </c>
      <c r="AG19" s="27">
        <f>(BS!AI15+BS!AI17)/(BS!AI15+BS!AI17+BS!AI22)</f>
        <v>0.51487780168243236</v>
      </c>
      <c r="AH19" s="27">
        <f>(BS!AJ15+BS!AJ17)/(BS!AJ15+BS!AJ17+BS!AJ22)</f>
        <v>0.5006154930879837</v>
      </c>
      <c r="AI19" s="27">
        <f>(BS!AK15+BS!AK17)/(BS!AK15+BS!AK17+BS!AK22)</f>
        <v>0.43598645751303372</v>
      </c>
      <c r="AJ19" s="27">
        <f>(BS!AL15+BS!AL17)/(BS!AL15+BS!AL17+BS!AL22)</f>
        <v>0.43403146255230463</v>
      </c>
      <c r="AK19" s="27">
        <f>(BS!AM15+BS!AM17)/(BS!AM15+BS!AM17+BS!AM22)</f>
        <v>0.46361028833790557</v>
      </c>
      <c r="AL19" s="27">
        <f>(BS!AN15+BS!AN17)/(BS!AN15+BS!AN17+BS!AN22)</f>
        <v>0.46764965812363368</v>
      </c>
      <c r="AM19" s="27">
        <f>(BS!AO15+BS!AO17)/(BS!AO15+BS!AO17+BS!AO22)</f>
        <v>0.47080403080951078</v>
      </c>
      <c r="AN19" s="27">
        <f>(BS!AP15+BS!AP17)/(BS!AP15+BS!AP17+BS!AP22)</f>
        <v>0.41579746679309576</v>
      </c>
      <c r="AO19" s="27">
        <f>(BS!AQ15+BS!AQ17)/(BS!AQ15+BS!AQ17+BS!AQ22)</f>
        <v>0.42753138874301805</v>
      </c>
      <c r="AP19" s="27">
        <f>(BS!AR15+BS!AR17)/(BS!AR15+BS!AR17+BS!AR22)</f>
        <v>0.49779064779064774</v>
      </c>
      <c r="AQ19" s="27">
        <f>(BS!AS15+BS!AS17)/(BS!AS15+BS!AS17+BS!AS22)</f>
        <v>0.49099408182519944</v>
      </c>
      <c r="AR19" s="27">
        <f>(BS!AT15+BS!AT17)/(BS!AT15+BS!AT17+BS!AT22)</f>
        <v>0.47724929105439545</v>
      </c>
      <c r="AS19" s="27">
        <f>(BS!AU15+BS!AU17)/(BS!AU15+BS!AU17+BS!AU22)</f>
        <v>0.50524759485235926</v>
      </c>
      <c r="AT19" s="27">
        <f>(BS!AV15+BS!AV17)/(BS!AV15+BS!AV17+BS!AV22)</f>
        <v>0.56791533010746842</v>
      </c>
      <c r="AU19" s="27">
        <f>(BS!AW15+BS!AW17)/(BS!AW15+BS!AW17+BS!AW22)</f>
        <v>0.52135538378572721</v>
      </c>
      <c r="AV19" s="27">
        <f>(BS!AX15+BS!AX17)/(BS!AX15+BS!AX17+BS!AX22)</f>
        <v>0.51176063353764589</v>
      </c>
      <c r="AW19" s="27">
        <f>(BS!AY15+BS!AY17)/(BS!AY15+BS!AY17+BS!AY22)</f>
        <v>0.50767360084130264</v>
      </c>
      <c r="AX19" s="27">
        <f>(BS!AZ15+BS!AZ17)/(BS!AZ15+BS!AZ17+BS!AZ22)</f>
        <v>0.49231092981092983</v>
      </c>
      <c r="AY19" s="27">
        <f>(BS!BA15+BS!BA17)/(BS!BA15+BS!BA17+BS!BA22)</f>
        <v>0.46307115867018067</v>
      </c>
      <c r="AZ19" s="27">
        <f>(BS!BB15+BS!BB17)/(BS!BB15+BS!BB17+BS!BB22)</f>
        <v>0.45038791997948191</v>
      </c>
      <c r="BA19" s="27">
        <f>(BS!BC15+BS!BC17)/(BS!BC15+BS!BC17+BS!BC22)</f>
        <v>0.46569875776397512</v>
      </c>
      <c r="BB19" s="27">
        <f>(BS!BD15+BS!BD17)/(BS!BD15+BS!BD17+BS!BD22)</f>
        <v>0.50056905264116303</v>
      </c>
      <c r="BC19" s="27">
        <f>(BS!BE15+BS!BE17)/(BS!BE15+BS!BE17+BS!BE22)</f>
        <v>0.48775932328970112</v>
      </c>
      <c r="BD19" s="27">
        <f>(BS!BF15+BS!BF17)/(BS!BF15+BS!BF17+BS!BF22)</f>
        <v>0.46864630880396152</v>
      </c>
      <c r="BE19" s="27">
        <f>(BS!BG15+BS!BG17)/(BS!BG15+BS!BG17+BS!BG22)</f>
        <v>0.4902536538429636</v>
      </c>
      <c r="BF19" s="27">
        <f>(BS!BH15+BS!BH17)/(BS!BH15+BS!BH17+BS!BH22)</f>
        <v>0.4867631368364897</v>
      </c>
      <c r="BG19" s="27">
        <f>(BS!BI15+BS!BI17)/(BS!BI15+BS!BI17+BS!BI22)</f>
        <v>0.48474565048254398</v>
      </c>
      <c r="BH19" s="27">
        <f>(BS!BJ15+BS!BJ17)/(BS!BJ15+BS!BJ17+BS!BJ22)</f>
        <v>0.46912126177795982</v>
      </c>
      <c r="BI19" s="27">
        <f>(BS!BK15+BS!BK17)/(BS!BK15+BS!BK17+BS!BK22)</f>
        <v>0.45280928058176784</v>
      </c>
      <c r="BJ19" s="27">
        <f>(BS!BL15+BS!BL17)/(BS!BL15+BS!BL17+BS!BL22)</f>
        <v>0.43231617388861576</v>
      </c>
      <c r="BK19" s="27">
        <f>(BS!BM15+BS!BM17)/(BS!BM15+BS!BM17+BS!BM22)</f>
        <v>0.40747925796338313</v>
      </c>
      <c r="BL19" s="27">
        <f>(BS!BN15+BS!BN17)/(BS!BN15+BS!BN17+BS!BN22)</f>
        <v>0.38246252185121754</v>
      </c>
      <c r="BM19" s="27">
        <f>(BS!BO15+BS!BO17)/(BS!BO15+BS!BO17+BS!BO22)</f>
        <v>0.36621592068814696</v>
      </c>
      <c r="BN19" s="27">
        <f>(BS!BP15+BS!BP17)/(BS!BP15+BS!BP17+BS!BP22)</f>
        <v>0.42986721078892415</v>
      </c>
      <c r="BO19" s="27">
        <f>(BS!BQ15+BS!BQ17)/(BS!BQ15+BS!BQ17+BS!BQ22)</f>
        <v>0.40617614131110835</v>
      </c>
      <c r="BP19" s="27">
        <f>(BS!BR15+BS!BR17)/(BS!BR15+BS!BR17+BS!BR22)</f>
        <v>0.34373080230986613</v>
      </c>
    </row>
    <row r="20" spans="1:68" s="28" customFormat="1" x14ac:dyDescent="0.25">
      <c r="A20" s="41" t="s">
        <v>280</v>
      </c>
      <c r="B20" s="26" t="s">
        <v>233</v>
      </c>
      <c r="C20" s="65" t="s">
        <v>234</v>
      </c>
      <c r="D20" s="27">
        <f>BS!F17/(BS!F17+BS!F22)</f>
        <v>0.48828269387151624</v>
      </c>
      <c r="E20" s="27">
        <f>BS!G17/(BS!G17+BS!G22)</f>
        <v>0.57901178895831984</v>
      </c>
      <c r="F20" s="27">
        <f>BS!H17/(BS!H17+BS!H22)</f>
        <v>0.62492885600455328</v>
      </c>
      <c r="G20" s="27">
        <f>BS!I17/(BS!I17+BS!I22)</f>
        <v>0.63482469024215726</v>
      </c>
      <c r="H20" s="27">
        <f>BS!J17/(BS!J17+BS!J22)</f>
        <v>0.40948853137131908</v>
      </c>
      <c r="I20" s="27">
        <f>BS!K17/(BS!K17+BS!K22)</f>
        <v>0.46924908884780142</v>
      </c>
      <c r="J20" s="27">
        <f>BS!L17/(BS!L17+BS!L22)</f>
        <v>0.49717799743454311</v>
      </c>
      <c r="K20" s="27">
        <f>BS!M17/(BS!M17+BS!M22)</f>
        <v>0.41575559689009628</v>
      </c>
      <c r="L20" s="27">
        <f>BS!N17/(BS!N17+BS!N22)</f>
        <v>0.36087689713322091</v>
      </c>
      <c r="M20" s="27">
        <f>BS!O17/(BS!O17+BS!O22)</f>
        <v>0.43695174052632907</v>
      </c>
      <c r="N20" s="27">
        <f>BS!P17/(BS!P17+BS!P22)</f>
        <v>0.54056915893414537</v>
      </c>
      <c r="O20" s="27">
        <f>BS!Q17/(BS!Q17+BS!Q22)</f>
        <v>0.59982372854195465</v>
      </c>
      <c r="P20" s="27">
        <f>BS!R17/(BS!R17+BS!R22)</f>
        <v>0.60511619142247763</v>
      </c>
      <c r="Q20" s="27">
        <f>BS!S17/(BS!S17+BS!S22)</f>
        <v>0.59828171845117195</v>
      </c>
      <c r="R20" s="27">
        <f>BS!T17/(BS!T17+BS!T22)</f>
        <v>0.58531035527053521</v>
      </c>
      <c r="S20" s="27">
        <f>BS!U17/(BS!U17+BS!U22)</f>
        <v>0.58296793460341767</v>
      </c>
      <c r="T20" s="27">
        <f>BS!V17/(BS!V17+BS!V22)</f>
        <v>0.48019342933709191</v>
      </c>
      <c r="U20" s="27">
        <f>BS!W17/(BS!W17+BS!W22)</f>
        <v>0.44716765161363836</v>
      </c>
      <c r="V20" s="27">
        <f>BS!X17/(BS!X17+BS!X22)</f>
        <v>0.40674274278321337</v>
      </c>
      <c r="W20" s="27">
        <f>BS!Y17/(BS!Y17+BS!Y22)</f>
        <v>0.35835620395782181</v>
      </c>
      <c r="X20" s="27">
        <f>BS!Z17/(BS!Z17+BS!Z22)</f>
        <v>0.30903482892064826</v>
      </c>
      <c r="Y20" s="27">
        <f>BS!AA17/(BS!AA17+BS!AA22)</f>
        <v>0.35166301177557951</v>
      </c>
      <c r="Z20" s="27">
        <f>BS!AB17/(BS!AB17+BS!AB22)</f>
        <v>0.34441758961692026</v>
      </c>
      <c r="AA20" s="27">
        <f>BS!AC17/(BS!AC17+BS!AC22)</f>
        <v>0.33654859466630299</v>
      </c>
      <c r="AB20" s="27">
        <f>BS!AD17/(BS!AD17+BS!AD22)</f>
        <v>0.3005274978702166</v>
      </c>
      <c r="AC20" s="27">
        <f>BS!AE17/(BS!AE17+BS!AE22)</f>
        <v>0.3670393272124805</v>
      </c>
      <c r="AD20" s="27">
        <f>BS!AF17/(BS!AF17+BS!AF22)</f>
        <v>0.38204782332186965</v>
      </c>
      <c r="AE20" s="27">
        <f>BS!AG17/(BS!AG17+BS!AG22)</f>
        <v>0.35834123386468408</v>
      </c>
      <c r="AF20" s="27">
        <f>BS!AH17/(BS!AH17+BS!AH22)</f>
        <v>0.37339766126153412</v>
      </c>
      <c r="AG20" s="27">
        <f>BS!AI17/(BS!AI17+BS!AI22)</f>
        <v>0.37458955949415385</v>
      </c>
      <c r="AH20" s="27">
        <f>BS!AJ17/(BS!AJ17+BS!AJ22)</f>
        <v>0.34822913563112617</v>
      </c>
      <c r="AI20" s="27">
        <f>BS!AK17/(BS!AK17+BS!AK22)</f>
        <v>0.30751505869981755</v>
      </c>
      <c r="AJ20" s="27">
        <f>BS!AL17/(BS!AL17+BS!AL22)</f>
        <v>0.2846872578554725</v>
      </c>
      <c r="AK20" s="27">
        <f>BS!AM17/(BS!AM17+BS!AM22)</f>
        <v>0.27789846947356617</v>
      </c>
      <c r="AL20" s="27">
        <f>BS!AN17/(BS!AN17+BS!AN22)</f>
        <v>0.29928333089568332</v>
      </c>
      <c r="AM20" s="27">
        <f>BS!AO17/(BS!AO17+BS!AO22)</f>
        <v>0.26753985532691898</v>
      </c>
      <c r="AN20" s="27">
        <f>BS!AP17/(BS!AP17+BS!AP22)</f>
        <v>0.24093754695247155</v>
      </c>
      <c r="AO20" s="27">
        <f>BS!AQ17/(BS!AQ17+BS!AQ22)</f>
        <v>0.21634426872304277</v>
      </c>
      <c r="AP20" s="27">
        <f>BS!AR17/(BS!AR17+BS!AR22)</f>
        <v>0.35593639964788731</v>
      </c>
      <c r="AQ20" s="27">
        <f>BS!AS17/(BS!AS17+BS!AS22)</f>
        <v>0.36693602154839056</v>
      </c>
      <c r="AR20" s="27">
        <f>BS!AT17/(BS!AT17+BS!AT22)</f>
        <v>0.34806022934305003</v>
      </c>
      <c r="AS20" s="27">
        <f>BS!AU17/(BS!AU17+BS!AU22)</f>
        <v>0.34595055882838738</v>
      </c>
      <c r="AT20" s="27">
        <f>BS!AV17/(BS!AV17+BS!AV22)</f>
        <v>0.42350750779795443</v>
      </c>
      <c r="AU20" s="27">
        <f>BS!AW17/(BS!AW17+BS!AW22)</f>
        <v>0.43927811822182916</v>
      </c>
      <c r="AV20" s="27">
        <f>BS!AX17/(BS!AX17+BS!AX22)</f>
        <v>0.42673328178591963</v>
      </c>
      <c r="AW20" s="27">
        <f>BS!AY17/(BS!AY17+BS!AY22)</f>
        <v>0.42913213299037822</v>
      </c>
      <c r="AX20" s="27">
        <f>BS!AZ17/(BS!AZ17+BS!AZ22)</f>
        <v>0.40870270168360329</v>
      </c>
      <c r="AY20" s="27">
        <f>BS!BA17/(BS!BA17+BS!BA22)</f>
        <v>0.38120505736190141</v>
      </c>
      <c r="AZ20" s="27">
        <f>BS!BB17/(BS!BB17+BS!BB22)</f>
        <v>0.369840102922257</v>
      </c>
      <c r="BA20" s="27">
        <f>BS!BC17/(BS!BC17+BS!BC22)</f>
        <v>0.35843603751421704</v>
      </c>
      <c r="BB20" s="27">
        <f>BS!BD17/(BS!BD17+BS!BD22)</f>
        <v>0.37946378068554626</v>
      </c>
      <c r="BC20" s="27">
        <f>BS!BE17/(BS!BE17+BS!BE22)</f>
        <v>0.36117581381022967</v>
      </c>
      <c r="BD20" s="27">
        <f>BS!BF17/(BS!BF17+BS!BF22)</f>
        <v>0.32079574568863434</v>
      </c>
      <c r="BE20" s="27">
        <f>BS!BG17/(BS!BG17+BS!BG22)</f>
        <v>0.33963034601332476</v>
      </c>
      <c r="BF20" s="27">
        <f>BS!BH17/(BS!BH17+BS!BH22)</f>
        <v>0.31921010150151474</v>
      </c>
      <c r="BG20" s="27">
        <f>BS!BI17/(BS!BI17+BS!BI22)</f>
        <v>0.30616794097322836</v>
      </c>
      <c r="BH20" s="27">
        <f>BS!BJ17/(BS!BJ17+BS!BJ22)</f>
        <v>0.29397743524551084</v>
      </c>
      <c r="BI20" s="27">
        <f>BS!BK17/(BS!BK17+BS!BK22)</f>
        <v>0.28080196622820991</v>
      </c>
      <c r="BJ20" s="27">
        <f>BS!BL17/(BS!BL17+BS!BL22)</f>
        <v>0.26634294660888114</v>
      </c>
      <c r="BK20" s="27">
        <f>BS!BM17/(BS!BM17+BS!BM22)</f>
        <v>0.24562254664137964</v>
      </c>
      <c r="BL20" s="27">
        <f>BS!BN17/(BS!BN17+BS!BN22)</f>
        <v>8.5601485083797418E-2</v>
      </c>
      <c r="BM20" s="27">
        <f>BS!BO17/(BS!BO17+BS!BO22)</f>
        <v>7.8462027664423131E-2</v>
      </c>
      <c r="BN20" s="27">
        <f>BS!BP17/(BS!BP17+BS!BP22)</f>
        <v>0.18580827281626336</v>
      </c>
      <c r="BO20" s="27">
        <f>BS!BQ17/(BS!BQ17+BS!BQ22)</f>
        <v>0.17253482980521309</v>
      </c>
      <c r="BP20" s="27">
        <f>BS!BR17/(BS!BR17+BS!BR22)</f>
        <v>0.29532149276868025</v>
      </c>
    </row>
    <row r="21" spans="1:68" s="28" customFormat="1" x14ac:dyDescent="0.25">
      <c r="A21" s="41" t="s">
        <v>281</v>
      </c>
      <c r="B21" s="26" t="s">
        <v>235</v>
      </c>
      <c r="C21" s="65" t="s">
        <v>236</v>
      </c>
      <c r="D21" s="27">
        <f>BS!F22/BS!F12</f>
        <v>0.36069930434329489</v>
      </c>
      <c r="E21" s="27">
        <f>BS!G22/BS!G12</f>
        <v>0.27612753838743209</v>
      </c>
      <c r="F21" s="27">
        <f>BS!H22/BS!H12</f>
        <v>0.24199648939842389</v>
      </c>
      <c r="G21" s="27">
        <f>BS!I22/BS!I12</f>
        <v>0.24558515319787505</v>
      </c>
      <c r="H21" s="27">
        <f>BS!J22/BS!J12</f>
        <v>0.37141394808255185</v>
      </c>
      <c r="I21" s="27">
        <f>BS!K22/BS!K12</f>
        <v>0.37905793872471771</v>
      </c>
      <c r="J21" s="27">
        <f>BS!L22/BS!L12</f>
        <v>0.36063967961900634</v>
      </c>
      <c r="K21" s="27">
        <f>BS!M22/BS!M12</f>
        <v>0.43006092365581339</v>
      </c>
      <c r="L21" s="27">
        <f>BS!N22/BS!N12</f>
        <v>0.40500599468297682</v>
      </c>
      <c r="M21" s="27">
        <f>BS!O22/BS!O12</f>
        <v>0.36527115509981511</v>
      </c>
      <c r="N21" s="27">
        <f>BS!P22/BS!P12</f>
        <v>0.2702823733672905</v>
      </c>
      <c r="O21" s="27">
        <f>BS!Q22/BS!Q12</f>
        <v>0.23811680572109656</v>
      </c>
      <c r="P21" s="27">
        <f>BS!R22/BS!R12</f>
        <v>0.23108984641296065</v>
      </c>
      <c r="Q21" s="27">
        <f>BS!S22/BS!S12</f>
        <v>0.25017826112217356</v>
      </c>
      <c r="R21" s="27">
        <f>BS!T22/BS!T12</f>
        <v>0.27466090576920987</v>
      </c>
      <c r="S21" s="27">
        <f>BS!U22/BS!U12</f>
        <v>0.29169483123788925</v>
      </c>
      <c r="T21" s="27">
        <f>BS!V22/BS!V12</f>
        <v>0.30941164457470555</v>
      </c>
      <c r="U21" s="27">
        <f>BS!W22/BS!W12</f>
        <v>0.30980286301417576</v>
      </c>
      <c r="V21" s="27">
        <f>BS!X22/BS!X12</f>
        <v>0.32881796511513905</v>
      </c>
      <c r="W21" s="27">
        <f>BS!Y22/BS!Y12</f>
        <v>0.36160692480937778</v>
      </c>
      <c r="X21" s="27">
        <f>BS!Z22/BS!Z12</f>
        <v>0.40327724961494277</v>
      </c>
      <c r="Y21" s="27">
        <f>BS!AA22/BS!AA12</f>
        <v>0.40415100595446773</v>
      </c>
      <c r="Z21" s="27">
        <f>BS!AB22/BS!AB12</f>
        <v>0.37902053518416151</v>
      </c>
      <c r="AA21" s="27">
        <f>BS!AC22/BS!AC12</f>
        <v>0.37771665603964077</v>
      </c>
      <c r="AB21" s="27">
        <f>BS!AD22/BS!AD12</f>
        <v>0.39392382733938469</v>
      </c>
      <c r="AC21" s="27">
        <f>BS!AE22/BS!AE12</f>
        <v>0.3656768633572644</v>
      </c>
      <c r="AD21" s="27">
        <f>BS!AF22/BS!AF12</f>
        <v>0.33276183246735686</v>
      </c>
      <c r="AE21" s="27">
        <f>BS!AG22/BS!AG12</f>
        <v>0.3512452173693798</v>
      </c>
      <c r="AF21" s="27">
        <f>BS!AH22/BS!AH12</f>
        <v>0.3699654677606844</v>
      </c>
      <c r="AG21" s="27">
        <f>BS!AI22/BS!AI12</f>
        <v>0.35409755702389384</v>
      </c>
      <c r="AH21" s="27">
        <f>BS!AJ22/BS!AJ12</f>
        <v>0.3468554626739857</v>
      </c>
      <c r="AI21" s="27">
        <f>BS!AK22/BS!AK12</f>
        <v>0.38979219716441099</v>
      </c>
      <c r="AJ21" s="27">
        <f>BS!AL22/BS!AL12</f>
        <v>0.39207702050261406</v>
      </c>
      <c r="AK21" s="27">
        <f>BS!AM22/BS!AM12</f>
        <v>0.3842383268790821</v>
      </c>
      <c r="AL21" s="27">
        <f>BS!AN22/BS!AN12</f>
        <v>0.37718748970108423</v>
      </c>
      <c r="AM21" s="27">
        <f>BS!AO22/BS!AO12</f>
        <v>0.37205627130373986</v>
      </c>
      <c r="AN21" s="27">
        <f>BS!AP22/BS!AP12</f>
        <v>0.41418379504968172</v>
      </c>
      <c r="AO21" s="27">
        <f>BS!AQ22/BS!AQ12</f>
        <v>0.43641160949868074</v>
      </c>
      <c r="AP21" s="27">
        <f>BS!AR22/BS!AR12</f>
        <v>0.37872856680685862</v>
      </c>
      <c r="AQ21" s="27">
        <f>BS!AS22/BS!AS12</f>
        <v>0.3764709613981666</v>
      </c>
      <c r="AR21" s="27">
        <f>BS!AT22/BS!AT12</f>
        <v>0.39652250431835218</v>
      </c>
      <c r="AS21" s="27">
        <f>BS!AU22/BS!AU12</f>
        <v>0.38489202805812506</v>
      </c>
      <c r="AT21" s="27">
        <f>BS!AV22/BS!AV12</f>
        <v>0.340424924324633</v>
      </c>
      <c r="AU21" s="27">
        <f>BS!AW22/BS!AW12</f>
        <v>0.31582630561387276</v>
      </c>
      <c r="AV21" s="27">
        <f>BS!AX22/BS!AX12</f>
        <v>0.38884107474247603</v>
      </c>
      <c r="AW21" s="27">
        <f>BS!AY22/BS!AY12</f>
        <v>0.38891989771414476</v>
      </c>
      <c r="AX21" s="27">
        <f>BS!AZ22/BS!AZ12</f>
        <v>0.39813392573786094</v>
      </c>
      <c r="AY21" s="27">
        <f>BS!BA22/BS!BA12</f>
        <v>0.40984282026733893</v>
      </c>
      <c r="AZ21" s="27">
        <f>BS!BB22/BS!BB12</f>
        <v>0.4226128113791276</v>
      </c>
      <c r="BA21" s="27">
        <f>BS!BC22/BS!BC12</f>
        <v>0.41098622839602023</v>
      </c>
      <c r="BB21" s="27">
        <f>BS!BD22/BS!BD12</f>
        <v>0.38175217194622624</v>
      </c>
      <c r="BC21" s="27">
        <f>BS!BE22/BS!BE12</f>
        <v>0.39582289653856251</v>
      </c>
      <c r="BD21" s="27">
        <f>BS!BF22/BS!BF12</f>
        <v>0.38338700856778274</v>
      </c>
      <c r="BE21" s="27">
        <f>BS!BG22/BS!BG12</f>
        <v>0.389575646926071</v>
      </c>
      <c r="BF21" s="27">
        <f>BS!BH22/BS!BH12</f>
        <v>0.37233322045377587</v>
      </c>
      <c r="BG21" s="27">
        <f>BS!BI22/BS!BI12</f>
        <v>0.37869865680358189</v>
      </c>
      <c r="BH21" s="27">
        <f>BS!BJ22/BS!BJ12</f>
        <v>0.3985008648856429</v>
      </c>
      <c r="BI21" s="27">
        <f>BS!BK22/BS!BK12</f>
        <v>0.40550979033541207</v>
      </c>
      <c r="BJ21" s="27">
        <f>BS!BL22/BS!BL12</f>
        <v>0.42273648427796295</v>
      </c>
      <c r="BK21" s="27">
        <f>BS!BM22/BS!BM12</f>
        <v>0.4412113707888356</v>
      </c>
      <c r="BL21" s="27">
        <f>BS!BN22/BS!BN12</f>
        <v>0.45479726390803404</v>
      </c>
      <c r="BM21" s="27">
        <f>BS!BO22/BS!BO12</f>
        <v>0.46263851751340274</v>
      </c>
      <c r="BN21" s="27">
        <f>BS!BP22/BS!BP12</f>
        <v>0.40574728291697865</v>
      </c>
      <c r="BO21" s="27">
        <f>BS!BQ22/BS!BQ12</f>
        <v>0.42594719994646379</v>
      </c>
      <c r="BP21" s="27">
        <f>BS!BR22/BS!BR12</f>
        <v>0.4685108435848519</v>
      </c>
    </row>
    <row r="22" spans="1:68" s="28" customFormat="1" x14ac:dyDescent="0.25">
      <c r="A22" s="44" t="s">
        <v>282</v>
      </c>
      <c r="B22" s="31" t="s">
        <v>237</v>
      </c>
      <c r="C22" s="65" t="s">
        <v>238</v>
      </c>
      <c r="D22" s="32">
        <f>BS!F9/BS!F22</f>
        <v>1.1727824328228835</v>
      </c>
      <c r="E22" s="32">
        <f>BS!G9/BS!G22</f>
        <v>1.3914307574598317</v>
      </c>
      <c r="F22" s="32">
        <f>BS!H9/BS!H22</f>
        <v>1.8178755690440063</v>
      </c>
      <c r="G22" s="32">
        <f>BS!I9/BS!I22</f>
        <v>2.1369308513381116</v>
      </c>
      <c r="H22" s="32">
        <f>BS!J9/BS!J22</f>
        <v>1.0597430560539727</v>
      </c>
      <c r="I22" s="32">
        <f>BS!K9/BS!K22</f>
        <v>0.82412730270231527</v>
      </c>
      <c r="J22" s="32">
        <f>BS!L9/BS!L22</f>
        <v>0.83245546901964307</v>
      </c>
      <c r="K22" s="32">
        <f>BS!M9/BS!M22</f>
        <v>0.82829821346770505</v>
      </c>
      <c r="L22" s="32">
        <f>BS!N9/BS!N22</f>
        <v>0.96862732479567559</v>
      </c>
      <c r="M22" s="32">
        <f>BS!O9/BS!O22</f>
        <v>1.1283757997530586</v>
      </c>
      <c r="N22" s="32">
        <f>BS!P9/BS!P22</f>
        <v>1.1379527384136918</v>
      </c>
      <c r="O22" s="32">
        <f>BS!Q9/BS!Q22</f>
        <v>1.402843127440184</v>
      </c>
      <c r="P22" s="32">
        <f>BS!R9/BS!R22</f>
        <v>1.2720518855134866</v>
      </c>
      <c r="Q22" s="32">
        <f>BS!S9/BS!S22</f>
        <v>1.0654266773635097</v>
      </c>
      <c r="R22" s="32">
        <f>BS!T9/BS!T22</f>
        <v>0.92791797017635624</v>
      </c>
      <c r="S22" s="32">
        <f>BS!U9/BS!U22</f>
        <v>1.0067429412673459</v>
      </c>
      <c r="T22" s="32">
        <f>BS!V9/BS!V22</f>
        <v>0.87675154974802672</v>
      </c>
      <c r="U22" s="32">
        <f>BS!W9/BS!W22</f>
        <v>0.78064776038299744</v>
      </c>
      <c r="V22" s="32">
        <f>BS!X9/BS!X22</f>
        <v>0.79529598173593785</v>
      </c>
      <c r="W22" s="32">
        <f>BS!Y9/BS!Y22</f>
        <v>0.8016628771677059</v>
      </c>
      <c r="X22" s="32">
        <f>BS!Z9/BS!Z22</f>
        <v>0.64412759586325452</v>
      </c>
      <c r="Y22" s="32">
        <f>BS!AA9/BS!AA22</f>
        <v>0.70384167949916288</v>
      </c>
      <c r="Z22" s="32">
        <f>BS!AB9/BS!AB22</f>
        <v>0.81541525995948683</v>
      </c>
      <c r="AA22" s="32">
        <f>BS!AC9/BS!AC22</f>
        <v>0.88147206857028959</v>
      </c>
      <c r="AB22" s="32">
        <f>BS!AD9/BS!AD22</f>
        <v>0.79423017776957605</v>
      </c>
      <c r="AC22" s="32">
        <f>BS!AE9/BS!AE22</f>
        <v>0.81376139836823358</v>
      </c>
      <c r="AD22" s="32">
        <f>BS!AF9/BS!AF22</f>
        <v>0.92092532382400749</v>
      </c>
      <c r="AE22" s="32">
        <f>BS!AG9/BS!AG22</f>
        <v>0.9081963486708301</v>
      </c>
      <c r="AF22" s="32">
        <f>BS!AH9/BS!AH22</f>
        <v>0.71630556754423813</v>
      </c>
      <c r="AG22" s="32">
        <f>BS!AI9/BS!AI22</f>
        <v>0.78778670733853462</v>
      </c>
      <c r="AH22" s="32">
        <f>BS!AJ9/BS!AJ22</f>
        <v>0.87414578258177622</v>
      </c>
      <c r="AI22" s="32">
        <f>BS!AK9/BS!AK22</f>
        <v>0.76569984305252647</v>
      </c>
      <c r="AJ22" s="32">
        <f>BS!AL9/BS!AL22</f>
        <v>0.81876694096044911</v>
      </c>
      <c r="AK22" s="32">
        <f>BS!AM9/BS!AM22</f>
        <v>0.84054890771634583</v>
      </c>
      <c r="AL22" s="32">
        <f>BS!AN9/BS!AN22</f>
        <v>0.85332750837338001</v>
      </c>
      <c r="AM22" s="32">
        <f>BS!AO9/BS!AO22</f>
        <v>0.89686466273550969</v>
      </c>
      <c r="AN22" s="32">
        <f>BS!AP9/BS!AP22</f>
        <v>0.76986315831145014</v>
      </c>
      <c r="AO22" s="32">
        <f>BS!AQ9/BS!AQ22</f>
        <v>0.69753575449276561</v>
      </c>
      <c r="AP22" s="32">
        <f>BS!AR9/BS!AR22</f>
        <v>0.78759663434843896</v>
      </c>
      <c r="AQ22" s="32">
        <f>BS!AS9/BS!AS22</f>
        <v>0.83827618164967566</v>
      </c>
      <c r="AR22" s="32">
        <f>BS!AT9/BS!AT22</f>
        <v>0.76648995191714964</v>
      </c>
      <c r="AS22" s="32">
        <f>BS!AU9/BS!AU22</f>
        <v>0.78227198114398744</v>
      </c>
      <c r="AT22" s="32">
        <f>BS!AV9/BS!AV22</f>
        <v>0.75446690713866293</v>
      </c>
      <c r="AU22" s="32">
        <f>BS!AW9/BS!AW22</f>
        <v>0.63803657941187519</v>
      </c>
      <c r="AV22" s="32">
        <f>BS!AX9/BS!AX22</f>
        <v>0.62026629776932385</v>
      </c>
      <c r="AW22" s="32">
        <f>BS!AY9/BS!AY22</f>
        <v>0.62485815366130437</v>
      </c>
      <c r="AX22" s="32">
        <f>BS!AZ9/BS!AZ22</f>
        <v>0.61527915059146132</v>
      </c>
      <c r="AY22" s="32">
        <f>BS!BA9/BS!BA22</f>
        <v>0.66879564741713227</v>
      </c>
      <c r="AZ22" s="32">
        <f>BS!BB9/BS!BB22</f>
        <v>0.56782453991308668</v>
      </c>
      <c r="BA22" s="32">
        <f>BS!BC9/BS!BC22</f>
        <v>0.65834520038362054</v>
      </c>
      <c r="BB22" s="32">
        <f>BS!BD9/BS!BD22</f>
        <v>0.78649124939231896</v>
      </c>
      <c r="BC22" s="32">
        <f>BS!BE9/BS!BE22</f>
        <v>0.73457887599819183</v>
      </c>
      <c r="BD22" s="32">
        <f>BS!BF9/BS!BF22</f>
        <v>0.75214758931118653</v>
      </c>
      <c r="BE22" s="32">
        <f>BS!BG9/BS!BG22</f>
        <v>0.6600058580401601</v>
      </c>
      <c r="BF22" s="32">
        <f>BS!BH9/BS!BH22</f>
        <v>0.80059117780809452</v>
      </c>
      <c r="BG22" s="32">
        <f>BS!BI9/BS!BI22</f>
        <v>0.80209471181648784</v>
      </c>
      <c r="BH22" s="32">
        <f>BS!BJ9/BS!BJ22</f>
        <v>0.6699784572843317</v>
      </c>
      <c r="BI22" s="32">
        <f>BS!BK9/BS!BK22</f>
        <v>0.67594848590323697</v>
      </c>
      <c r="BJ22" s="32">
        <f>BS!BL9/BS!BL22</f>
        <v>0.61618161011969208</v>
      </c>
      <c r="BK22" s="32">
        <f>BS!BM9/BS!BM22</f>
        <v>0.63780402245088874</v>
      </c>
      <c r="BL22" s="32">
        <f>BS!BN9/BS!BN22</f>
        <v>0.61967803734309324</v>
      </c>
      <c r="BM22" s="32">
        <f>BS!BO9/BS!BO22</f>
        <v>0.60235212928084658</v>
      </c>
      <c r="BN22" s="32">
        <f>BS!BP9/BS!BP22</f>
        <v>0.75632601705578084</v>
      </c>
      <c r="BO22" s="32">
        <f>BS!BQ9/BS!BQ22</f>
        <v>0.77926158680282809</v>
      </c>
      <c r="BP22" s="32">
        <f>BS!BR9/BS!BR22</f>
        <v>0.75420654793943509</v>
      </c>
    </row>
    <row r="23" spans="1:68" s="28" customFormat="1" ht="23.25" customHeight="1" x14ac:dyDescent="0.25">
      <c r="A23" s="45" t="s">
        <v>283</v>
      </c>
      <c r="B23" s="22" t="s">
        <v>239</v>
      </c>
      <c r="C23" s="65" t="s">
        <v>240</v>
      </c>
      <c r="D23" s="40">
        <f>BS!F35/BS!F8</f>
        <v>2.9710500282654904</v>
      </c>
      <c r="E23" s="40">
        <f>BS!G35/((BS!F8+BS!G8)/2)</f>
        <v>2.4515742345585685</v>
      </c>
      <c r="F23" s="40">
        <f>BS!H35/((BS!G8+BS!H8)/2)</f>
        <v>2.7683479178576142</v>
      </c>
      <c r="G23" s="40">
        <f>BS!I35/((BS!H8+BS!I8)/2)</f>
        <v>2.5979220540755592</v>
      </c>
      <c r="H23" s="40">
        <f>BS!J35/((BS!I8+BS!J8)/2)</f>
        <v>2.3757477646106566</v>
      </c>
      <c r="I23" s="40">
        <f>BS!K35/((BS!J8+BS!K8)/2)</f>
        <v>2.4094713005808801</v>
      </c>
      <c r="J23" s="40">
        <f>BS!L35/((BS!K8+BS!L8)/2)</f>
        <v>3.3211483513991564</v>
      </c>
      <c r="K23" s="40">
        <f>BS!M35/((BS!L8+BS!M8)/2)</f>
        <v>3.5830290918873215</v>
      </c>
      <c r="L23" s="40">
        <f>BS!N35/((BS!M8+BS!N8)/2)</f>
        <v>2.3528863939154845</v>
      </c>
      <c r="M23" s="40">
        <f>BS!O35/((BS!N8+BS!O8)/2)</f>
        <v>1.2272446607583902</v>
      </c>
      <c r="N23" s="40">
        <f>BS!P35/((BS!O8+BS!P8)/2)</f>
        <v>2.1390867474260027</v>
      </c>
      <c r="O23" s="40">
        <f>BS!Q35/((BS!P8+BS!Q8)/2)</f>
        <v>2.2149710882478062</v>
      </c>
      <c r="P23" s="40">
        <f>BS!R35/((BS!Q8+BS!R8)/2)</f>
        <v>1.6723382657244368</v>
      </c>
      <c r="Q23" s="40">
        <f>BS!S35/((BS!R8+BS!S8)/2)</f>
        <v>1.6804072727272727</v>
      </c>
      <c r="R23" s="40">
        <f>BS!T35/((BS!S8+BS!T8)/2)</f>
        <v>1.9692032674858011</v>
      </c>
      <c r="S23" s="40">
        <f>BS!U35/((BS!T8+BS!U8)/2)</f>
        <v>2.0651670427323237</v>
      </c>
      <c r="T23" s="40">
        <f>BS!V35/((BS!U8+BS!V8)/2)</f>
        <v>1.9986314368088756</v>
      </c>
      <c r="U23" s="40">
        <f>BS!W35/((BS!V8+BS!W8)/2)</f>
        <v>3.268463980792748</v>
      </c>
      <c r="V23" s="40">
        <f>BS!X35/((BS!W8+BS!X8)/2)</f>
        <v>3.9818036308495852</v>
      </c>
      <c r="W23" s="40">
        <f>BS!Y35/((BS!X8+BS!Y8)/2)</f>
        <v>4.3862495171881033</v>
      </c>
      <c r="X23" s="40">
        <f>BS!Z35/((BS!Y8+BS!Z8)/2)</f>
        <v>3.641629198624702</v>
      </c>
      <c r="Y23" s="40">
        <f>BS!AA35/((BS!Z8+BS!AA8)/2)</f>
        <v>3.3394219468956043</v>
      </c>
      <c r="Z23" s="40">
        <f>BS!AB35/((BS!AA8+BS!AB8)/2)</f>
        <v>2.9549054302451432</v>
      </c>
      <c r="AA23" s="40">
        <f>BS!AC35/((BS!AB8+BS!AC8)/2)</f>
        <v>2.9627983103785929</v>
      </c>
      <c r="AB23" s="40">
        <f>BS!AD35/((BS!AC8+BS!AD8)/2)</f>
        <v>2.9381088704288563</v>
      </c>
      <c r="AC23" s="40">
        <f>BS!AE35/((BS!AD8+BS!AE8)/2)</f>
        <v>2.9691640341364511</v>
      </c>
      <c r="AD23" s="40">
        <f>BS!AF35/((BS!AE8+BS!AF8)/2)</f>
        <v>2.8006133572198517</v>
      </c>
      <c r="AE23" s="40">
        <f>BS!AG35/((BS!AF8+BS!AG8)/2)</f>
        <v>2.4644816122332185</v>
      </c>
      <c r="AF23" s="40">
        <f>BS!AH35/((BS!AG8+BS!AH8)/2)</f>
        <v>2.6719577756439152</v>
      </c>
      <c r="AG23" s="40">
        <f>BS!AI35/((BS!AH8+BS!AI8)/2)</f>
        <v>2.8188769872257664</v>
      </c>
      <c r="AH23" s="40">
        <f>BS!AJ35/((BS!AI8+BS!AJ8)/2)</f>
        <v>3.3970170242048887</v>
      </c>
      <c r="AI23" s="40">
        <f>BS!AK35/((BS!AJ8+BS!AK8)/2)</f>
        <v>3.6577058802976832</v>
      </c>
      <c r="AJ23" s="40">
        <f>BS!AL35/((BS!AK8+BS!AL8)/2)</f>
        <v>3.1586980507539537</v>
      </c>
      <c r="AK23" s="40">
        <f>BS!AM35/((BS!AL8+BS!AM8)/2)</f>
        <v>3.2567942995658736</v>
      </c>
      <c r="AL23" s="40">
        <f>BS!AN35/((BS!AM8+BS!AN8)/2)</f>
        <v>3.0367503153133559</v>
      </c>
      <c r="AM23" s="40">
        <f>BS!AO35/((BS!AN8+BS!AO8)/2)</f>
        <v>2.333184836774655</v>
      </c>
      <c r="AN23" s="40">
        <f>BS!AP35/((BS!AO8+BS!AP8)/2)</f>
        <v>2.3723204212109814</v>
      </c>
      <c r="AO23" s="40">
        <f>BS!AQ35/((BS!AP8+BS!AQ8)/2)</f>
        <v>1.7617872118175146</v>
      </c>
      <c r="AP23" s="40">
        <f>BS!AR35/((BS!AQ8+BS!AR8)/2)</f>
        <v>1.6373096567855268</v>
      </c>
      <c r="AQ23" s="40">
        <f>BS!AS35/((BS!AR8+BS!AS8)/2)</f>
        <v>1.546555323590814</v>
      </c>
      <c r="AR23" s="40">
        <f>BS!AT35/((BS!AS8+BS!AT8)/2)</f>
        <v>1.7508735705209657</v>
      </c>
      <c r="AS23" s="40">
        <f>BS!AU35/((BS!AT8+BS!AU8)/2)</f>
        <v>1.2412304794789295</v>
      </c>
      <c r="AT23" s="40">
        <f>BS!AV35/((BS!AU8+BS!AV8)/2)</f>
        <v>1.5162853511280583</v>
      </c>
      <c r="AU23" s="40">
        <f>BS!AW35/((BS!AV8+BS!AW8)/2)</f>
        <v>2.182222661657109</v>
      </c>
      <c r="AV23" s="40">
        <f>BS!AX35/((BS!AW8+BS!AX8)/2)</f>
        <v>2.2164970313825276</v>
      </c>
      <c r="AW23" s="40">
        <f>BS!AY35/((BS!AX8+BS!AY8)/2)</f>
        <v>2.7685046365706034</v>
      </c>
      <c r="AX23" s="40">
        <f>BS!AZ35/((BS!AY8+BS!AZ8)/2)</f>
        <v>3.267353764248174</v>
      </c>
      <c r="AY23" s="40">
        <f>BS!BA35/((BS!AZ8+BS!BA8)/2)</f>
        <v>2.6961203113113701</v>
      </c>
      <c r="AZ23" s="40">
        <f>BS!BB35/((BS!BA8+BS!BB8)/2)</f>
        <v>2.5899645210339584</v>
      </c>
      <c r="BA23" s="40">
        <f>BS!BC35/((BS!BB8+BS!BC8)/2)</f>
        <v>1.6214047387760273</v>
      </c>
      <c r="BB23" s="40">
        <f>BS!BD35/((BS!BC8+BS!BD8)/2)</f>
        <v>1.6640235149360858</v>
      </c>
      <c r="BC23" s="40">
        <f>BS!BE35/((BS!BD8+BS!BE8)/2)</f>
        <v>1.6909201784510703</v>
      </c>
      <c r="BD23" s="40">
        <f>BS!BF35/((BS!BE8+BS!BF8)/2)</f>
        <v>1.7663413381276487</v>
      </c>
      <c r="BE23" s="40">
        <f>BS!BG35/((BS!BF8+BS!BG8)/2)</f>
        <v>1.9218490429758037</v>
      </c>
      <c r="BF23" s="40">
        <f>BS!BH35/((BS!BG8+BS!BH8)/2)</f>
        <v>1.7931670602125147</v>
      </c>
      <c r="BG23" s="40">
        <f>BS!BI35/((BS!BH8+BS!BI8)/2)</f>
        <v>1.8487113222043725</v>
      </c>
      <c r="BH23" s="40">
        <f>BS!BJ35/((BS!BI8+BS!BJ8)/2)</f>
        <v>2.3939887886136844</v>
      </c>
      <c r="BI23" s="40">
        <f>BS!BK35/((BS!BJ8+BS!BK8)/2)</f>
        <v>2.4205211432693172</v>
      </c>
      <c r="BJ23" s="40">
        <f>BS!BL35/((BS!BK8+BS!BL8)/2)</f>
        <v>2.1450943648775267</v>
      </c>
      <c r="BK23" s="40">
        <f>BS!BM35/((BS!BL8+BS!BM8)/2)</f>
        <v>2.6716211225997042</v>
      </c>
      <c r="BL23" s="40">
        <f>BS!BN35/((BS!BM8+BS!BN8)/2)</f>
        <v>2.7967220578192578</v>
      </c>
      <c r="BM23" s="40">
        <f>BS!BO35/((BS!BN8+BS!BO8)/2)</f>
        <v>2.6881203542974141</v>
      </c>
      <c r="BN23" s="40">
        <f>BS!BP35/((BS!BO8+BS!BP8)/2)</f>
        <v>2.6815289239233073</v>
      </c>
      <c r="BO23" s="40">
        <f>BS!BQ35/((BS!BP8+BS!BQ8)/2)</f>
        <v>2.3668824531516184</v>
      </c>
      <c r="BP23" s="40">
        <f>BS!BR35/((BS!BQ8+BS!BR8)/2)</f>
        <v>2.4504072831816006</v>
      </c>
    </row>
    <row r="24" spans="1:68" s="28" customFormat="1" x14ac:dyDescent="0.25">
      <c r="A24" s="46" t="s">
        <v>284</v>
      </c>
      <c r="B24" s="26" t="s">
        <v>241</v>
      </c>
      <c r="C24" s="65" t="s">
        <v>242</v>
      </c>
      <c r="D24" s="27">
        <f>BS!F34/BS!F11</f>
        <v>1.3449681884354781</v>
      </c>
      <c r="E24" s="27">
        <f>BS!G34/BS!G11</f>
        <v>0.79980238239007517</v>
      </c>
      <c r="F24" s="27">
        <f>BS!H34/BS!H11</f>
        <v>0.91576186729609232</v>
      </c>
      <c r="G24" s="27">
        <f>BS!I34/BS!I11</f>
        <v>1.3082652666924277</v>
      </c>
      <c r="H24" s="27">
        <f>BS!J34/BS!J11</f>
        <v>0.95696324951644085</v>
      </c>
      <c r="I24" s="27">
        <f>BS!K34/BS!K11</f>
        <v>0.63181728375548274</v>
      </c>
      <c r="J24" s="27">
        <f>BS!L34/BS!L11</f>
        <v>0.6426179557177879</v>
      </c>
      <c r="K24" s="27">
        <f>BS!M34/BS!M11</f>
        <v>0.95531465642547841</v>
      </c>
      <c r="L24" s="27">
        <f>BS!N34/BS!N11</f>
        <v>0.76316523106615675</v>
      </c>
      <c r="M24" s="27">
        <f>BS!O34/BS!O11</f>
        <v>0.49191967804258824</v>
      </c>
      <c r="N24" s="27">
        <f>BS!P34/BS!P11</f>
        <v>0.44481497806906617</v>
      </c>
      <c r="O24" s="27">
        <f>BS!Q34/BS!Q11</f>
        <v>0.52677452840319283</v>
      </c>
      <c r="P24" s="27">
        <f>BS!R34/BS!R11</f>
        <v>0.35270939457943595</v>
      </c>
      <c r="Q24" s="27">
        <f>BS!S34/BS!S11</f>
        <v>0.35686354994815067</v>
      </c>
      <c r="R24" s="27">
        <f>BS!T34/BS!T11</f>
        <v>0.38434479572497537</v>
      </c>
      <c r="S24" s="27">
        <f>BS!U34/BS!U11</f>
        <v>0.47805152646689059</v>
      </c>
      <c r="T24" s="27">
        <f>BS!V34/BS!V11</f>
        <v>0.47909502673715787</v>
      </c>
      <c r="U24" s="27">
        <f>BS!W34/BS!W11</f>
        <v>0.57392193194695418</v>
      </c>
      <c r="V24" s="27">
        <f>BS!X34/BS!X11</f>
        <v>0.61323982339821881</v>
      </c>
      <c r="W24" s="27">
        <f>BS!Y34/BS!Y11</f>
        <v>0.7911218274499614</v>
      </c>
      <c r="X24" s="27">
        <f>BS!Z34/BS!Z11</f>
        <v>0.71310481815332449</v>
      </c>
      <c r="Y24" s="27">
        <f>BS!AA34/BS!AA11</f>
        <v>0.69661705109555583</v>
      </c>
      <c r="Z24" s="27">
        <f>BS!AB34/BS!AB11</f>
        <v>0.71315759257132916</v>
      </c>
      <c r="AA24" s="27">
        <f>BS!AC34/BS!AC11</f>
        <v>0.82673565918542269</v>
      </c>
      <c r="AB24" s="27">
        <f>BS!AD34/BS!AD11</f>
        <v>0.81087257031624671</v>
      </c>
      <c r="AC24" s="27">
        <f>BS!AE34/BS!AE11</f>
        <v>0.65531502210825654</v>
      </c>
      <c r="AD24" s="27">
        <f>BS!AF34/BS!AF11</f>
        <v>0.63618007636324747</v>
      </c>
      <c r="AE24" s="27">
        <f>BS!AG34/BS!AG11</f>
        <v>0.69432643150467266</v>
      </c>
      <c r="AF24" s="27">
        <f>BS!AH34/BS!AH11</f>
        <v>0.66599368536917414</v>
      </c>
      <c r="AG24" s="27">
        <f>BS!AI34/BS!AI11</f>
        <v>0.58732970929947825</v>
      </c>
      <c r="AH24" s="27">
        <f>BS!AJ34/BS!AJ11</f>
        <v>0.73119973730903065</v>
      </c>
      <c r="AI24" s="27">
        <f>BS!AK34/BS!AK11</f>
        <v>0.87235663019012166</v>
      </c>
      <c r="AJ24" s="27">
        <f>BS!AL34/BS!AL11</f>
        <v>0.81240217446185437</v>
      </c>
      <c r="AK24" s="27">
        <f>BS!AM34/BS!AM11</f>
        <v>0.77954488498197549</v>
      </c>
      <c r="AL24" s="27">
        <f>BS!AN34/BS!AN11</f>
        <v>0.7389120932229245</v>
      </c>
      <c r="AM24" s="27">
        <f>BS!AO34/BS!AO11</f>
        <v>0.67131648476963723</v>
      </c>
      <c r="AN24" s="27">
        <f>BS!AP34/BS!AP11</f>
        <v>0.77299596116297109</v>
      </c>
      <c r="AO24" s="27">
        <f>BS!AQ34/BS!AQ11</f>
        <v>0.51352482603463612</v>
      </c>
      <c r="AP24" s="27">
        <f>BS!AR34/BS!AR11</f>
        <v>0.44995389580451817</v>
      </c>
      <c r="AQ24" s="27">
        <f>BS!AS34/BS!AS11</f>
        <v>0.48501911713590545</v>
      </c>
      <c r="AR24" s="27">
        <f>BS!AT34/BS!AT11</f>
        <v>0.57040852159662869</v>
      </c>
      <c r="AS24" s="27">
        <f>BS!AU34/BS!AU11</f>
        <v>0.38740931321419464</v>
      </c>
      <c r="AT24" s="27">
        <f>BS!AV34/BS!AV11</f>
        <v>0.40045727021211186</v>
      </c>
      <c r="AU24" s="27">
        <f>BS!AW34/BS!AW11</f>
        <v>0.398767082590612</v>
      </c>
      <c r="AV24" s="27">
        <f>BS!AX34/BS!AX11</f>
        <v>0.46233186240629487</v>
      </c>
      <c r="AW24" s="27">
        <f>BS!AY34/BS!AY11</f>
        <v>0.47701356379786342</v>
      </c>
      <c r="AX24" s="27">
        <f>BS!AZ34/BS!AZ11</f>
        <v>0.48844951074346815</v>
      </c>
      <c r="AY24" s="27">
        <f>BS!BA34/BS!BA11</f>
        <v>0.50426551361458449</v>
      </c>
      <c r="AZ24" s="27">
        <f>BS!BB34/BS!BB11</f>
        <v>0.43566540170607509</v>
      </c>
      <c r="BA24" s="27">
        <f>BS!BC34/BS!BC11</f>
        <v>0.34345832651056168</v>
      </c>
      <c r="BB24" s="27">
        <f>BS!BD34/BS!BD11</f>
        <v>0.43913274101578037</v>
      </c>
      <c r="BC24" s="27">
        <f>BS!BE34/BS!BE11</f>
        <v>0.48263567716654615</v>
      </c>
      <c r="BD24" s="27">
        <f>BS!BF34/BS!BF11</f>
        <v>0.46103796301040012</v>
      </c>
      <c r="BE24" s="27">
        <f>BS!BG34/BS!BG11</f>
        <v>0.46787158875633605</v>
      </c>
      <c r="BF24" s="27">
        <f>BS!BH34/BS!BH11</f>
        <v>0.45086755001119977</v>
      </c>
      <c r="BG24" s="27">
        <f>BS!BI34/BS!BI11</f>
        <v>0.5011882710655996</v>
      </c>
      <c r="BH24" s="27">
        <f>BS!BJ34/BS!BJ11</f>
        <v>0.56493847014403586</v>
      </c>
      <c r="BI24" s="27">
        <f>BS!BK34/BS!BK11</f>
        <v>0.51444177331542107</v>
      </c>
      <c r="BJ24" s="27">
        <f>BS!BL34/BS!BL11</f>
        <v>0.47171245712669285</v>
      </c>
      <c r="BK24" s="27">
        <f>BS!BM34/BS!BM11</f>
        <v>0.58678249632049395</v>
      </c>
      <c r="BL24" s="27">
        <f>BS!BN34/BS!BN11</f>
        <v>0.58662586462897903</v>
      </c>
      <c r="BM24" s="27">
        <f>BS!BO34/BS!BO11</f>
        <v>0.5837559707135348</v>
      </c>
      <c r="BN24" s="27">
        <f>BS!BP34/BS!BP11</f>
        <v>0.59221552965824287</v>
      </c>
      <c r="BO24" s="27">
        <f>BS!BQ34/BS!BQ11</f>
        <v>0.65102923254144485</v>
      </c>
      <c r="BP24" s="27">
        <f>BS!BR34/BS!BR11</f>
        <v>0.83444674285326725</v>
      </c>
    </row>
    <row r="25" spans="1:68" s="28" customFormat="1" x14ac:dyDescent="0.25">
      <c r="A25" s="47" t="s">
        <v>285</v>
      </c>
      <c r="B25" s="31" t="s">
        <v>243</v>
      </c>
      <c r="C25" s="65" t="s">
        <v>244</v>
      </c>
      <c r="D25" s="32">
        <f>BS!F34/BS!F12</f>
        <v>0.77601731411124431</v>
      </c>
      <c r="E25" s="32">
        <f>BS!G34/BS!G12</f>
        <v>0.49250842960121016</v>
      </c>
      <c r="F25" s="32">
        <f>BS!H34/BS!H12</f>
        <v>0.51290035913894783</v>
      </c>
      <c r="G25" s="32">
        <f>BS!I34/BS!I12</f>
        <v>0.62168134588718005</v>
      </c>
      <c r="H25" s="32">
        <f>BS!J34/BS!J12</f>
        <v>0.58029930638118643</v>
      </c>
      <c r="I25" s="32">
        <f>BS!K34/BS!K12</f>
        <v>0.43444262099096848</v>
      </c>
      <c r="J25" s="32">
        <f>BS!L34/BS!L12</f>
        <v>0.44969693689793261</v>
      </c>
      <c r="K25" s="32">
        <f>BS!M34/BS!M12</f>
        <v>0.61501371644150693</v>
      </c>
      <c r="L25" s="32">
        <f>BS!N34/BS!N12</f>
        <v>0.46377560772184673</v>
      </c>
      <c r="M25" s="32">
        <f>BS!O34/BS!O12</f>
        <v>0.28916650608238592</v>
      </c>
      <c r="N25" s="32">
        <f>BS!P34/BS!P12</f>
        <v>0.30800387272058621</v>
      </c>
      <c r="O25" s="32">
        <f>BS!Q34/BS!Q12</f>
        <v>0.35081048867699638</v>
      </c>
      <c r="P25" s="32">
        <f>BS!R34/BS!R12</f>
        <v>0.24902754942454985</v>
      </c>
      <c r="Q25" s="32">
        <f>BS!S34/BS!S12</f>
        <v>0.26174278636658938</v>
      </c>
      <c r="R25" s="32">
        <f>BS!T34/BS!T12</f>
        <v>0.28638960869989483</v>
      </c>
      <c r="S25" s="32">
        <f>BS!U34/BS!U12</f>
        <v>0.3376673638226414</v>
      </c>
      <c r="T25" s="32">
        <f>BS!V34/BS!V12</f>
        <v>0.34912749862701425</v>
      </c>
      <c r="U25" s="32">
        <f>BS!W34/BS!W12</f>
        <v>0.43512068545156907</v>
      </c>
      <c r="V25" s="32">
        <f>BS!X34/BS!X12</f>
        <v>0.45287294504527975</v>
      </c>
      <c r="W25" s="32">
        <f>BS!Y34/BS!Y12</f>
        <v>0.56178601470707945</v>
      </c>
      <c r="X25" s="32">
        <f>BS!Z34/BS!Z12</f>
        <v>0.52786528726250148</v>
      </c>
      <c r="Y25" s="32">
        <f>BS!AA34/BS!AA12</f>
        <v>0.4984604262974951</v>
      </c>
      <c r="Z25" s="32">
        <f>BS!AB34/BS!AB12</f>
        <v>0.492749728722642</v>
      </c>
      <c r="AA25" s="32">
        <f>BS!AC34/BS!AC12</f>
        <v>0.55147676445883342</v>
      </c>
      <c r="AB25" s="32">
        <f>BS!AD34/BS!AD12</f>
        <v>0.55717795751816113</v>
      </c>
      <c r="AC25" s="32">
        <f>BS!AE34/BS!AE12</f>
        <v>0.46031049604086371</v>
      </c>
      <c r="AD25" s="32">
        <f>BS!AF34/BS!AF12</f>
        <v>0.44122484414604246</v>
      </c>
      <c r="AE25" s="32">
        <f>BS!AG34/BS!AG12</f>
        <v>0.47283801983859347</v>
      </c>
      <c r="AF25" s="32">
        <f>BS!AH34/BS!AH12</f>
        <v>0.48949981477775462</v>
      </c>
      <c r="AG25" s="32">
        <f>BS!AI34/BS!AI12</f>
        <v>0.42349212020248389</v>
      </c>
      <c r="AH25" s="32">
        <f>BS!AJ34/BS!AJ12</f>
        <v>0.50949833917048837</v>
      </c>
      <c r="AI25" s="32">
        <f>BS!AK34/BS!AK12</f>
        <v>0.61199146701413032</v>
      </c>
      <c r="AJ25" s="32">
        <f>BS!AL34/BS!AL12</f>
        <v>0.55160506994505343</v>
      </c>
      <c r="AK25" s="32">
        <f>BS!AM34/BS!AM12</f>
        <v>0.52777441133313074</v>
      </c>
      <c r="AL25" s="32">
        <f>BS!AN34/BS!AN12</f>
        <v>0.50108390366439992</v>
      </c>
      <c r="AM25" s="32">
        <f>BS!AO34/BS!AO12</f>
        <v>0.44730763536737411</v>
      </c>
      <c r="AN25" s="32">
        <f>BS!AP34/BS!AP12</f>
        <v>0.52651331586790884</v>
      </c>
      <c r="AO25" s="32">
        <f>BS!AQ34/BS!AQ12</f>
        <v>0.35720134655627328</v>
      </c>
      <c r="AP25" s="32">
        <f>BS!AR34/BS!AR12</f>
        <v>0.31573924296344225</v>
      </c>
      <c r="AQ25" s="32">
        <f>BS!AS34/BS!AS12</f>
        <v>0.33195356361214196</v>
      </c>
      <c r="AR25" s="32">
        <f>BS!AT34/BS!AT12</f>
        <v>0.39704396571391321</v>
      </c>
      <c r="AS25" s="32">
        <f>BS!AU34/BS!AU12</f>
        <v>0.27076414651136416</v>
      </c>
      <c r="AT25" s="32">
        <f>BS!AV34/BS!AV12</f>
        <v>0.29760408932548976</v>
      </c>
      <c r="AU25" s="32">
        <f>BS!AW34/BS!AW12</f>
        <v>0.31841203193016165</v>
      </c>
      <c r="AV25" s="32">
        <f>BS!AX34/BS!AX12</f>
        <v>0.35082434576799981</v>
      </c>
      <c r="AW25" s="32">
        <f>BS!AY34/BS!AY12</f>
        <v>0.36108983761471464</v>
      </c>
      <c r="AX25" s="32">
        <f>BS!AZ34/BS!AZ12</f>
        <v>0.36879720723579812</v>
      </c>
      <c r="AY25" s="32">
        <f>BS!BA34/BS!BA12</f>
        <v>0.36604578450501107</v>
      </c>
      <c r="AZ25" s="32">
        <f>BS!BB34/BS!BB12</f>
        <v>0.33111880785396458</v>
      </c>
      <c r="BA25" s="32">
        <f>BS!BC34/BS!BC12</f>
        <v>0.2505285286002652</v>
      </c>
      <c r="BB25" s="32">
        <f>BS!BD34/BS!BD12</f>
        <v>0.30728544419055132</v>
      </c>
      <c r="BC25" s="32">
        <f>BS!BE34/BS!BE12</f>
        <v>0.34230301295355331</v>
      </c>
      <c r="BD25" s="32">
        <f>BS!BF34/BS!BF12</f>
        <v>0.32809138968220214</v>
      </c>
      <c r="BE25" s="32">
        <f>BS!BG34/BS!BG12</f>
        <v>0.34757141227035865</v>
      </c>
      <c r="BF25" s="32">
        <f>BS!BH34/BS!BH12</f>
        <v>0.31646993372357413</v>
      </c>
      <c r="BG25" s="32">
        <f>BS!BI34/BS!BI12</f>
        <v>0.34895123613003703</v>
      </c>
      <c r="BH25" s="32">
        <f>BS!BJ34/BS!BJ12</f>
        <v>0.41410724581971942</v>
      </c>
      <c r="BI25" s="32">
        <f>BS!BK34/BS!BK12</f>
        <v>0.37343136500115487</v>
      </c>
      <c r="BJ25" s="32">
        <f>BS!BL34/BS!BL12</f>
        <v>0.34883964175982218</v>
      </c>
      <c r="BK25" s="32">
        <f>BS!BM34/BS!BM12</f>
        <v>0.42165815405252027</v>
      </c>
      <c r="BL25" s="32">
        <f>BS!BN34/BS!BN12</f>
        <v>0.42129834325990273</v>
      </c>
      <c r="BM25" s="32">
        <f>BS!BO34/BS!BO12</f>
        <v>0.4210799377419483</v>
      </c>
      <c r="BN25" s="32">
        <f>BS!BP34/BS!BP12</f>
        <v>0.41047807047398638</v>
      </c>
      <c r="BO25" s="32">
        <f>BS!BQ34/BS!BQ12</f>
        <v>0.43493681615900243</v>
      </c>
      <c r="BP25" s="32">
        <f>BS!BR34/BS!BR12</f>
        <v>0.53959169352893444</v>
      </c>
    </row>
    <row r="26" spans="1:68" s="28" customFormat="1" x14ac:dyDescent="0.25">
      <c r="A26" s="26" t="s">
        <v>286</v>
      </c>
      <c r="B26" s="26"/>
      <c r="C26" s="65" t="s">
        <v>245</v>
      </c>
      <c r="D26" s="48">
        <v>9.3529999999999998</v>
      </c>
      <c r="E26" s="48">
        <v>9.3529999999999998</v>
      </c>
      <c r="F26" s="48">
        <v>9.3529999999999998</v>
      </c>
      <c r="G26" s="48">
        <v>9.3529999999999998</v>
      </c>
      <c r="H26" s="48">
        <v>9.3529999999999998</v>
      </c>
      <c r="I26" s="48">
        <v>9.3529999999999998</v>
      </c>
      <c r="J26" s="48">
        <v>9.3529999999999998</v>
      </c>
      <c r="K26" s="48">
        <v>9.3529999999999998</v>
      </c>
      <c r="L26" s="48">
        <v>9.3529999999999998</v>
      </c>
      <c r="M26" s="48">
        <v>11.943</v>
      </c>
      <c r="N26" s="48">
        <v>11.943</v>
      </c>
      <c r="O26" s="48">
        <v>11.943</v>
      </c>
      <c r="P26" s="48">
        <v>11.943</v>
      </c>
      <c r="Q26" s="48">
        <v>11.943</v>
      </c>
      <c r="R26" s="48">
        <v>11.943</v>
      </c>
      <c r="S26" s="48">
        <v>11.943</v>
      </c>
      <c r="T26" s="48">
        <v>11.943</v>
      </c>
      <c r="U26" s="48">
        <v>11.943</v>
      </c>
      <c r="V26" s="48">
        <v>11.943</v>
      </c>
      <c r="W26" s="48">
        <v>11.943</v>
      </c>
      <c r="X26" s="48">
        <v>11.943</v>
      </c>
      <c r="Y26" s="48">
        <v>11.943</v>
      </c>
      <c r="Z26" s="48">
        <v>11.943</v>
      </c>
      <c r="AA26" s="48">
        <v>11.943</v>
      </c>
      <c r="AB26" s="48">
        <v>11.943</v>
      </c>
      <c r="AC26" s="48">
        <v>11.943</v>
      </c>
      <c r="AD26" s="48">
        <v>11.943</v>
      </c>
      <c r="AE26" s="48">
        <v>11.943</v>
      </c>
      <c r="AF26" s="48">
        <v>11.943</v>
      </c>
      <c r="AG26" s="48">
        <v>11.943</v>
      </c>
      <c r="AH26" s="48">
        <v>11.943</v>
      </c>
      <c r="AI26" s="48">
        <v>11.943</v>
      </c>
      <c r="AJ26" s="48">
        <v>11.943</v>
      </c>
      <c r="AK26" s="48">
        <v>11.943</v>
      </c>
      <c r="AL26" s="48">
        <v>11.943</v>
      </c>
      <c r="AM26" s="48">
        <v>11.943</v>
      </c>
      <c r="AN26" s="48">
        <v>11.943</v>
      </c>
      <c r="AO26" s="48">
        <v>11.943</v>
      </c>
      <c r="AP26" s="48">
        <v>11.943</v>
      </c>
      <c r="AQ26" s="48">
        <v>11.943</v>
      </c>
      <c r="AR26" s="48">
        <v>11.943</v>
      </c>
      <c r="AS26" s="48">
        <v>11.943</v>
      </c>
      <c r="AT26" s="48">
        <v>11.943</v>
      </c>
      <c r="AU26" s="48">
        <v>11.943</v>
      </c>
      <c r="AV26" s="48">
        <v>11.943</v>
      </c>
      <c r="AW26" s="48">
        <v>11.943</v>
      </c>
      <c r="AX26" s="48">
        <v>11.943</v>
      </c>
      <c r="AY26" s="48">
        <v>11.943</v>
      </c>
      <c r="AZ26" s="48">
        <v>11.943</v>
      </c>
      <c r="BA26" s="48">
        <v>11.943</v>
      </c>
      <c r="BB26" s="48">
        <v>11.943</v>
      </c>
      <c r="BC26" s="48">
        <v>11.943</v>
      </c>
      <c r="BD26" s="48">
        <v>11.943</v>
      </c>
      <c r="BE26" s="48">
        <v>11.943</v>
      </c>
      <c r="BF26" s="48">
        <v>11.943</v>
      </c>
      <c r="BG26" s="48">
        <v>11.943</v>
      </c>
      <c r="BH26" s="48">
        <v>11.943</v>
      </c>
      <c r="BI26" s="48">
        <v>11.943</v>
      </c>
      <c r="BJ26" s="48">
        <v>11.943</v>
      </c>
      <c r="BK26" s="48">
        <v>11.943</v>
      </c>
      <c r="BL26" s="48">
        <v>11.943</v>
      </c>
      <c r="BM26" s="48">
        <v>11.943</v>
      </c>
      <c r="BN26" s="48">
        <v>11.943</v>
      </c>
      <c r="BO26" s="48">
        <v>11.943</v>
      </c>
      <c r="BP26" s="48">
        <v>11.943</v>
      </c>
    </row>
    <row r="27" spans="1:68" s="28" customFormat="1" x14ac:dyDescent="0.25">
      <c r="A27" s="26" t="s">
        <v>246</v>
      </c>
      <c r="B27" s="26"/>
      <c r="C27" s="65" t="s">
        <v>247</v>
      </c>
      <c r="D27" s="27">
        <v>6.1608275373456395E-2</v>
      </c>
      <c r="E27" s="27">
        <v>-1.9E-3</v>
      </c>
      <c r="F27" s="27">
        <v>3.0000000000000001E-3</v>
      </c>
      <c r="G27" s="27">
        <v>6.2399999999999997E-2</v>
      </c>
      <c r="H27" s="27">
        <v>5.7500000000000002E-2</v>
      </c>
      <c r="I27" s="27">
        <v>6.9999999999999999E-4</v>
      </c>
      <c r="J27" s="27">
        <v>2.98E-2</v>
      </c>
      <c r="K27" s="27">
        <v>0.22020000000000001</v>
      </c>
      <c r="L27" s="27">
        <v>5.9400000000000001E-2</v>
      </c>
      <c r="M27" s="27">
        <v>-3.4599999999999999E-2</v>
      </c>
      <c r="N27" s="27">
        <v>-0.13270000000000001</v>
      </c>
      <c r="O27" s="27">
        <v>-6.8599999999999994E-2</v>
      </c>
      <c r="P27" s="27">
        <v>-5.4399999999999997E-2</v>
      </c>
      <c r="Q27" s="27">
        <v>2.07E-2</v>
      </c>
      <c r="R27" s="27">
        <v>5.2900000000000003E-2</v>
      </c>
      <c r="S27" s="27">
        <v>7.9200000000000007E-2</v>
      </c>
      <c r="T27" s="27">
        <v>5.5999999999999999E-3</v>
      </c>
      <c r="U27" s="27">
        <v>-5.3999999999999999E-2</v>
      </c>
      <c r="V27" s="27">
        <v>0.11650000000000001</v>
      </c>
      <c r="W27" s="27">
        <v>0.13159999999999999</v>
      </c>
      <c r="X27" s="27">
        <v>9.1499999999999998E-2</v>
      </c>
      <c r="Y27" s="27">
        <v>3.6499999999999998E-2</v>
      </c>
      <c r="Z27" s="27">
        <v>6.6400000000000001E-2</v>
      </c>
      <c r="AA27" s="27">
        <v>0.1043</v>
      </c>
      <c r="AB27" s="27">
        <v>4.7699999999999999E-2</v>
      </c>
      <c r="AC27" s="27">
        <v>-3.04E-2</v>
      </c>
      <c r="AD27" s="27">
        <v>2.9600000000000001E-2</v>
      </c>
      <c r="AE27" s="27">
        <v>0.13009999999999999</v>
      </c>
      <c r="AF27" s="27">
        <v>5.4100000000000002E-2</v>
      </c>
      <c r="AG27" s="27">
        <v>-2.93E-2</v>
      </c>
      <c r="AH27" s="27">
        <v>7.0900000000000005E-2</v>
      </c>
      <c r="AI27" s="27">
        <v>0.19689999999999999</v>
      </c>
      <c r="AJ27" s="27">
        <v>7.5300000000000006E-2</v>
      </c>
      <c r="AK27" s="27">
        <v>5.7999999999999996E-3</v>
      </c>
      <c r="AL27" s="27">
        <v>8.6900000000000005E-2</v>
      </c>
      <c r="AM27" s="27">
        <v>2.3199999999999998E-2</v>
      </c>
      <c r="AN27" s="27">
        <v>0.1535</v>
      </c>
      <c r="AO27" s="27">
        <v>0.01</v>
      </c>
      <c r="AP27" s="27">
        <v>7.7000000000000002E-3</v>
      </c>
      <c r="AQ27" s="27">
        <v>0.03</v>
      </c>
      <c r="AR27" s="27">
        <v>4.5400000000000003E-2</v>
      </c>
      <c r="AS27" s="27">
        <v>-0.05</v>
      </c>
      <c r="AT27" s="27">
        <v>2.3999999999999998E-3</v>
      </c>
      <c r="AU27" s="27">
        <v>0.23</v>
      </c>
      <c r="AV27" s="27">
        <v>0.18579999999999999</v>
      </c>
      <c r="AW27" s="27">
        <v>0.09</v>
      </c>
      <c r="AX27" s="27">
        <v>0.2324</v>
      </c>
      <c r="AY27" s="27">
        <v>0.21</v>
      </c>
      <c r="AZ27" s="27">
        <v>3.4099999999999998E-2</v>
      </c>
      <c r="BA27" s="27">
        <v>0.01</v>
      </c>
      <c r="BB27" s="27">
        <v>0.01</v>
      </c>
      <c r="BC27" s="27">
        <v>0.02</v>
      </c>
      <c r="BD27" s="27">
        <v>-0.1421</v>
      </c>
      <c r="BE27" s="27">
        <v>-7.0000000000000007E-2</v>
      </c>
      <c r="BF27" s="27">
        <v>0</v>
      </c>
      <c r="BG27" s="27">
        <v>0.03</v>
      </c>
      <c r="BH27" s="27">
        <v>-2.0999999999999999E-3</v>
      </c>
      <c r="BI27" s="27">
        <v>0.04</v>
      </c>
      <c r="BJ27" s="27">
        <v>0.06</v>
      </c>
      <c r="BK27" s="27">
        <v>0.16</v>
      </c>
      <c r="BL27" s="27">
        <v>6.4000000000000001E-2</v>
      </c>
      <c r="BM27" s="27">
        <v>-0.02</v>
      </c>
      <c r="BN27" s="27">
        <v>0.14460000000000001</v>
      </c>
      <c r="BO27" s="27">
        <v>0.2</v>
      </c>
      <c r="BP27" s="27">
        <v>0.38</v>
      </c>
    </row>
    <row r="28" spans="1:68" s="28" customFormat="1" x14ac:dyDescent="0.25">
      <c r="A28" s="28" t="s">
        <v>287</v>
      </c>
      <c r="B28" s="26"/>
      <c r="C28" s="65" t="s">
        <v>248</v>
      </c>
      <c r="D28" s="50">
        <v>446</v>
      </c>
      <c r="E28" s="50">
        <v>470</v>
      </c>
      <c r="F28" s="50">
        <v>495</v>
      </c>
      <c r="G28" s="50">
        <v>510</v>
      </c>
      <c r="H28" s="50">
        <v>544</v>
      </c>
      <c r="I28" s="50">
        <v>520</v>
      </c>
      <c r="J28" s="50">
        <v>470</v>
      </c>
      <c r="K28" s="50">
        <v>425</v>
      </c>
      <c r="L28" s="50">
        <v>469</v>
      </c>
      <c r="M28" s="50">
        <v>464</v>
      </c>
      <c r="N28" s="50">
        <v>442</v>
      </c>
      <c r="O28" s="50">
        <v>409</v>
      </c>
      <c r="P28" s="50">
        <v>738</v>
      </c>
      <c r="Q28" s="50">
        <v>758</v>
      </c>
      <c r="R28" s="50">
        <v>765</v>
      </c>
      <c r="S28" s="50">
        <v>776</v>
      </c>
      <c r="T28" s="50">
        <v>747</v>
      </c>
      <c r="U28" s="50">
        <v>716</v>
      </c>
      <c r="V28" s="50">
        <v>753</v>
      </c>
      <c r="W28" s="50">
        <v>777</v>
      </c>
      <c r="X28" s="50">
        <v>453</v>
      </c>
      <c r="Y28" s="50">
        <v>793</v>
      </c>
      <c r="Z28" s="50">
        <v>857</v>
      </c>
      <c r="AA28" s="50">
        <v>831</v>
      </c>
      <c r="AB28" s="50">
        <v>845</v>
      </c>
      <c r="AC28" s="50">
        <v>878</v>
      </c>
      <c r="AD28" s="50">
        <v>882</v>
      </c>
      <c r="AE28" s="50">
        <v>917</v>
      </c>
      <c r="AF28" s="50">
        <v>925</v>
      </c>
      <c r="AG28" s="50">
        <v>936</v>
      </c>
      <c r="AH28" s="50">
        <v>953</v>
      </c>
      <c r="AI28" s="50">
        <v>944</v>
      </c>
      <c r="AJ28" s="50">
        <v>936</v>
      </c>
      <c r="AK28" s="50">
        <v>940</v>
      </c>
      <c r="AL28" s="50">
        <v>990</v>
      </c>
      <c r="AM28" s="50">
        <v>956</v>
      </c>
      <c r="AN28" s="50">
        <v>966</v>
      </c>
      <c r="AO28" s="50">
        <v>966</v>
      </c>
      <c r="AP28" s="50">
        <v>988</v>
      </c>
      <c r="AQ28" s="50">
        <v>982</v>
      </c>
      <c r="AR28" s="50">
        <v>975</v>
      </c>
      <c r="AS28" s="50">
        <v>989</v>
      </c>
      <c r="AT28" s="50">
        <v>988</v>
      </c>
      <c r="AU28" s="50">
        <v>980</v>
      </c>
      <c r="AV28" s="50">
        <v>957</v>
      </c>
      <c r="AW28" s="50">
        <v>950</v>
      </c>
      <c r="AX28" s="50">
        <v>954</v>
      </c>
      <c r="AY28" s="50">
        <v>925</v>
      </c>
      <c r="AZ28" s="50">
        <v>930</v>
      </c>
      <c r="BA28" s="50">
        <v>928</v>
      </c>
      <c r="BB28" s="50">
        <v>954</v>
      </c>
      <c r="BC28" s="50">
        <v>954</v>
      </c>
      <c r="BD28" s="50">
        <v>934</v>
      </c>
      <c r="BE28" s="50">
        <v>913</v>
      </c>
      <c r="BF28" s="50">
        <v>873</v>
      </c>
      <c r="BG28" s="50">
        <v>839</v>
      </c>
      <c r="BH28" s="50">
        <v>828</v>
      </c>
      <c r="BI28" s="50">
        <v>842</v>
      </c>
      <c r="BJ28" s="50">
        <v>820</v>
      </c>
      <c r="BK28" s="50">
        <v>820</v>
      </c>
      <c r="BL28" s="50">
        <v>830</v>
      </c>
      <c r="BM28" s="50">
        <v>817</v>
      </c>
      <c r="BN28" s="50">
        <v>860</v>
      </c>
      <c r="BO28" s="50">
        <v>858</v>
      </c>
      <c r="BP28" s="50">
        <v>867</v>
      </c>
    </row>
    <row r="29" spans="1:68" s="28" customFormat="1" x14ac:dyDescent="0.25">
      <c r="A29" s="26" t="s">
        <v>251</v>
      </c>
      <c r="B29" s="26"/>
      <c r="C29" s="65" t="s">
        <v>249</v>
      </c>
      <c r="D29" s="27"/>
      <c r="E29" s="27"/>
      <c r="F29" s="27">
        <f t="shared" ref="F29:AK29" si="0">F39/F27</f>
        <v>521.31603666666661</v>
      </c>
      <c r="G29" s="27">
        <f t="shared" si="0"/>
        <v>24.32065544871795</v>
      </c>
      <c r="H29" s="27">
        <f t="shared" si="0"/>
        <v>26.695410608695649</v>
      </c>
      <c r="I29" s="27">
        <f t="shared" si="0"/>
        <v>2358.3344428571427</v>
      </c>
      <c r="J29" s="27">
        <f t="shared" si="0"/>
        <v>51.995540604026843</v>
      </c>
      <c r="K29" s="27">
        <f t="shared" si="0"/>
        <v>7.7600277929155306</v>
      </c>
      <c r="L29" s="27">
        <f t="shared" si="0"/>
        <v>29.985911111111111</v>
      </c>
      <c r="M29" s="27">
        <f t="shared" si="0"/>
        <v>-43.526708092485556</v>
      </c>
      <c r="N29" s="27">
        <f t="shared" si="0"/>
        <v>-10.236005199698567</v>
      </c>
      <c r="O29" s="27">
        <f t="shared" si="0"/>
        <v>-10.090260204081634</v>
      </c>
      <c r="P29" s="27">
        <f t="shared" si="0"/>
        <v>-3.1943384191176474</v>
      </c>
      <c r="Q29" s="27">
        <f t="shared" si="0"/>
        <v>8.6746091787439621</v>
      </c>
      <c r="R29" s="27">
        <f t="shared" si="0"/>
        <v>7.500556332703213</v>
      </c>
      <c r="S29" s="27">
        <f t="shared" si="0"/>
        <v>8.483818813131311</v>
      </c>
      <c r="T29" s="27">
        <f t="shared" si="0"/>
        <v>124.64004464285713</v>
      </c>
      <c r="U29" s="27">
        <f t="shared" si="0"/>
        <v>-18.878934629629629</v>
      </c>
      <c r="V29" s="27">
        <f t="shared" si="0"/>
        <v>7.9800880686695281</v>
      </c>
      <c r="W29" s="27">
        <f t="shared" si="0"/>
        <v>8.0987968844984799</v>
      </c>
      <c r="X29" s="27">
        <f t="shared" si="0"/>
        <v>18.568306010928964</v>
      </c>
      <c r="Y29" s="27">
        <f t="shared" si="0"/>
        <v>44.739726027397261</v>
      </c>
      <c r="Z29" s="27">
        <f t="shared" si="0"/>
        <v>23.795180722891565</v>
      </c>
      <c r="AA29" s="27">
        <f t="shared" si="0"/>
        <v>11.649089165867689</v>
      </c>
      <c r="AB29" s="27">
        <f t="shared" si="0"/>
        <v>25.136268343815516</v>
      </c>
      <c r="AC29" s="27">
        <f t="shared" si="0"/>
        <v>-44.243421052631575</v>
      </c>
      <c r="AD29" s="27">
        <f t="shared" si="0"/>
        <v>42.567567567567565</v>
      </c>
      <c r="AE29" s="27">
        <f t="shared" si="0"/>
        <v>9.1468101460415063</v>
      </c>
      <c r="AF29" s="27">
        <f t="shared" si="0"/>
        <v>22.735674676524951</v>
      </c>
      <c r="AG29" s="27">
        <f t="shared" si="0"/>
        <v>-48.122866894197948</v>
      </c>
      <c r="AH29" s="27">
        <f t="shared" si="0"/>
        <v>20.028208744710859</v>
      </c>
      <c r="AI29" s="27">
        <f t="shared" si="0"/>
        <v>7.9735906551549016</v>
      </c>
      <c r="AJ29" s="27">
        <f t="shared" si="0"/>
        <v>20.584329349269588</v>
      </c>
      <c r="AK29" s="27">
        <f t="shared" si="0"/>
        <v>363.79310344827587</v>
      </c>
      <c r="AL29" s="27">
        <f t="shared" ref="AL29:BE29" si="1">AL39/AL27</f>
        <v>23.360184119677786</v>
      </c>
      <c r="AM29" s="27">
        <f t="shared" si="1"/>
        <v>83.620689655172413</v>
      </c>
      <c r="AN29" s="27">
        <f t="shared" si="1"/>
        <v>13.029315960912053</v>
      </c>
      <c r="AO29" s="27">
        <f t="shared" si="1"/>
        <v>193</v>
      </c>
      <c r="AP29" s="27">
        <f t="shared" si="1"/>
        <v>244.15584415584414</v>
      </c>
      <c r="AQ29" s="27">
        <f t="shared" si="1"/>
        <v>56.666666666666664</v>
      </c>
      <c r="AR29" s="27">
        <f t="shared" si="1"/>
        <v>38.766519823788542</v>
      </c>
      <c r="AS29" s="27">
        <f t="shared" si="1"/>
        <v>-31.8</v>
      </c>
      <c r="AT29" s="27">
        <f t="shared" si="1"/>
        <v>595.83333333333337</v>
      </c>
      <c r="AU29" s="27">
        <f t="shared" si="1"/>
        <v>8.1304347826086953</v>
      </c>
      <c r="AV29" s="27">
        <f t="shared" si="1"/>
        <v>12.594187298170075</v>
      </c>
      <c r="AW29" s="27">
        <f t="shared" si="1"/>
        <v>25.555555555555554</v>
      </c>
      <c r="AX29" s="27">
        <f t="shared" si="1"/>
        <v>12.306368330464716</v>
      </c>
      <c r="AY29" s="27">
        <f t="shared" si="1"/>
        <v>17.19047619047619</v>
      </c>
      <c r="AZ29" s="27">
        <f t="shared" si="1"/>
        <v>109.09090909090911</v>
      </c>
      <c r="BA29" s="27">
        <f t="shared" si="1"/>
        <v>350</v>
      </c>
      <c r="BB29" s="27">
        <f t="shared" si="1"/>
        <v>327</v>
      </c>
      <c r="BC29" s="27">
        <f t="shared" si="1"/>
        <v>141</v>
      </c>
      <c r="BD29" s="27">
        <f t="shared" si="1"/>
        <v>-14.074595355383533</v>
      </c>
      <c r="BE29" s="27">
        <f t="shared" si="1"/>
        <v>-42.142857142857139</v>
      </c>
      <c r="BF29" s="27">
        <v>0</v>
      </c>
      <c r="BG29" s="27">
        <f t="shared" ref="BG29:BP29" si="2">BG39/BG27</f>
        <v>75.333333333333329</v>
      </c>
      <c r="BH29" s="27">
        <f t="shared" si="2"/>
        <v>-1076.1904761904761</v>
      </c>
      <c r="BI29" s="27">
        <f t="shared" si="2"/>
        <v>38.75</v>
      </c>
      <c r="BJ29" s="27">
        <f t="shared" si="2"/>
        <v>31.333333333333332</v>
      </c>
      <c r="BK29" s="27">
        <f t="shared" si="2"/>
        <v>12.0625</v>
      </c>
      <c r="BL29" s="27">
        <f t="shared" si="2"/>
        <v>37.5</v>
      </c>
      <c r="BM29" s="27">
        <f t="shared" si="2"/>
        <v>-135</v>
      </c>
      <c r="BN29" s="27">
        <f t="shared" si="2"/>
        <v>21.092669432918392</v>
      </c>
      <c r="BO29" s="27">
        <f t="shared" si="2"/>
        <v>14.099999999999998</v>
      </c>
      <c r="BP29" s="27">
        <f t="shared" si="2"/>
        <v>9.5526315789473681</v>
      </c>
    </row>
    <row r="30" spans="1:68" s="28" customFormat="1" ht="30" x14ac:dyDescent="0.25">
      <c r="A30" s="26" t="s">
        <v>288</v>
      </c>
      <c r="B30" s="26" t="s">
        <v>253</v>
      </c>
      <c r="C30" s="65" t="s">
        <v>250</v>
      </c>
      <c r="D30" s="27">
        <f>(BS!F12-BS!F19)/Indicators!D26</f>
        <v>0.42868593356227624</v>
      </c>
      <c r="E30" s="27">
        <f>(BS!G12-BS!G19)/Indicators!E26</f>
        <v>0.34935314872233508</v>
      </c>
      <c r="F30" s="27">
        <f>(BS!H12-BS!H19)/Indicators!F26</f>
        <v>0.3522933818026302</v>
      </c>
      <c r="G30" s="27">
        <f>(BS!I12-BS!I19)/Indicators!G26</f>
        <v>0.41469047364481992</v>
      </c>
      <c r="H30" s="27">
        <f>(BS!J12-BS!J19)/Indicators!H26</f>
        <v>0.74485191917031945</v>
      </c>
      <c r="I30" s="27">
        <f>(BS!K12-BS!K19)/Indicators!I26</f>
        <v>0.74580348551266973</v>
      </c>
      <c r="J30" s="27">
        <f>(BS!L12-BS!L19)/Indicators!J26</f>
        <v>0.71247728001710708</v>
      </c>
      <c r="K30" s="27">
        <f>(BS!M12-BS!M19)/Indicators!K26</f>
        <v>0.93360419116860871</v>
      </c>
      <c r="L30" s="27">
        <f>(BS!N12-BS!N19)/Indicators!L26</f>
        <v>0.99683524002993684</v>
      </c>
      <c r="M30" s="27">
        <f>(BS!O12-BS!O19)/Indicators!M26</f>
        <v>0.74595997655530444</v>
      </c>
      <c r="N30" s="27">
        <f>(BS!P12-BS!P19)/Indicators!N26</f>
        <v>0.90460520807167377</v>
      </c>
      <c r="O30" s="27">
        <f>(BS!Q12-BS!Q19)/Indicators!O26</f>
        <v>0.83638951687180818</v>
      </c>
      <c r="P30" s="27">
        <f>(BS!R12-BS!R19)/Indicators!P26</f>
        <v>0.77202545424097813</v>
      </c>
      <c r="Q30" s="27">
        <f>(BS!S12-BS!S19)/Indicators!Q26</f>
        <v>0.79320103826509247</v>
      </c>
      <c r="R30" s="27">
        <f>(BS!T12-BS!T19)/Indicators!R26</f>
        <v>0.84844678891400849</v>
      </c>
      <c r="S30" s="27">
        <f>(BS!U12-BS!U19)/Indicators!S26</f>
        <v>0.92138491166373593</v>
      </c>
      <c r="T30" s="27">
        <f>(BS!V12-BS!V19)/Indicators!T26</f>
        <v>0.93874235954115426</v>
      </c>
      <c r="U30" s="27">
        <f>(BS!W12-BS!W19)/Indicators!U26</f>
        <v>0.89372017081135424</v>
      </c>
      <c r="V30" s="27">
        <f>(BS!X12-BS!X19)/Indicators!V26</f>
        <v>0.98291049150129761</v>
      </c>
      <c r="W30" s="27">
        <f>(BS!Y12-BS!Y19)/Indicators!W26</f>
        <v>1.1158251695553885</v>
      </c>
      <c r="X30" s="27">
        <f>(BS!Z12-BS!Z19)/Indicators!X26</f>
        <v>1.2079795696223727</v>
      </c>
      <c r="Y30" s="27">
        <f>(BS!AA12-BS!AA19)/Indicators!Y26</f>
        <v>1.2451729046303277</v>
      </c>
      <c r="Z30" s="27">
        <f>(BS!AB12-BS!AB19)/Indicators!Z26</f>
        <v>1.240056937117977</v>
      </c>
      <c r="AA30" s="27">
        <f>(BS!AC12-BS!AC19)/Indicators!AA26</f>
        <v>1.3441848781713137</v>
      </c>
      <c r="AB30" s="27">
        <f>(BS!AD12-BS!AD19)/Indicators!AB26</f>
        <v>1.3612074018253368</v>
      </c>
      <c r="AC30" s="27">
        <f>(BS!AE12-BS!AE19)/Indicators!AC26</f>
        <v>1.3259315079963161</v>
      </c>
      <c r="AD30" s="27">
        <f>(BS!AF12-BS!AF19)/Indicators!AD26</f>
        <v>1.2773256300761955</v>
      </c>
      <c r="AE30" s="27">
        <f>(BS!AG12-BS!AG19)/Indicators!AE26</f>
        <v>1.3997404337268693</v>
      </c>
      <c r="AF30" s="27">
        <f>(BS!AH12-BS!AH19)/Indicators!AF26</f>
        <v>1.455036423009294</v>
      </c>
      <c r="AG30" s="27">
        <f>(BS!AI12-BS!AI19)/Indicators!AG26</f>
        <v>1.4273633090513271</v>
      </c>
      <c r="AH30" s="27">
        <f>(BS!AJ12-BS!AJ19)/Indicators!AH26</f>
        <v>1.4470317340701666</v>
      </c>
      <c r="AI30" s="27">
        <f>(BS!AK12-BS!AK19)/Indicators!AI26</f>
        <v>1.6431717323955455</v>
      </c>
      <c r="AJ30" s="27">
        <f>(BS!AL12-BS!AL19)/Indicators!AJ26</f>
        <v>1.7237042619107426</v>
      </c>
      <c r="AK30" s="27">
        <f>(BS!AM12-BS!AM19)/Indicators!AK26</f>
        <v>1.725546345139412</v>
      </c>
      <c r="AL30" s="27">
        <f>(BS!AN12-BS!AN19)/Indicators!AL26</f>
        <v>1.7249351084317177</v>
      </c>
      <c r="AM30" s="27">
        <f>(BS!AO12-BS!AO19)/Indicators!AM26</f>
        <v>1.7465460939462449</v>
      </c>
      <c r="AN30" s="27">
        <f>(BS!AP12-BS!AP19)/Indicators!AN26</f>
        <v>1.9035669429791515</v>
      </c>
      <c r="AO30" s="27">
        <f>(BS!AQ12-BS!AQ19)/Indicators!AO26</f>
        <v>2.0081219124173155</v>
      </c>
      <c r="AP30" s="27">
        <f>(BS!AR12-BS!AR19)/Indicators!AP26</f>
        <v>1.9603952105836058</v>
      </c>
      <c r="AQ30" s="27">
        <f>(BS!AS12-BS!AS19)/Indicators!AQ26</f>
        <v>1.9876078037344052</v>
      </c>
      <c r="AR30" s="27">
        <f>(BS!AT12-BS!AT19)/Indicators!AR26</f>
        <v>2.0374277819643307</v>
      </c>
      <c r="AS30" s="27">
        <f>(BS!AU12-BS!AU19)/Indicators!AS26</f>
        <v>1.989366155907226</v>
      </c>
      <c r="AT30" s="27">
        <f>(BS!AV12-BS!AV19)/Indicators!AT26</f>
        <v>1.996315833542661</v>
      </c>
      <c r="AU30" s="27">
        <f>(BS!AW12-BS!AW19)/Indicators!AU26</f>
        <v>2.2295068240810512</v>
      </c>
      <c r="AV30" s="27">
        <f>(BS!AX12-BS!AX19)/Indicators!AV26</f>
        <v>2.4210834798626806</v>
      </c>
      <c r="AW30" s="27">
        <f>(BS!AY12-BS!AY19)/Indicators!AW26</f>
        <v>2.5087498953361806</v>
      </c>
      <c r="AX30" s="27">
        <f>(BS!AZ12-BS!AZ19)/Indicators!AX26</f>
        <v>2.6260571045800893</v>
      </c>
      <c r="AY30" s="27">
        <f>(BS!BA12-BS!BA19)/Indicators!AY26</f>
        <v>2.831700577744285</v>
      </c>
      <c r="AZ30" s="27">
        <f>(BS!BB12-BS!BB19)/Indicators!AZ26</f>
        <v>2.870886711881437</v>
      </c>
      <c r="BA30" s="27">
        <f>(BS!BC12-BS!BC19)/Indicators!BA26</f>
        <v>2.8811019006949676</v>
      </c>
      <c r="BB30" s="27">
        <f>(BS!BD12-BS!BD19)/Indicators!BB26</f>
        <v>2.7557565100895918</v>
      </c>
      <c r="BC30" s="27">
        <f>(BS!BE12-BS!BE19)/Indicators!BC26</f>
        <v>2.7786150883362635</v>
      </c>
      <c r="BD30" s="27">
        <f>(BS!BF12-BS!BF19)/Indicators!BD26</f>
        <v>2.6414636188562337</v>
      </c>
      <c r="BE30" s="27">
        <f>(BS!BG12-BS!BG19)/Indicators!BE26</f>
        <v>2.5728041530603707</v>
      </c>
      <c r="BF30" s="27">
        <f>(BS!BH12-BS!BH19)/Indicators!BF26</f>
        <v>2.577744285355438</v>
      </c>
      <c r="BG30" s="27">
        <f>(BS!BI12-BS!BI19)/Indicators!BG26</f>
        <v>2.6062128443439665</v>
      </c>
      <c r="BH30" s="27">
        <f>(BS!BJ12-BS!BJ19)/Indicators!BH26</f>
        <v>2.6041195679477518</v>
      </c>
      <c r="BI30" s="27">
        <f>(BS!BK12-BS!BK19)/Indicators!BI26</f>
        <v>2.6461525579837559</v>
      </c>
      <c r="BJ30" s="27">
        <f>(BS!BL12-BS!BL19)/Indicators!BJ26</f>
        <v>2.7072762287532446</v>
      </c>
      <c r="BK30" s="27">
        <f>(BS!BM12-BS!BM19)/Indicators!BK26</f>
        <v>2.8642719584693963</v>
      </c>
      <c r="BL30" s="27">
        <f>(BS!BN12-BS!BN19)/Indicators!BL26</f>
        <v>2.9283262161935864</v>
      </c>
      <c r="BM30" s="27">
        <f>(BS!BO12-BS!BO19)/Indicators!BM26</f>
        <v>2.9119149292472586</v>
      </c>
      <c r="BN30" s="27">
        <f>(BS!BP12-BS!BP19)/Indicators!BN26</f>
        <v>2.9946412124256887</v>
      </c>
      <c r="BO30" s="27">
        <f>(BS!BQ12-BS!BQ19)/Indicators!BO26</f>
        <v>3.1976890228585786</v>
      </c>
      <c r="BP30" s="27">
        <f>(BS!BR12-BS!BR19)/Indicators!BP26</f>
        <v>3.577911747467136</v>
      </c>
    </row>
    <row r="31" spans="1:68" s="67" customFormat="1" x14ac:dyDescent="0.25">
      <c r="A31" s="67" t="s">
        <v>289</v>
      </c>
      <c r="B31" s="66"/>
      <c r="D31" s="68"/>
      <c r="E31" s="68"/>
      <c r="F31" s="68">
        <v>0.724050046339203</v>
      </c>
      <c r="G31" s="68">
        <v>0.724050046339203</v>
      </c>
      <c r="H31" s="68">
        <v>0.724050046339203</v>
      </c>
      <c r="I31" s="68">
        <v>0.59593952734012967</v>
      </c>
      <c r="J31" s="68">
        <v>0.59593952734012967</v>
      </c>
      <c r="K31" s="68">
        <v>0.59593952734012967</v>
      </c>
      <c r="L31" s="68">
        <v>0.59593952734012967</v>
      </c>
      <c r="M31" s="68">
        <v>0.58801841983317893</v>
      </c>
      <c r="N31" s="68">
        <v>0.58801841983317893</v>
      </c>
      <c r="O31" s="68">
        <v>0.58801841983317893</v>
      </c>
      <c r="P31" s="68">
        <v>0.58801841983317893</v>
      </c>
      <c r="Q31" s="68">
        <v>0</v>
      </c>
      <c r="R31" s="68">
        <v>0</v>
      </c>
      <c r="S31" s="68">
        <v>0</v>
      </c>
      <c r="T31" s="68">
        <v>0</v>
      </c>
      <c r="U31" s="68">
        <v>0.34589318813716402</v>
      </c>
      <c r="V31" s="68">
        <v>0.34589318813716402</v>
      </c>
      <c r="W31" s="68">
        <v>0.34589318813716402</v>
      </c>
      <c r="X31" s="68">
        <v>0.34589318813716402</v>
      </c>
      <c r="Y31" s="68">
        <v>4.5946101714550514</v>
      </c>
      <c r="Z31" s="68">
        <v>4.5946101714550514</v>
      </c>
      <c r="AA31" s="68">
        <v>4.5946101714550514</v>
      </c>
      <c r="AB31" s="68">
        <v>4.5946101714550514</v>
      </c>
      <c r="AC31" s="68">
        <v>3.754918</v>
      </c>
      <c r="AD31" s="68">
        <v>3.754918</v>
      </c>
      <c r="AE31" s="68">
        <v>3.754918</v>
      </c>
      <c r="AF31" s="68">
        <v>3.754918</v>
      </c>
      <c r="AG31" s="68">
        <v>4.9960760000000004</v>
      </c>
      <c r="AH31" s="68">
        <v>4.9960760000000004</v>
      </c>
      <c r="AI31" s="68">
        <v>4.9960760000000004</v>
      </c>
      <c r="AJ31" s="68">
        <v>4.9960760000000004</v>
      </c>
      <c r="AK31" s="68">
        <v>3.4571769999999997</v>
      </c>
      <c r="AL31" s="68">
        <v>3.4571769999999997</v>
      </c>
      <c r="AM31" s="68">
        <v>3.4571769999999997</v>
      </c>
      <c r="AN31" s="68">
        <v>3.4571769999999997</v>
      </c>
      <c r="AO31" s="68">
        <v>4.3250489999999999</v>
      </c>
      <c r="AP31" s="68">
        <v>4.3250489999999999</v>
      </c>
      <c r="AQ31" s="68">
        <v>4.3250489999999999</v>
      </c>
      <c r="AR31" s="68">
        <v>4.3250489999999999</v>
      </c>
      <c r="AS31" s="68">
        <v>3.9313120000000001</v>
      </c>
      <c r="AT31" s="68">
        <v>3.9313120000000001</v>
      </c>
      <c r="AU31" s="68">
        <v>3.9313120000000001</v>
      </c>
      <c r="AV31" s="68">
        <v>3.9313120000000001</v>
      </c>
      <c r="AW31" s="68">
        <v>3.7180749999999998</v>
      </c>
      <c r="AX31" s="68">
        <v>3.7180749999999998</v>
      </c>
      <c r="AY31" s="68">
        <v>3.7180749999999998</v>
      </c>
      <c r="AZ31" s="68">
        <v>3.7180749999999998</v>
      </c>
      <c r="BA31" s="68">
        <v>2.4582820000000001</v>
      </c>
      <c r="BB31" s="68">
        <v>2.4582820000000001</v>
      </c>
      <c r="BC31" s="68">
        <v>2.4582820000000001</v>
      </c>
      <c r="BD31" s="68">
        <v>2.4582820000000001</v>
      </c>
      <c r="BE31" s="68">
        <v>1.719949</v>
      </c>
      <c r="BF31" s="68">
        <v>1.719949</v>
      </c>
      <c r="BG31" s="68">
        <v>1.719949</v>
      </c>
      <c r="BH31" s="68">
        <v>1.719949</v>
      </c>
      <c r="BI31" s="68">
        <v>5.6512609999999999</v>
      </c>
      <c r="BJ31" s="68">
        <v>5.6512609999999999</v>
      </c>
      <c r="BK31" s="68">
        <v>5.6512609999999999</v>
      </c>
      <c r="BL31" s="68">
        <v>5.6512609999999999</v>
      </c>
      <c r="BM31" s="68">
        <v>8.326649999999999</v>
      </c>
      <c r="BN31" s="68">
        <v>8.326649999999999</v>
      </c>
      <c r="BO31" s="68">
        <v>8.326649999999999</v>
      </c>
      <c r="BP31" s="68">
        <v>8.326649999999999</v>
      </c>
    </row>
    <row r="32" spans="1:68" s="28" customFormat="1" x14ac:dyDescent="0.25">
      <c r="A32" s="26" t="s">
        <v>290</v>
      </c>
      <c r="B32" s="26"/>
      <c r="C32" s="65" t="s">
        <v>252</v>
      </c>
      <c r="D32" s="27"/>
      <c r="E32" s="27"/>
      <c r="F32" s="27">
        <v>7.819740500463393E-2</v>
      </c>
      <c r="G32" s="27">
        <v>7.819740500463393E-2</v>
      </c>
      <c r="H32" s="27">
        <v>7.819740500463393E-2</v>
      </c>
      <c r="I32" s="27">
        <v>6.371640407784987E-2</v>
      </c>
      <c r="J32" s="27">
        <v>6.371640407784987E-2</v>
      </c>
      <c r="K32" s="27">
        <v>6.371640407784987E-2</v>
      </c>
      <c r="L32" s="27">
        <v>6.371640407784987E-2</v>
      </c>
      <c r="M32" s="27">
        <v>4.923540315106581E-2</v>
      </c>
      <c r="N32" s="27">
        <v>4.923540315106581E-2</v>
      </c>
      <c r="O32" s="27">
        <v>4.923540315106581E-2</v>
      </c>
      <c r="P32" s="27">
        <v>4.923540315106581E-2</v>
      </c>
      <c r="Q32" s="27">
        <v>0</v>
      </c>
      <c r="R32" s="27">
        <v>0</v>
      </c>
      <c r="S32" s="27">
        <v>0</v>
      </c>
      <c r="T32" s="27">
        <v>0</v>
      </c>
      <c r="U32" s="27">
        <v>2.896200185356812E-2</v>
      </c>
      <c r="V32" s="27">
        <v>2.896200185356812E-2</v>
      </c>
      <c r="W32" s="27">
        <v>2.896200185356812E-2</v>
      </c>
      <c r="X32" s="27">
        <v>2.896200185356812E-2</v>
      </c>
      <c r="Y32" s="27">
        <v>1.5784291010194627</v>
      </c>
      <c r="Z32" s="27">
        <v>1.5784291010194627</v>
      </c>
      <c r="AA32" s="27">
        <v>1.5784291010194627</v>
      </c>
      <c r="AB32" s="27">
        <v>1.5784291010194627</v>
      </c>
      <c r="AC32" s="27">
        <v>1.23</v>
      </c>
      <c r="AD32" s="27">
        <v>1.23</v>
      </c>
      <c r="AE32" s="27">
        <v>1.23</v>
      </c>
      <c r="AF32" s="27">
        <v>1.23</v>
      </c>
      <c r="AG32" s="27">
        <v>1.8</v>
      </c>
      <c r="AH32" s="27">
        <v>1.8</v>
      </c>
      <c r="AI32" s="27">
        <v>1.8</v>
      </c>
      <c r="AJ32" s="27">
        <v>1.8</v>
      </c>
      <c r="AK32" s="27">
        <v>1.07</v>
      </c>
      <c r="AL32" s="27">
        <v>1.07</v>
      </c>
      <c r="AM32" s="27">
        <v>1.07</v>
      </c>
      <c r="AN32" s="27">
        <v>1.07</v>
      </c>
      <c r="AO32" s="27">
        <v>1.49</v>
      </c>
      <c r="AP32" s="27">
        <v>1.49</v>
      </c>
      <c r="AQ32" s="27">
        <v>1.49</v>
      </c>
      <c r="AR32" s="27">
        <v>1.49</v>
      </c>
      <c r="AS32" s="27">
        <v>1.6</v>
      </c>
      <c r="AT32" s="27">
        <v>1.6</v>
      </c>
      <c r="AU32" s="27">
        <v>1.6</v>
      </c>
      <c r="AV32" s="27">
        <v>1.6</v>
      </c>
      <c r="AW32" s="27">
        <v>1.05</v>
      </c>
      <c r="AX32" s="27">
        <v>1.05</v>
      </c>
      <c r="AY32" s="27">
        <v>1.05</v>
      </c>
      <c r="AZ32" s="27">
        <v>1.05</v>
      </c>
      <c r="BA32" s="27">
        <v>0.46</v>
      </c>
      <c r="BB32" s="27">
        <v>0.46</v>
      </c>
      <c r="BC32" s="27">
        <v>0.46</v>
      </c>
      <c r="BD32" s="27">
        <v>0.46</v>
      </c>
      <c r="BE32" s="27">
        <v>0.7</v>
      </c>
      <c r="BF32" s="27">
        <v>0.7</v>
      </c>
      <c r="BG32" s="27">
        <v>0.7</v>
      </c>
      <c r="BH32" s="27">
        <v>0.7</v>
      </c>
      <c r="BI32" s="27">
        <v>2.2999999999999998</v>
      </c>
      <c r="BJ32" s="27">
        <v>2.2999999999999998</v>
      </c>
      <c r="BK32" s="27">
        <v>2.2999999999999998</v>
      </c>
      <c r="BL32" s="27">
        <v>2.2999999999999998</v>
      </c>
      <c r="BM32" s="27">
        <v>3.08</v>
      </c>
      <c r="BN32" s="27">
        <v>3.08</v>
      </c>
      <c r="BO32" s="27">
        <v>3.08</v>
      </c>
      <c r="BP32" s="27">
        <v>3.08</v>
      </c>
    </row>
    <row r="33" spans="1:68" s="73" customFormat="1" x14ac:dyDescent="0.25">
      <c r="A33" s="69" t="s">
        <v>291</v>
      </c>
      <c r="B33" s="70"/>
      <c r="C33" s="71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</row>
    <row r="34" spans="1:68" s="28" customFormat="1" ht="60" x14ac:dyDescent="0.25">
      <c r="A34" s="26" t="s">
        <v>292</v>
      </c>
      <c r="B34" s="26"/>
      <c r="C34" s="65" t="s">
        <v>258</v>
      </c>
      <c r="D34" s="27">
        <v>1069</v>
      </c>
      <c r="E34" s="27">
        <v>958.8</v>
      </c>
      <c r="F34" s="27">
        <v>1065.7</v>
      </c>
      <c r="G34" s="27">
        <v>1092</v>
      </c>
      <c r="H34" s="27">
        <v>1114.3</v>
      </c>
      <c r="I34" s="27">
        <v>1008.9</v>
      </c>
      <c r="J34" s="27">
        <v>1153.2</v>
      </c>
      <c r="K34" s="27">
        <v>1212.5</v>
      </c>
      <c r="L34" s="27">
        <v>1240.7</v>
      </c>
      <c r="M34" s="27">
        <v>1220.2</v>
      </c>
      <c r="N34" s="27">
        <v>1383.9</v>
      </c>
      <c r="O34" s="27">
        <v>1363.5</v>
      </c>
      <c r="P34" s="27">
        <v>1165.4000000000001</v>
      </c>
      <c r="Q34" s="27">
        <v>983.8</v>
      </c>
      <c r="R34" s="27">
        <v>1043</v>
      </c>
      <c r="S34" s="27">
        <v>1069</v>
      </c>
      <c r="T34" s="27">
        <v>969.6</v>
      </c>
      <c r="U34" s="27">
        <v>1003</v>
      </c>
      <c r="V34" s="27">
        <v>1183.5</v>
      </c>
      <c r="W34" s="27">
        <v>1262.4000000000001</v>
      </c>
      <c r="X34" s="27">
        <v>1296.4000000000001</v>
      </c>
      <c r="Y34" s="27">
        <v>1324.4</v>
      </c>
      <c r="Z34" s="27">
        <v>1444</v>
      </c>
      <c r="AA34" s="27">
        <v>1520.7</v>
      </c>
      <c r="AB34" s="27">
        <v>1465.6</v>
      </c>
      <c r="AC34" s="27">
        <v>1445</v>
      </c>
      <c r="AD34" s="27">
        <v>1486.2</v>
      </c>
      <c r="AE34" s="27">
        <v>1666.7</v>
      </c>
      <c r="AF34" s="27">
        <v>1652.3</v>
      </c>
      <c r="AG34" s="27">
        <v>1476.2</v>
      </c>
      <c r="AH34" s="27">
        <v>1505.1</v>
      </c>
      <c r="AI34" s="27">
        <v>1578.7</v>
      </c>
      <c r="AJ34" s="27">
        <v>1616.6</v>
      </c>
      <c r="AK34" s="27">
        <v>1546.7</v>
      </c>
      <c r="AL34" s="27">
        <v>1557.7</v>
      </c>
      <c r="AM34" s="27">
        <v>1603.1</v>
      </c>
      <c r="AN34" s="27">
        <v>1647.7</v>
      </c>
      <c r="AO34" s="27">
        <v>1576</v>
      </c>
      <c r="AP34" s="27">
        <v>1564.6</v>
      </c>
      <c r="AQ34" s="27">
        <v>1611.2</v>
      </c>
      <c r="AR34" s="27">
        <v>1676</v>
      </c>
      <c r="AS34" s="27">
        <v>1603.8</v>
      </c>
      <c r="AT34" s="27">
        <v>1578.4</v>
      </c>
      <c r="AU34" s="27">
        <v>1668.5</v>
      </c>
      <c r="AV34" s="27">
        <v>1720.7</v>
      </c>
      <c r="AW34" s="27">
        <v>1689.1</v>
      </c>
      <c r="AX34" s="27">
        <v>1690.3</v>
      </c>
      <c r="AY34" s="27">
        <v>1869.2</v>
      </c>
      <c r="AZ34" s="27">
        <v>1926.1</v>
      </c>
      <c r="BA34" s="27">
        <v>1793.5</v>
      </c>
      <c r="BB34" s="27">
        <v>1781.4</v>
      </c>
      <c r="BC34" s="27">
        <v>1934.2</v>
      </c>
      <c r="BD34" s="27">
        <v>2037.1</v>
      </c>
      <c r="BE34" s="27">
        <v>1916.3</v>
      </c>
      <c r="BF34" s="27">
        <v>1882.4</v>
      </c>
      <c r="BG34" s="27">
        <v>1993.1</v>
      </c>
      <c r="BH34" s="27">
        <v>2074.3000000000002</v>
      </c>
      <c r="BI34" s="27">
        <v>1979.3</v>
      </c>
      <c r="BJ34" s="27">
        <v>1785.3</v>
      </c>
      <c r="BK34" s="27">
        <v>1974.2</v>
      </c>
      <c r="BL34" s="27">
        <v>2033.6</v>
      </c>
      <c r="BM34" s="27">
        <v>2060.9</v>
      </c>
      <c r="BN34" s="27">
        <v>2147.1</v>
      </c>
      <c r="BO34" s="27">
        <v>2380</v>
      </c>
      <c r="BP34" s="27">
        <v>2504.4</v>
      </c>
    </row>
    <row r="35" spans="1:68" s="28" customFormat="1" x14ac:dyDescent="0.25">
      <c r="A35" t="s">
        <v>293</v>
      </c>
      <c r="B35" s="26"/>
      <c r="C35" s="65" t="s">
        <v>259</v>
      </c>
      <c r="D35" s="27">
        <v>4.6900000000000004</v>
      </c>
      <c r="E35" s="27">
        <v>4.49</v>
      </c>
      <c r="F35" s="27">
        <v>5.01</v>
      </c>
      <c r="G35" s="27">
        <v>5.43</v>
      </c>
      <c r="H35" s="27">
        <v>5.25</v>
      </c>
      <c r="I35" s="27">
        <v>5.71</v>
      </c>
      <c r="J35" s="27">
        <v>6.61</v>
      </c>
      <c r="K35" s="27">
        <v>7.17</v>
      </c>
      <c r="L35" s="27">
        <v>8.58</v>
      </c>
      <c r="M35" s="27">
        <v>7.78</v>
      </c>
      <c r="N35" s="27">
        <v>7.51</v>
      </c>
      <c r="O35" s="27">
        <v>8.14</v>
      </c>
      <c r="P35" s="27">
        <v>9.93</v>
      </c>
      <c r="Q35" s="27">
        <v>7.86</v>
      </c>
      <c r="R35" s="27">
        <v>9.76</v>
      </c>
      <c r="S35" s="27">
        <v>7.69</v>
      </c>
      <c r="T35" s="27">
        <v>7.19</v>
      </c>
      <c r="U35" s="27">
        <v>4.78</v>
      </c>
      <c r="V35" s="27">
        <v>5.05</v>
      </c>
      <c r="W35" s="27">
        <v>4.13</v>
      </c>
      <c r="X35" s="27">
        <v>4.8099999999999996</v>
      </c>
      <c r="Y35" s="27">
        <v>4.33</v>
      </c>
      <c r="Z35" s="27">
        <v>5.6</v>
      </c>
      <c r="AA35" s="27">
        <v>5.08</v>
      </c>
      <c r="AB35" s="27">
        <v>4.88</v>
      </c>
      <c r="AC35" s="27">
        <v>5.53</v>
      </c>
      <c r="AD35" s="27">
        <v>4.54</v>
      </c>
      <c r="AE35" s="27">
        <v>4.92</v>
      </c>
      <c r="AF35" s="27">
        <v>4.3</v>
      </c>
      <c r="AG35" s="27">
        <v>3.53</v>
      </c>
      <c r="AH35" s="27">
        <v>4</v>
      </c>
      <c r="AI35" s="27">
        <v>4.45</v>
      </c>
      <c r="AJ35" s="27">
        <v>3.82</v>
      </c>
      <c r="AK35" s="27">
        <v>4.41</v>
      </c>
      <c r="AL35" s="27">
        <v>4.26</v>
      </c>
      <c r="AM35" s="27">
        <v>3.15</v>
      </c>
      <c r="AN35" s="27">
        <v>2.84</v>
      </c>
      <c r="AO35" s="27">
        <v>2.69</v>
      </c>
      <c r="AP35" s="27">
        <v>2.57</v>
      </c>
      <c r="AQ35" s="27">
        <v>1.93</v>
      </c>
      <c r="AR35" s="27">
        <v>2.19</v>
      </c>
      <c r="AS35" s="27">
        <v>3.08</v>
      </c>
      <c r="AT35" s="27">
        <v>2.46</v>
      </c>
      <c r="AU35" s="27">
        <v>2.5099999999999998</v>
      </c>
      <c r="AV35" s="27">
        <v>2.5099999999999998</v>
      </c>
      <c r="AW35" s="27">
        <v>2.68</v>
      </c>
      <c r="AX35" s="27">
        <v>2.48</v>
      </c>
      <c r="AY35" s="27">
        <v>2.41</v>
      </c>
      <c r="AZ35" s="27">
        <v>2.29</v>
      </c>
      <c r="BA35" s="27">
        <v>3</v>
      </c>
      <c r="BB35" s="27">
        <v>2.61</v>
      </c>
      <c r="BC35" s="27">
        <v>2.58</v>
      </c>
      <c r="BD35" s="27">
        <v>3.22</v>
      </c>
      <c r="BE35" s="27">
        <v>2.36</v>
      </c>
      <c r="BF35" s="27">
        <v>2.68</v>
      </c>
      <c r="BG35" s="27">
        <v>2.88</v>
      </c>
      <c r="BH35" s="27">
        <v>3</v>
      </c>
      <c r="BI35" s="27">
        <v>3.11</v>
      </c>
      <c r="BJ35" s="27">
        <v>2.31</v>
      </c>
      <c r="BK35" s="27">
        <v>2.91</v>
      </c>
      <c r="BL35" s="27">
        <v>2.56</v>
      </c>
      <c r="BM35" s="27">
        <v>2.87</v>
      </c>
      <c r="BN35" s="27">
        <v>2.62</v>
      </c>
      <c r="BO35" s="27">
        <v>2.5499999999999998</v>
      </c>
      <c r="BP35" s="27">
        <v>2.77</v>
      </c>
    </row>
    <row r="36" spans="1:68" s="28" customFormat="1" x14ac:dyDescent="0.25">
      <c r="A36" t="s">
        <v>294</v>
      </c>
      <c r="B36" s="26"/>
      <c r="C36" s="65" t="s">
        <v>260</v>
      </c>
      <c r="D36" s="27">
        <v>3</v>
      </c>
      <c r="E36" s="27">
        <v>3.1</v>
      </c>
      <c r="F36" s="27">
        <v>3.7</v>
      </c>
      <c r="G36" s="27">
        <v>3.2</v>
      </c>
      <c r="H36" s="27">
        <v>4.5</v>
      </c>
      <c r="I36" s="27">
        <v>4.5999999999999996</v>
      </c>
      <c r="J36" s="27">
        <v>4.8</v>
      </c>
      <c r="K36" s="27">
        <v>7.1</v>
      </c>
      <c r="L36" s="27">
        <v>8.1</v>
      </c>
      <c r="M36" s="27">
        <v>11.3</v>
      </c>
      <c r="N36" s="27">
        <v>12.5</v>
      </c>
      <c r="O36" s="27">
        <v>11</v>
      </c>
      <c r="P36" s="27">
        <v>8.5</v>
      </c>
      <c r="Q36" s="27">
        <v>7.7</v>
      </c>
      <c r="R36" s="27">
        <v>4.2</v>
      </c>
      <c r="S36" s="27">
        <v>2.7</v>
      </c>
      <c r="T36" s="27">
        <v>1.3</v>
      </c>
      <c r="U36" s="27">
        <v>-0.2</v>
      </c>
      <c r="V36" s="27">
        <v>1</v>
      </c>
      <c r="W36" s="27">
        <v>1.8</v>
      </c>
      <c r="X36" s="27">
        <v>3.8</v>
      </c>
      <c r="Y36" s="27">
        <v>3.8</v>
      </c>
      <c r="Z36" s="27">
        <v>4.8</v>
      </c>
      <c r="AA36" s="27">
        <v>4.5</v>
      </c>
      <c r="AB36" s="27">
        <v>3.4</v>
      </c>
      <c r="AC36" s="27">
        <v>3.6</v>
      </c>
      <c r="AD36" s="27">
        <v>2.5</v>
      </c>
      <c r="AE36" s="27">
        <v>3.4</v>
      </c>
      <c r="AF36" s="27">
        <v>2.8</v>
      </c>
      <c r="AG36" s="27">
        <v>1.5</v>
      </c>
      <c r="AH36" s="27">
        <v>1.2</v>
      </c>
      <c r="AI36" s="27">
        <v>0.4</v>
      </c>
      <c r="AJ36" s="27">
        <v>0.4</v>
      </c>
      <c r="AK36" s="27">
        <v>0.2</v>
      </c>
      <c r="AL36" s="27">
        <v>0.2</v>
      </c>
      <c r="AM36" s="27">
        <v>-0.1</v>
      </c>
      <c r="AN36" s="27">
        <v>-0.3</v>
      </c>
      <c r="AO36" s="27">
        <v>-1.4</v>
      </c>
      <c r="AP36" s="27">
        <v>-0.5</v>
      </c>
      <c r="AQ36" s="27">
        <v>-1</v>
      </c>
      <c r="AR36" s="27">
        <v>-0.1</v>
      </c>
      <c r="AS36" s="27">
        <v>1.2</v>
      </c>
      <c r="AT36" s="27">
        <v>0.7</v>
      </c>
      <c r="AU36" s="27">
        <v>0.8</v>
      </c>
      <c r="AV36" s="27">
        <v>1.7</v>
      </c>
      <c r="AW36" s="27">
        <v>3.1</v>
      </c>
      <c r="AX36" s="27">
        <v>3.6</v>
      </c>
      <c r="AY36" s="27">
        <v>4.8</v>
      </c>
      <c r="AZ36" s="27">
        <v>3.9</v>
      </c>
      <c r="BA36" s="27">
        <v>2.7</v>
      </c>
      <c r="BB36" s="27">
        <v>2.6</v>
      </c>
      <c r="BC36" s="27">
        <v>2.4</v>
      </c>
      <c r="BD36" s="27">
        <v>1.9</v>
      </c>
      <c r="BE36" s="27">
        <v>2.6</v>
      </c>
      <c r="BF36" s="27">
        <v>2.5</v>
      </c>
      <c r="BG36" s="27">
        <v>2.2000000000000002</v>
      </c>
      <c r="BH36" s="27">
        <v>2.7</v>
      </c>
      <c r="BI36" s="27">
        <v>1.8</v>
      </c>
      <c r="BJ36" s="27">
        <v>1</v>
      </c>
      <c r="BK36" s="27">
        <v>0.7</v>
      </c>
      <c r="BL36" s="27">
        <v>0.2</v>
      </c>
      <c r="BM36" s="27">
        <v>1.6</v>
      </c>
      <c r="BN36" s="27">
        <v>3.6</v>
      </c>
      <c r="BO36" s="27">
        <v>6.3</v>
      </c>
      <c r="BP36" s="27">
        <v>10.6</v>
      </c>
    </row>
    <row r="37" spans="1:68" s="28" customFormat="1" x14ac:dyDescent="0.25">
      <c r="A37" s="26" t="s">
        <v>295</v>
      </c>
      <c r="B37" s="26"/>
      <c r="C37" s="65" t="s">
        <v>261</v>
      </c>
      <c r="D37" s="27"/>
      <c r="E37" s="27"/>
      <c r="F37" s="27">
        <v>2821076.7</v>
      </c>
      <c r="G37" s="27">
        <v>2855835.1</v>
      </c>
      <c r="H37" s="27">
        <v>2868910.1</v>
      </c>
      <c r="I37" s="27">
        <v>2919300.7</v>
      </c>
      <c r="J37" s="27">
        <v>3031597.4</v>
      </c>
      <c r="K37" s="27">
        <v>3202477.7</v>
      </c>
      <c r="L37" s="27">
        <v>3356001.8</v>
      </c>
      <c r="M37" s="27">
        <v>3927628.4</v>
      </c>
      <c r="N37" s="27">
        <v>4114142.2</v>
      </c>
      <c r="O37" s="27">
        <v>4251967.5</v>
      </c>
      <c r="P37" s="27">
        <v>3783350.3</v>
      </c>
      <c r="Q37" s="27">
        <v>2926318.4</v>
      </c>
      <c r="R37" s="27">
        <v>2734895.4</v>
      </c>
      <c r="S37" s="27">
        <v>2939174.3</v>
      </c>
      <c r="T37" s="27">
        <v>3196415.4</v>
      </c>
      <c r="U37" s="27">
        <v>3273778.9</v>
      </c>
      <c r="V37" s="27">
        <v>3753270.7</v>
      </c>
      <c r="W37" s="27">
        <v>4013989.6</v>
      </c>
      <c r="X37" s="27">
        <v>4609693.0999999996</v>
      </c>
      <c r="Y37" s="27">
        <v>4806768.7</v>
      </c>
      <c r="Z37" s="27">
        <v>4966764.9000000004</v>
      </c>
      <c r="AA37" s="27">
        <v>5085263</v>
      </c>
      <c r="AB37" s="27">
        <v>5292050.5</v>
      </c>
      <c r="AC37" s="27">
        <v>5285601</v>
      </c>
      <c r="AD37" s="27">
        <v>5258385.7</v>
      </c>
      <c r="AE37" s="27">
        <v>5955888.2999999998</v>
      </c>
      <c r="AF37" s="27">
        <v>6547486.7999999998</v>
      </c>
      <c r="AG37" s="27">
        <v>6288853.4000000004</v>
      </c>
      <c r="AH37" s="27">
        <v>6130952.7000000002</v>
      </c>
      <c r="AI37" s="27">
        <v>6082134.4000000004</v>
      </c>
      <c r="AJ37" s="27">
        <v>6042663.4000000004</v>
      </c>
      <c r="AK37" s="27">
        <v>6031505.4000000004</v>
      </c>
      <c r="AL37" s="27">
        <v>6152054.0999999996</v>
      </c>
      <c r="AM37" s="27">
        <v>6144728.5</v>
      </c>
      <c r="AN37" s="27">
        <v>6033046.2000000002</v>
      </c>
      <c r="AO37" s="27">
        <v>5823037.7000000002</v>
      </c>
      <c r="AP37" s="27">
        <v>5815016.0999999996</v>
      </c>
      <c r="AQ37" s="27">
        <v>5645406.5999999996</v>
      </c>
      <c r="AR37" s="27">
        <v>5620432.0999999996</v>
      </c>
      <c r="AS37" s="27">
        <v>5543994.4000000004</v>
      </c>
      <c r="AT37" s="27">
        <v>5509813.5999999996</v>
      </c>
      <c r="AU37" s="27">
        <v>5696717</v>
      </c>
      <c r="AV37" s="27">
        <v>5856466.5</v>
      </c>
      <c r="AW37" s="27">
        <v>6295355.9000000004</v>
      </c>
      <c r="AX37" s="27">
        <v>6552184.4000000004</v>
      </c>
      <c r="AY37" s="27">
        <v>6675253.5999999996</v>
      </c>
      <c r="AZ37" s="27">
        <v>6887719</v>
      </c>
      <c r="BA37" s="27">
        <v>6866828.9000000004</v>
      </c>
      <c r="BB37" s="27">
        <v>6975774.5999999996</v>
      </c>
      <c r="BC37" s="27">
        <v>7167331.5999999996</v>
      </c>
      <c r="BD37" s="27">
        <v>7261113.2999999998</v>
      </c>
      <c r="BE37" s="27">
        <v>7372670.7000000002</v>
      </c>
      <c r="BF37" s="27">
        <v>7587381.5999999996</v>
      </c>
      <c r="BG37" s="27">
        <v>7429502.4000000004</v>
      </c>
      <c r="BH37" s="27">
        <v>7233935.0999999996</v>
      </c>
      <c r="BI37" s="27">
        <v>7442372.2999999998</v>
      </c>
      <c r="BJ37" s="27">
        <v>6328695.4000000004</v>
      </c>
      <c r="BK37" s="27">
        <v>7254530.0999999996</v>
      </c>
      <c r="BL37" s="27">
        <v>7663687</v>
      </c>
      <c r="BM37" s="27">
        <v>8039426.5999999996</v>
      </c>
      <c r="BN37" s="27">
        <v>8374947.5999999996</v>
      </c>
      <c r="BO37" s="27">
        <v>8657289.9000000004</v>
      </c>
      <c r="BP37" s="27">
        <v>9420752.9000000004</v>
      </c>
    </row>
    <row r="38" spans="1:68" s="28" customFormat="1" x14ac:dyDescent="0.25">
      <c r="A38" s="26"/>
      <c r="B38" s="26"/>
      <c r="C38" s="65"/>
    </row>
    <row r="39" spans="1:68" s="28" customFormat="1" x14ac:dyDescent="0.25">
      <c r="A39" s="26" t="s">
        <v>296</v>
      </c>
      <c r="B39" s="26"/>
      <c r="C39" s="65"/>
      <c r="D39" s="49"/>
      <c r="E39" s="49"/>
      <c r="F39" s="49">
        <v>1.5639481099999999</v>
      </c>
      <c r="G39" s="49">
        <v>1.5176088999999999</v>
      </c>
      <c r="H39" s="49">
        <v>1.53498611</v>
      </c>
      <c r="I39" s="49">
        <v>1.6508341099999999</v>
      </c>
      <c r="J39" s="49">
        <v>1.5494671099999999</v>
      </c>
      <c r="K39" s="49">
        <v>1.7087581199999999</v>
      </c>
      <c r="L39" s="49">
        <v>1.78116312</v>
      </c>
      <c r="M39" s="49">
        <v>1.5060241000000001</v>
      </c>
      <c r="N39" s="49">
        <v>1.3583178899999999</v>
      </c>
      <c r="O39" s="49">
        <v>0.69219185000000005</v>
      </c>
      <c r="P39" s="49">
        <v>0.17377201</v>
      </c>
      <c r="Q39" s="49">
        <v>0.17956441000000001</v>
      </c>
      <c r="R39" s="49">
        <v>0.39677942999999999</v>
      </c>
      <c r="S39" s="49">
        <v>0.67191844999999994</v>
      </c>
      <c r="T39" s="49">
        <v>0.69798424999999997</v>
      </c>
      <c r="U39" s="49">
        <v>1.0194624699999999</v>
      </c>
      <c r="V39" s="49">
        <v>0.92968026000000004</v>
      </c>
      <c r="W39" s="49">
        <v>1.0658016699999999</v>
      </c>
      <c r="X39" s="49">
        <v>1.6990000000000001</v>
      </c>
      <c r="Y39" s="49">
        <v>1.633</v>
      </c>
      <c r="Z39" s="49">
        <v>1.58</v>
      </c>
      <c r="AA39" s="49">
        <v>1.2150000000000001</v>
      </c>
      <c r="AB39" s="49">
        <v>1.1990000000000001</v>
      </c>
      <c r="AC39" s="49">
        <v>1.345</v>
      </c>
      <c r="AD39" s="49">
        <v>1.26</v>
      </c>
      <c r="AE39" s="49">
        <v>1.19</v>
      </c>
      <c r="AF39" s="49">
        <v>1.23</v>
      </c>
      <c r="AG39" s="49">
        <v>1.41</v>
      </c>
      <c r="AH39" s="49">
        <v>1.42</v>
      </c>
      <c r="AI39" s="49">
        <v>1.57</v>
      </c>
      <c r="AJ39" s="49">
        <v>1.55</v>
      </c>
      <c r="AK39" s="49">
        <v>2.11</v>
      </c>
      <c r="AL39" s="49">
        <v>2.0299999999999998</v>
      </c>
      <c r="AM39" s="49">
        <v>1.94</v>
      </c>
      <c r="AN39" s="49">
        <v>2</v>
      </c>
      <c r="AO39" s="49">
        <v>1.93</v>
      </c>
      <c r="AP39" s="49">
        <v>1.88</v>
      </c>
      <c r="AQ39" s="49">
        <v>1.7</v>
      </c>
      <c r="AR39" s="49">
        <v>1.76</v>
      </c>
      <c r="AS39" s="49">
        <v>1.59</v>
      </c>
      <c r="AT39" s="49">
        <v>1.43</v>
      </c>
      <c r="AU39" s="49">
        <v>1.87</v>
      </c>
      <c r="AV39" s="49">
        <v>2.34</v>
      </c>
      <c r="AW39" s="49">
        <v>2.2999999999999998</v>
      </c>
      <c r="AX39" s="49">
        <v>2.86</v>
      </c>
      <c r="AY39" s="49">
        <v>3.61</v>
      </c>
      <c r="AZ39" s="49">
        <v>3.72</v>
      </c>
      <c r="BA39" s="49">
        <v>3.5</v>
      </c>
      <c r="BB39" s="49">
        <v>3.27</v>
      </c>
      <c r="BC39" s="49">
        <v>2.82</v>
      </c>
      <c r="BD39" s="49">
        <v>2</v>
      </c>
      <c r="BE39" s="49">
        <v>2.95</v>
      </c>
      <c r="BF39" s="49">
        <v>2.4</v>
      </c>
      <c r="BG39" s="49">
        <v>2.2599999999999998</v>
      </c>
      <c r="BH39" s="49">
        <v>2.2599999999999998</v>
      </c>
      <c r="BI39" s="49">
        <v>1.55</v>
      </c>
      <c r="BJ39" s="49">
        <v>1.88</v>
      </c>
      <c r="BK39" s="49">
        <v>1.93</v>
      </c>
      <c r="BL39" s="49">
        <v>2.4</v>
      </c>
      <c r="BM39" s="49">
        <v>2.7</v>
      </c>
      <c r="BN39" s="49">
        <v>3.05</v>
      </c>
      <c r="BO39" s="49">
        <v>2.82</v>
      </c>
      <c r="BP39" s="49">
        <v>3.63</v>
      </c>
    </row>
  </sheetData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</vt:lpstr>
      <vt:lpstr>Indicators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Monikos-PC</cp:lastModifiedBy>
  <dcterms:created xsi:type="dcterms:W3CDTF">2013-04-03T15:49:21Z</dcterms:created>
  <dcterms:modified xsi:type="dcterms:W3CDTF">2023-03-10T09:13:28Z</dcterms:modified>
</cp:coreProperties>
</file>