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blanquera/Desktop/White Papers/Monico/"/>
    </mc:Choice>
  </mc:AlternateContent>
  <bookViews>
    <workbookView xWindow="0" yWindow="460" windowWidth="33600" windowHeight="19660" tabRatio="500"/>
  </bookViews>
  <sheets>
    <sheet name="Discount" sheetId="1" r:id="rId1"/>
    <sheet name="Bonu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8" i="1"/>
  <c r="C7" i="1"/>
  <c r="E7" i="1"/>
  <c r="C6" i="1"/>
  <c r="E6" i="1"/>
  <c r="C5" i="1"/>
  <c r="E5" i="1"/>
  <c r="C9" i="1"/>
  <c r="E9" i="1"/>
  <c r="E10" i="1"/>
  <c r="C10" i="1"/>
  <c r="B2" i="1"/>
  <c r="B10" i="1"/>
  <c r="B15" i="1"/>
  <c r="B16" i="1"/>
  <c r="B17" i="1"/>
  <c r="B19" i="1"/>
  <c r="C19" i="1"/>
  <c r="I28" i="1"/>
  <c r="K28" i="1"/>
  <c r="B28" i="1"/>
  <c r="C28" i="1"/>
  <c r="I29" i="1"/>
  <c r="K29" i="1"/>
  <c r="B29" i="1"/>
  <c r="C29" i="1"/>
  <c r="I30" i="1"/>
  <c r="K30" i="1"/>
  <c r="B30" i="1"/>
  <c r="C30" i="1"/>
  <c r="I33" i="1"/>
  <c r="K33" i="1"/>
  <c r="C33" i="1"/>
  <c r="I34" i="1"/>
  <c r="K34" i="1"/>
  <c r="C34" i="1"/>
  <c r="C35" i="1"/>
  <c r="C21" i="1"/>
  <c r="C22" i="1"/>
  <c r="G5" i="1"/>
  <c r="G6" i="1"/>
  <c r="G7" i="1"/>
  <c r="G8" i="1"/>
  <c r="G9" i="1"/>
  <c r="G10" i="1"/>
  <c r="B23" i="1"/>
  <c r="C23" i="1"/>
  <c r="C24" i="1"/>
  <c r="C26" i="1"/>
  <c r="C37" i="1"/>
  <c r="B35" i="1"/>
  <c r="B24" i="1"/>
  <c r="B26" i="1"/>
  <c r="B37" i="1"/>
  <c r="C16" i="2"/>
  <c r="B16" i="2"/>
  <c r="B15" i="2"/>
  <c r="C13" i="2"/>
  <c r="B17" i="2"/>
  <c r="B19" i="2"/>
  <c r="E5" i="2"/>
  <c r="C5" i="2"/>
  <c r="C6" i="2"/>
  <c r="E6" i="2"/>
  <c r="C7" i="2"/>
  <c r="E7" i="2"/>
  <c r="C8" i="2"/>
  <c r="E8" i="2"/>
  <c r="C9" i="2"/>
  <c r="E9" i="2"/>
  <c r="E10" i="2"/>
  <c r="C10" i="2"/>
  <c r="B2" i="2"/>
  <c r="B10" i="2"/>
  <c r="C19" i="2"/>
  <c r="C21" i="2"/>
  <c r="C22" i="2"/>
  <c r="G5" i="2"/>
  <c r="G6" i="2"/>
  <c r="G7" i="2"/>
  <c r="G8" i="2"/>
  <c r="G9" i="2"/>
  <c r="G10" i="2"/>
  <c r="B23" i="2"/>
  <c r="C23" i="2"/>
  <c r="C24" i="2"/>
  <c r="C26" i="2"/>
  <c r="B24" i="2"/>
  <c r="B26" i="2"/>
  <c r="C15" i="2"/>
  <c r="C15" i="1"/>
  <c r="C16" i="1"/>
  <c r="C13" i="1"/>
</calcChain>
</file>

<file path=xl/sharedStrings.xml><?xml version="1.0" encoding="utf-8"?>
<sst xmlns="http://schemas.openxmlformats.org/spreadsheetml/2006/main" count="78" uniqueCount="49">
  <si>
    <t>ETH per Token During Sale</t>
  </si>
  <si>
    <t>ETH per Token After Sale</t>
  </si>
  <si>
    <t>Round Name</t>
  </si>
  <si>
    <t>MNC</t>
  </si>
  <si>
    <t>ETH SRP</t>
  </si>
  <si>
    <t>Discount</t>
  </si>
  <si>
    <t>Private Round</t>
  </si>
  <si>
    <t>Crowd Sale Round 1</t>
  </si>
  <si>
    <t>Crowd Sale Round 2</t>
  </si>
  <si>
    <t>Crowd Sale Round 3</t>
  </si>
  <si>
    <t>Crowd Sale Round 4</t>
  </si>
  <si>
    <t>TOTALS</t>
  </si>
  <si>
    <t>ETH</t>
  </si>
  <si>
    <t>Total Authorized Tokens</t>
  </si>
  <si>
    <t>Private Round Tokens</t>
  </si>
  <si>
    <t>Crowdsale Sale Tokens</t>
  </si>
  <si>
    <t>Tokens Issued for Sale</t>
  </si>
  <si>
    <t>Tokens Remaining</t>
  </si>
  <si>
    <t>Maximum Air Drops Issued</t>
  </si>
  <si>
    <t>Maximum Seed Subsidy Issued</t>
  </si>
  <si>
    <t>Maximum Referral Tokens Issued</t>
  </si>
  <si>
    <t>Cost of Sale</t>
  </si>
  <si>
    <t>ETH Raised</t>
  </si>
  <si>
    <t>Referral Commission</t>
  </si>
  <si>
    <t>Maximum Referral Bonus</t>
  </si>
  <si>
    <t>Bonus</t>
  </si>
  <si>
    <t>Bonus Commissions</t>
  </si>
  <si>
    <t>Services</t>
  </si>
  <si>
    <t>MNC Cost</t>
  </si>
  <si>
    <t>Quantity / Month</t>
  </si>
  <si>
    <t>MNC Gross</t>
  </si>
  <si>
    <t>Margin</t>
  </si>
  <si>
    <t>MNC NET</t>
  </si>
  <si>
    <t>Listing</t>
  </si>
  <si>
    <t>Auditing</t>
  </si>
  <si>
    <t>Promotion</t>
  </si>
  <si>
    <t>ETH Volume</t>
  </si>
  <si>
    <t>Commission</t>
  </si>
  <si>
    <t>ETH Gross</t>
  </si>
  <si>
    <t>ETH NET</t>
  </si>
  <si>
    <t>Crowd Sale Commissions</t>
  </si>
  <si>
    <t>Exchange Fees</t>
  </si>
  <si>
    <t>Listing Revenue YTD</t>
  </si>
  <si>
    <t>Auditing Revenue YTD</t>
  </si>
  <si>
    <t>Promotion Revenue YTD</t>
  </si>
  <si>
    <t>Crowd Sale Revenue YTD</t>
  </si>
  <si>
    <t>Excahnge Fees Revenue YTD</t>
  </si>
  <si>
    <t>Total Revenues YTD</t>
  </si>
  <si>
    <t>Profit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</si>
</sst>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70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2" borderId="0" xfId="0" applyNumberFormat="1" applyFill="1"/>
    <xf numFmtId="164" fontId="0" fillId="0" borderId="0" xfId="1" applyNumberFormat="1" applyFont="1"/>
    <xf numFmtId="9" fontId="0" fillId="2" borderId="0" xfId="2" applyFont="1" applyFill="1"/>
    <xf numFmtId="3" fontId="3" fillId="0" borderId="0" xfId="0" applyNumberFormat="1" applyFont="1"/>
    <xf numFmtId="0" fontId="2" fillId="0" borderId="0" xfId="0" applyFont="1"/>
    <xf numFmtId="3" fontId="2" fillId="2" borderId="0" xfId="0" applyNumberFormat="1" applyFont="1" applyFill="1"/>
    <xf numFmtId="164" fontId="2" fillId="0" borderId="0" xfId="1" applyNumberFormat="1" applyFont="1"/>
    <xf numFmtId="164" fontId="1" fillId="0" borderId="0" xfId="0" applyNumberFormat="1" applyFont="1"/>
    <xf numFmtId="164" fontId="3" fillId="0" borderId="0" xfId="1" applyNumberFormat="1" applyFont="1"/>
    <xf numFmtId="164" fontId="0" fillId="0" borderId="0" xfId="0" applyNumberFormat="1"/>
    <xf numFmtId="0" fontId="3" fillId="0" borderId="1" xfId="0" applyFont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164" fontId="0" fillId="0" borderId="0" xfId="0" applyNumberFormat="1" applyBorder="1"/>
    <xf numFmtId="0" fontId="3" fillId="0" borderId="0" xfId="0" applyFont="1" applyBorder="1"/>
    <xf numFmtId="164" fontId="3" fillId="0" borderId="0" xfId="1" applyNumberFormat="1" applyFont="1" applyBorder="1"/>
    <xf numFmtId="0" fontId="2" fillId="0" borderId="0" xfId="0" applyFont="1" applyFill="1" applyBorder="1"/>
    <xf numFmtId="3" fontId="2" fillId="0" borderId="0" xfId="0" applyNumberFormat="1" applyFont="1"/>
    <xf numFmtId="164" fontId="0" fillId="2" borderId="0" xfId="1" applyNumberFormat="1" applyFont="1" applyFill="1"/>
    <xf numFmtId="0" fontId="3" fillId="0" borderId="0" xfId="0" applyFont="1" applyFill="1" applyBorder="1"/>
    <xf numFmtId="164" fontId="3" fillId="0" borderId="0" xfId="0" applyNumberFormat="1" applyFont="1"/>
    <xf numFmtId="164" fontId="2" fillId="0" borderId="0" xfId="0" applyNumberFormat="1" applyFont="1"/>
    <xf numFmtId="9" fontId="0" fillId="2" borderId="0" xfId="0" applyNumberFormat="1" applyFill="1"/>
    <xf numFmtId="3" fontId="0" fillId="0" borderId="0" xfId="0" applyNumberFormat="1"/>
    <xf numFmtId="0" fontId="5" fillId="0" borderId="0" xfId="0" applyFont="1"/>
    <xf numFmtId="170" fontId="2" fillId="0" borderId="0" xfId="1" applyNumberFormat="1" applyFont="1"/>
    <xf numFmtId="170" fontId="3" fillId="0" borderId="0" xfId="1" applyNumberFormat="1" applyFont="1"/>
    <xf numFmtId="170" fontId="0" fillId="0" borderId="0" xfId="1" applyNumberFormat="1" applyFont="1"/>
    <xf numFmtId="170" fontId="0" fillId="0" borderId="0" xfId="1" applyNumberFormat="1" applyFont="1" applyBorder="1"/>
    <xf numFmtId="170" fontId="3" fillId="0" borderId="0" xfId="1" applyNumberFormat="1" applyFont="1" applyBorder="1"/>
    <xf numFmtId="170" fontId="2" fillId="0" borderId="0" xfId="0" applyNumberFormat="1" applyFont="1"/>
    <xf numFmtId="170" fontId="0" fillId="0" borderId="0" xfId="0" applyNumberFormat="1"/>
    <xf numFmtId="170" fontId="0" fillId="0" borderId="1" xfId="1" applyNumberFormat="1" applyFont="1" applyBorder="1"/>
    <xf numFmtId="0" fontId="0" fillId="0" borderId="0" xfId="0" applyFont="1"/>
    <xf numFmtId="0" fontId="6" fillId="0" borderId="0" xfId="0" applyFont="1"/>
    <xf numFmtId="164" fontId="7" fillId="0" borderId="0" xfId="0" applyNumberFormat="1" applyFont="1"/>
    <xf numFmtId="0" fontId="4" fillId="3" borderId="2" xfId="0" applyFont="1" applyFill="1" applyBorder="1"/>
    <xf numFmtId="3" fontId="5" fillId="3" borderId="0" xfId="0" applyNumberFormat="1" applyFont="1" applyFill="1" applyBorder="1"/>
    <xf numFmtId="0" fontId="5" fillId="3" borderId="0" xfId="0" applyFont="1" applyFill="1" applyBorder="1"/>
    <xf numFmtId="9" fontId="5" fillId="3" borderId="0" xfId="0" applyNumberFormat="1" applyFont="1" applyFill="1" applyBorder="1"/>
    <xf numFmtId="3" fontId="5" fillId="3" borderId="3" xfId="0" applyNumberFormat="1" applyFont="1" applyFill="1" applyBorder="1"/>
    <xf numFmtId="0" fontId="4" fillId="3" borderId="4" xfId="0" applyFont="1" applyFill="1" applyBorder="1"/>
    <xf numFmtId="3" fontId="5" fillId="3" borderId="1" xfId="0" applyNumberFormat="1" applyFont="1" applyFill="1" applyBorder="1"/>
    <xf numFmtId="0" fontId="5" fillId="3" borderId="1" xfId="0" applyFont="1" applyFill="1" applyBorder="1"/>
    <xf numFmtId="9" fontId="5" fillId="3" borderId="1" xfId="0" applyNumberFormat="1" applyFont="1" applyFill="1" applyBorder="1"/>
    <xf numFmtId="3" fontId="5" fillId="3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10" fontId="5" fillId="3" borderId="1" xfId="0" applyNumberFormat="1" applyFont="1" applyFill="1" applyBorder="1"/>
    <xf numFmtId="0" fontId="0" fillId="0" borderId="1" xfId="0" applyFont="1" applyBorder="1"/>
    <xf numFmtId="0" fontId="0" fillId="0" borderId="1" xfId="0" applyBorder="1"/>
    <xf numFmtId="170" fontId="0" fillId="0" borderId="1" xfId="0" applyNumberFormat="1" applyBorder="1"/>
    <xf numFmtId="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8" workbookViewId="0">
      <selection activeCell="E18" sqref="E18"/>
    </sheetView>
  </sheetViews>
  <sheetFormatPr baseColWidth="10" defaultRowHeight="16" x14ac:dyDescent="0.2"/>
  <cols>
    <col min="1" max="1" width="28.5" customWidth="1"/>
    <col min="2" max="2" width="13.1640625" bestFit="1" customWidth="1"/>
    <col min="3" max="4" width="11.5" bestFit="1" customWidth="1"/>
  </cols>
  <sheetData>
    <row r="1" spans="1:9" x14ac:dyDescent="0.2">
      <c r="A1" s="1" t="s">
        <v>0</v>
      </c>
      <c r="B1" s="2">
        <v>1E-3</v>
      </c>
    </row>
    <row r="2" spans="1:9" x14ac:dyDescent="0.2">
      <c r="A2" s="1" t="s">
        <v>1</v>
      </c>
      <c r="B2" s="3">
        <f>(E10/C10)*B1</f>
        <v>8.0000000000000004E-4</v>
      </c>
    </row>
    <row r="3" spans="1:9" x14ac:dyDescent="0.2">
      <c r="A3" s="1"/>
    </row>
    <row r="4" spans="1:9" x14ac:dyDescent="0.2">
      <c r="A4" s="4" t="s">
        <v>2</v>
      </c>
      <c r="B4" s="1" t="s">
        <v>3</v>
      </c>
      <c r="C4" s="1" t="s">
        <v>4</v>
      </c>
      <c r="D4" s="1" t="s">
        <v>5</v>
      </c>
      <c r="E4" s="1" t="s">
        <v>22</v>
      </c>
      <c r="F4" s="1" t="s">
        <v>23</v>
      </c>
      <c r="G4" s="1" t="s">
        <v>24</v>
      </c>
    </row>
    <row r="5" spans="1:9" x14ac:dyDescent="0.2">
      <c r="A5" s="5" t="s">
        <v>6</v>
      </c>
      <c r="B5" s="6">
        <v>5000000</v>
      </c>
      <c r="C5" s="7">
        <f>B5*B1</f>
        <v>5000</v>
      </c>
      <c r="D5" s="8">
        <v>0.5</v>
      </c>
      <c r="E5" s="7">
        <f>C5*(1-D5)</f>
        <v>2500</v>
      </c>
      <c r="F5" s="28">
        <v>0.05</v>
      </c>
      <c r="G5" s="7">
        <f>B5*F5</f>
        <v>250000</v>
      </c>
      <c r="I5" s="15"/>
    </row>
    <row r="6" spans="1:9" x14ac:dyDescent="0.2">
      <c r="A6" s="5" t="s">
        <v>7</v>
      </c>
      <c r="B6" s="6">
        <v>10000000</v>
      </c>
      <c r="C6" s="7">
        <f>B6*B1</f>
        <v>10000</v>
      </c>
      <c r="D6" s="8">
        <v>0.35</v>
      </c>
      <c r="E6" s="7">
        <f>C6*(1-D6)</f>
        <v>6500</v>
      </c>
      <c r="F6" s="28">
        <v>0.05</v>
      </c>
      <c r="G6" s="7">
        <f>B6*F6</f>
        <v>500000</v>
      </c>
    </row>
    <row r="7" spans="1:9" x14ac:dyDescent="0.2">
      <c r="A7" s="5" t="s">
        <v>8</v>
      </c>
      <c r="B7" s="6">
        <v>10000000</v>
      </c>
      <c r="C7" s="7">
        <f>B7*B1</f>
        <v>10000</v>
      </c>
      <c r="D7" s="8">
        <v>0.25</v>
      </c>
      <c r="E7" s="7">
        <f>C7*(1-D7)</f>
        <v>7500</v>
      </c>
      <c r="F7" s="28">
        <v>0.05</v>
      </c>
      <c r="G7" s="7">
        <f>B7*F7</f>
        <v>500000</v>
      </c>
    </row>
    <row r="8" spans="1:9" x14ac:dyDescent="0.2">
      <c r="A8" s="5" t="s">
        <v>9</v>
      </c>
      <c r="B8" s="6">
        <v>10000000</v>
      </c>
      <c r="C8" s="7">
        <f>B8*B1</f>
        <v>10000</v>
      </c>
      <c r="D8" s="8">
        <v>0.15</v>
      </c>
      <c r="E8" s="7">
        <f>C8*(1-D8)</f>
        <v>8500</v>
      </c>
      <c r="F8" s="28">
        <v>0.1</v>
      </c>
      <c r="G8" s="7">
        <f>B8*F8</f>
        <v>1000000</v>
      </c>
    </row>
    <row r="9" spans="1:9" x14ac:dyDescent="0.2">
      <c r="A9" s="5" t="s">
        <v>10</v>
      </c>
      <c r="B9" s="6">
        <v>15000000</v>
      </c>
      <c r="C9" s="7">
        <f>B9*B1</f>
        <v>15000</v>
      </c>
      <c r="D9" s="8">
        <v>0</v>
      </c>
      <c r="E9" s="7">
        <f>C9*(1-D9)</f>
        <v>15000</v>
      </c>
      <c r="F9" s="28">
        <v>0.15</v>
      </c>
      <c r="G9" s="7">
        <f>B9*F9</f>
        <v>2250000</v>
      </c>
    </row>
    <row r="10" spans="1:9" x14ac:dyDescent="0.2">
      <c r="A10" s="4" t="s">
        <v>11</v>
      </c>
      <c r="B10" s="9">
        <f>SUM(B5:B9)</f>
        <v>50000000</v>
      </c>
      <c r="C10" s="9">
        <f>SUM(C5:C9)</f>
        <v>50000</v>
      </c>
      <c r="E10" s="9">
        <f>SUM(E5:E9)</f>
        <v>40000</v>
      </c>
      <c r="G10" s="9">
        <f>SUM(G5:G9)</f>
        <v>4500000</v>
      </c>
    </row>
    <row r="11" spans="1:9" x14ac:dyDescent="0.2">
      <c r="A11" s="1"/>
    </row>
    <row r="12" spans="1:9" x14ac:dyDescent="0.2">
      <c r="A12" s="1"/>
      <c r="B12" s="1" t="s">
        <v>3</v>
      </c>
      <c r="C12" s="1" t="s">
        <v>12</v>
      </c>
      <c r="D12" s="1"/>
    </row>
    <row r="13" spans="1:9" x14ac:dyDescent="0.2">
      <c r="A13" s="10" t="s">
        <v>13</v>
      </c>
      <c r="B13" s="11">
        <v>100000000</v>
      </c>
      <c r="C13" s="31">
        <f>B13*B1</f>
        <v>100000</v>
      </c>
      <c r="D13" s="13"/>
    </row>
    <row r="14" spans="1:9" x14ac:dyDescent="0.2">
      <c r="A14" s="1"/>
      <c r="B14" s="9"/>
      <c r="C14" s="32"/>
      <c r="D14" s="15"/>
    </row>
    <row r="15" spans="1:9" x14ac:dyDescent="0.2">
      <c r="A15" s="1" t="s">
        <v>14</v>
      </c>
      <c r="B15" s="7">
        <f>B5</f>
        <v>5000000</v>
      </c>
      <c r="C15" s="33">
        <f>E5</f>
        <v>2500</v>
      </c>
      <c r="D15" s="15"/>
    </row>
    <row r="16" spans="1:9" x14ac:dyDescent="0.2">
      <c r="A16" s="16" t="s">
        <v>15</v>
      </c>
      <c r="B16" s="17">
        <f>(B10-B15)</f>
        <v>45000000</v>
      </c>
      <c r="C16" s="34">
        <f>E10-C15</f>
        <v>37500</v>
      </c>
      <c r="D16" s="19"/>
    </row>
    <row r="17" spans="1:11" x14ac:dyDescent="0.2">
      <c r="A17" s="20" t="s">
        <v>16</v>
      </c>
      <c r="B17" s="21">
        <f>SUM(B15:B16)</f>
        <v>50000000</v>
      </c>
      <c r="C17" s="35"/>
      <c r="D17" s="21"/>
    </row>
    <row r="18" spans="1:11" x14ac:dyDescent="0.2">
      <c r="A18" s="20"/>
      <c r="B18" s="18"/>
      <c r="C18" s="34"/>
      <c r="D18" s="19"/>
    </row>
    <row r="19" spans="1:11" x14ac:dyDescent="0.2">
      <c r="A19" s="22" t="s">
        <v>17</v>
      </c>
      <c r="B19" s="23">
        <f>B13-B17</f>
        <v>50000000</v>
      </c>
      <c r="C19" s="36">
        <f>B2*B19</f>
        <v>40000</v>
      </c>
      <c r="D19" s="23"/>
    </row>
    <row r="20" spans="1:11" x14ac:dyDescent="0.2">
      <c r="C20" s="37"/>
    </row>
    <row r="21" spans="1:11" x14ac:dyDescent="0.2">
      <c r="A21" s="1" t="s">
        <v>18</v>
      </c>
      <c r="B21" s="24">
        <v>10000000</v>
      </c>
      <c r="C21" s="33">
        <f>B21*B2</f>
        <v>8000</v>
      </c>
      <c r="D21" s="7"/>
    </row>
    <row r="22" spans="1:11" x14ac:dyDescent="0.2">
      <c r="A22" s="1" t="s">
        <v>19</v>
      </c>
      <c r="B22" s="24">
        <v>4500000</v>
      </c>
      <c r="C22" s="33">
        <f>B22*B2</f>
        <v>3600</v>
      </c>
      <c r="D22" s="7"/>
    </row>
    <row r="23" spans="1:11" x14ac:dyDescent="0.2">
      <c r="A23" s="16" t="s">
        <v>20</v>
      </c>
      <c r="B23" s="17">
        <f>G10</f>
        <v>4500000</v>
      </c>
      <c r="C23" s="38">
        <f>B23*B2</f>
        <v>3600</v>
      </c>
      <c r="D23" s="18"/>
    </row>
    <row r="24" spans="1:11" x14ac:dyDescent="0.2">
      <c r="A24" s="25" t="s">
        <v>21</v>
      </c>
      <c r="B24" s="26">
        <f>SUM(B21:B23)</f>
        <v>19000000</v>
      </c>
      <c r="C24" s="35">
        <f>SUM(C21:C23)</f>
        <v>15200</v>
      </c>
      <c r="D24" s="21"/>
    </row>
    <row r="25" spans="1:11" x14ac:dyDescent="0.2">
      <c r="C25" s="37"/>
    </row>
    <row r="26" spans="1:11" x14ac:dyDescent="0.2">
      <c r="A26" s="22" t="s">
        <v>17</v>
      </c>
      <c r="B26" s="27">
        <f>B19-B24</f>
        <v>31000000</v>
      </c>
      <c r="C26" s="36">
        <f>C19-C24</f>
        <v>24800</v>
      </c>
      <c r="D26" s="27"/>
    </row>
    <row r="27" spans="1:11" x14ac:dyDescent="0.2">
      <c r="C27" s="37"/>
      <c r="F27" s="52" t="s">
        <v>27</v>
      </c>
      <c r="G27" s="53" t="s">
        <v>28</v>
      </c>
      <c r="H27" s="53" t="s">
        <v>29</v>
      </c>
      <c r="I27" s="53" t="s">
        <v>30</v>
      </c>
      <c r="J27" s="53" t="s">
        <v>31</v>
      </c>
      <c r="K27" s="54" t="s">
        <v>32</v>
      </c>
    </row>
    <row r="28" spans="1:11" x14ac:dyDescent="0.2">
      <c r="A28" s="39" t="s">
        <v>42</v>
      </c>
      <c r="B28" s="29">
        <f>K28</f>
        <v>2400000</v>
      </c>
      <c r="C28" s="33">
        <f>B28*B2</f>
        <v>1920</v>
      </c>
      <c r="F28" s="42" t="s">
        <v>33</v>
      </c>
      <c r="G28" s="43">
        <v>10000</v>
      </c>
      <c r="H28" s="44">
        <v>20</v>
      </c>
      <c r="I28" s="43">
        <f>G28*H28*12</f>
        <v>2400000</v>
      </c>
      <c r="J28" s="45">
        <v>1</v>
      </c>
      <c r="K28" s="46">
        <f>I28*J28</f>
        <v>2400000</v>
      </c>
    </row>
    <row r="29" spans="1:11" x14ac:dyDescent="0.2">
      <c r="A29" s="39" t="s">
        <v>43</v>
      </c>
      <c r="B29" s="29">
        <f t="shared" ref="B29:B30" si="0">K29</f>
        <v>1188000</v>
      </c>
      <c r="C29" s="33">
        <f>B29*B2</f>
        <v>950.40000000000009</v>
      </c>
      <c r="F29" s="42" t="s">
        <v>34</v>
      </c>
      <c r="G29" s="43">
        <v>30000</v>
      </c>
      <c r="H29" s="44">
        <v>10</v>
      </c>
      <c r="I29" s="43">
        <f t="shared" ref="I29:I30" si="1">G29*H29*12</f>
        <v>3600000</v>
      </c>
      <c r="J29" s="45">
        <v>0.33</v>
      </c>
      <c r="K29" s="46">
        <f t="shared" ref="K29:K30" si="2">I29*J29</f>
        <v>1188000</v>
      </c>
    </row>
    <row r="30" spans="1:11" x14ac:dyDescent="0.2">
      <c r="A30" s="39" t="s">
        <v>44</v>
      </c>
      <c r="B30" s="29">
        <f t="shared" si="0"/>
        <v>1980000</v>
      </c>
      <c r="C30" s="33">
        <f>B30*B2</f>
        <v>1584</v>
      </c>
      <c r="F30" s="47" t="s">
        <v>35</v>
      </c>
      <c r="G30" s="48">
        <v>50000</v>
      </c>
      <c r="H30" s="49">
        <v>10</v>
      </c>
      <c r="I30" s="48">
        <f t="shared" si="1"/>
        <v>6000000</v>
      </c>
      <c r="J30" s="50">
        <v>0.33</v>
      </c>
      <c r="K30" s="51">
        <f t="shared" si="2"/>
        <v>1980000</v>
      </c>
    </row>
    <row r="31" spans="1:11" x14ac:dyDescent="0.2">
      <c r="A31" s="39"/>
      <c r="C31" s="37"/>
      <c r="F31" s="30"/>
      <c r="G31" s="30"/>
      <c r="H31" s="30"/>
      <c r="I31" s="30"/>
      <c r="J31" s="30"/>
      <c r="K31" s="30"/>
    </row>
    <row r="32" spans="1:11" x14ac:dyDescent="0.2">
      <c r="A32" s="39"/>
      <c r="C32" s="37"/>
      <c r="F32" s="52" t="s">
        <v>27</v>
      </c>
      <c r="G32" s="53" t="s">
        <v>36</v>
      </c>
      <c r="H32" s="53" t="s">
        <v>37</v>
      </c>
      <c r="I32" s="53" t="s">
        <v>38</v>
      </c>
      <c r="J32" s="53" t="s">
        <v>31</v>
      </c>
      <c r="K32" s="54" t="s">
        <v>39</v>
      </c>
    </row>
    <row r="33" spans="1:11" x14ac:dyDescent="0.2">
      <c r="A33" s="39" t="s">
        <v>45</v>
      </c>
      <c r="C33" s="37">
        <f>K33</f>
        <v>6000</v>
      </c>
      <c r="F33" s="42" t="s">
        <v>40</v>
      </c>
      <c r="G33" s="43">
        <v>50000</v>
      </c>
      <c r="H33" s="45">
        <v>0.01</v>
      </c>
      <c r="I33" s="43">
        <f>G33*H33*12</f>
        <v>6000</v>
      </c>
      <c r="J33" s="45">
        <v>1</v>
      </c>
      <c r="K33" s="46">
        <f t="shared" ref="K33:K34" si="3">I33*J33</f>
        <v>6000</v>
      </c>
    </row>
    <row r="34" spans="1:11" x14ac:dyDescent="0.2">
      <c r="A34" s="56" t="s">
        <v>46</v>
      </c>
      <c r="B34" s="57"/>
      <c r="C34" s="58">
        <f>K34</f>
        <v>13680</v>
      </c>
      <c r="F34" s="47" t="s">
        <v>41</v>
      </c>
      <c r="G34" s="48">
        <v>600000</v>
      </c>
      <c r="H34" s="55">
        <v>1.9E-3</v>
      </c>
      <c r="I34" s="48">
        <f>G34*H34*12</f>
        <v>13680</v>
      </c>
      <c r="J34" s="50">
        <v>1</v>
      </c>
      <c r="K34" s="51">
        <f t="shared" si="3"/>
        <v>13680</v>
      </c>
    </row>
    <row r="35" spans="1:11" x14ac:dyDescent="0.2">
      <c r="A35" s="10" t="s">
        <v>47</v>
      </c>
      <c r="B35" s="23">
        <f>SUM(B28:B34)</f>
        <v>5568000</v>
      </c>
      <c r="C35" s="59">
        <f>SUM(C28:C34)</f>
        <v>24134.400000000001</v>
      </c>
    </row>
    <row r="37" spans="1:11" ht="19" x14ac:dyDescent="0.25">
      <c r="A37" s="40" t="s">
        <v>48</v>
      </c>
      <c r="B37" s="41">
        <f>B35+B26</f>
        <v>36568000</v>
      </c>
      <c r="C37" s="41">
        <f>C35+C26</f>
        <v>48934.400000000001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8" sqref="B18"/>
    </sheetView>
  </sheetViews>
  <sheetFormatPr baseColWidth="10" defaultRowHeight="16" x14ac:dyDescent="0.2"/>
  <cols>
    <col min="1" max="1" width="40.1640625" customWidth="1"/>
  </cols>
  <sheetData>
    <row r="1" spans="1:7" x14ac:dyDescent="0.2">
      <c r="A1" s="1" t="s">
        <v>0</v>
      </c>
      <c r="B1" s="2">
        <v>0.01</v>
      </c>
    </row>
    <row r="2" spans="1:7" x14ac:dyDescent="0.2">
      <c r="A2" s="1" t="s">
        <v>1</v>
      </c>
      <c r="B2" s="3">
        <f>(E10/C10)*B1</f>
        <v>8.0000000000000002E-3</v>
      </c>
    </row>
    <row r="3" spans="1:7" x14ac:dyDescent="0.2">
      <c r="A3" s="1"/>
    </row>
    <row r="4" spans="1:7" x14ac:dyDescent="0.2">
      <c r="A4" s="4" t="s">
        <v>2</v>
      </c>
      <c r="B4" s="1" t="s">
        <v>3</v>
      </c>
      <c r="C4" s="1" t="s">
        <v>22</v>
      </c>
      <c r="D4" s="1" t="s">
        <v>25</v>
      </c>
      <c r="E4" s="1" t="s">
        <v>26</v>
      </c>
      <c r="F4" s="1" t="s">
        <v>23</v>
      </c>
      <c r="G4" s="1" t="s">
        <v>24</v>
      </c>
    </row>
    <row r="5" spans="1:7" x14ac:dyDescent="0.2">
      <c r="A5" s="5" t="s">
        <v>6</v>
      </c>
      <c r="B5" s="6">
        <v>500000</v>
      </c>
      <c r="C5" s="7">
        <f>B5*B1</f>
        <v>5000</v>
      </c>
      <c r="D5" s="8">
        <v>0.5</v>
      </c>
      <c r="E5" s="7">
        <f>C5*(1-D5)</f>
        <v>2500</v>
      </c>
      <c r="F5" s="28">
        <v>0.05</v>
      </c>
      <c r="G5" s="7">
        <f>B5*F5</f>
        <v>25000</v>
      </c>
    </row>
    <row r="6" spans="1:7" x14ac:dyDescent="0.2">
      <c r="A6" s="5" t="s">
        <v>7</v>
      </c>
      <c r="B6" s="6">
        <v>1000000</v>
      </c>
      <c r="C6" s="7">
        <f>B6*B1</f>
        <v>10000</v>
      </c>
      <c r="D6" s="8">
        <v>0.35</v>
      </c>
      <c r="E6" s="7">
        <f>C6*(1-D6)</f>
        <v>6500</v>
      </c>
      <c r="F6" s="28">
        <v>0.05</v>
      </c>
      <c r="G6" s="7">
        <f>B6*F6</f>
        <v>50000</v>
      </c>
    </row>
    <row r="7" spans="1:7" x14ac:dyDescent="0.2">
      <c r="A7" s="5" t="s">
        <v>8</v>
      </c>
      <c r="B7" s="6">
        <v>1000000</v>
      </c>
      <c r="C7" s="7">
        <f>B7*B1</f>
        <v>10000</v>
      </c>
      <c r="D7" s="8">
        <v>0.25</v>
      </c>
      <c r="E7" s="7">
        <f>C7*(1-D7)</f>
        <v>7500</v>
      </c>
      <c r="F7" s="28">
        <v>0.05</v>
      </c>
      <c r="G7" s="7">
        <f>B7*F7</f>
        <v>50000</v>
      </c>
    </row>
    <row r="8" spans="1:7" x14ac:dyDescent="0.2">
      <c r="A8" s="5" t="s">
        <v>9</v>
      </c>
      <c r="B8" s="6">
        <v>1000000</v>
      </c>
      <c r="C8" s="7">
        <f>B8*B1</f>
        <v>10000</v>
      </c>
      <c r="D8" s="8">
        <v>0.15</v>
      </c>
      <c r="E8" s="7">
        <f>C8*(1-D8)</f>
        <v>8500</v>
      </c>
      <c r="F8" s="28">
        <v>0.1</v>
      </c>
      <c r="G8" s="7">
        <f>B8*F8</f>
        <v>100000</v>
      </c>
    </row>
    <row r="9" spans="1:7" x14ac:dyDescent="0.2">
      <c r="A9" s="5" t="s">
        <v>10</v>
      </c>
      <c r="B9" s="6">
        <v>1500000</v>
      </c>
      <c r="C9" s="7">
        <f>B9*B1</f>
        <v>15000</v>
      </c>
      <c r="D9" s="8">
        <v>0</v>
      </c>
      <c r="E9" s="7">
        <f>C9*(1-D9)</f>
        <v>15000</v>
      </c>
      <c r="F9" s="28">
        <v>0.15</v>
      </c>
      <c r="G9" s="7">
        <f>B9*F9</f>
        <v>225000</v>
      </c>
    </row>
    <row r="10" spans="1:7" x14ac:dyDescent="0.2">
      <c r="A10" s="4" t="s">
        <v>11</v>
      </c>
      <c r="B10" s="9">
        <f>SUM(B5:B9)</f>
        <v>5000000</v>
      </c>
      <c r="C10" s="9">
        <f>SUM(C5:C9)</f>
        <v>50000</v>
      </c>
      <c r="E10" s="9">
        <f>SUM(E5:E9)</f>
        <v>40000</v>
      </c>
      <c r="G10" s="9">
        <f>SUM(G5:G9)</f>
        <v>450000</v>
      </c>
    </row>
    <row r="11" spans="1:7" x14ac:dyDescent="0.2">
      <c r="A11" s="1"/>
    </row>
    <row r="12" spans="1:7" x14ac:dyDescent="0.2">
      <c r="A12" s="1"/>
      <c r="B12" s="1" t="s">
        <v>3</v>
      </c>
      <c r="C12" s="1" t="s">
        <v>12</v>
      </c>
      <c r="D12" s="1"/>
    </row>
    <row r="13" spans="1:7" x14ac:dyDescent="0.2">
      <c r="A13" s="10" t="s">
        <v>13</v>
      </c>
      <c r="B13" s="11">
        <v>10000000</v>
      </c>
      <c r="C13" s="12">
        <f>B13*B1</f>
        <v>100000</v>
      </c>
      <c r="D13" s="13"/>
    </row>
    <row r="14" spans="1:7" x14ac:dyDescent="0.2">
      <c r="A14" s="1"/>
      <c r="B14" s="9"/>
      <c r="C14" s="14"/>
      <c r="D14" s="15"/>
    </row>
    <row r="15" spans="1:7" x14ac:dyDescent="0.2">
      <c r="A15" s="1" t="s">
        <v>14</v>
      </c>
      <c r="B15" s="7">
        <f>B5+E5</f>
        <v>502500</v>
      </c>
      <c r="C15" s="7">
        <f>E5</f>
        <v>2500</v>
      </c>
      <c r="D15" s="15"/>
    </row>
    <row r="16" spans="1:7" x14ac:dyDescent="0.2">
      <c r="A16" s="16" t="s">
        <v>15</v>
      </c>
      <c r="B16" s="17">
        <f>(B10-B15)</f>
        <v>4497500</v>
      </c>
      <c r="C16" s="18">
        <f>E10-C15</f>
        <v>37500</v>
      </c>
      <c r="D16" s="19"/>
    </row>
    <row r="17" spans="1:4" x14ac:dyDescent="0.2">
      <c r="A17" s="20" t="s">
        <v>16</v>
      </c>
      <c r="B17" s="21">
        <f>SUM(B15:B16)</f>
        <v>5000000</v>
      </c>
      <c r="C17" s="21"/>
      <c r="D17" s="21"/>
    </row>
    <row r="18" spans="1:4" x14ac:dyDescent="0.2">
      <c r="A18" s="20"/>
      <c r="B18" s="18"/>
      <c r="C18" s="18"/>
      <c r="D18" s="19"/>
    </row>
    <row r="19" spans="1:4" x14ac:dyDescent="0.2">
      <c r="A19" s="22" t="s">
        <v>17</v>
      </c>
      <c r="B19" s="23">
        <f>B13-B17</f>
        <v>5000000</v>
      </c>
      <c r="C19" s="23">
        <f>B2*B19</f>
        <v>40000</v>
      </c>
      <c r="D19" s="23"/>
    </row>
    <row r="21" spans="1:4" x14ac:dyDescent="0.2">
      <c r="A21" s="1" t="s">
        <v>18</v>
      </c>
      <c r="B21" s="24">
        <v>100000</v>
      </c>
      <c r="C21" s="7">
        <f>B21*B2</f>
        <v>800</v>
      </c>
      <c r="D21" s="7"/>
    </row>
    <row r="22" spans="1:4" x14ac:dyDescent="0.2">
      <c r="A22" s="1" t="s">
        <v>19</v>
      </c>
      <c r="B22" s="24">
        <v>450000</v>
      </c>
      <c r="C22" s="7">
        <f>B22*B2</f>
        <v>3600</v>
      </c>
      <c r="D22" s="7"/>
    </row>
    <row r="23" spans="1:4" x14ac:dyDescent="0.2">
      <c r="A23" s="16" t="s">
        <v>20</v>
      </c>
      <c r="B23" s="17">
        <f>G10</f>
        <v>450000</v>
      </c>
      <c r="C23" s="17">
        <f>B23*B2</f>
        <v>3600</v>
      </c>
      <c r="D23" s="18"/>
    </row>
    <row r="24" spans="1:4" x14ac:dyDescent="0.2">
      <c r="A24" s="25" t="s">
        <v>21</v>
      </c>
      <c r="B24" s="26">
        <f>SUM(B21:B23)</f>
        <v>1000000</v>
      </c>
      <c r="C24" s="21">
        <f>SUM(C21:C23)</f>
        <v>8000</v>
      </c>
      <c r="D24" s="21"/>
    </row>
    <row r="26" spans="1:4" x14ac:dyDescent="0.2">
      <c r="A26" s="22" t="s">
        <v>17</v>
      </c>
      <c r="B26" s="27">
        <f>B19-B24</f>
        <v>4000000</v>
      </c>
      <c r="C26" s="27">
        <f>C19-C24</f>
        <v>32000</v>
      </c>
      <c r="D2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Discount</vt:lpstr>
      <vt:lpstr>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2018-07-04T15:55:50Z</dcterms:created>
  <dcterms:modified xsi:type="dcterms:W3CDTF">2018-08-28T01:35:08Z</dcterms:modified>
</cp:coreProperties>
</file>