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pv3\OneDrive\Escritorio\Ingeniería de Software\PROYECTO\Generacion-Nomina\"/>
    </mc:Choice>
  </mc:AlternateContent>
  <xr:revisionPtr revIDLastSave="0" documentId="13_ncr:1_{22F91AEE-91AF-4322-B0EF-87D412A8A3CC}" xr6:coauthVersionLast="47" xr6:coauthVersionMax="47" xr10:uidLastSave="{00000000-0000-0000-0000-000000000000}"/>
  <bookViews>
    <workbookView xWindow="-108" yWindow="-108" windowWidth="23256" windowHeight="12456" xr2:uid="{D457F33F-D5CB-4BD5-A463-D4BDF7EBF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9" i="1"/>
  <c r="B6" i="1"/>
  <c r="B3" i="1"/>
  <c r="L6" i="1"/>
  <c r="H6" i="1"/>
  <c r="W13" i="1"/>
  <c r="V13" i="1"/>
  <c r="T5" i="1"/>
  <c r="S5" i="1"/>
  <c r="V3" i="1"/>
  <c r="Q15" i="1"/>
  <c r="S15" i="1" s="1"/>
  <c r="T15" i="1" s="1"/>
  <c r="V15" i="1" s="1"/>
  <c r="W15" i="1" s="1"/>
  <c r="V2" i="1"/>
  <c r="Q5" i="1"/>
  <c r="R5" i="1" s="1"/>
  <c r="H11" i="1"/>
  <c r="G14" i="1" s="1"/>
  <c r="I14" i="1" s="1"/>
  <c r="K9" i="1"/>
  <c r="M8" i="1"/>
  <c r="M9" i="1" s="1"/>
  <c r="I8" i="1"/>
  <c r="I9" i="1" s="1"/>
  <c r="B10" i="1" l="1"/>
  <c r="V5" i="1"/>
  <c r="W5" i="1" s="1"/>
  <c r="Q6" i="1"/>
  <c r="R6" i="1" s="1"/>
  <c r="G9" i="1"/>
  <c r="S6" i="1" l="1"/>
  <c r="T6" i="1" s="1"/>
  <c r="V6" i="1" s="1"/>
  <c r="W6" i="1" s="1"/>
  <c r="Q7" i="1"/>
  <c r="R7" i="1" s="1"/>
  <c r="S7" i="1" l="1"/>
  <c r="T7" i="1" s="1"/>
  <c r="V7" i="1" s="1"/>
  <c r="W7" i="1" s="1"/>
  <c r="Q8" i="1"/>
  <c r="R8" i="1" s="1"/>
  <c r="S8" i="1" l="1"/>
  <c r="T8" i="1" s="1"/>
  <c r="V8" i="1" s="1"/>
  <c r="W8" i="1" s="1"/>
  <c r="Q9" i="1"/>
  <c r="R9" i="1" s="1"/>
  <c r="S9" i="1" l="1"/>
  <c r="T9" i="1" s="1"/>
  <c r="V9" i="1" s="1"/>
  <c r="W9" i="1" s="1"/>
  <c r="Q10" i="1"/>
  <c r="R10" i="1" s="1"/>
  <c r="S10" i="1" l="1"/>
  <c r="T10" i="1" s="1"/>
  <c r="V10" i="1" s="1"/>
  <c r="W10" i="1" s="1"/>
  <c r="Q11" i="1"/>
  <c r="R11" i="1" s="1"/>
  <c r="S11" i="1" l="1"/>
  <c r="T11" i="1" s="1"/>
  <c r="V11" i="1" s="1"/>
  <c r="W11" i="1" s="1"/>
  <c r="Q12" i="1"/>
  <c r="R12" i="1" s="1"/>
  <c r="S12" i="1" l="1"/>
  <c r="T12" i="1" s="1"/>
  <c r="V12" i="1" s="1"/>
  <c r="W12" i="1" s="1"/>
  <c r="Q13" i="1"/>
  <c r="R13" i="1" s="1"/>
  <c r="S13" i="1" l="1"/>
  <c r="T13" i="1" s="1"/>
  <c r="Q14" i="1"/>
  <c r="S14" i="1" l="1"/>
  <c r="T14" i="1" s="1"/>
  <c r="V14" i="1" s="1"/>
  <c r="W14" i="1" s="1"/>
</calcChain>
</file>

<file path=xl/sharedStrings.xml><?xml version="1.0" encoding="utf-8"?>
<sst xmlns="http://schemas.openxmlformats.org/spreadsheetml/2006/main" count="45" uniqueCount="36">
  <si>
    <t>EMPLEADO</t>
  </si>
  <si>
    <t>MONICA</t>
  </si>
  <si>
    <t>SUELDO MENSUAL</t>
  </si>
  <si>
    <t>HORAS EXTRAS</t>
  </si>
  <si>
    <t>BONIFICACION 1</t>
  </si>
  <si>
    <t>TOTAL DEVENGADO</t>
  </si>
  <si>
    <t>IGSS</t>
  </si>
  <si>
    <t>ISR</t>
  </si>
  <si>
    <t xml:space="preserve">TOTAL DESCUENTOS </t>
  </si>
  <si>
    <t>TOTAL LIQUIDO</t>
  </si>
  <si>
    <t>VISTA QUE ME TIENE QUE DEVOLVER</t>
  </si>
  <si>
    <t>LO QUE TENGO QUE INGRESAR</t>
  </si>
  <si>
    <t>DEDUCCION 1</t>
  </si>
  <si>
    <t>DEDUCCION 2</t>
  </si>
  <si>
    <t>Bonificacion 250</t>
  </si>
  <si>
    <t>BONO 14</t>
  </si>
  <si>
    <t>AGUINALDO</t>
  </si>
  <si>
    <t>BONIFICACION INCENTIVO</t>
  </si>
  <si>
    <t xml:space="preserve">al </t>
  </si>
  <si>
    <t>Fecha Ingreso</t>
  </si>
  <si>
    <t>Dias Laborados :</t>
  </si>
  <si>
    <t>Fecha Ingreso:</t>
  </si>
  <si>
    <t>Lester</t>
  </si>
  <si>
    <t>VACACIONES</t>
  </si>
  <si>
    <t>FechaIngreso:</t>
  </si>
  <si>
    <t>PeriodoInicial</t>
  </si>
  <si>
    <t>PeriodoFinal</t>
  </si>
  <si>
    <t>ID</t>
  </si>
  <si>
    <t>ID_Emp</t>
  </si>
  <si>
    <t>CantDías</t>
  </si>
  <si>
    <t>DiasTomados</t>
  </si>
  <si>
    <t>DiasPendientes</t>
  </si>
  <si>
    <t>SalarioBase_Puesto:</t>
  </si>
  <si>
    <t>SalarioDiario:</t>
  </si>
  <si>
    <t>MontoPagar</t>
  </si>
  <si>
    <t>DíasLaborados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</si>
</sst>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2" fillId="3" borderId="0" xfId="0" applyFont="1" applyFill="1"/>
    <xf numFmtId="4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4" borderId="0" xfId="0" applyFont="1" applyFill="1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4" fontId="1" fillId="3" borderId="0" xfId="0" applyNumberFormat="1" applyFont="1" applyFill="1" applyAlignment="1">
      <alignment horizontal="center"/>
    </xf>
    <xf numFmtId="15" fontId="4" fillId="4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709A-0C7A-41F5-94B7-185C2EC665E2}">
  <dimension ref="A1:W15"/>
  <sheetViews>
    <sheetView tabSelected="1" zoomScale="115" zoomScaleNormal="115" workbookViewId="0">
      <selection activeCell="B8" sqref="B8"/>
    </sheetView>
  </sheetViews>
  <sheetFormatPr baseColWidth="10" defaultRowHeight="14.4" x14ac:dyDescent="0.3"/>
  <cols>
    <col min="1" max="1" width="26.44140625" style="1" customWidth="1"/>
    <col min="2" max="2" width="15.109375" style="2" customWidth="1"/>
    <col min="3" max="3" width="4.5546875" customWidth="1"/>
    <col min="4" max="4" width="21.21875" customWidth="1"/>
    <col min="5" max="5" width="16.88671875" style="2" customWidth="1"/>
    <col min="6" max="6" width="5" customWidth="1"/>
    <col min="7" max="7" width="17.21875" bestFit="1" customWidth="1"/>
    <col min="8" max="8" width="10.33203125" style="9" bestFit="1" customWidth="1"/>
    <col min="10" max="10" width="4.88671875" customWidth="1"/>
    <col min="11" max="11" width="17.21875" bestFit="1" customWidth="1"/>
    <col min="12" max="12" width="10.33203125" style="2" bestFit="1" customWidth="1"/>
    <col min="15" max="15" width="12.44140625" style="9" bestFit="1" customWidth="1"/>
    <col min="16" max="16" width="11.5546875" style="9"/>
    <col min="17" max="17" width="12.5546875" style="9" customWidth="1"/>
    <col min="18" max="18" width="11.5546875" style="9"/>
    <col min="19" max="19" width="13.109375" style="9" bestFit="1" customWidth="1"/>
    <col min="20" max="20" width="12.21875" style="9" bestFit="1" customWidth="1"/>
    <col min="21" max="22" width="14.109375" style="2" bestFit="1" customWidth="1"/>
  </cols>
  <sheetData>
    <row r="1" spans="1:23" s="10" customFormat="1" ht="28.8" customHeight="1" x14ac:dyDescent="0.3">
      <c r="A1" s="32" t="s">
        <v>10</v>
      </c>
      <c r="B1" s="32"/>
      <c r="D1" s="32" t="s">
        <v>11</v>
      </c>
      <c r="E1" s="32"/>
      <c r="G1" s="32" t="s">
        <v>15</v>
      </c>
      <c r="H1" s="32"/>
      <c r="I1" s="32"/>
      <c r="K1" s="32" t="s">
        <v>16</v>
      </c>
      <c r="L1" s="32"/>
      <c r="M1" s="32"/>
      <c r="O1" s="32" t="s">
        <v>23</v>
      </c>
      <c r="P1" s="32"/>
      <c r="Q1" s="32"/>
      <c r="R1" s="19"/>
      <c r="S1" s="19"/>
      <c r="T1" s="19"/>
      <c r="U1" s="22"/>
      <c r="V1" s="22"/>
    </row>
    <row r="2" spans="1:23" x14ac:dyDescent="0.3">
      <c r="A2" s="1" t="s">
        <v>0</v>
      </c>
      <c r="B2" s="2" t="s">
        <v>1</v>
      </c>
      <c r="D2" s="1" t="s">
        <v>0</v>
      </c>
      <c r="E2" s="2" t="s">
        <v>1</v>
      </c>
      <c r="G2" t="s">
        <v>21</v>
      </c>
      <c r="H2" s="16">
        <v>45627</v>
      </c>
      <c r="K2" t="s">
        <v>19</v>
      </c>
      <c r="L2" s="17">
        <v>45627</v>
      </c>
      <c r="O2" s="9" t="s">
        <v>24</v>
      </c>
      <c r="P2" s="16">
        <v>42181</v>
      </c>
      <c r="R2" s="24" t="s">
        <v>32</v>
      </c>
      <c r="S2" s="9">
        <v>8000</v>
      </c>
      <c r="U2" s="2" t="s">
        <v>33</v>
      </c>
      <c r="V2" s="5">
        <f>S2/30</f>
        <v>266.66666666666669</v>
      </c>
    </row>
    <row r="3" spans="1:23" x14ac:dyDescent="0.3">
      <c r="A3" s="1" t="s">
        <v>2</v>
      </c>
      <c r="B3" s="2">
        <f>E3</f>
        <v>5000</v>
      </c>
      <c r="D3" s="1" t="s">
        <v>2</v>
      </c>
      <c r="E3" s="2">
        <v>5000</v>
      </c>
      <c r="G3" t="s">
        <v>22</v>
      </c>
      <c r="H3" s="16">
        <v>45782</v>
      </c>
      <c r="L3" s="17"/>
      <c r="P3" s="16">
        <v>45627</v>
      </c>
      <c r="S3" s="9">
        <v>5750</v>
      </c>
      <c r="V3" s="5">
        <f>S3/30</f>
        <v>191.66666666666666</v>
      </c>
    </row>
    <row r="4" spans="1:23" ht="15.6" x14ac:dyDescent="0.3">
      <c r="A4" s="1" t="s">
        <v>3</v>
      </c>
      <c r="B4" s="5">
        <f>(((E3/30/8)*1.5)*E4)</f>
        <v>937.5</v>
      </c>
      <c r="D4" s="1" t="s">
        <v>3</v>
      </c>
      <c r="E4" s="2">
        <v>30</v>
      </c>
      <c r="G4" s="15">
        <v>45474</v>
      </c>
      <c r="H4" s="11" t="s">
        <v>18</v>
      </c>
      <c r="I4" s="15">
        <v>45838</v>
      </c>
      <c r="J4" s="12"/>
      <c r="K4" s="15">
        <v>45627</v>
      </c>
      <c r="L4" s="18" t="s">
        <v>18</v>
      </c>
      <c r="M4" s="15">
        <v>45991</v>
      </c>
      <c r="O4" s="21" t="s">
        <v>27</v>
      </c>
      <c r="P4" s="21" t="s">
        <v>28</v>
      </c>
      <c r="Q4" s="21" t="s">
        <v>25</v>
      </c>
      <c r="R4" s="21" t="s">
        <v>26</v>
      </c>
      <c r="S4" s="23" t="s">
        <v>35</v>
      </c>
      <c r="T4" s="21" t="s">
        <v>29</v>
      </c>
      <c r="U4" s="21" t="s">
        <v>30</v>
      </c>
      <c r="V4" s="21" t="s">
        <v>31</v>
      </c>
      <c r="W4" s="21" t="s">
        <v>34</v>
      </c>
    </row>
    <row r="5" spans="1:23" x14ac:dyDescent="0.3">
      <c r="A5" s="1" t="s">
        <v>17</v>
      </c>
      <c r="B5" s="2">
        <v>250</v>
      </c>
      <c r="D5" s="1" t="s">
        <v>4</v>
      </c>
      <c r="E5" s="2" t="s">
        <v>14</v>
      </c>
      <c r="O5" s="2">
        <v>1</v>
      </c>
      <c r="P5" s="2">
        <v>5</v>
      </c>
      <c r="Q5" s="17">
        <f>+P2</f>
        <v>42181</v>
      </c>
      <c r="R5" s="17">
        <f>DATE(YEAR(Q5)+1,MONTH(Q5),DAY(Q5))</f>
        <v>42547</v>
      </c>
      <c r="S5" s="9">
        <f>_xlfn.DAYS(R5,Q5)</f>
        <v>366</v>
      </c>
      <c r="T5" s="5">
        <f>S5*(15/366)</f>
        <v>14.999999999999998</v>
      </c>
      <c r="U5" s="13">
        <v>15</v>
      </c>
      <c r="V5" s="5">
        <f t="shared" ref="V5:V15" si="0">T5-U5</f>
        <v>0</v>
      </c>
      <c r="W5" s="25">
        <f t="shared" ref="W5:W14" si="1">V5*$V$2</f>
        <v>0</v>
      </c>
    </row>
    <row r="6" spans="1:23" x14ac:dyDescent="0.3">
      <c r="A6" s="3" t="s">
        <v>5</v>
      </c>
      <c r="B6" s="6">
        <f>B3+B4+B5</f>
        <v>6187.5</v>
      </c>
      <c r="D6" s="1" t="s">
        <v>12</v>
      </c>
      <c r="E6" s="2" t="s">
        <v>6</v>
      </c>
      <c r="G6" t="s">
        <v>20</v>
      </c>
      <c r="H6" s="9">
        <f>(I4-H2)+1</f>
        <v>212</v>
      </c>
      <c r="K6" t="s">
        <v>20</v>
      </c>
      <c r="L6" s="2">
        <f>(M4-L2)+1</f>
        <v>365</v>
      </c>
      <c r="O6" s="2">
        <v>2</v>
      </c>
      <c r="P6" s="2">
        <v>5</v>
      </c>
      <c r="Q6" s="17">
        <f>DATE(YEAR(R5),MONTH(R5),DAY(R5))</f>
        <v>42547</v>
      </c>
      <c r="R6" s="17">
        <f>DATE(YEAR(Q6)+1,MONTH(Q6),DAY(Q6))</f>
        <v>42912</v>
      </c>
      <c r="S6" s="9">
        <f t="shared" ref="S6:S13" si="2">_xlfn.DAYS(R6,Q6)</f>
        <v>365</v>
      </c>
      <c r="T6" s="5">
        <f>S6*(15/365)</f>
        <v>15</v>
      </c>
      <c r="U6" s="2">
        <v>15</v>
      </c>
      <c r="V6" s="5">
        <f t="shared" si="0"/>
        <v>0</v>
      </c>
      <c r="W6" s="25">
        <f t="shared" si="1"/>
        <v>0</v>
      </c>
    </row>
    <row r="7" spans="1:23" x14ac:dyDescent="0.3">
      <c r="A7" s="1" t="s">
        <v>6</v>
      </c>
      <c r="B7" s="2">
        <v>4.8300000000000003E-2</v>
      </c>
      <c r="D7" s="1" t="s">
        <v>13</v>
      </c>
      <c r="E7" s="2" t="s">
        <v>7</v>
      </c>
      <c r="O7" s="2">
        <v>3</v>
      </c>
      <c r="P7" s="2">
        <v>5</v>
      </c>
      <c r="Q7" s="17">
        <f t="shared" ref="Q7:Q14" si="3">DATE(YEAR(R6),MONTH(R6),DAY(R6))</f>
        <v>42912</v>
      </c>
      <c r="R7" s="17">
        <f t="shared" ref="R7:R13" si="4">DATE(YEAR(Q7)+1,MONTH(Q7),DAY(Q7))</f>
        <v>43277</v>
      </c>
      <c r="S7" s="9">
        <f t="shared" si="2"/>
        <v>365</v>
      </c>
      <c r="T7" s="5">
        <f>S7*(15/365)</f>
        <v>15</v>
      </c>
      <c r="U7" s="2">
        <v>15</v>
      </c>
      <c r="V7" s="5">
        <f t="shared" si="0"/>
        <v>0</v>
      </c>
      <c r="W7" s="25">
        <f t="shared" si="1"/>
        <v>0</v>
      </c>
    </row>
    <row r="8" spans="1:23" x14ac:dyDescent="0.3">
      <c r="A8" s="1" t="s">
        <v>7</v>
      </c>
      <c r="G8" s="9">
        <v>365</v>
      </c>
      <c r="I8" s="9">
        <f>E3</f>
        <v>5000</v>
      </c>
      <c r="K8" s="9">
        <v>365</v>
      </c>
      <c r="M8" s="9">
        <f>E3</f>
        <v>5000</v>
      </c>
      <c r="O8" s="2">
        <v>4</v>
      </c>
      <c r="P8" s="2">
        <v>5</v>
      </c>
      <c r="Q8" s="17">
        <f t="shared" si="3"/>
        <v>43277</v>
      </c>
      <c r="R8" s="17">
        <f t="shared" si="4"/>
        <v>43642</v>
      </c>
      <c r="S8" s="9">
        <f t="shared" si="2"/>
        <v>365</v>
      </c>
      <c r="T8" s="5">
        <f>S8*(15/365)</f>
        <v>15</v>
      </c>
      <c r="U8" s="2">
        <v>15</v>
      </c>
      <c r="V8" s="5">
        <f t="shared" si="0"/>
        <v>0</v>
      </c>
      <c r="W8" s="25">
        <f t="shared" si="1"/>
        <v>0</v>
      </c>
    </row>
    <row r="9" spans="1:23" x14ac:dyDescent="0.3">
      <c r="A9" s="3" t="s">
        <v>8</v>
      </c>
      <c r="B9" s="4">
        <f>(B7*B3)+(B8*B3)</f>
        <v>241.5</v>
      </c>
      <c r="G9" s="9">
        <f>H6</f>
        <v>212</v>
      </c>
      <c r="I9" s="14">
        <f>(G9*I8)/G8</f>
        <v>2904.1095890410961</v>
      </c>
      <c r="K9" s="9">
        <f>L6</f>
        <v>365</v>
      </c>
      <c r="M9" s="14">
        <f>(K9*M8)/K8</f>
        <v>5000</v>
      </c>
      <c r="O9" s="2">
        <v>5</v>
      </c>
      <c r="P9" s="2">
        <v>5</v>
      </c>
      <c r="Q9" s="17">
        <f t="shared" si="3"/>
        <v>43642</v>
      </c>
      <c r="R9" s="17">
        <f t="shared" si="4"/>
        <v>44008</v>
      </c>
      <c r="S9" s="9">
        <f t="shared" si="2"/>
        <v>366</v>
      </c>
      <c r="T9" s="5">
        <f>S9*(15/366)</f>
        <v>14.999999999999998</v>
      </c>
      <c r="U9" s="2">
        <v>15</v>
      </c>
      <c r="V9" s="5">
        <f t="shared" si="0"/>
        <v>0</v>
      </c>
      <c r="W9" s="25">
        <f t="shared" si="1"/>
        <v>0</v>
      </c>
    </row>
    <row r="10" spans="1:23" ht="18" x14ac:dyDescent="0.35">
      <c r="A10" s="7" t="s">
        <v>9</v>
      </c>
      <c r="B10" s="8">
        <f>B6-B9</f>
        <v>5946</v>
      </c>
      <c r="G10" s="10"/>
      <c r="H10" s="19"/>
      <c r="I10" s="10"/>
      <c r="O10" s="2">
        <v>6</v>
      </c>
      <c r="P10" s="2">
        <v>5</v>
      </c>
      <c r="Q10" s="17">
        <f t="shared" si="3"/>
        <v>44008</v>
      </c>
      <c r="R10" s="17">
        <f t="shared" si="4"/>
        <v>44373</v>
      </c>
      <c r="S10" s="9">
        <f t="shared" si="2"/>
        <v>365</v>
      </c>
      <c r="T10" s="5">
        <f>S10*(15/365)</f>
        <v>15</v>
      </c>
      <c r="U10" s="2">
        <v>15</v>
      </c>
      <c r="V10" s="5">
        <f t="shared" si="0"/>
        <v>0</v>
      </c>
      <c r="W10" s="25">
        <f t="shared" si="1"/>
        <v>0</v>
      </c>
    </row>
    <row r="11" spans="1:23" x14ac:dyDescent="0.3">
      <c r="G11" t="s">
        <v>20</v>
      </c>
      <c r="H11" s="20">
        <f>(I4-H3)+1</f>
        <v>57</v>
      </c>
      <c r="M11" s="13"/>
      <c r="O11" s="2">
        <v>7</v>
      </c>
      <c r="P11" s="2">
        <v>5</v>
      </c>
      <c r="Q11" s="17">
        <f t="shared" si="3"/>
        <v>44373</v>
      </c>
      <c r="R11" s="17">
        <f t="shared" si="4"/>
        <v>44738</v>
      </c>
      <c r="S11" s="9">
        <f t="shared" si="2"/>
        <v>365</v>
      </c>
      <c r="T11" s="5">
        <f>S11*(15/365)</f>
        <v>15</v>
      </c>
      <c r="U11" s="2">
        <v>15</v>
      </c>
      <c r="V11" s="5">
        <f t="shared" si="0"/>
        <v>0</v>
      </c>
      <c r="W11" s="25">
        <f t="shared" si="1"/>
        <v>0</v>
      </c>
    </row>
    <row r="12" spans="1:23" x14ac:dyDescent="0.3">
      <c r="L12" s="9"/>
      <c r="O12" s="2">
        <v>8</v>
      </c>
      <c r="P12" s="2">
        <v>5</v>
      </c>
      <c r="Q12" s="17">
        <f t="shared" si="3"/>
        <v>44738</v>
      </c>
      <c r="R12" s="17">
        <f t="shared" si="4"/>
        <v>45103</v>
      </c>
      <c r="S12" s="9">
        <f t="shared" si="2"/>
        <v>365</v>
      </c>
      <c r="T12" s="5">
        <f>S12*(15/365)</f>
        <v>15</v>
      </c>
      <c r="U12" s="2">
        <v>15</v>
      </c>
      <c r="V12" s="5">
        <f t="shared" si="0"/>
        <v>0</v>
      </c>
      <c r="W12" s="25">
        <f t="shared" si="1"/>
        <v>0</v>
      </c>
    </row>
    <row r="13" spans="1:23" x14ac:dyDescent="0.3">
      <c r="G13" s="9">
        <v>365</v>
      </c>
      <c r="I13" s="9">
        <v>7200</v>
      </c>
      <c r="O13" s="2">
        <v>9</v>
      </c>
      <c r="P13" s="2">
        <v>5</v>
      </c>
      <c r="Q13" s="17">
        <f t="shared" si="3"/>
        <v>45103</v>
      </c>
      <c r="R13" s="17">
        <f t="shared" si="4"/>
        <v>45469</v>
      </c>
      <c r="S13" s="9">
        <f t="shared" si="2"/>
        <v>366</v>
      </c>
      <c r="T13" s="5">
        <f>S13*(15/366)</f>
        <v>14.999999999999998</v>
      </c>
      <c r="U13" s="2">
        <v>5</v>
      </c>
      <c r="V13" s="5">
        <f t="shared" si="0"/>
        <v>9.9999999999999982</v>
      </c>
      <c r="W13" s="25">
        <f t="shared" si="1"/>
        <v>2666.6666666666665</v>
      </c>
    </row>
    <row r="14" spans="1:23" x14ac:dyDescent="0.3">
      <c r="G14" s="9">
        <f>H11</f>
        <v>57</v>
      </c>
      <c r="I14" s="14">
        <f>(G14*I13)/G13</f>
        <v>1124.3835616438357</v>
      </c>
      <c r="O14" s="2">
        <v>10</v>
      </c>
      <c r="P14" s="2">
        <v>5</v>
      </c>
      <c r="Q14" s="17">
        <f t="shared" si="3"/>
        <v>45469</v>
      </c>
      <c r="R14" s="17">
        <v>45791</v>
      </c>
      <c r="S14" s="9">
        <f>_xlfn.DAYS(R14,Q14)</f>
        <v>322</v>
      </c>
      <c r="T14" s="5">
        <f>S14*(15/365)</f>
        <v>13.232876712328766</v>
      </c>
      <c r="U14" s="2">
        <v>0</v>
      </c>
      <c r="V14" s="5">
        <f t="shared" si="0"/>
        <v>13.232876712328766</v>
      </c>
      <c r="W14" s="25">
        <f t="shared" si="1"/>
        <v>3528.767123287671</v>
      </c>
    </row>
    <row r="15" spans="1:23" x14ac:dyDescent="0.3">
      <c r="O15" s="26">
        <v>11</v>
      </c>
      <c r="P15" s="26">
        <v>1</v>
      </c>
      <c r="Q15" s="27">
        <f>+P3</f>
        <v>45627</v>
      </c>
      <c r="R15" s="28">
        <v>45791</v>
      </c>
      <c r="S15" s="26">
        <f>_xlfn.DAYS(R15,Q15)</f>
        <v>164</v>
      </c>
      <c r="T15" s="29">
        <f>S15*(15/365)</f>
        <v>6.7397260273972597</v>
      </c>
      <c r="U15" s="30">
        <v>1</v>
      </c>
      <c r="V15" s="29">
        <f t="shared" si="0"/>
        <v>5.7397260273972597</v>
      </c>
      <c r="W15" s="31">
        <f>V15*$V$3</f>
        <v>1100.1141552511415</v>
      </c>
    </row>
  </sheetData>
  <mergeCells count="5">
    <mergeCell ref="A1:B1"/>
    <mergeCell ref="D1:E1"/>
    <mergeCell ref="G1:I1"/>
    <mergeCell ref="K1:M1"/>
    <mergeCell ref="O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Perez</dc:creator>
  <cp:lastModifiedBy>Monica Perez</cp:lastModifiedBy>
  <dcterms:created xsi:type="dcterms:W3CDTF">2025-05-09T02:20:55Z</dcterms:created>
  <dcterms:modified xsi:type="dcterms:W3CDTF">2025-05-19T04:46:21Z</dcterms:modified>
</cp:coreProperties>
</file>